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80" yWindow="870" windowWidth="14235" windowHeight="8445" tabRatio="602" firstSheet="2" activeTab="2"/>
  </bookViews>
  <sheets>
    <sheet name="EY IST 2017-18 Maint Schools" sheetId="1" state="hidden" r:id="rId1"/>
    <sheet name="Schools Protection" sheetId="7" state="hidden" r:id="rId2"/>
    <sheet name="Appendix 3B" sheetId="4" r:id="rId3"/>
    <sheet name="EY IST 2017-18 PVI" sheetId="5" state="hidden" r:id="rId4"/>
    <sheet name="PVI setting assumed no funding" sheetId="6" state="hidden" r:id="rId5"/>
  </sheets>
  <definedNames>
    <definedName name="_xlnm.Print_Area" localSheetId="2">'Appendix 3B'!$A$1:$I$179</definedName>
    <definedName name="_xlnm.Print_Titles" localSheetId="2">'Appendix 3B'!$5:$5</definedName>
  </definedNames>
  <calcPr calcId="145621"/>
</workbook>
</file>

<file path=xl/calcChain.xml><?xml version="1.0" encoding="utf-8"?>
<calcChain xmlns="http://schemas.openxmlformats.org/spreadsheetml/2006/main">
  <c r="U585" i="5" l="1"/>
  <c r="U584" i="5"/>
  <c r="U583" i="5"/>
  <c r="U582" i="5"/>
  <c r="U581" i="5"/>
  <c r="U580" i="5"/>
  <c r="U579" i="5"/>
  <c r="U578" i="5"/>
  <c r="U577" i="5"/>
  <c r="U576" i="5"/>
  <c r="U575" i="5"/>
  <c r="U574" i="5"/>
  <c r="W575" i="5" l="1"/>
  <c r="I575" i="5" s="1"/>
  <c r="W577" i="5"/>
  <c r="I577" i="5" s="1"/>
  <c r="W581" i="5"/>
  <c r="I581" i="5" s="1"/>
  <c r="W582" i="5"/>
  <c r="I582" i="5" s="1"/>
  <c r="W578" i="5"/>
  <c r="I578" i="5" s="1"/>
  <c r="W584" i="5"/>
  <c r="I584" i="5" s="1"/>
  <c r="W585" i="5"/>
  <c r="I585" i="5" s="1"/>
  <c r="W574" i="5"/>
  <c r="I574" i="5" s="1"/>
  <c r="W576" i="5"/>
  <c r="I576" i="5" s="1"/>
  <c r="W579" i="5"/>
  <c r="I579" i="5" s="1"/>
  <c r="AA581" i="5"/>
  <c r="AA575" i="5"/>
  <c r="AA584" i="5"/>
  <c r="W580" i="5"/>
  <c r="I580" i="5" s="1"/>
  <c r="W583" i="5"/>
  <c r="I583" i="5" s="1"/>
  <c r="AA582" i="5" l="1"/>
  <c r="Y575" i="5"/>
  <c r="AA585" i="5"/>
  <c r="AA579" i="5"/>
  <c r="Y577" i="5"/>
  <c r="Y576" i="5"/>
  <c r="Y584" i="5"/>
  <c r="M577" i="5"/>
  <c r="AA577" i="5"/>
  <c r="Y579" i="5"/>
  <c r="AA578" i="5"/>
  <c r="Y578" i="5"/>
  <c r="Y585" i="5"/>
  <c r="Y581" i="5"/>
  <c r="AA576" i="5"/>
  <c r="M574" i="5"/>
  <c r="Y582" i="5"/>
  <c r="M581" i="5"/>
  <c r="Y574" i="5"/>
  <c r="M575" i="5"/>
  <c r="AA574" i="5"/>
  <c r="AA580" i="5"/>
  <c r="Y580" i="5"/>
  <c r="Y583" i="5"/>
  <c r="AA583" i="5"/>
  <c r="M584" i="5"/>
  <c r="M579" i="5" l="1"/>
  <c r="M585" i="5"/>
  <c r="M578" i="5"/>
  <c r="M582" i="5"/>
  <c r="M576" i="5"/>
  <c r="M583" i="5"/>
  <c r="M580" i="5"/>
  <c r="G582" i="5" l="1"/>
  <c r="N582" i="5" s="1"/>
  <c r="O582" i="5" s="1"/>
  <c r="G576" i="5"/>
  <c r="N576" i="5" s="1"/>
  <c r="O576" i="5" s="1"/>
  <c r="G577" i="5"/>
  <c r="N577" i="5" s="1"/>
  <c r="O577" i="5" s="1"/>
  <c r="G585" i="5"/>
  <c r="N585" i="5" s="1"/>
  <c r="O585" i="5" s="1"/>
  <c r="G575" i="5"/>
  <c r="N575" i="5" s="1"/>
  <c r="O575" i="5" s="1"/>
  <c r="G584" i="5"/>
  <c r="N584" i="5" s="1"/>
  <c r="O584" i="5" s="1"/>
  <c r="G580" i="5"/>
  <c r="N580" i="5" s="1"/>
  <c r="O580" i="5" s="1"/>
  <c r="G574" i="5"/>
  <c r="N574" i="5" s="1"/>
  <c r="O574" i="5" s="1"/>
  <c r="G581" i="5"/>
  <c r="N581" i="5" s="1"/>
  <c r="O581" i="5" s="1"/>
  <c r="G583" i="5"/>
  <c r="N583" i="5" s="1"/>
  <c r="O583" i="5" s="1"/>
  <c r="G579" i="5"/>
  <c r="N579" i="5" s="1"/>
  <c r="O579" i="5" s="1"/>
  <c r="G578" i="5"/>
  <c r="N578" i="5" s="1"/>
  <c r="O578" i="5" s="1"/>
  <c r="U573" i="5" l="1"/>
  <c r="U572" i="5"/>
  <c r="U571" i="5"/>
  <c r="U570" i="5"/>
  <c r="U569" i="5"/>
  <c r="U568" i="5"/>
  <c r="U567" i="5"/>
  <c r="U566" i="5"/>
  <c r="U565" i="5"/>
  <c r="U564" i="5"/>
  <c r="U563" i="5"/>
  <c r="U562" i="5"/>
  <c r="U561" i="5"/>
  <c r="U560" i="5"/>
  <c r="U559" i="5"/>
  <c r="U558" i="5"/>
  <c r="U557" i="5"/>
  <c r="U556" i="5"/>
  <c r="U555" i="5"/>
  <c r="U554" i="5"/>
  <c r="U553" i="5"/>
  <c r="U552" i="5"/>
  <c r="U551" i="5"/>
  <c r="U550" i="5"/>
  <c r="U549" i="5"/>
  <c r="U548" i="5"/>
  <c r="U547" i="5"/>
  <c r="U546" i="5"/>
  <c r="U545" i="5"/>
  <c r="U544" i="5"/>
  <c r="E10" i="7" l="1"/>
  <c r="E9" i="7"/>
  <c r="E8" i="7"/>
  <c r="E7" i="7"/>
  <c r="E6" i="7"/>
  <c r="E5" i="7"/>
  <c r="E4" i="7"/>
  <c r="F10" i="7" l="1"/>
  <c r="F9" i="7"/>
  <c r="F8" i="7"/>
  <c r="F7" i="7"/>
  <c r="F6" i="7"/>
  <c r="F5" i="7"/>
  <c r="F4" i="7"/>
  <c r="F25" i="7"/>
  <c r="E25" i="7"/>
  <c r="U543" i="5" l="1"/>
  <c r="U542" i="5"/>
  <c r="U541" i="5"/>
  <c r="U540" i="5"/>
  <c r="U539" i="5"/>
  <c r="U538" i="5"/>
  <c r="U537" i="5"/>
  <c r="U536" i="5"/>
  <c r="U535" i="5"/>
  <c r="U534" i="5"/>
  <c r="U533" i="5"/>
  <c r="AI9" i="1" l="1"/>
  <c r="AI7" i="1"/>
  <c r="U531" i="5" l="1"/>
  <c r="U530" i="5"/>
  <c r="U520" i="5"/>
  <c r="U518" i="5"/>
  <c r="U514" i="5"/>
  <c r="U513" i="5"/>
  <c r="U512" i="5"/>
  <c r="U511" i="5"/>
  <c r="U510" i="5"/>
  <c r="U507" i="5"/>
  <c r="U506" i="5"/>
  <c r="U505" i="5"/>
  <c r="U504" i="5"/>
  <c r="U503" i="5"/>
  <c r="U500" i="5"/>
  <c r="U499" i="5"/>
  <c r="U498" i="5"/>
  <c r="U497" i="5"/>
  <c r="U495" i="5"/>
  <c r="U494" i="5"/>
  <c r="U493" i="5"/>
  <c r="U492" i="5"/>
  <c r="U490" i="5"/>
  <c r="U489" i="5"/>
  <c r="U487" i="5"/>
  <c r="U485" i="5"/>
  <c r="U484" i="5"/>
  <c r="U477" i="5"/>
  <c r="U476" i="5"/>
  <c r="W476" i="5" s="1"/>
  <c r="U475" i="5"/>
  <c r="U474" i="5"/>
  <c r="U472" i="5"/>
  <c r="U466" i="5"/>
  <c r="U465" i="5"/>
  <c r="U464" i="5"/>
  <c r="U462" i="5"/>
  <c r="U461" i="5"/>
  <c r="U457" i="5"/>
  <c r="U456" i="5"/>
  <c r="U454" i="5"/>
  <c r="U452" i="5"/>
  <c r="U451" i="5"/>
  <c r="U448" i="5"/>
  <c r="U447" i="5"/>
  <c r="W447" i="5" s="1"/>
  <c r="U444" i="5"/>
  <c r="U442" i="5"/>
  <c r="U441" i="5"/>
  <c r="U440" i="5"/>
  <c r="U439" i="5"/>
  <c r="U436" i="5"/>
  <c r="U435" i="5"/>
  <c r="U432" i="5"/>
  <c r="U430" i="5"/>
  <c r="U429" i="5"/>
  <c r="U428" i="5"/>
  <c r="U427" i="5"/>
  <c r="U425" i="5"/>
  <c r="U424" i="5"/>
  <c r="U419" i="5"/>
  <c r="U418" i="5"/>
  <c r="U417" i="5"/>
  <c r="U416" i="5"/>
  <c r="U411" i="5"/>
  <c r="W411" i="5" s="1"/>
  <c r="U410" i="5"/>
  <c r="U409" i="5"/>
  <c r="U408" i="5"/>
  <c r="U406" i="5"/>
  <c r="U402" i="5"/>
  <c r="U400" i="5"/>
  <c r="U398" i="5"/>
  <c r="W398" i="5" s="1"/>
  <c r="U397" i="5"/>
  <c r="U394" i="5"/>
  <c r="U393" i="5"/>
  <c r="U390" i="5"/>
  <c r="U389" i="5"/>
  <c r="U388" i="5"/>
  <c r="U387" i="5"/>
  <c r="U384" i="5"/>
  <c r="U383" i="5"/>
  <c r="U382" i="5"/>
  <c r="U381" i="5"/>
  <c r="U380" i="5"/>
  <c r="U373" i="5"/>
  <c r="U372" i="5"/>
  <c r="U370" i="5"/>
  <c r="U369" i="5"/>
  <c r="U366" i="5"/>
  <c r="U365" i="5"/>
  <c r="U364" i="5"/>
  <c r="U363" i="5"/>
  <c r="U361" i="5"/>
  <c r="U358" i="5"/>
  <c r="U356" i="5"/>
  <c r="U354" i="5"/>
  <c r="U353" i="5"/>
  <c r="U352" i="5"/>
  <c r="U351" i="5"/>
  <c r="U350" i="5"/>
  <c r="U346" i="5"/>
  <c r="U345" i="5"/>
  <c r="U344" i="5"/>
  <c r="U342" i="5"/>
  <c r="U340" i="5"/>
  <c r="U339" i="5"/>
  <c r="U336" i="5"/>
  <c r="U334" i="5"/>
  <c r="U333" i="5"/>
  <c r="U329" i="5"/>
  <c r="U328" i="5"/>
  <c r="U326" i="5"/>
  <c r="U325" i="5"/>
  <c r="U322" i="5"/>
  <c r="U317" i="5"/>
  <c r="W317" i="5" s="1"/>
  <c r="U314" i="5"/>
  <c r="U312" i="5"/>
  <c r="U308" i="5"/>
  <c r="U307" i="5"/>
  <c r="U306" i="5"/>
  <c r="U303" i="5"/>
  <c r="U299" i="5"/>
  <c r="U297" i="5"/>
  <c r="U296" i="5"/>
  <c r="U294" i="5"/>
  <c r="U290" i="5"/>
  <c r="U288" i="5"/>
  <c r="U287" i="5"/>
  <c r="U286" i="5"/>
  <c r="U284" i="5"/>
  <c r="U282" i="5"/>
  <c r="U281" i="5"/>
  <c r="U276" i="5"/>
  <c r="U275" i="5"/>
  <c r="U274" i="5"/>
  <c r="U272" i="5"/>
  <c r="U270" i="5"/>
  <c r="U268" i="5"/>
  <c r="U267" i="5"/>
  <c r="U263" i="5"/>
  <c r="U262" i="5"/>
  <c r="U260" i="5"/>
  <c r="U259" i="5"/>
  <c r="U255" i="5"/>
  <c r="U254" i="5"/>
  <c r="U253" i="5"/>
  <c r="U245" i="5"/>
  <c r="U244" i="5"/>
  <c r="U242" i="5"/>
  <c r="U239" i="5"/>
  <c r="U232" i="5"/>
  <c r="U231" i="5"/>
  <c r="U230" i="5"/>
  <c r="U229" i="5"/>
  <c r="U227" i="5"/>
  <c r="U226" i="5"/>
  <c r="U218" i="5"/>
  <c r="U217" i="5"/>
  <c r="U214" i="5"/>
  <c r="U211" i="5"/>
  <c r="U209" i="5"/>
  <c r="U204" i="5"/>
  <c r="U199" i="5"/>
  <c r="U192" i="5"/>
  <c r="U191" i="5"/>
  <c r="U185" i="5"/>
  <c r="U180" i="5"/>
  <c r="U178" i="5"/>
  <c r="U148" i="5"/>
  <c r="U147" i="5"/>
  <c r="U146" i="5"/>
  <c r="U145" i="5"/>
  <c r="U143" i="5"/>
  <c r="U141" i="5"/>
  <c r="U139" i="5"/>
  <c r="U128" i="5"/>
  <c r="W128" i="5" s="1"/>
  <c r="U116" i="5"/>
  <c r="W116" i="5" s="1"/>
  <c r="U112" i="5"/>
  <c r="W112" i="5" s="1"/>
  <c r="U111" i="5"/>
  <c r="W111" i="5" s="1"/>
  <c r="U100" i="5"/>
  <c r="W100" i="5" s="1"/>
  <c r="U97" i="5"/>
  <c r="W97" i="5" s="1"/>
  <c r="U91" i="5"/>
  <c r="U82" i="5"/>
  <c r="U81" i="5"/>
  <c r="W81" i="5" s="1"/>
  <c r="U80" i="5"/>
  <c r="W80" i="5" s="1"/>
  <c r="U78" i="5"/>
  <c r="U77" i="5"/>
  <c r="W77" i="5" s="1"/>
  <c r="U71" i="5"/>
  <c r="W71" i="5" s="1"/>
  <c r="U70" i="5"/>
  <c r="W70" i="5" s="1"/>
  <c r="U68" i="5"/>
  <c r="W68" i="5" s="1"/>
  <c r="U65" i="5"/>
  <c r="W65" i="5" s="1"/>
  <c r="U63" i="5"/>
  <c r="U61" i="5"/>
  <c r="W61" i="5" s="1"/>
  <c r="U57" i="5"/>
  <c r="U56" i="5"/>
  <c r="U51" i="5"/>
  <c r="W51" i="5" s="1"/>
  <c r="U43" i="5"/>
  <c r="W43" i="5" s="1"/>
  <c r="U42" i="5"/>
  <c r="U40" i="5"/>
  <c r="W40" i="5" s="1"/>
  <c r="U39" i="5"/>
  <c r="U36" i="5"/>
  <c r="U33" i="5"/>
  <c r="U31" i="5"/>
  <c r="W31" i="5" s="1"/>
  <c r="U30" i="5"/>
  <c r="W30" i="5" s="1"/>
  <c r="U27" i="5"/>
  <c r="W27" i="5" s="1"/>
  <c r="U16" i="5"/>
  <c r="W16" i="5" s="1"/>
  <c r="U12" i="5"/>
  <c r="AX11" i="1" l="1"/>
  <c r="AC623" i="5"/>
  <c r="U532" i="5" l="1"/>
  <c r="U529" i="5"/>
  <c r="U528" i="5"/>
  <c r="U527" i="5"/>
  <c r="U526" i="5"/>
  <c r="U525" i="5"/>
  <c r="U524" i="5"/>
  <c r="U523" i="5"/>
  <c r="U522" i="5"/>
  <c r="U521" i="5"/>
  <c r="U519" i="5"/>
  <c r="U517" i="5"/>
  <c r="U516" i="5"/>
  <c r="U515" i="5"/>
  <c r="U509" i="5"/>
  <c r="U508" i="5"/>
  <c r="U502" i="5"/>
  <c r="U501" i="5"/>
  <c r="U496" i="5"/>
  <c r="U491" i="5"/>
  <c r="U488" i="5"/>
  <c r="U486" i="5"/>
  <c r="U483" i="5"/>
  <c r="U482" i="5"/>
  <c r="U481" i="5"/>
  <c r="U480" i="5"/>
  <c r="U479" i="5"/>
  <c r="U478" i="5"/>
  <c r="U473" i="5"/>
  <c r="U471" i="5"/>
  <c r="U470" i="5"/>
  <c r="U469" i="5"/>
  <c r="U468" i="5"/>
  <c r="U467" i="5"/>
  <c r="U463" i="5"/>
  <c r="U460" i="5"/>
  <c r="U459" i="5"/>
  <c r="U458" i="5"/>
  <c r="U455" i="5"/>
  <c r="U453" i="5"/>
  <c r="U450" i="5"/>
  <c r="U449" i="5"/>
  <c r="U446" i="5"/>
  <c r="U445" i="5"/>
  <c r="U443" i="5"/>
  <c r="U438" i="5"/>
  <c r="U437" i="5"/>
  <c r="U434" i="5"/>
  <c r="U433" i="5"/>
  <c r="U431" i="5"/>
  <c r="U426" i="5"/>
  <c r="U423" i="5"/>
  <c r="U422" i="5"/>
  <c r="U421" i="5"/>
  <c r="U420" i="5"/>
  <c r="U415" i="5"/>
  <c r="U414" i="5"/>
  <c r="U413" i="5"/>
  <c r="U412" i="5"/>
  <c r="U407" i="5"/>
  <c r="U405" i="5"/>
  <c r="U404" i="5"/>
  <c r="U403" i="5"/>
  <c r="U401" i="5"/>
  <c r="U399" i="5"/>
  <c r="U396" i="5"/>
  <c r="U395" i="5"/>
  <c r="U392" i="5"/>
  <c r="U391" i="5"/>
  <c r="U386" i="5"/>
  <c r="U385" i="5"/>
  <c r="U379" i="5"/>
  <c r="U378" i="5"/>
  <c r="U377" i="5"/>
  <c r="U376" i="5"/>
  <c r="U375" i="5"/>
  <c r="U374" i="5"/>
  <c r="U371" i="5"/>
  <c r="U368" i="5"/>
  <c r="U367" i="5"/>
  <c r="U362" i="5"/>
  <c r="U360" i="5"/>
  <c r="U359" i="5"/>
  <c r="U357" i="5"/>
  <c r="U355" i="5"/>
  <c r="U349" i="5"/>
  <c r="U348" i="5"/>
  <c r="U347" i="5"/>
  <c r="U343" i="5"/>
  <c r="U341" i="5"/>
  <c r="U338" i="5"/>
  <c r="U337" i="5"/>
  <c r="U335" i="5"/>
  <c r="U332" i="5"/>
  <c r="U331" i="5"/>
  <c r="U330" i="5"/>
  <c r="U327" i="5"/>
  <c r="U324" i="5"/>
  <c r="U323" i="5"/>
  <c r="U321" i="5"/>
  <c r="U320" i="5"/>
  <c r="U319" i="5"/>
  <c r="U318" i="5"/>
  <c r="U316" i="5"/>
  <c r="U315" i="5"/>
  <c r="U313" i="5"/>
  <c r="U311" i="5"/>
  <c r="U310" i="5"/>
  <c r="U309" i="5"/>
  <c r="U305" i="5"/>
  <c r="U304" i="5"/>
  <c r="U302" i="5"/>
  <c r="U301" i="5"/>
  <c r="U300" i="5"/>
  <c r="U298" i="5"/>
  <c r="U295" i="5"/>
  <c r="U293" i="5"/>
  <c r="U292" i="5"/>
  <c r="U291" i="5"/>
  <c r="U289" i="5"/>
  <c r="U285" i="5"/>
  <c r="U283" i="5"/>
  <c r="U280" i="5"/>
  <c r="U279" i="5"/>
  <c r="U278" i="5"/>
  <c r="U277" i="5"/>
  <c r="U273" i="5"/>
  <c r="U271" i="5"/>
  <c r="U269" i="5"/>
  <c r="U266" i="5"/>
  <c r="U265" i="5"/>
  <c r="U264" i="5"/>
  <c r="U261" i="5"/>
  <c r="U258" i="5"/>
  <c r="U257" i="5"/>
  <c r="U256" i="5"/>
  <c r="U252" i="5"/>
  <c r="U251" i="5"/>
  <c r="U250" i="5"/>
  <c r="U249" i="5"/>
  <c r="U248" i="5"/>
  <c r="U247" i="5"/>
  <c r="U246" i="5"/>
  <c r="U243" i="5"/>
  <c r="U241" i="5"/>
  <c r="U240" i="5"/>
  <c r="U238" i="5"/>
  <c r="U237" i="5"/>
  <c r="U236" i="5"/>
  <c r="U235" i="5"/>
  <c r="U234" i="5"/>
  <c r="U233" i="5"/>
  <c r="U228" i="5"/>
  <c r="U225" i="5"/>
  <c r="U224" i="5"/>
  <c r="U223" i="5"/>
  <c r="U222" i="5"/>
  <c r="U221" i="5"/>
  <c r="U220" i="5"/>
  <c r="U219" i="5"/>
  <c r="U216" i="5"/>
  <c r="U215" i="5"/>
  <c r="U213" i="5"/>
  <c r="U212" i="5"/>
  <c r="U210" i="5"/>
  <c r="U208" i="5"/>
  <c r="U207" i="5"/>
  <c r="U206" i="5"/>
  <c r="U205" i="5"/>
  <c r="U203" i="5"/>
  <c r="U202" i="5"/>
  <c r="U201" i="5"/>
  <c r="U200" i="5"/>
  <c r="U198" i="5"/>
  <c r="U197" i="5"/>
  <c r="U196" i="5"/>
  <c r="U195" i="5"/>
  <c r="U194" i="5"/>
  <c r="U193" i="5"/>
  <c r="U190" i="5"/>
  <c r="U189" i="5"/>
  <c r="U188" i="5"/>
  <c r="U187" i="5"/>
  <c r="U186" i="5"/>
  <c r="U184" i="5"/>
  <c r="U183" i="5"/>
  <c r="U182" i="5"/>
  <c r="U181" i="5"/>
  <c r="U179" i="5"/>
  <c r="U177" i="5"/>
  <c r="U176" i="5"/>
  <c r="U175" i="5"/>
  <c r="U174" i="5"/>
  <c r="U173" i="5"/>
  <c r="U172" i="5"/>
  <c r="U171" i="5"/>
  <c r="U170" i="5"/>
  <c r="U169" i="5"/>
  <c r="U168" i="5"/>
  <c r="U167" i="5"/>
  <c r="U166" i="5"/>
  <c r="U165" i="5"/>
  <c r="U164" i="5"/>
  <c r="U163" i="5"/>
  <c r="U162" i="5"/>
  <c r="U161" i="5"/>
  <c r="U160" i="5"/>
  <c r="U159" i="5"/>
  <c r="U158" i="5"/>
  <c r="U157" i="5"/>
  <c r="U156" i="5"/>
  <c r="U155" i="5"/>
  <c r="U154" i="5"/>
  <c r="U153" i="5"/>
  <c r="U152" i="5"/>
  <c r="U151" i="5"/>
  <c r="U150" i="5"/>
  <c r="U149" i="5"/>
  <c r="U144" i="5"/>
  <c r="U142" i="5"/>
  <c r="U140" i="5"/>
  <c r="U138" i="5"/>
  <c r="U137" i="5"/>
  <c r="U136" i="5"/>
  <c r="U135" i="5"/>
  <c r="U134" i="5"/>
  <c r="U133" i="5"/>
  <c r="U132" i="5"/>
  <c r="U131" i="5"/>
  <c r="U130" i="5"/>
  <c r="U129" i="5"/>
  <c r="U127" i="5"/>
  <c r="U126" i="5"/>
  <c r="U125" i="5"/>
  <c r="U124" i="5"/>
  <c r="U123" i="5"/>
  <c r="U122" i="5"/>
  <c r="U121" i="5"/>
  <c r="U120" i="5"/>
  <c r="U119" i="5"/>
  <c r="U118" i="5"/>
  <c r="U117" i="5"/>
  <c r="U115" i="5"/>
  <c r="U114" i="5"/>
  <c r="U113" i="5"/>
  <c r="U110" i="5"/>
  <c r="U109" i="5"/>
  <c r="U108" i="5"/>
  <c r="U107" i="5"/>
  <c r="U106" i="5"/>
  <c r="U105" i="5"/>
  <c r="U104" i="5"/>
  <c r="U103" i="5"/>
  <c r="U102" i="5"/>
  <c r="U101" i="5"/>
  <c r="U99" i="5"/>
  <c r="U98" i="5"/>
  <c r="U96" i="5"/>
  <c r="U95" i="5"/>
  <c r="U94" i="5"/>
  <c r="U93" i="5"/>
  <c r="U92" i="5"/>
  <c r="U90" i="5"/>
  <c r="U89" i="5"/>
  <c r="U88" i="5"/>
  <c r="U87" i="5"/>
  <c r="U86" i="5"/>
  <c r="U85" i="5"/>
  <c r="U84" i="5"/>
  <c r="U83" i="5"/>
  <c r="U79" i="5"/>
  <c r="U76" i="5"/>
  <c r="U75" i="5"/>
  <c r="U74" i="5"/>
  <c r="U73" i="5"/>
  <c r="U72" i="5"/>
  <c r="U69" i="5"/>
  <c r="U67" i="5"/>
  <c r="U66" i="5"/>
  <c r="U64" i="5"/>
  <c r="U62" i="5"/>
  <c r="U60" i="5"/>
  <c r="U59" i="5"/>
  <c r="U58" i="5"/>
  <c r="U55" i="5"/>
  <c r="U54" i="5"/>
  <c r="U53" i="5"/>
  <c r="U52" i="5"/>
  <c r="U50" i="5"/>
  <c r="U49" i="5"/>
  <c r="U48" i="5"/>
  <c r="U47" i="5"/>
  <c r="U46" i="5"/>
  <c r="U45" i="5"/>
  <c r="U44" i="5"/>
  <c r="U41" i="5"/>
  <c r="U38" i="5"/>
  <c r="U37" i="5"/>
  <c r="U35" i="5"/>
  <c r="U34" i="5"/>
  <c r="U32" i="5"/>
  <c r="U29" i="5"/>
  <c r="U28" i="5"/>
  <c r="U26" i="5"/>
  <c r="U25" i="5"/>
  <c r="U24" i="5"/>
  <c r="U23" i="5"/>
  <c r="U22" i="5"/>
  <c r="U21" i="5"/>
  <c r="U20" i="5"/>
  <c r="U19" i="5"/>
  <c r="U18" i="5"/>
  <c r="U17" i="5"/>
  <c r="U15" i="5"/>
  <c r="U14" i="5"/>
  <c r="U13" i="5"/>
  <c r="U11" i="5"/>
  <c r="U10" i="5"/>
  <c r="U9" i="5"/>
  <c r="U8" i="5"/>
  <c r="U7" i="5"/>
  <c r="U6" i="5"/>
  <c r="U5" i="5"/>
  <c r="U4" i="5" l="1"/>
  <c r="AA343" i="5" l="1"/>
  <c r="AA128" i="5"/>
  <c r="AA398" i="5"/>
  <c r="AA174" i="5"/>
  <c r="AA237" i="5"/>
  <c r="AA71" i="5"/>
  <c r="AA27" i="5"/>
  <c r="AA77" i="5"/>
  <c r="AA80" i="5"/>
  <c r="AA295" i="5"/>
  <c r="AA116" i="5"/>
  <c r="AA111" i="5"/>
  <c r="AA184" i="5"/>
  <c r="AA51" i="5"/>
  <c r="AA70" i="5"/>
  <c r="AA65" i="5"/>
  <c r="AA68" i="5"/>
  <c r="AA235" i="5"/>
  <c r="AA112" i="5"/>
  <c r="AA198" i="5"/>
  <c r="AA176" i="5"/>
  <c r="AA43" i="5"/>
  <c r="AA30" i="5"/>
  <c r="AA61" i="5"/>
  <c r="AA40" i="5"/>
  <c r="AA187" i="5"/>
  <c r="AA100" i="5"/>
  <c r="AA182" i="5"/>
  <c r="AA97" i="5"/>
  <c r="AA31" i="5"/>
  <c r="AA81" i="5"/>
  <c r="AA16" i="5"/>
  <c r="P5" i="1"/>
  <c r="P7" i="1"/>
  <c r="P8" i="1"/>
  <c r="P10" i="1"/>
  <c r="J11" i="1"/>
  <c r="I11" i="1"/>
  <c r="Q623" i="5"/>
  <c r="F623" i="5"/>
  <c r="O11" i="1"/>
  <c r="V5" i="1"/>
  <c r="V7" i="1"/>
  <c r="V8" i="1"/>
  <c r="V10" i="1"/>
  <c r="X11" i="1"/>
  <c r="W11" i="1"/>
  <c r="U11" i="1"/>
  <c r="AI11" i="1" l="1"/>
  <c r="AA411" i="5" l="1"/>
  <c r="AA349" i="5" l="1"/>
  <c r="P6" i="1" l="1"/>
  <c r="V6" i="1"/>
  <c r="P9" i="1"/>
  <c r="V9" i="1"/>
  <c r="P4" i="1" l="1"/>
  <c r="V4" i="1"/>
  <c r="N11" i="1"/>
  <c r="V11" i="1" l="1"/>
  <c r="P11" i="1"/>
  <c r="AA447" i="5" l="1"/>
  <c r="AA463" i="5"/>
  <c r="AA460" i="5"/>
  <c r="AA155" i="5"/>
  <c r="AA147" i="5"/>
  <c r="AA146" i="5"/>
  <c r="AA181" i="5"/>
  <c r="AA149" i="5"/>
  <c r="AA169" i="5"/>
  <c r="AA215" i="5"/>
  <c r="AA233" i="5"/>
  <c r="AA171" i="5"/>
  <c r="AA197" i="5"/>
  <c r="AA145" i="5"/>
  <c r="AA193" i="5"/>
  <c r="AA202" i="5"/>
  <c r="AA152" i="5"/>
  <c r="AA201" i="5"/>
  <c r="AA212" i="5"/>
  <c r="AA161" i="5"/>
  <c r="AA221" i="5"/>
  <c r="AA207" i="5"/>
  <c r="AA141" i="5"/>
  <c r="AA153" i="5"/>
  <c r="AA188" i="5"/>
  <c r="AA251" i="5"/>
  <c r="AA208" i="5"/>
  <c r="AA254" i="5"/>
  <c r="AA156" i="5"/>
  <c r="AA206" i="5"/>
  <c r="AA154" i="5"/>
  <c r="AA210" i="5"/>
  <c r="AA139" i="5"/>
  <c r="AA158" i="5"/>
  <c r="AA195" i="5"/>
  <c r="AA203" i="5"/>
  <c r="AA468" i="5" l="1"/>
  <c r="AA482" i="5" l="1"/>
  <c r="AA480" i="5"/>
  <c r="AA483" i="5"/>
  <c r="AA476" i="5"/>
  <c r="AA481" i="5"/>
  <c r="AA493" i="5"/>
  <c r="W482" i="5" l="1"/>
  <c r="W174" i="5"/>
  <c r="W198" i="5"/>
  <c r="W295" i="5"/>
  <c r="W237" i="5"/>
  <c r="W182" i="5"/>
  <c r="W343" i="5"/>
  <c r="W187" i="5"/>
  <c r="W176" i="5"/>
  <c r="W483" i="5"/>
  <c r="W460" i="5"/>
  <c r="W184" i="5"/>
  <c r="W480" i="5"/>
  <c r="W463" i="5"/>
  <c r="W349" i="5"/>
  <c r="W235" i="5"/>
  <c r="W481" i="5"/>
  <c r="W468" i="5"/>
  <c r="AA317" i="5" l="1"/>
  <c r="W260" i="5" l="1"/>
  <c r="W36" i="5"/>
  <c r="W365" i="5"/>
  <c r="W322" i="5"/>
  <c r="W366" i="5"/>
  <c r="W12" i="5"/>
  <c r="W361" i="5"/>
  <c r="W63" i="5"/>
  <c r="W82" i="5"/>
  <c r="W39" i="5"/>
  <c r="W380" i="5"/>
  <c r="W267" i="5"/>
  <c r="W33" i="5"/>
  <c r="W274" i="5"/>
  <c r="W254" i="5"/>
  <c r="W154" i="5"/>
  <c r="W57" i="5"/>
  <c r="W329" i="5"/>
  <c r="W227" i="5"/>
  <c r="W328" i="5"/>
  <c r="W210" i="5"/>
  <c r="W42" i="5"/>
  <c r="W390" i="5"/>
  <c r="W493" i="5"/>
  <c r="W147" i="5"/>
  <c r="W141" i="5"/>
  <c r="W342" i="5"/>
  <c r="W145" i="5"/>
  <c r="W251" i="5"/>
  <c r="W202" i="5"/>
  <c r="W10" i="5"/>
  <c r="W78" i="5"/>
  <c r="W56" i="5"/>
  <c r="W417" i="5"/>
  <c r="W146" i="5"/>
  <c r="W139" i="5"/>
  <c r="W197" i="5"/>
  <c r="W212" i="5"/>
  <c r="W181" i="5"/>
  <c r="W208" i="5"/>
  <c r="W171" i="5"/>
  <c r="W169" i="5"/>
  <c r="W233" i="5"/>
  <c r="W201" i="5"/>
  <c r="W156" i="5"/>
  <c r="W155" i="5"/>
  <c r="W221" i="5"/>
  <c r="W158" i="5"/>
  <c r="W203" i="5"/>
  <c r="W152" i="5"/>
  <c r="W195" i="5"/>
  <c r="W207" i="5"/>
  <c r="W161" i="5"/>
  <c r="W215" i="5"/>
  <c r="W153" i="5"/>
  <c r="W193" i="5"/>
  <c r="W188" i="5"/>
  <c r="W206" i="5"/>
  <c r="W149" i="5"/>
  <c r="W218" i="5" l="1"/>
  <c r="W209" i="5"/>
  <c r="W270" i="5"/>
  <c r="W281" i="5"/>
  <c r="W394" i="5"/>
  <c r="W382" i="5"/>
  <c r="W204" i="5"/>
  <c r="W314" i="5"/>
  <c r="W424" i="5"/>
  <c r="W333" i="5"/>
  <c r="W457" i="5"/>
  <c r="W436" i="5"/>
  <c r="W442" i="5"/>
  <c r="W452" i="5"/>
  <c r="W400" i="5"/>
  <c r="W253" i="5"/>
  <c r="W307" i="5"/>
  <c r="W326" i="5"/>
  <c r="W272" i="5"/>
  <c r="W351" i="5"/>
  <c r="W143" i="5"/>
  <c r="W244" i="5"/>
  <c r="W192" i="5"/>
  <c r="AA417" i="5"/>
  <c r="AA78" i="5"/>
  <c r="AA342" i="5"/>
  <c r="AA390" i="5"/>
  <c r="AA272" i="5"/>
  <c r="AA57" i="5"/>
  <c r="AA267" i="5"/>
  <c r="AA380" i="5"/>
  <c r="AA361" i="5"/>
  <c r="W194" i="5"/>
  <c r="AA400" i="5"/>
  <c r="AA10" i="5"/>
  <c r="W173" i="5"/>
  <c r="AA329" i="5"/>
  <c r="W259" i="5"/>
  <c r="AA274" i="5"/>
  <c r="AA33" i="5"/>
  <c r="AA82" i="5"/>
  <c r="AA63" i="5"/>
  <c r="AA366" i="5"/>
  <c r="AA365" i="5"/>
  <c r="AA36" i="5"/>
  <c r="AA333" i="5"/>
  <c r="AA328" i="5"/>
  <c r="W151" i="5"/>
  <c r="AA322" i="5"/>
  <c r="AA394" i="5"/>
  <c r="AA382" i="5"/>
  <c r="AA56" i="5"/>
  <c r="AA42" i="5"/>
  <c r="AA227" i="5"/>
  <c r="W275" i="5"/>
  <c r="AA244" i="5"/>
  <c r="AA270" i="5"/>
  <c r="AA39" i="5"/>
  <c r="AA12" i="5"/>
  <c r="AA260" i="5"/>
  <c r="AA204" i="5" l="1"/>
  <c r="AA209" i="5"/>
  <c r="AA314" i="5"/>
  <c r="AA281" i="5"/>
  <c r="AA218" i="5"/>
  <c r="AA452" i="5"/>
  <c r="AA436" i="5"/>
  <c r="AA424" i="5"/>
  <c r="AA457" i="5"/>
  <c r="AA307" i="5"/>
  <c r="AA253" i="5"/>
  <c r="AA326" i="5"/>
  <c r="AA351" i="5"/>
  <c r="AA442" i="5"/>
  <c r="AA143" i="5"/>
  <c r="AA192" i="5"/>
  <c r="AA151" i="5"/>
  <c r="AA173" i="5"/>
  <c r="AA194" i="5"/>
  <c r="AA259" i="5"/>
  <c r="AA275" i="5"/>
  <c r="W11" i="5" l="1"/>
  <c r="AA11" i="5" l="1"/>
  <c r="H11" i="1" l="1"/>
  <c r="M493" i="5" l="1"/>
  <c r="M483" i="5"/>
  <c r="M482" i="5"/>
  <c r="M481" i="5"/>
  <c r="M480" i="5"/>
  <c r="M476" i="5"/>
  <c r="M468" i="5"/>
  <c r="M463" i="5"/>
  <c r="M460" i="5"/>
  <c r="M457" i="5"/>
  <c r="M452" i="5"/>
  <c r="M447" i="5"/>
  <c r="M442" i="5"/>
  <c r="M436" i="5"/>
  <c r="M424" i="5"/>
  <c r="M417" i="5"/>
  <c r="M411" i="5"/>
  <c r="M400" i="5"/>
  <c r="M398" i="5"/>
  <c r="M394" i="5"/>
  <c r="M390" i="5"/>
  <c r="M382" i="5"/>
  <c r="M380" i="5"/>
  <c r="M366" i="5"/>
  <c r="M365" i="5"/>
  <c r="M361" i="5"/>
  <c r="M351" i="5"/>
  <c r="M349" i="5"/>
  <c r="M343" i="5"/>
  <c r="M342" i="5"/>
  <c r="M333" i="5"/>
  <c r="M329" i="5"/>
  <c r="M328" i="5"/>
  <c r="M326" i="5"/>
  <c r="M322" i="5"/>
  <c r="M317" i="5"/>
  <c r="M314" i="5"/>
  <c r="M307" i="5"/>
  <c r="M295" i="5"/>
  <c r="M281" i="5"/>
  <c r="M275" i="5"/>
  <c r="M274" i="5"/>
  <c r="M272" i="5"/>
  <c r="M270" i="5"/>
  <c r="M267" i="5"/>
  <c r="M260" i="5"/>
  <c r="M259" i="5"/>
  <c r="M254" i="5"/>
  <c r="M253" i="5"/>
  <c r="M251" i="5"/>
  <c r="M244" i="5"/>
  <c r="M237" i="5"/>
  <c r="M235" i="5"/>
  <c r="M233" i="5"/>
  <c r="M227" i="5"/>
  <c r="M221" i="5"/>
  <c r="M218" i="5"/>
  <c r="M215" i="5"/>
  <c r="M212" i="5"/>
  <c r="M210" i="5"/>
  <c r="M209" i="5"/>
  <c r="M208" i="5"/>
  <c r="M207" i="5"/>
  <c r="M206" i="5"/>
  <c r="M204" i="5"/>
  <c r="M203" i="5"/>
  <c r="M202" i="5"/>
  <c r="M201" i="5"/>
  <c r="M198" i="5"/>
  <c r="M197" i="5"/>
  <c r="M195" i="5"/>
  <c r="M194" i="5"/>
  <c r="M193" i="5"/>
  <c r="M192" i="5"/>
  <c r="M188" i="5"/>
  <c r="M187" i="5"/>
  <c r="M184" i="5"/>
  <c r="M182" i="5"/>
  <c r="M181" i="5"/>
  <c r="M176" i="5"/>
  <c r="M174" i="5"/>
  <c r="M173" i="5"/>
  <c r="M171" i="5"/>
  <c r="M169" i="5"/>
  <c r="M161" i="5"/>
  <c r="M158" i="5"/>
  <c r="M156" i="5"/>
  <c r="M155" i="5"/>
  <c r="M154" i="5"/>
  <c r="M153" i="5"/>
  <c r="M152" i="5"/>
  <c r="M151" i="5"/>
  <c r="M149" i="5"/>
  <c r="M147" i="5"/>
  <c r="M146" i="5"/>
  <c r="M145" i="5"/>
  <c r="M143" i="5"/>
  <c r="M141" i="5"/>
  <c r="M139" i="5"/>
  <c r="M128" i="5"/>
  <c r="M116" i="5"/>
  <c r="M112" i="5"/>
  <c r="M111" i="5"/>
  <c r="M100" i="5"/>
  <c r="M97" i="5"/>
  <c r="M82" i="5"/>
  <c r="M81" i="5"/>
  <c r="M80" i="5"/>
  <c r="M78" i="5"/>
  <c r="M77" i="5"/>
  <c r="M71" i="5"/>
  <c r="M70" i="5"/>
  <c r="M68" i="5"/>
  <c r="M65" i="5"/>
  <c r="M63" i="5"/>
  <c r="M61" i="5"/>
  <c r="M57" i="5"/>
  <c r="M56" i="5"/>
  <c r="M51" i="5"/>
  <c r="M43" i="5"/>
  <c r="M42" i="5"/>
  <c r="M40" i="5"/>
  <c r="M39" i="5"/>
  <c r="M36" i="5"/>
  <c r="M33" i="5"/>
  <c r="M31" i="5"/>
  <c r="M30" i="5"/>
  <c r="M27" i="5"/>
  <c r="M16" i="5"/>
  <c r="M12" i="5"/>
  <c r="M11" i="5"/>
  <c r="M10" i="5"/>
  <c r="AA8" i="5" l="1"/>
  <c r="AA406" i="5"/>
  <c r="AA190" i="5"/>
  <c r="AA501" i="5"/>
  <c r="AA7" i="5"/>
  <c r="AA91" i="5"/>
  <c r="AA305" i="5"/>
  <c r="AA304" i="5"/>
  <c r="AA523" i="5"/>
  <c r="AA64" i="5"/>
  <c r="M305" i="5" l="1"/>
  <c r="M91" i="5"/>
  <c r="M7" i="5"/>
  <c r="M64" i="5"/>
  <c r="M523" i="5"/>
  <c r="M304" i="5"/>
  <c r="M501" i="5"/>
  <c r="M190" i="5"/>
  <c r="M406" i="5"/>
  <c r="M8" i="5"/>
  <c r="W64" i="5" l="1"/>
  <c r="W501" i="5"/>
  <c r="W8" i="5"/>
  <c r="W7" i="5"/>
  <c r="W190" i="5"/>
  <c r="W91" i="5"/>
  <c r="BA11" i="1" l="1"/>
  <c r="G187" i="5" l="1"/>
  <c r="G156" i="5"/>
  <c r="G65" i="5"/>
  <c r="G153" i="5"/>
  <c r="G81" i="5"/>
  <c r="G80" i="5"/>
  <c r="G233" i="5"/>
  <c r="G68" i="5"/>
  <c r="G70" i="5"/>
  <c r="G235" i="5"/>
  <c r="G139" i="5"/>
  <c r="G31" i="5"/>
  <c r="G212" i="5"/>
  <c r="G145" i="5"/>
  <c r="G43" i="5"/>
  <c r="G201" i="5"/>
  <c r="G203" i="5"/>
  <c r="G141" i="5"/>
  <c r="G254" i="5"/>
  <c r="G116" i="5"/>
  <c r="G161" i="5"/>
  <c r="G154" i="5"/>
  <c r="G181" i="5"/>
  <c r="G16" i="5"/>
  <c r="G149" i="5"/>
  <c r="G198" i="5"/>
  <c r="G30" i="5"/>
  <c r="G197" i="5"/>
  <c r="G251" i="5"/>
  <c r="G171" i="5"/>
  <c r="G128" i="5"/>
  <c r="G184" i="5"/>
  <c r="G193" i="5"/>
  <c r="G195" i="5"/>
  <c r="G155" i="5"/>
  <c r="G158" i="5"/>
  <c r="G169" i="5"/>
  <c r="G61" i="5"/>
  <c r="G174" i="5"/>
  <c r="G208" i="5"/>
  <c r="G71" i="5"/>
  <c r="G202" i="5"/>
  <c r="G100" i="5"/>
  <c r="G146" i="5"/>
  <c r="G152" i="5"/>
  <c r="G97" i="5"/>
  <c r="G210" i="5"/>
  <c r="G295" i="5"/>
  <c r="G176" i="5"/>
  <c r="G147" i="5"/>
  <c r="G207" i="5"/>
  <c r="G27" i="5"/>
  <c r="G237" i="5"/>
  <c r="G188" i="5"/>
  <c r="G51" i="5"/>
  <c r="G215" i="5"/>
  <c r="G112" i="5"/>
  <c r="G77" i="5"/>
  <c r="G111" i="5"/>
  <c r="G182" i="5"/>
  <c r="G206" i="5"/>
  <c r="G221" i="5"/>
  <c r="G40" i="5"/>
  <c r="G244" i="5"/>
  <c r="G304" i="5"/>
  <c r="G91" i="5"/>
  <c r="G260" i="5"/>
  <c r="G460" i="5"/>
  <c r="G322" i="5"/>
  <c r="G342" i="5"/>
  <c r="G482" i="5"/>
  <c r="G270" i="5"/>
  <c r="G343" i="5"/>
  <c r="G468" i="5"/>
  <c r="G326" i="5"/>
  <c r="G333" i="5"/>
  <c r="G447" i="5"/>
  <c r="G7" i="5"/>
  <c r="G274" i="5"/>
  <c r="G36" i="5"/>
  <c r="G64" i="5"/>
  <c r="G463" i="5"/>
  <c r="G272" i="5"/>
  <c r="G82" i="5"/>
  <c r="G366" i="5"/>
  <c r="G281" i="5"/>
  <c r="G442" i="5"/>
  <c r="G42" i="5"/>
  <c r="G209" i="5"/>
  <c r="G411" i="5"/>
  <c r="G417" i="5"/>
  <c r="G8" i="5"/>
  <c r="G78" i="5"/>
  <c r="G329" i="5"/>
  <c r="G33" i="5"/>
  <c r="G406" i="5"/>
  <c r="G380" i="5"/>
  <c r="G480" i="5"/>
  <c r="G328" i="5"/>
  <c r="G457" i="5"/>
  <c r="G483" i="5"/>
  <c r="G394" i="5"/>
  <c r="G493" i="5"/>
  <c r="G361" i="5"/>
  <c r="G173" i="5"/>
  <c r="G307" i="5"/>
  <c r="G39" i="5"/>
  <c r="G398" i="5"/>
  <c r="G192" i="5"/>
  <c r="G267" i="5"/>
  <c r="G436" i="5"/>
  <c r="G190" i="5"/>
  <c r="G194" i="5"/>
  <c r="G259" i="5"/>
  <c r="G253" i="5"/>
  <c r="G382" i="5"/>
  <c r="G305" i="5"/>
  <c r="G56" i="5"/>
  <c r="G400" i="5"/>
  <c r="G204" i="5"/>
  <c r="G452" i="5"/>
  <c r="G63" i="5"/>
  <c r="G523" i="5"/>
  <c r="G351" i="5"/>
  <c r="G151" i="5"/>
  <c r="G476" i="5"/>
  <c r="G275" i="5"/>
  <c r="G10" i="5"/>
  <c r="G349" i="5"/>
  <c r="G501" i="5"/>
  <c r="G390" i="5"/>
  <c r="G57" i="5"/>
  <c r="G143" i="5"/>
  <c r="G12" i="5"/>
  <c r="G481" i="5"/>
  <c r="G424" i="5"/>
  <c r="G227" i="5"/>
  <c r="G317" i="5"/>
  <c r="G365" i="5"/>
  <c r="G11" i="5"/>
  <c r="G314" i="5"/>
  <c r="G218" i="5"/>
  <c r="AD218" i="5" l="1"/>
  <c r="N218" i="5"/>
  <c r="O218" i="5" s="1"/>
  <c r="R218" i="5"/>
  <c r="AD227" i="5"/>
  <c r="R227" i="5"/>
  <c r="N227" i="5"/>
  <c r="O227" i="5" s="1"/>
  <c r="R476" i="5"/>
  <c r="AD476" i="5"/>
  <c r="N476" i="5"/>
  <c r="O476" i="5" s="1"/>
  <c r="R151" i="5"/>
  <c r="AD151" i="5"/>
  <c r="N151" i="5"/>
  <c r="O151" i="5" s="1"/>
  <c r="AD56" i="5"/>
  <c r="R56" i="5"/>
  <c r="N56" i="5"/>
  <c r="O56" i="5" s="1"/>
  <c r="N382" i="5"/>
  <c r="O382" i="5" s="1"/>
  <c r="R382" i="5"/>
  <c r="AD382" i="5"/>
  <c r="N307" i="5"/>
  <c r="O307" i="5" s="1"/>
  <c r="AD307" i="5"/>
  <c r="R307" i="5"/>
  <c r="AD361" i="5"/>
  <c r="R361" i="5"/>
  <c r="N361" i="5"/>
  <c r="O361" i="5" s="1"/>
  <c r="R329" i="5"/>
  <c r="AD329" i="5"/>
  <c r="N329" i="5"/>
  <c r="O329" i="5" s="1"/>
  <c r="AD78" i="5"/>
  <c r="R78" i="5"/>
  <c r="N78" i="5"/>
  <c r="O78" i="5" s="1"/>
  <c r="AD8" i="5"/>
  <c r="N8" i="5"/>
  <c r="O8" i="5" s="1"/>
  <c r="R8" i="5"/>
  <c r="R417" i="5"/>
  <c r="AD417" i="5"/>
  <c r="N417" i="5"/>
  <c r="O417" i="5" s="1"/>
  <c r="AD209" i="5"/>
  <c r="N209" i="5"/>
  <c r="O209" i="5" s="1"/>
  <c r="R209" i="5"/>
  <c r="AD274" i="5"/>
  <c r="N274" i="5"/>
  <c r="O274" i="5" s="1"/>
  <c r="R274" i="5"/>
  <c r="R468" i="5"/>
  <c r="N468" i="5"/>
  <c r="O468" i="5" s="1"/>
  <c r="AD468" i="5"/>
  <c r="R343" i="5"/>
  <c r="N343" i="5"/>
  <c r="O343" i="5" s="1"/>
  <c r="AD343" i="5"/>
  <c r="R322" i="5"/>
  <c r="AD322" i="5"/>
  <c r="N322" i="5"/>
  <c r="O322" i="5" s="1"/>
  <c r="N91" i="5"/>
  <c r="O91" i="5" s="1"/>
  <c r="R91" i="5"/>
  <c r="AD91" i="5"/>
  <c r="R244" i="5"/>
  <c r="AD244" i="5"/>
  <c r="N244" i="5"/>
  <c r="O244" i="5" s="1"/>
  <c r="N182" i="5"/>
  <c r="O182" i="5" s="1"/>
  <c r="R182" i="5"/>
  <c r="AD182" i="5"/>
  <c r="AD215" i="5"/>
  <c r="N215" i="5"/>
  <c r="O215" i="5" s="1"/>
  <c r="R215" i="5"/>
  <c r="AD27" i="5"/>
  <c r="N27" i="5"/>
  <c r="O27" i="5" s="1"/>
  <c r="R27" i="5"/>
  <c r="N295" i="5"/>
  <c r="O295" i="5" s="1"/>
  <c r="AD295" i="5"/>
  <c r="R295" i="5"/>
  <c r="AD146" i="5"/>
  <c r="R146" i="5"/>
  <c r="N146" i="5"/>
  <c r="O146" i="5" s="1"/>
  <c r="R208" i="5"/>
  <c r="N208" i="5"/>
  <c r="O208" i="5" s="1"/>
  <c r="AD208" i="5"/>
  <c r="AD158" i="5"/>
  <c r="R158" i="5"/>
  <c r="N158" i="5"/>
  <c r="O158" i="5" s="1"/>
  <c r="AD184" i="5"/>
  <c r="N184" i="5"/>
  <c r="O184" i="5" s="1"/>
  <c r="R184" i="5"/>
  <c r="N197" i="5"/>
  <c r="O197" i="5" s="1"/>
  <c r="R197" i="5"/>
  <c r="AD197" i="5"/>
  <c r="AD16" i="5"/>
  <c r="R16" i="5"/>
  <c r="N16" i="5"/>
  <c r="O16" i="5" s="1"/>
  <c r="R116" i="5"/>
  <c r="AD116" i="5"/>
  <c r="N116" i="5"/>
  <c r="O116" i="5" s="1"/>
  <c r="R201" i="5"/>
  <c r="AD201" i="5"/>
  <c r="N201" i="5"/>
  <c r="O201" i="5" s="1"/>
  <c r="AD31" i="5"/>
  <c r="N31" i="5"/>
  <c r="O31" i="5" s="1"/>
  <c r="R31" i="5"/>
  <c r="AD68" i="5"/>
  <c r="N68" i="5"/>
  <c r="O68" i="5" s="1"/>
  <c r="R68" i="5"/>
  <c r="R153" i="5"/>
  <c r="AD153" i="5"/>
  <c r="N153" i="5"/>
  <c r="O153" i="5" s="1"/>
  <c r="N314" i="5"/>
  <c r="O314" i="5" s="1"/>
  <c r="R314" i="5"/>
  <c r="AD314" i="5"/>
  <c r="N365" i="5"/>
  <c r="O365" i="5" s="1"/>
  <c r="AD365" i="5"/>
  <c r="R365" i="5"/>
  <c r="R424" i="5"/>
  <c r="AD424" i="5"/>
  <c r="N424" i="5"/>
  <c r="O424" i="5" s="1"/>
  <c r="R12" i="5"/>
  <c r="N12" i="5"/>
  <c r="O12" i="5" s="1"/>
  <c r="AD12" i="5"/>
  <c r="AD143" i="5"/>
  <c r="R143" i="5"/>
  <c r="N143" i="5"/>
  <c r="O143" i="5" s="1"/>
  <c r="AD351" i="5"/>
  <c r="R351" i="5"/>
  <c r="N351" i="5"/>
  <c r="O351" i="5" s="1"/>
  <c r="AD452" i="5"/>
  <c r="N452" i="5"/>
  <c r="O452" i="5" s="1"/>
  <c r="R452" i="5"/>
  <c r="R400" i="5"/>
  <c r="N400" i="5"/>
  <c r="O400" i="5" s="1"/>
  <c r="AD400" i="5"/>
  <c r="N305" i="5"/>
  <c r="O305" i="5" s="1"/>
  <c r="R305" i="5"/>
  <c r="AD305" i="5"/>
  <c r="AD253" i="5"/>
  <c r="N253" i="5"/>
  <c r="O253" i="5" s="1"/>
  <c r="R253" i="5"/>
  <c r="R259" i="5"/>
  <c r="AD259" i="5"/>
  <c r="N259" i="5"/>
  <c r="O259" i="5" s="1"/>
  <c r="N190" i="5"/>
  <c r="O190" i="5" s="1"/>
  <c r="R190" i="5"/>
  <c r="AD190" i="5"/>
  <c r="AD398" i="5"/>
  <c r="R398" i="5"/>
  <c r="N398" i="5"/>
  <c r="O398" i="5" s="1"/>
  <c r="AD39" i="5"/>
  <c r="R39" i="5"/>
  <c r="N39" i="5"/>
  <c r="O39" i="5" s="1"/>
  <c r="N394" i="5"/>
  <c r="O394" i="5" s="1"/>
  <c r="AD394" i="5"/>
  <c r="R394" i="5"/>
  <c r="AD380" i="5"/>
  <c r="N380" i="5"/>
  <c r="O380" i="5" s="1"/>
  <c r="R380" i="5"/>
  <c r="N33" i="5"/>
  <c r="O33" i="5" s="1"/>
  <c r="AD33" i="5"/>
  <c r="R33" i="5"/>
  <c r="D623" i="5"/>
  <c r="R442" i="5"/>
  <c r="N442" i="5"/>
  <c r="O442" i="5" s="1"/>
  <c r="AD442" i="5"/>
  <c r="AD64" i="5"/>
  <c r="R64" i="5"/>
  <c r="N64" i="5"/>
  <c r="O64" i="5" s="1"/>
  <c r="N7" i="5"/>
  <c r="O7" i="5" s="1"/>
  <c r="AD7" i="5"/>
  <c r="R7" i="5"/>
  <c r="AD460" i="5"/>
  <c r="N460" i="5"/>
  <c r="O460" i="5" s="1"/>
  <c r="R460" i="5"/>
  <c r="N304" i="5"/>
  <c r="O304" i="5" s="1"/>
  <c r="R304" i="5"/>
  <c r="AD304" i="5"/>
  <c r="R40" i="5"/>
  <c r="N40" i="5"/>
  <c r="O40" i="5" s="1"/>
  <c r="AD40" i="5"/>
  <c r="R111" i="5"/>
  <c r="N111" i="5"/>
  <c r="O111" i="5" s="1"/>
  <c r="AD111" i="5"/>
  <c r="R51" i="5"/>
  <c r="N51" i="5"/>
  <c r="O51" i="5" s="1"/>
  <c r="AD51" i="5"/>
  <c r="AD207" i="5"/>
  <c r="N207" i="5"/>
  <c r="O207" i="5" s="1"/>
  <c r="R207" i="5"/>
  <c r="AD210" i="5"/>
  <c r="R210" i="5"/>
  <c r="N210" i="5"/>
  <c r="O210" i="5" s="1"/>
  <c r="N100" i="5"/>
  <c r="O100" i="5" s="1"/>
  <c r="AD100" i="5"/>
  <c r="R100" i="5"/>
  <c r="R174" i="5"/>
  <c r="N174" i="5"/>
  <c r="O174" i="5" s="1"/>
  <c r="AD174" i="5"/>
  <c r="AD155" i="5"/>
  <c r="N155" i="5"/>
  <c r="O155" i="5" s="1"/>
  <c r="R155" i="5"/>
  <c r="N128" i="5"/>
  <c r="O128" i="5" s="1"/>
  <c r="R128" i="5"/>
  <c r="AD128" i="5"/>
  <c r="N30" i="5"/>
  <c r="O30" i="5" s="1"/>
  <c r="AD30" i="5"/>
  <c r="R30" i="5"/>
  <c r="N181" i="5"/>
  <c r="O181" i="5" s="1"/>
  <c r="R181" i="5"/>
  <c r="AD181" i="5"/>
  <c r="R254" i="5"/>
  <c r="AD254" i="5"/>
  <c r="N254" i="5"/>
  <c r="O254" i="5" s="1"/>
  <c r="R43" i="5"/>
  <c r="N43" i="5"/>
  <c r="O43" i="5" s="1"/>
  <c r="AD43" i="5"/>
  <c r="N139" i="5"/>
  <c r="O139" i="5" s="1"/>
  <c r="AD139" i="5"/>
  <c r="R139" i="5"/>
  <c r="R233" i="5"/>
  <c r="N233" i="5"/>
  <c r="O233" i="5" s="1"/>
  <c r="AD233" i="5"/>
  <c r="R65" i="5"/>
  <c r="AD65" i="5"/>
  <c r="N65" i="5"/>
  <c r="O65" i="5" s="1"/>
  <c r="AD11" i="5"/>
  <c r="R11" i="5"/>
  <c r="N11" i="5"/>
  <c r="O11" i="5" s="1"/>
  <c r="AD317" i="5"/>
  <c r="R317" i="5"/>
  <c r="N317" i="5"/>
  <c r="O317" i="5" s="1"/>
  <c r="R390" i="5"/>
  <c r="AD390" i="5"/>
  <c r="N390" i="5"/>
  <c r="O390" i="5" s="1"/>
  <c r="N501" i="5"/>
  <c r="O501" i="5" s="1"/>
  <c r="R501" i="5"/>
  <c r="AD501" i="5"/>
  <c r="AD349" i="5"/>
  <c r="R349" i="5"/>
  <c r="N349" i="5"/>
  <c r="O349" i="5" s="1"/>
  <c r="R204" i="5"/>
  <c r="N204" i="5"/>
  <c r="O204" i="5" s="1"/>
  <c r="AD204" i="5"/>
  <c r="AD194" i="5"/>
  <c r="N194" i="5"/>
  <c r="O194" i="5" s="1"/>
  <c r="R194" i="5"/>
  <c r="N436" i="5"/>
  <c r="O436" i="5" s="1"/>
  <c r="AD436" i="5"/>
  <c r="R436" i="5"/>
  <c r="AD267" i="5"/>
  <c r="N267" i="5"/>
  <c r="O267" i="5" s="1"/>
  <c r="R267" i="5"/>
  <c r="R192" i="5"/>
  <c r="N192" i="5"/>
  <c r="O192" i="5" s="1"/>
  <c r="AD192" i="5"/>
  <c r="R483" i="5"/>
  <c r="AD483" i="5"/>
  <c r="N483" i="5"/>
  <c r="O483" i="5" s="1"/>
  <c r="N406" i="5"/>
  <c r="O406" i="5" s="1"/>
  <c r="AD406" i="5"/>
  <c r="R406" i="5"/>
  <c r="N366" i="5"/>
  <c r="O366" i="5" s="1"/>
  <c r="R366" i="5"/>
  <c r="AD366" i="5"/>
  <c r="R82" i="5"/>
  <c r="N82" i="5"/>
  <c r="O82" i="5" s="1"/>
  <c r="AD82" i="5"/>
  <c r="N463" i="5"/>
  <c r="O463" i="5" s="1"/>
  <c r="AD463" i="5"/>
  <c r="R463" i="5"/>
  <c r="AD36" i="5"/>
  <c r="R36" i="5"/>
  <c r="N36" i="5"/>
  <c r="O36" i="5" s="1"/>
  <c r="R447" i="5"/>
  <c r="AD447" i="5"/>
  <c r="N447" i="5"/>
  <c r="O447" i="5" s="1"/>
  <c r="AD333" i="5"/>
  <c r="N333" i="5"/>
  <c r="O333" i="5" s="1"/>
  <c r="R333" i="5"/>
  <c r="R326" i="5"/>
  <c r="N326" i="5"/>
  <c r="O326" i="5" s="1"/>
  <c r="AD326" i="5"/>
  <c r="N270" i="5"/>
  <c r="O270" i="5" s="1"/>
  <c r="R270" i="5"/>
  <c r="AD270" i="5"/>
  <c r="R482" i="5"/>
  <c r="AD482" i="5"/>
  <c r="N482" i="5"/>
  <c r="O482" i="5" s="1"/>
  <c r="R342" i="5"/>
  <c r="AD342" i="5"/>
  <c r="N342" i="5"/>
  <c r="O342" i="5" s="1"/>
  <c r="AD221" i="5"/>
  <c r="R221" i="5"/>
  <c r="N221" i="5"/>
  <c r="O221" i="5" s="1"/>
  <c r="N77" i="5"/>
  <c r="O77" i="5" s="1"/>
  <c r="AD77" i="5"/>
  <c r="R77" i="5"/>
  <c r="R188" i="5"/>
  <c r="AD188" i="5"/>
  <c r="N188" i="5"/>
  <c r="O188" i="5" s="1"/>
  <c r="AD147" i="5"/>
  <c r="R147" i="5"/>
  <c r="N147" i="5"/>
  <c r="O147" i="5" s="1"/>
  <c r="AD97" i="5"/>
  <c r="N97" i="5"/>
  <c r="O97" i="5" s="1"/>
  <c r="R97" i="5"/>
  <c r="AD202" i="5"/>
  <c r="N202" i="5"/>
  <c r="O202" i="5" s="1"/>
  <c r="R202" i="5"/>
  <c r="R61" i="5"/>
  <c r="N61" i="5"/>
  <c r="O61" i="5" s="1"/>
  <c r="AD61" i="5"/>
  <c r="N195" i="5"/>
  <c r="O195" i="5" s="1"/>
  <c r="R195" i="5"/>
  <c r="AD195" i="5"/>
  <c r="N171" i="5"/>
  <c r="O171" i="5" s="1"/>
  <c r="R171" i="5"/>
  <c r="AD171" i="5"/>
  <c r="AD198" i="5"/>
  <c r="N198" i="5"/>
  <c r="O198" i="5" s="1"/>
  <c r="R198" i="5"/>
  <c r="N154" i="5"/>
  <c r="O154" i="5" s="1"/>
  <c r="R154" i="5"/>
  <c r="AD154" i="5"/>
  <c r="R141" i="5"/>
  <c r="N141" i="5"/>
  <c r="O141" i="5" s="1"/>
  <c r="AD141" i="5"/>
  <c r="AD145" i="5"/>
  <c r="R145" i="5"/>
  <c r="N145" i="5"/>
  <c r="O145" i="5" s="1"/>
  <c r="N235" i="5"/>
  <c r="O235" i="5" s="1"/>
  <c r="AD235" i="5"/>
  <c r="R235" i="5"/>
  <c r="R80" i="5"/>
  <c r="N80" i="5"/>
  <c r="O80" i="5" s="1"/>
  <c r="AD80" i="5"/>
  <c r="AD156" i="5"/>
  <c r="N156" i="5"/>
  <c r="O156" i="5" s="1"/>
  <c r="R156" i="5"/>
  <c r="AD481" i="5"/>
  <c r="R481" i="5"/>
  <c r="N481" i="5"/>
  <c r="O481" i="5" s="1"/>
  <c r="N57" i="5"/>
  <c r="O57" i="5" s="1"/>
  <c r="AD57" i="5"/>
  <c r="R57" i="5"/>
  <c r="N10" i="5"/>
  <c r="O10" i="5" s="1"/>
  <c r="R10" i="5"/>
  <c r="AD10" i="5"/>
  <c r="R275" i="5"/>
  <c r="AD275" i="5"/>
  <c r="N275" i="5"/>
  <c r="O275" i="5" s="1"/>
  <c r="AD523" i="5"/>
  <c r="R523" i="5"/>
  <c r="N523" i="5"/>
  <c r="O523" i="5" s="1"/>
  <c r="R63" i="5"/>
  <c r="N63" i="5"/>
  <c r="O63" i="5" s="1"/>
  <c r="AD63" i="5"/>
  <c r="AD173" i="5"/>
  <c r="R173" i="5"/>
  <c r="N173" i="5"/>
  <c r="O173" i="5" s="1"/>
  <c r="AD493" i="5"/>
  <c r="N493" i="5"/>
  <c r="O493" i="5" s="1"/>
  <c r="R493" i="5"/>
  <c r="AD457" i="5"/>
  <c r="R457" i="5"/>
  <c r="N457" i="5"/>
  <c r="O457" i="5" s="1"/>
  <c r="R328" i="5"/>
  <c r="N328" i="5"/>
  <c r="O328" i="5" s="1"/>
  <c r="AD328" i="5"/>
  <c r="AD480" i="5"/>
  <c r="R480" i="5"/>
  <c r="N480" i="5"/>
  <c r="O480" i="5" s="1"/>
  <c r="N411" i="5"/>
  <c r="O411" i="5" s="1"/>
  <c r="AD411" i="5"/>
  <c r="R411" i="5"/>
  <c r="R42" i="5"/>
  <c r="N42" i="5"/>
  <c r="O42" i="5" s="1"/>
  <c r="AD42" i="5"/>
  <c r="R281" i="5"/>
  <c r="N281" i="5"/>
  <c r="O281" i="5" s="1"/>
  <c r="AD281" i="5"/>
  <c r="AD272" i="5"/>
  <c r="N272" i="5"/>
  <c r="O272" i="5" s="1"/>
  <c r="R272" i="5"/>
  <c r="AD260" i="5"/>
  <c r="N260" i="5"/>
  <c r="O260" i="5" s="1"/>
  <c r="R260" i="5"/>
  <c r="N206" i="5"/>
  <c r="O206" i="5" s="1"/>
  <c r="R206" i="5"/>
  <c r="AD206" i="5"/>
  <c r="AD112" i="5"/>
  <c r="N112" i="5"/>
  <c r="O112" i="5" s="1"/>
  <c r="R112" i="5"/>
  <c r="N237" i="5"/>
  <c r="O237" i="5" s="1"/>
  <c r="R237" i="5"/>
  <c r="AD237" i="5"/>
  <c r="AD176" i="5"/>
  <c r="N176" i="5"/>
  <c r="O176" i="5" s="1"/>
  <c r="R176" i="5"/>
  <c r="R152" i="5"/>
  <c r="AD152" i="5"/>
  <c r="N152" i="5"/>
  <c r="O152" i="5" s="1"/>
  <c r="R71" i="5"/>
  <c r="N71" i="5"/>
  <c r="O71" i="5" s="1"/>
  <c r="AD71" i="5"/>
  <c r="N169" i="5"/>
  <c r="O169" i="5" s="1"/>
  <c r="AD169" i="5"/>
  <c r="R169" i="5"/>
  <c r="R193" i="5"/>
  <c r="AD193" i="5"/>
  <c r="N193" i="5"/>
  <c r="O193" i="5" s="1"/>
  <c r="AD251" i="5"/>
  <c r="N251" i="5"/>
  <c r="O251" i="5" s="1"/>
  <c r="R251" i="5"/>
  <c r="N149" i="5"/>
  <c r="O149" i="5" s="1"/>
  <c r="R149" i="5"/>
  <c r="AD149" i="5"/>
  <c r="N161" i="5"/>
  <c r="O161" i="5" s="1"/>
  <c r="AD161" i="5"/>
  <c r="R161" i="5"/>
  <c r="N203" i="5"/>
  <c r="O203" i="5" s="1"/>
  <c r="AD203" i="5"/>
  <c r="R203" i="5"/>
  <c r="N212" i="5"/>
  <c r="O212" i="5" s="1"/>
  <c r="R212" i="5"/>
  <c r="AD212" i="5"/>
  <c r="AD70" i="5"/>
  <c r="R70" i="5"/>
  <c r="N70" i="5"/>
  <c r="O70" i="5" s="1"/>
  <c r="N81" i="5"/>
  <c r="O81" i="5" s="1"/>
  <c r="AD81" i="5"/>
  <c r="R81" i="5"/>
  <c r="AD187" i="5"/>
  <c r="N187" i="5"/>
  <c r="O187" i="5" s="1"/>
  <c r="R187" i="5"/>
  <c r="AF7" i="1" l="1"/>
  <c r="AF8" i="1" l="1"/>
  <c r="AF10" i="1"/>
  <c r="AF9" i="1"/>
  <c r="AF6" i="1"/>
  <c r="AF5" i="1"/>
  <c r="AF4" i="1" l="1"/>
  <c r="G11" i="1"/>
  <c r="G14" i="1" l="1"/>
  <c r="G18" i="1"/>
  <c r="H18" i="1" s="1"/>
  <c r="G21" i="1"/>
  <c r="H21" i="1" s="1"/>
  <c r="G19" i="1"/>
  <c r="H19" i="1" s="1"/>
  <c r="G22" i="1"/>
  <c r="H22" i="1" s="1"/>
  <c r="G16" i="1"/>
  <c r="G17" i="1"/>
  <c r="H17" i="1" s="1"/>
  <c r="G20" i="1"/>
  <c r="H20" i="1" s="1"/>
  <c r="G23" i="1" l="1"/>
  <c r="H16" i="1"/>
  <c r="H23" i="1" s="1"/>
  <c r="E11" i="1" l="1"/>
  <c r="Y270" i="5" l="1"/>
  <c r="Y400" i="5"/>
  <c r="Y411" i="5"/>
  <c r="Y81" i="5"/>
  <c r="Y139" i="5"/>
  <c r="Y40" i="5"/>
  <c r="Y156" i="5"/>
  <c r="Y146" i="5"/>
  <c r="Y70" i="5"/>
  <c r="Y171" i="5"/>
  <c r="Y351" i="5"/>
  <c r="Y460" i="5"/>
  <c r="Y51" i="5"/>
  <c r="Y215" i="5"/>
  <c r="Y361" i="5"/>
  <c r="Y187" i="5"/>
  <c r="Y80" i="5"/>
  <c r="Y198" i="5"/>
  <c r="Y182" i="5"/>
  <c r="Y468" i="5"/>
  <c r="Y406" i="5"/>
  <c r="Y207" i="5"/>
  <c r="Y322" i="5"/>
  <c r="Y57" i="5"/>
  <c r="Y237" i="5"/>
  <c r="Y417" i="5"/>
  <c r="Y61" i="5"/>
  <c r="Y398" i="5"/>
  <c r="Y30" i="5"/>
  <c r="Y112" i="5"/>
  <c r="Y333" i="5"/>
  <c r="Y218" i="5"/>
  <c r="Y274" i="5"/>
  <c r="Y188" i="5"/>
  <c r="Y307" i="5"/>
  <c r="Y390" i="5"/>
  <c r="Y7" i="5"/>
  <c r="Y329" i="5"/>
  <c r="Y71" i="5"/>
  <c r="Y281" i="5"/>
  <c r="Y169" i="5"/>
  <c r="Y366" i="5"/>
  <c r="Y501" i="5"/>
  <c r="Y97" i="5"/>
  <c r="Y10" i="5"/>
  <c r="Y42" i="5"/>
  <c r="Y476" i="5"/>
  <c r="Y342" i="5"/>
  <c r="Y100" i="5"/>
  <c r="Y184" i="5"/>
  <c r="Y260" i="5"/>
  <c r="Y482" i="5"/>
  <c r="Y481" i="5"/>
  <c r="Y317" i="5"/>
  <c r="Y382" i="5"/>
  <c r="Y154" i="5"/>
  <c r="Y152" i="5"/>
  <c r="Y259" i="5"/>
  <c r="Y523" i="5"/>
  <c r="Y176" i="5"/>
  <c r="Y174" i="5"/>
  <c r="Y457" i="5"/>
  <c r="Y12" i="5"/>
  <c r="Y190" i="5"/>
  <c r="Y295" i="5"/>
  <c r="Y82" i="5"/>
  <c r="Y8" i="5"/>
  <c r="Y314" i="5"/>
  <c r="Y365" i="5"/>
  <c r="Y483" i="5"/>
  <c r="Y31" i="5"/>
  <c r="Y77" i="5"/>
  <c r="Y254" i="5"/>
  <c r="Y192" i="5"/>
  <c r="Y151" i="5"/>
  <c r="Y27" i="5"/>
  <c r="Y193" i="5"/>
  <c r="Y275" i="5"/>
  <c r="Y36" i="5"/>
  <c r="Y221" i="5"/>
  <c r="Y208" i="5"/>
  <c r="Y326" i="5"/>
  <c r="Y328" i="5"/>
  <c r="Y251" i="5"/>
  <c r="Y43" i="5"/>
  <c r="Y436" i="5"/>
  <c r="Y463" i="5"/>
  <c r="Y16" i="5"/>
  <c r="Y161" i="5"/>
  <c r="Y480" i="5"/>
  <c r="Y447" i="5"/>
  <c r="Y128" i="5"/>
  <c r="Y209" i="5"/>
  <c r="Y197" i="5"/>
  <c r="Y210" i="5"/>
  <c r="Y244" i="5"/>
  <c r="Y56" i="5"/>
  <c r="Y272" i="5"/>
  <c r="Y111" i="5"/>
  <c r="Y63" i="5"/>
  <c r="Y201" i="5"/>
  <c r="Y204" i="5"/>
  <c r="Y253" i="5"/>
  <c r="Y493" i="5"/>
  <c r="Y304" i="5"/>
  <c r="Y78" i="5"/>
  <c r="Y343" i="5"/>
  <c r="Y158" i="5"/>
  <c r="Y235" i="5"/>
  <c r="Y424" i="5"/>
  <c r="Y442" i="5"/>
  <c r="Y143" i="5"/>
  <c r="Y64" i="5"/>
  <c r="Y305" i="5"/>
  <c r="Y212" i="5"/>
  <c r="Y181" i="5"/>
  <c r="Y349" i="5"/>
  <c r="Y116" i="5"/>
  <c r="Y195" i="5"/>
  <c r="Y153" i="5"/>
  <c r="Y194" i="5"/>
  <c r="Y394" i="5"/>
  <c r="Y452" i="5"/>
  <c r="Y173" i="5"/>
  <c r="Y227" i="5"/>
  <c r="Y147" i="5"/>
  <c r="Y39" i="5"/>
  <c r="Y203" i="5"/>
  <c r="Y267" i="5"/>
  <c r="Y68" i="5"/>
  <c r="Y141" i="5"/>
  <c r="Y206" i="5"/>
  <c r="Y149" i="5"/>
  <c r="Y11" i="5"/>
  <c r="Y233" i="5"/>
  <c r="Y202" i="5"/>
  <c r="Y33" i="5"/>
  <c r="Y155" i="5"/>
  <c r="Y91" i="5"/>
  <c r="Y145" i="5"/>
  <c r="Y65" i="5"/>
  <c r="Y380" i="5"/>
  <c r="G5" i="5" l="1"/>
  <c r="G20" i="5"/>
  <c r="G521" i="5"/>
  <c r="G90" i="5"/>
  <c r="G102" i="5"/>
  <c r="G302" i="5"/>
  <c r="G513" i="5"/>
  <c r="G527" i="5"/>
  <c r="G183" i="5"/>
  <c r="G106" i="5"/>
  <c r="G369" i="5"/>
  <c r="G170" i="5"/>
  <c r="G544" i="5"/>
  <c r="G374" i="5"/>
  <c r="G426" i="5"/>
  <c r="G25" i="5"/>
  <c r="G414" i="5"/>
  <c r="G377" i="5"/>
  <c r="G104" i="5"/>
  <c r="G224" i="5"/>
  <c r="G567" i="5"/>
  <c r="G122" i="5"/>
  <c r="G263" i="5"/>
  <c r="G264" i="5"/>
  <c r="G298" i="5"/>
  <c r="G403" i="5"/>
  <c r="G430" i="5"/>
  <c r="G566" i="5"/>
  <c r="G191" i="5"/>
  <c r="G286" i="5"/>
  <c r="G488" i="5"/>
  <c r="G108" i="5"/>
  <c r="G292" i="5"/>
  <c r="G162" i="5"/>
  <c r="G23" i="5"/>
  <c r="G133" i="5"/>
  <c r="G220" i="5"/>
  <c r="G438" i="5"/>
  <c r="G296" i="5"/>
  <c r="G540" i="5"/>
  <c r="G98" i="5"/>
  <c r="G94" i="5"/>
  <c r="G404" i="5"/>
  <c r="G370" i="5"/>
  <c r="G472" i="5"/>
  <c r="G140" i="5"/>
  <c r="G515" i="5"/>
  <c r="G444" i="5"/>
  <c r="G75" i="5"/>
  <c r="G308" i="5"/>
  <c r="G288" i="5"/>
  <c r="G89" i="5"/>
  <c r="G420" i="5"/>
  <c r="G387" i="5"/>
  <c r="G454" i="5"/>
  <c r="G388" i="5"/>
  <c r="G160" i="5"/>
  <c r="G247" i="5"/>
  <c r="G474" i="5"/>
  <c r="G79" i="5"/>
  <c r="G316" i="5"/>
  <c r="G504" i="5"/>
  <c r="G225" i="5"/>
  <c r="G26" i="5"/>
  <c r="G389" i="5"/>
  <c r="G86" i="5"/>
  <c r="G536" i="5"/>
  <c r="G348" i="5"/>
  <c r="G413" i="5"/>
  <c r="G293" i="5"/>
  <c r="G175" i="5"/>
  <c r="G445" i="5"/>
  <c r="G124" i="5"/>
  <c r="G448" i="5"/>
  <c r="G327" i="5"/>
  <c r="G241" i="5"/>
  <c r="G537" i="5"/>
  <c r="G35" i="5"/>
  <c r="G177" i="5"/>
  <c r="G519" i="5"/>
  <c r="G456" i="5"/>
  <c r="G563" i="5"/>
  <c r="G464" i="5"/>
  <c r="G72" i="5"/>
  <c r="G518" i="5"/>
  <c r="G55" i="5"/>
  <c r="G32" i="5"/>
  <c r="G321" i="5"/>
  <c r="G459" i="5"/>
  <c r="G87" i="5"/>
  <c r="G434" i="5"/>
  <c r="G357" i="5"/>
  <c r="G530" i="5"/>
  <c r="G410" i="5"/>
  <c r="G331" i="5"/>
  <c r="G47" i="5"/>
  <c r="G74" i="5"/>
  <c r="G358" i="5"/>
  <c r="G355" i="5"/>
  <c r="G350" i="5"/>
  <c r="G37" i="5"/>
  <c r="G95" i="5"/>
  <c r="G107" i="5"/>
  <c r="G189" i="5"/>
  <c r="G396" i="5"/>
  <c r="G132" i="5"/>
  <c r="G559" i="5"/>
  <c r="G313" i="5"/>
  <c r="G534" i="5"/>
  <c r="G542" i="5"/>
  <c r="G67" i="5"/>
  <c r="G148" i="5"/>
  <c r="G96" i="5"/>
  <c r="G9" i="5"/>
  <c r="G505" i="5"/>
  <c r="G335" i="5"/>
  <c r="G498" i="5"/>
  <c r="G46" i="5"/>
  <c r="G277" i="5"/>
  <c r="G226" i="5"/>
  <c r="G572" i="5"/>
  <c r="G412" i="5"/>
  <c r="G178" i="5"/>
  <c r="G99" i="5"/>
  <c r="G54" i="5"/>
  <c r="G535" i="5"/>
  <c r="G427" i="5"/>
  <c r="G309" i="5"/>
  <c r="G509" i="5"/>
  <c r="G368" i="5"/>
  <c r="G249" i="5"/>
  <c r="G166" i="5"/>
  <c r="G435" i="5"/>
  <c r="G334" i="5"/>
  <c r="G451" i="5"/>
  <c r="G440" i="5"/>
  <c r="G372" i="5"/>
  <c r="G200" i="5"/>
  <c r="G573" i="5"/>
  <c r="G180" i="5"/>
  <c r="G135" i="5"/>
  <c r="G103" i="5"/>
  <c r="G416" i="5"/>
  <c r="G115" i="5"/>
  <c r="G130" i="5"/>
  <c r="G172" i="5"/>
  <c r="G118" i="5"/>
  <c r="G312" i="5"/>
  <c r="G352" i="5"/>
  <c r="G514" i="5"/>
  <c r="G486" i="5"/>
  <c r="G528" i="5"/>
  <c r="G85" i="5"/>
  <c r="G185" i="5"/>
  <c r="G525" i="5"/>
  <c r="G407" i="5"/>
  <c r="G52" i="5"/>
  <c r="G136" i="5"/>
  <c r="G123" i="5"/>
  <c r="G66" i="5"/>
  <c r="G499" i="5"/>
  <c r="G344" i="5"/>
  <c r="G234" i="5"/>
  <c r="G356" i="5"/>
  <c r="G165" i="5"/>
  <c r="G319" i="5"/>
  <c r="G360" i="5"/>
  <c r="G553" i="5"/>
  <c r="G13" i="5"/>
  <c r="G266" i="5"/>
  <c r="G50" i="5"/>
  <c r="G439" i="5"/>
  <c r="G531" i="5"/>
  <c r="G230" i="5"/>
  <c r="G320" i="5"/>
  <c r="G473" i="5"/>
  <c r="G479" i="5"/>
  <c r="G222" i="5"/>
  <c r="G114" i="5"/>
  <c r="G223" i="5"/>
  <c r="G258" i="5"/>
  <c r="G164" i="5"/>
  <c r="G60" i="5"/>
  <c r="G386" i="5"/>
  <c r="G125" i="5"/>
  <c r="G425" i="5"/>
  <c r="G526" i="5"/>
  <c r="G511" i="5"/>
  <c r="G186" i="5"/>
  <c r="G38" i="5"/>
  <c r="G551" i="5"/>
  <c r="G199" i="5"/>
  <c r="G549" i="5"/>
  <c r="G163" i="5"/>
  <c r="G337" i="5"/>
  <c r="G273" i="5"/>
  <c r="G44" i="5"/>
  <c r="G347" i="5"/>
  <c r="G236" i="5"/>
  <c r="G306" i="5"/>
  <c r="G393" i="5"/>
  <c r="G285" i="5"/>
  <c r="G291" i="5"/>
  <c r="G117" i="5"/>
  <c r="G157" i="5"/>
  <c r="G297" i="5"/>
  <c r="G524" i="5"/>
  <c r="G471" i="5"/>
  <c r="G284" i="5"/>
  <c r="G179" i="5"/>
  <c r="G353" i="5"/>
  <c r="G127" i="5"/>
  <c r="G557" i="5"/>
  <c r="G550" i="5"/>
  <c r="G19" i="5"/>
  <c r="G475" i="5"/>
  <c r="G287" i="5"/>
  <c r="G121" i="5"/>
  <c r="G569" i="5"/>
  <c r="G363" i="5"/>
  <c r="G34" i="5"/>
  <c r="G375" i="5"/>
  <c r="G28" i="5"/>
  <c r="G467" i="5"/>
  <c r="G242" i="5"/>
  <c r="G437" i="5"/>
  <c r="G520" i="5"/>
  <c r="G428" i="5"/>
  <c r="G418" i="5"/>
  <c r="G300" i="5"/>
  <c r="G229" i="5"/>
  <c r="G58" i="5"/>
  <c r="G119" i="5"/>
  <c r="G466" i="5"/>
  <c r="G332" i="5"/>
  <c r="G232" i="5"/>
  <c r="G278" i="5"/>
  <c r="G262" i="5"/>
  <c r="G392" i="5"/>
  <c r="G268" i="5"/>
  <c r="G497" i="5"/>
  <c r="G92" i="5"/>
  <c r="G137" i="5"/>
  <c r="G565" i="5"/>
  <c r="G340" i="5"/>
  <c r="G405" i="5"/>
  <c r="G477" i="5"/>
  <c r="G105" i="5"/>
  <c r="G318" i="5"/>
  <c r="G431" i="5"/>
  <c r="G17" i="5"/>
  <c r="G529" i="5"/>
  <c r="G41" i="5"/>
  <c r="G450" i="5"/>
  <c r="G485" i="5"/>
  <c r="G29" i="5"/>
  <c r="G324" i="5"/>
  <c r="G545" i="5"/>
  <c r="G252" i="5"/>
  <c r="G399" i="5"/>
  <c r="G376" i="5"/>
  <c r="G433" i="5"/>
  <c r="G408" i="5"/>
  <c r="G205" i="5"/>
  <c r="G371" i="5"/>
  <c r="G500" i="5"/>
  <c r="G131" i="5"/>
  <c r="G491" i="5"/>
  <c r="G512" i="5"/>
  <c r="G359" i="5"/>
  <c r="G432" i="5"/>
  <c r="G555" i="5"/>
  <c r="G489" i="5"/>
  <c r="G238" i="5"/>
  <c r="G280" i="5"/>
  <c r="G159" i="5"/>
  <c r="G303" i="5"/>
  <c r="G315" i="5"/>
  <c r="G401" i="5"/>
  <c r="G453" i="5"/>
  <c r="G367" i="5"/>
  <c r="G421" i="5"/>
  <c r="G14" i="5"/>
  <c r="G301" i="5"/>
  <c r="G492" i="5"/>
  <c r="G24" i="5"/>
  <c r="G84" i="5"/>
  <c r="G336" i="5"/>
  <c r="G508" i="5"/>
  <c r="G134" i="5"/>
  <c r="G465" i="5"/>
  <c r="G378" i="5"/>
  <c r="G415" i="5"/>
  <c r="G45" i="5"/>
  <c r="G556" i="5"/>
  <c r="G564" i="5"/>
  <c r="G397" i="5"/>
  <c r="G402" i="5"/>
  <c r="G21" i="5"/>
  <c r="G384" i="5"/>
  <c r="G469" i="5"/>
  <c r="G570" i="5"/>
  <c r="G217" i="5"/>
  <c r="G53" i="5"/>
  <c r="G446" i="5"/>
  <c r="G276" i="5"/>
  <c r="G69" i="5"/>
  <c r="G554" i="5"/>
  <c r="G546" i="5"/>
  <c r="G373" i="5"/>
  <c r="G6" i="5"/>
  <c r="G562" i="5"/>
  <c r="G496" i="5"/>
  <c r="G62" i="5"/>
  <c r="G101" i="5"/>
  <c r="G419" i="5"/>
  <c r="G455" i="5"/>
  <c r="G216" i="5"/>
  <c r="G290" i="5"/>
  <c r="G538" i="5"/>
  <c r="G196" i="5"/>
  <c r="G484" i="5"/>
  <c r="G507" i="5"/>
  <c r="G167" i="5"/>
  <c r="G73" i="5"/>
  <c r="G532" i="5"/>
  <c r="G142" i="5"/>
  <c r="G341" i="5"/>
  <c r="G228" i="5"/>
  <c r="G22" i="5"/>
  <c r="G243" i="5"/>
  <c r="G441" i="5"/>
  <c r="G109" i="5"/>
  <c r="G18" i="5"/>
  <c r="G338" i="5"/>
  <c r="G516" i="5"/>
  <c r="G239" i="5"/>
  <c r="G256" i="5"/>
  <c r="G126" i="5"/>
  <c r="G289" i="5"/>
  <c r="G502" i="5"/>
  <c r="G522" i="5"/>
  <c r="G255" i="5"/>
  <c r="G311" i="5"/>
  <c r="G279" i="5"/>
  <c r="G15" i="5"/>
  <c r="G560" i="5"/>
  <c r="G364" i="5"/>
  <c r="G49" i="5"/>
  <c r="G510" i="5"/>
  <c r="G48" i="5"/>
  <c r="G429" i="5"/>
  <c r="G283" i="5"/>
  <c r="G83" i="5"/>
  <c r="G120" i="5"/>
  <c r="G211" i="5"/>
  <c r="G59" i="5"/>
  <c r="G568" i="5"/>
  <c r="G533" i="5"/>
  <c r="G470" i="5"/>
  <c r="G271" i="5"/>
  <c r="G310" i="5"/>
  <c r="G110" i="5"/>
  <c r="G461" i="5"/>
  <c r="G345" i="5"/>
  <c r="G113" i="5"/>
  <c r="G552" i="5"/>
  <c r="G561" i="5"/>
  <c r="G248" i="5"/>
  <c r="G129" i="5"/>
  <c r="G240" i="5"/>
  <c r="G144" i="5"/>
  <c r="G495" i="5"/>
  <c r="G490" i="5"/>
  <c r="G478" i="5"/>
  <c r="G265" i="5"/>
  <c r="G383" i="5"/>
  <c r="G543" i="5"/>
  <c r="G245" i="5"/>
  <c r="G261" i="5"/>
  <c r="G250" i="5"/>
  <c r="G541" i="5"/>
  <c r="G381" i="5"/>
  <c r="G571" i="5"/>
  <c r="G323" i="5"/>
  <c r="G462" i="5"/>
  <c r="G547" i="5"/>
  <c r="G339" i="5"/>
  <c r="G257" i="5"/>
  <c r="G213" i="5"/>
  <c r="G150" i="5"/>
  <c r="G76" i="5"/>
  <c r="G539" i="5"/>
  <c r="G395" i="5"/>
  <c r="G269" i="5"/>
  <c r="G93" i="5"/>
  <c r="G487" i="5"/>
  <c r="G88" i="5"/>
  <c r="G423" i="5"/>
  <c r="G458" i="5"/>
  <c r="G422" i="5"/>
  <c r="G282" i="5"/>
  <c r="G558" i="5"/>
  <c r="G494" i="5"/>
  <c r="G246" i="5"/>
  <c r="G449" i="5"/>
  <c r="G548" i="5"/>
  <c r="G409" i="5"/>
  <c r="G346" i="5"/>
  <c r="G214" i="5"/>
  <c r="G299" i="5"/>
  <c r="G385" i="5"/>
  <c r="G517" i="5"/>
  <c r="G354" i="5"/>
  <c r="G231" i="5"/>
  <c r="G362" i="5"/>
  <c r="G379" i="5"/>
  <c r="G503" i="5"/>
  <c r="G294" i="5"/>
  <c r="G330" i="5"/>
  <c r="G168" i="5"/>
  <c r="G325" i="5"/>
  <c r="G391" i="5"/>
  <c r="G443" i="5"/>
  <c r="G138" i="5"/>
  <c r="G506" i="5"/>
  <c r="G219" i="5"/>
  <c r="R506" i="5" l="1"/>
  <c r="AD506" i="5"/>
  <c r="R503" i="5"/>
  <c r="AD503" i="5"/>
  <c r="AD449" i="5"/>
  <c r="R449" i="5"/>
  <c r="R282" i="5"/>
  <c r="AD282" i="5"/>
  <c r="AD213" i="5"/>
  <c r="R213" i="5"/>
  <c r="R129" i="5"/>
  <c r="AD129" i="5"/>
  <c r="R310" i="5"/>
  <c r="AD310" i="5"/>
  <c r="R510" i="5"/>
  <c r="AD510" i="5"/>
  <c r="AD522" i="5"/>
  <c r="R522" i="5"/>
  <c r="R22" i="5"/>
  <c r="AD22" i="5"/>
  <c r="AD216" i="5"/>
  <c r="R216" i="5"/>
  <c r="R276" i="5"/>
  <c r="AD276" i="5"/>
  <c r="AD138" i="5"/>
  <c r="R138" i="5"/>
  <c r="AD168" i="5"/>
  <c r="R168" i="5"/>
  <c r="AD379" i="5"/>
  <c r="R379" i="5"/>
  <c r="AD517" i="5"/>
  <c r="R517" i="5"/>
  <c r="AD346" i="5"/>
  <c r="R346" i="5"/>
  <c r="AD246" i="5"/>
  <c r="R246" i="5"/>
  <c r="AD422" i="5"/>
  <c r="R422" i="5"/>
  <c r="AD487" i="5"/>
  <c r="R487" i="5"/>
  <c r="R257" i="5"/>
  <c r="AD257" i="5"/>
  <c r="R323" i="5"/>
  <c r="AD323" i="5"/>
  <c r="AD250" i="5"/>
  <c r="R250" i="5"/>
  <c r="AD383" i="5"/>
  <c r="R383" i="5"/>
  <c r="R495" i="5"/>
  <c r="AD495" i="5"/>
  <c r="R248" i="5"/>
  <c r="AD248" i="5"/>
  <c r="AD345" i="5"/>
  <c r="R345" i="5"/>
  <c r="AD271" i="5"/>
  <c r="R271" i="5"/>
  <c r="R59" i="5"/>
  <c r="AD59" i="5"/>
  <c r="AD283" i="5"/>
  <c r="R283" i="5"/>
  <c r="R49" i="5"/>
  <c r="AD49" i="5"/>
  <c r="AD279" i="5"/>
  <c r="R279" i="5"/>
  <c r="R502" i="5"/>
  <c r="AD502" i="5"/>
  <c r="AD239" i="5"/>
  <c r="R239" i="5"/>
  <c r="AD109" i="5"/>
  <c r="R109" i="5"/>
  <c r="R228" i="5"/>
  <c r="AD228" i="5"/>
  <c r="R73" i="5"/>
  <c r="AD73" i="5"/>
  <c r="R196" i="5"/>
  <c r="AD196" i="5"/>
  <c r="R455" i="5"/>
  <c r="AD455" i="5"/>
  <c r="AD496" i="5"/>
  <c r="R496" i="5"/>
  <c r="R446" i="5"/>
  <c r="AD446" i="5"/>
  <c r="R469" i="5"/>
  <c r="AD469" i="5"/>
  <c r="AD397" i="5"/>
  <c r="R397" i="5"/>
  <c r="R415" i="5"/>
  <c r="AD415" i="5"/>
  <c r="AD508" i="5"/>
  <c r="R508" i="5"/>
  <c r="AD492" i="5"/>
  <c r="R492" i="5"/>
  <c r="AD367" i="5"/>
  <c r="R367" i="5"/>
  <c r="R303" i="5"/>
  <c r="AD303" i="5"/>
  <c r="R489" i="5"/>
  <c r="AD489" i="5"/>
  <c r="AD512" i="5"/>
  <c r="R512" i="5"/>
  <c r="R371" i="5"/>
  <c r="AD371" i="5"/>
  <c r="AD376" i="5"/>
  <c r="R376" i="5"/>
  <c r="E623" i="5"/>
  <c r="G4" i="5"/>
  <c r="AD450" i="5"/>
  <c r="R450" i="5"/>
  <c r="R431" i="5"/>
  <c r="AD431" i="5"/>
  <c r="AD405" i="5"/>
  <c r="R405" i="5"/>
  <c r="AD92" i="5"/>
  <c r="R92" i="5"/>
  <c r="R262" i="5"/>
  <c r="AD262" i="5"/>
  <c r="AD466" i="5"/>
  <c r="R466" i="5"/>
  <c r="AD300" i="5"/>
  <c r="R300" i="5"/>
  <c r="AD437" i="5"/>
  <c r="R437" i="5"/>
  <c r="R375" i="5"/>
  <c r="AD375" i="5"/>
  <c r="AD121" i="5"/>
  <c r="R121" i="5"/>
  <c r="AD179" i="5"/>
  <c r="R179" i="5"/>
  <c r="AD297" i="5"/>
  <c r="R297" i="5"/>
  <c r="AD285" i="5"/>
  <c r="R285" i="5"/>
  <c r="AD347" i="5"/>
  <c r="R347" i="5"/>
  <c r="AD163" i="5"/>
  <c r="R163" i="5"/>
  <c r="R38" i="5"/>
  <c r="AD38" i="5"/>
  <c r="R425" i="5"/>
  <c r="AD425" i="5"/>
  <c r="R164" i="5"/>
  <c r="AD164" i="5"/>
  <c r="AD222" i="5"/>
  <c r="R222" i="5"/>
  <c r="R230" i="5"/>
  <c r="AD230" i="5"/>
  <c r="R266" i="5"/>
  <c r="AD266" i="5"/>
  <c r="R319" i="5"/>
  <c r="AD319" i="5"/>
  <c r="R344" i="5"/>
  <c r="AD344" i="5"/>
  <c r="R136" i="5"/>
  <c r="AD136" i="5"/>
  <c r="R185" i="5"/>
  <c r="AD185" i="5"/>
  <c r="AD514" i="5"/>
  <c r="R514" i="5"/>
  <c r="R172" i="5"/>
  <c r="AD172" i="5"/>
  <c r="R103" i="5"/>
  <c r="AD103" i="5"/>
  <c r="R200" i="5"/>
  <c r="AD200" i="5"/>
  <c r="R334" i="5"/>
  <c r="AD334" i="5"/>
  <c r="AD368" i="5"/>
  <c r="R368" i="5"/>
  <c r="AD412" i="5"/>
  <c r="R412" i="5"/>
  <c r="AD46" i="5"/>
  <c r="R46" i="5"/>
  <c r="AD9" i="5"/>
  <c r="R9" i="5"/>
  <c r="AD132" i="5"/>
  <c r="R132" i="5"/>
  <c r="R95" i="5"/>
  <c r="AD95" i="5"/>
  <c r="AD358" i="5"/>
  <c r="R358" i="5"/>
  <c r="R410" i="5"/>
  <c r="AD410" i="5"/>
  <c r="AD87" i="5"/>
  <c r="R87" i="5"/>
  <c r="R55" i="5"/>
  <c r="AD55" i="5"/>
  <c r="R35" i="5"/>
  <c r="AD35" i="5"/>
  <c r="R448" i="5"/>
  <c r="AD448" i="5"/>
  <c r="AD293" i="5"/>
  <c r="R293" i="5"/>
  <c r="AD86" i="5"/>
  <c r="R86" i="5"/>
  <c r="R504" i="5"/>
  <c r="AD504" i="5"/>
  <c r="R247" i="5"/>
  <c r="AD247" i="5"/>
  <c r="R387" i="5"/>
  <c r="AD387" i="5"/>
  <c r="AD308" i="5"/>
  <c r="R308" i="5"/>
  <c r="AD140" i="5"/>
  <c r="R140" i="5"/>
  <c r="AD94" i="5"/>
  <c r="R94" i="5"/>
  <c r="R438" i="5"/>
  <c r="AD438" i="5"/>
  <c r="AD162" i="5"/>
  <c r="R162" i="5"/>
  <c r="R286" i="5"/>
  <c r="AD286" i="5"/>
  <c r="R403" i="5"/>
  <c r="AD403" i="5"/>
  <c r="R122" i="5"/>
  <c r="AD122" i="5"/>
  <c r="AD377" i="5"/>
  <c r="R377" i="5"/>
  <c r="R374" i="5"/>
  <c r="AD374" i="5"/>
  <c r="R106" i="5"/>
  <c r="AD106" i="5"/>
  <c r="R302" i="5"/>
  <c r="AD302" i="5"/>
  <c r="R20" i="5"/>
  <c r="AD20" i="5"/>
  <c r="AD325" i="5"/>
  <c r="R325" i="5"/>
  <c r="AD354" i="5"/>
  <c r="R354" i="5"/>
  <c r="R214" i="5"/>
  <c r="AD214" i="5"/>
  <c r="AD88" i="5"/>
  <c r="R88" i="5"/>
  <c r="R462" i="5"/>
  <c r="AD462" i="5"/>
  <c r="R490" i="5"/>
  <c r="AD490" i="5"/>
  <c r="R113" i="5"/>
  <c r="AD113" i="5"/>
  <c r="AD15" i="5"/>
  <c r="R15" i="5"/>
  <c r="R256" i="5"/>
  <c r="AD256" i="5"/>
  <c r="R18" i="5"/>
  <c r="AD18" i="5"/>
  <c r="R484" i="5"/>
  <c r="AD484" i="5"/>
  <c r="AD443" i="5"/>
  <c r="R443" i="5"/>
  <c r="AD330" i="5"/>
  <c r="R330" i="5"/>
  <c r="AD362" i="5"/>
  <c r="R362" i="5"/>
  <c r="R385" i="5"/>
  <c r="AD385" i="5"/>
  <c r="AD409" i="5"/>
  <c r="R409" i="5"/>
  <c r="R494" i="5"/>
  <c r="AD494" i="5"/>
  <c r="R458" i="5"/>
  <c r="AD458" i="5"/>
  <c r="AD93" i="5"/>
  <c r="R93" i="5"/>
  <c r="AD76" i="5"/>
  <c r="R76" i="5"/>
  <c r="R339" i="5"/>
  <c r="AD339" i="5"/>
  <c r="R261" i="5"/>
  <c r="AD261" i="5"/>
  <c r="R265" i="5"/>
  <c r="AD265" i="5"/>
  <c r="AD144" i="5"/>
  <c r="R144" i="5"/>
  <c r="R461" i="5"/>
  <c r="AD461" i="5"/>
  <c r="AD470" i="5"/>
  <c r="R470" i="5"/>
  <c r="R211" i="5"/>
  <c r="AD211" i="5"/>
  <c r="R429" i="5"/>
  <c r="AD429" i="5"/>
  <c r="AD364" i="5"/>
  <c r="R364" i="5"/>
  <c r="AD311" i="5"/>
  <c r="R311" i="5"/>
  <c r="AD289" i="5"/>
  <c r="R289" i="5"/>
  <c r="AD516" i="5"/>
  <c r="R516" i="5"/>
  <c r="R441" i="5"/>
  <c r="AD441" i="5"/>
  <c r="AD341" i="5"/>
  <c r="R341" i="5"/>
  <c r="AD167" i="5"/>
  <c r="R167" i="5"/>
  <c r="AD419" i="5"/>
  <c r="R419" i="5"/>
  <c r="AD53" i="5"/>
  <c r="R53" i="5"/>
  <c r="R384" i="5"/>
  <c r="AD384" i="5"/>
  <c r="R378" i="5"/>
  <c r="AD378" i="5"/>
  <c r="AD336" i="5"/>
  <c r="R336" i="5"/>
  <c r="R301" i="5"/>
  <c r="AD301" i="5"/>
  <c r="R453" i="5"/>
  <c r="AD453" i="5"/>
  <c r="AD159" i="5"/>
  <c r="R159" i="5"/>
  <c r="AD491" i="5"/>
  <c r="R491" i="5"/>
  <c r="AD205" i="5"/>
  <c r="R205" i="5"/>
  <c r="R399" i="5"/>
  <c r="AD399" i="5"/>
  <c r="AD324" i="5"/>
  <c r="R324" i="5"/>
  <c r="AD41" i="5"/>
  <c r="R41" i="5"/>
  <c r="R318" i="5"/>
  <c r="AD318" i="5"/>
  <c r="R340" i="5"/>
  <c r="AD340" i="5"/>
  <c r="R497" i="5"/>
  <c r="AD497" i="5"/>
  <c r="AD278" i="5"/>
  <c r="R278" i="5"/>
  <c r="R119" i="5"/>
  <c r="AD119" i="5"/>
  <c r="R418" i="5"/>
  <c r="AD418" i="5"/>
  <c r="AD242" i="5"/>
  <c r="R242" i="5"/>
  <c r="AD34" i="5"/>
  <c r="R34" i="5"/>
  <c r="AD287" i="5"/>
  <c r="R287" i="5"/>
  <c r="AD284" i="5"/>
  <c r="R284" i="5"/>
  <c r="R157" i="5"/>
  <c r="AD157" i="5"/>
  <c r="AD393" i="5"/>
  <c r="R393" i="5"/>
  <c r="R44" i="5"/>
  <c r="AD44" i="5"/>
  <c r="AD186" i="5"/>
  <c r="R186" i="5"/>
  <c r="AD125" i="5"/>
  <c r="R125" i="5"/>
  <c r="AD258" i="5"/>
  <c r="R258" i="5"/>
  <c r="R479" i="5"/>
  <c r="AD479" i="5"/>
  <c r="R531" i="5"/>
  <c r="AD531" i="5"/>
  <c r="AD13" i="5"/>
  <c r="R13" i="5"/>
  <c r="R165" i="5"/>
  <c r="AD165" i="5"/>
  <c r="AD499" i="5"/>
  <c r="R499" i="5"/>
  <c r="AD52" i="5"/>
  <c r="R52" i="5"/>
  <c r="R85" i="5"/>
  <c r="AD85" i="5"/>
  <c r="AD352" i="5"/>
  <c r="R352" i="5"/>
  <c r="R130" i="5"/>
  <c r="AD130" i="5"/>
  <c r="R135" i="5"/>
  <c r="AD135" i="5"/>
  <c r="R372" i="5"/>
  <c r="AD372" i="5"/>
  <c r="AD435" i="5"/>
  <c r="R435" i="5"/>
  <c r="R509" i="5"/>
  <c r="AD509" i="5"/>
  <c r="R54" i="5"/>
  <c r="AD54" i="5"/>
  <c r="R498" i="5"/>
  <c r="AD498" i="5"/>
  <c r="AD96" i="5"/>
  <c r="R96" i="5"/>
  <c r="AD396" i="5"/>
  <c r="R396" i="5"/>
  <c r="R37" i="5"/>
  <c r="AD37" i="5"/>
  <c r="R74" i="5"/>
  <c r="AD74" i="5"/>
  <c r="AD530" i="5"/>
  <c r="R530" i="5"/>
  <c r="R459" i="5"/>
  <c r="AD459" i="5"/>
  <c r="R518" i="5"/>
  <c r="AD518" i="5"/>
  <c r="R456" i="5"/>
  <c r="AD456" i="5"/>
  <c r="R124" i="5"/>
  <c r="AD124" i="5"/>
  <c r="AD413" i="5"/>
  <c r="R413" i="5"/>
  <c r="AD389" i="5"/>
  <c r="R389" i="5"/>
  <c r="AD316" i="5"/>
  <c r="R316" i="5"/>
  <c r="R160" i="5"/>
  <c r="AD160" i="5"/>
  <c r="AD420" i="5"/>
  <c r="R420" i="5"/>
  <c r="R75" i="5"/>
  <c r="AD75" i="5"/>
  <c r="R472" i="5"/>
  <c r="AD472" i="5"/>
  <c r="AD98" i="5"/>
  <c r="R98" i="5"/>
  <c r="AD220" i="5"/>
  <c r="R220" i="5"/>
  <c r="R292" i="5"/>
  <c r="AD292" i="5"/>
  <c r="R191" i="5"/>
  <c r="AD191" i="5"/>
  <c r="R298" i="5"/>
  <c r="AD298" i="5"/>
  <c r="R414" i="5"/>
  <c r="AD414" i="5"/>
  <c r="R183" i="5"/>
  <c r="AD183" i="5"/>
  <c r="AD102" i="5"/>
  <c r="R102" i="5"/>
  <c r="AD5" i="5"/>
  <c r="R5" i="5"/>
  <c r="R219" i="5"/>
  <c r="AD219" i="5"/>
  <c r="AD391" i="5"/>
  <c r="R391" i="5"/>
  <c r="R294" i="5"/>
  <c r="AD294" i="5"/>
  <c r="R231" i="5"/>
  <c r="AD231" i="5"/>
  <c r="R299" i="5"/>
  <c r="AD299" i="5"/>
  <c r="R423" i="5"/>
  <c r="AD423" i="5"/>
  <c r="R269" i="5"/>
  <c r="AD269" i="5"/>
  <c r="R150" i="5"/>
  <c r="AD150" i="5"/>
  <c r="R381" i="5"/>
  <c r="AD381" i="5"/>
  <c r="R245" i="5"/>
  <c r="AD245" i="5"/>
  <c r="AD478" i="5"/>
  <c r="R478" i="5"/>
  <c r="AD240" i="5"/>
  <c r="R240" i="5"/>
  <c r="R110" i="5"/>
  <c r="AD110" i="5"/>
  <c r="AD120" i="5"/>
  <c r="R120" i="5"/>
  <c r="R48" i="5"/>
  <c r="AD48" i="5"/>
  <c r="AD255" i="5"/>
  <c r="R255" i="5"/>
  <c r="AD126" i="5"/>
  <c r="R126" i="5"/>
  <c r="R338" i="5"/>
  <c r="AD338" i="5"/>
  <c r="R243" i="5"/>
  <c r="AD243" i="5"/>
  <c r="AD142" i="5"/>
  <c r="R142" i="5"/>
  <c r="R507" i="5"/>
  <c r="AD507" i="5"/>
  <c r="AD290" i="5"/>
  <c r="R290" i="5"/>
  <c r="R101" i="5"/>
  <c r="AD101" i="5"/>
  <c r="AD6" i="5"/>
  <c r="R6" i="5"/>
  <c r="R69" i="5"/>
  <c r="AD69" i="5"/>
  <c r="R217" i="5"/>
  <c r="AD217" i="5"/>
  <c r="R21" i="5"/>
  <c r="AD21" i="5"/>
  <c r="AD465" i="5"/>
  <c r="R465" i="5"/>
  <c r="AD84" i="5"/>
  <c r="R84" i="5"/>
  <c r="R14" i="5"/>
  <c r="AD14" i="5"/>
  <c r="R401" i="5"/>
  <c r="AD401" i="5"/>
  <c r="R280" i="5"/>
  <c r="AD280" i="5"/>
  <c r="AD432" i="5"/>
  <c r="R432" i="5"/>
  <c r="AD131" i="5"/>
  <c r="R131" i="5"/>
  <c r="AD408" i="5"/>
  <c r="R408" i="5"/>
  <c r="R252" i="5"/>
  <c r="AD252" i="5"/>
  <c r="AD29" i="5"/>
  <c r="R29" i="5"/>
  <c r="R529" i="5"/>
  <c r="AD529" i="5"/>
  <c r="AD105" i="5"/>
  <c r="R105" i="5"/>
  <c r="R268" i="5"/>
  <c r="AD268" i="5"/>
  <c r="AD232" i="5"/>
  <c r="R232" i="5"/>
  <c r="R58" i="5"/>
  <c r="AD58" i="5"/>
  <c r="AD428" i="5"/>
  <c r="R428" i="5"/>
  <c r="R467" i="5"/>
  <c r="AD467" i="5"/>
  <c r="R363" i="5"/>
  <c r="AD363" i="5"/>
  <c r="AD475" i="5"/>
  <c r="R475" i="5"/>
  <c r="R127" i="5"/>
  <c r="AD127" i="5"/>
  <c r="AD471" i="5"/>
  <c r="R471" i="5"/>
  <c r="R117" i="5"/>
  <c r="AD117" i="5"/>
  <c r="AD306" i="5"/>
  <c r="R306" i="5"/>
  <c r="R273" i="5"/>
  <c r="AD273" i="5"/>
  <c r="R199" i="5"/>
  <c r="AD199" i="5"/>
  <c r="R511" i="5"/>
  <c r="AD511" i="5"/>
  <c r="AD386" i="5"/>
  <c r="R386" i="5"/>
  <c r="AD223" i="5"/>
  <c r="R223" i="5"/>
  <c r="AD473" i="5"/>
  <c r="R473" i="5"/>
  <c r="AD439" i="5"/>
  <c r="R439" i="5"/>
  <c r="AD356" i="5"/>
  <c r="R356" i="5"/>
  <c r="R66" i="5"/>
  <c r="AD66" i="5"/>
  <c r="R407" i="5"/>
  <c r="AD407" i="5"/>
  <c r="R528" i="5"/>
  <c r="AD528" i="5"/>
  <c r="R312" i="5"/>
  <c r="AD312" i="5"/>
  <c r="R115" i="5"/>
  <c r="AD115" i="5"/>
  <c r="R180" i="5"/>
  <c r="AD180" i="5"/>
  <c r="AD440" i="5"/>
  <c r="R440" i="5"/>
  <c r="R166" i="5"/>
  <c r="AD166" i="5"/>
  <c r="AD309" i="5"/>
  <c r="R309" i="5"/>
  <c r="R99" i="5"/>
  <c r="AD99" i="5"/>
  <c r="R226" i="5"/>
  <c r="AD226" i="5"/>
  <c r="AD335" i="5"/>
  <c r="R335" i="5"/>
  <c r="AD148" i="5"/>
  <c r="R148" i="5"/>
  <c r="AD313" i="5"/>
  <c r="R313" i="5"/>
  <c r="R189" i="5"/>
  <c r="AD189" i="5"/>
  <c r="R350" i="5"/>
  <c r="AD350" i="5"/>
  <c r="R47" i="5"/>
  <c r="AD47" i="5"/>
  <c r="AD357" i="5"/>
  <c r="R357" i="5"/>
  <c r="R321" i="5"/>
  <c r="AD321" i="5"/>
  <c r="AD72" i="5"/>
  <c r="R72" i="5"/>
  <c r="AD519" i="5"/>
  <c r="R519" i="5"/>
  <c r="AD241" i="5"/>
  <c r="R241" i="5"/>
  <c r="R445" i="5"/>
  <c r="AD445" i="5"/>
  <c r="AD348" i="5"/>
  <c r="R348" i="5"/>
  <c r="AD26" i="5"/>
  <c r="R26" i="5"/>
  <c r="AD79" i="5"/>
  <c r="R79" i="5"/>
  <c r="R388" i="5"/>
  <c r="AD388" i="5"/>
  <c r="AD89" i="5"/>
  <c r="R89" i="5"/>
  <c r="R444" i="5"/>
  <c r="AD444" i="5"/>
  <c r="AD370" i="5"/>
  <c r="R370" i="5"/>
  <c r="AD133" i="5"/>
  <c r="R133" i="5"/>
  <c r="R108" i="5"/>
  <c r="AD108" i="5"/>
  <c r="R264" i="5"/>
  <c r="AD264" i="5"/>
  <c r="AD224" i="5"/>
  <c r="R224" i="5"/>
  <c r="AD25" i="5"/>
  <c r="R25" i="5"/>
  <c r="AD170" i="5"/>
  <c r="R170" i="5"/>
  <c r="R527" i="5"/>
  <c r="AD527" i="5"/>
  <c r="AD90" i="5"/>
  <c r="R90" i="5"/>
  <c r="AD395" i="5"/>
  <c r="R395" i="5"/>
  <c r="R83" i="5"/>
  <c r="AD83" i="5"/>
  <c r="R532" i="5"/>
  <c r="AD532" i="5"/>
  <c r="R62" i="5"/>
  <c r="AD62" i="5"/>
  <c r="R373" i="5"/>
  <c r="AD373" i="5"/>
  <c r="R402" i="5"/>
  <c r="AD402" i="5"/>
  <c r="R45" i="5"/>
  <c r="AD45" i="5"/>
  <c r="R134" i="5"/>
  <c r="AD134" i="5"/>
  <c r="AD24" i="5"/>
  <c r="R24" i="5"/>
  <c r="AD421" i="5"/>
  <c r="R421" i="5"/>
  <c r="R315" i="5"/>
  <c r="AD315" i="5"/>
  <c r="R238" i="5"/>
  <c r="AD238" i="5"/>
  <c r="AD359" i="5"/>
  <c r="R359" i="5"/>
  <c r="AD500" i="5"/>
  <c r="R500" i="5"/>
  <c r="AD433" i="5"/>
  <c r="R433" i="5"/>
  <c r="R485" i="5"/>
  <c r="AD485" i="5"/>
  <c r="AD17" i="5"/>
  <c r="R17" i="5"/>
  <c r="AD477" i="5"/>
  <c r="R477" i="5"/>
  <c r="AD137" i="5"/>
  <c r="R137" i="5"/>
  <c r="R392" i="5"/>
  <c r="AD392" i="5"/>
  <c r="R332" i="5"/>
  <c r="AD332" i="5"/>
  <c r="R229" i="5"/>
  <c r="AD229" i="5"/>
  <c r="AD520" i="5"/>
  <c r="R520" i="5"/>
  <c r="R28" i="5"/>
  <c r="AD28" i="5"/>
  <c r="AD19" i="5"/>
  <c r="R19" i="5"/>
  <c r="AD353" i="5"/>
  <c r="R353" i="5"/>
  <c r="R524" i="5"/>
  <c r="AD524" i="5"/>
  <c r="AD291" i="5"/>
  <c r="R291" i="5"/>
  <c r="AD236" i="5"/>
  <c r="R236" i="5"/>
  <c r="R337" i="5"/>
  <c r="AD337" i="5"/>
  <c r="R526" i="5"/>
  <c r="AD526" i="5"/>
  <c r="R60" i="5"/>
  <c r="AD60" i="5"/>
  <c r="R114" i="5"/>
  <c r="AD114" i="5"/>
  <c r="AD320" i="5"/>
  <c r="R320" i="5"/>
  <c r="AD50" i="5"/>
  <c r="R50" i="5"/>
  <c r="R360" i="5"/>
  <c r="AD360" i="5"/>
  <c r="R234" i="5"/>
  <c r="AD234" i="5"/>
  <c r="AD123" i="5"/>
  <c r="R123" i="5"/>
  <c r="R525" i="5"/>
  <c r="AD525" i="5"/>
  <c r="AD486" i="5"/>
  <c r="R486" i="5"/>
  <c r="R118" i="5"/>
  <c r="AD118" i="5"/>
  <c r="R416" i="5"/>
  <c r="AD416" i="5"/>
  <c r="AD451" i="5"/>
  <c r="R451" i="5"/>
  <c r="AD249" i="5"/>
  <c r="R249" i="5"/>
  <c r="AD427" i="5"/>
  <c r="R427" i="5"/>
  <c r="R178" i="5"/>
  <c r="AD178" i="5"/>
  <c r="R277" i="5"/>
  <c r="AD277" i="5"/>
  <c r="R505" i="5"/>
  <c r="AD505" i="5"/>
  <c r="R67" i="5"/>
  <c r="AD67" i="5"/>
  <c r="AD107" i="5"/>
  <c r="R107" i="5"/>
  <c r="AD355" i="5"/>
  <c r="R355" i="5"/>
  <c r="AD331" i="5"/>
  <c r="R331" i="5"/>
  <c r="R434" i="5"/>
  <c r="AD434" i="5"/>
  <c r="AD32" i="5"/>
  <c r="R32" i="5"/>
  <c r="R464" i="5"/>
  <c r="AD464" i="5"/>
  <c r="R177" i="5"/>
  <c r="AD177" i="5"/>
  <c r="AD327" i="5"/>
  <c r="R327" i="5"/>
  <c r="R175" i="5"/>
  <c r="AD175" i="5"/>
  <c r="R225" i="5"/>
  <c r="AD225" i="5"/>
  <c r="R474" i="5"/>
  <c r="AD474" i="5"/>
  <c r="AD454" i="5"/>
  <c r="R454" i="5"/>
  <c r="R288" i="5"/>
  <c r="AD288" i="5"/>
  <c r="R515" i="5"/>
  <c r="AD515" i="5"/>
  <c r="R404" i="5"/>
  <c r="AD404" i="5"/>
  <c r="R296" i="5"/>
  <c r="AD296" i="5"/>
  <c r="AD23" i="5"/>
  <c r="R23" i="5"/>
  <c r="AD488" i="5"/>
  <c r="R488" i="5"/>
  <c r="AD430" i="5"/>
  <c r="R430" i="5"/>
  <c r="AD263" i="5"/>
  <c r="R263" i="5"/>
  <c r="AD104" i="5"/>
  <c r="R104" i="5"/>
  <c r="R426" i="5"/>
  <c r="AD426" i="5"/>
  <c r="AD369" i="5"/>
  <c r="R369" i="5"/>
  <c r="AD513" i="5"/>
  <c r="R513" i="5"/>
  <c r="AD521" i="5"/>
  <c r="R521" i="5"/>
  <c r="W113" i="5"/>
  <c r="I113" i="5" s="1"/>
  <c r="W568" i="5"/>
  <c r="I568" i="5" s="1"/>
  <c r="W15" i="5"/>
  <c r="I15" i="5" s="1"/>
  <c r="W522" i="5"/>
  <c r="I522" i="5" s="1"/>
  <c r="W256" i="5"/>
  <c r="I256" i="5" s="1"/>
  <c r="W18" i="5"/>
  <c r="I18" i="5" s="1"/>
  <c r="W22" i="5"/>
  <c r="I22" i="5" s="1"/>
  <c r="W62" i="5"/>
  <c r="I62" i="5" s="1"/>
  <c r="W45" i="5"/>
  <c r="I45" i="5" s="1"/>
  <c r="W134" i="5"/>
  <c r="I134" i="5" s="1"/>
  <c r="W24" i="5"/>
  <c r="I24" i="5" s="1"/>
  <c r="W238" i="5"/>
  <c r="I238" i="5" s="1"/>
  <c r="W545" i="5"/>
  <c r="I545" i="5" s="1"/>
  <c r="W17" i="5"/>
  <c r="I17" i="5" s="1"/>
  <c r="W28" i="5"/>
  <c r="I28" i="5" s="1"/>
  <c r="W19" i="5"/>
  <c r="I19" i="5" s="1"/>
  <c r="W291" i="5"/>
  <c r="I291" i="5" s="1"/>
  <c r="W60" i="5"/>
  <c r="I60" i="5" s="1"/>
  <c r="W114" i="5"/>
  <c r="I114" i="5" s="1"/>
  <c r="W320" i="5"/>
  <c r="I320" i="5" s="1"/>
  <c r="W50" i="5"/>
  <c r="I50" i="5" s="1"/>
  <c r="W123" i="5"/>
  <c r="I123" i="5" s="1"/>
  <c r="W525" i="5"/>
  <c r="I525" i="5" s="1"/>
  <c r="W118" i="5"/>
  <c r="I118" i="5" s="1"/>
  <c r="W416" i="5"/>
  <c r="I416" i="5" s="1"/>
  <c r="W573" i="5"/>
  <c r="I573" i="5" s="1"/>
  <c r="W249" i="5"/>
  <c r="I249" i="5" s="1"/>
  <c r="W178" i="5"/>
  <c r="I178" i="5" s="1"/>
  <c r="W67" i="5"/>
  <c r="I67" i="5" s="1"/>
  <c r="W107" i="5"/>
  <c r="I107" i="5" s="1"/>
  <c r="W434" i="5"/>
  <c r="I434" i="5" s="1"/>
  <c r="W32" i="5"/>
  <c r="I32" i="5" s="1"/>
  <c r="W177" i="5"/>
  <c r="I177" i="5" s="1"/>
  <c r="W175" i="5"/>
  <c r="I175" i="5" s="1"/>
  <c r="W404" i="5"/>
  <c r="I404" i="5" s="1"/>
  <c r="W23" i="5"/>
  <c r="I23" i="5" s="1"/>
  <c r="W430" i="5"/>
  <c r="I430" i="5" s="1"/>
  <c r="W104" i="5"/>
  <c r="I104" i="5" s="1"/>
  <c r="W521" i="5"/>
  <c r="I521" i="5" s="1"/>
  <c r="W88" i="5"/>
  <c r="I88" i="5" s="1"/>
  <c r="W422" i="5"/>
  <c r="I422" i="5" s="1"/>
  <c r="W257" i="5"/>
  <c r="I257" i="5" s="1"/>
  <c r="W248" i="5"/>
  <c r="I248" i="5" s="1"/>
  <c r="W59" i="5"/>
  <c r="I59" i="5" s="1"/>
  <c r="W49" i="5"/>
  <c r="I49" i="5" s="1"/>
  <c r="W502" i="5"/>
  <c r="I502" i="5" s="1"/>
  <c r="W109" i="5"/>
  <c r="I109" i="5" s="1"/>
  <c r="W73" i="5"/>
  <c r="I73" i="5" s="1"/>
  <c r="W367" i="5"/>
  <c r="I367" i="5" s="1"/>
  <c r="W376" i="5"/>
  <c r="I376" i="5" s="1"/>
  <c r="W4" i="5"/>
  <c r="I4" i="5" s="1"/>
  <c r="W92" i="5"/>
  <c r="I92" i="5" s="1"/>
  <c r="W121" i="5"/>
  <c r="I121" i="5" s="1"/>
  <c r="W179" i="5"/>
  <c r="I179" i="5" s="1"/>
  <c r="W38" i="5"/>
  <c r="I38" i="5" s="1"/>
  <c r="W222" i="5"/>
  <c r="I222" i="5" s="1"/>
  <c r="W266" i="5"/>
  <c r="I266" i="5" s="1"/>
  <c r="W319" i="5"/>
  <c r="I319" i="5" s="1"/>
  <c r="W136" i="5"/>
  <c r="I136" i="5" s="1"/>
  <c r="W172" i="5"/>
  <c r="I172" i="5" s="1"/>
  <c r="W103" i="5"/>
  <c r="I103" i="5" s="1"/>
  <c r="W535" i="5"/>
  <c r="I535" i="5" s="1"/>
  <c r="W412" i="5"/>
  <c r="I412" i="5" s="1"/>
  <c r="W46" i="5"/>
  <c r="I46" i="5" s="1"/>
  <c r="W9" i="5"/>
  <c r="I9" i="5" s="1"/>
  <c r="W542" i="5"/>
  <c r="I542" i="5" s="1"/>
  <c r="W132" i="5"/>
  <c r="I132" i="5" s="1"/>
  <c r="W95" i="5"/>
  <c r="I95" i="5" s="1"/>
  <c r="W87" i="5"/>
  <c r="I87" i="5" s="1"/>
  <c r="W55" i="5"/>
  <c r="I55" i="5" s="1"/>
  <c r="W35" i="5"/>
  <c r="I35" i="5" s="1"/>
  <c r="W293" i="5"/>
  <c r="I293" i="5" s="1"/>
  <c r="W86" i="5"/>
  <c r="I86" i="5" s="1"/>
  <c r="W247" i="5"/>
  <c r="I247" i="5" s="1"/>
  <c r="W94" i="5"/>
  <c r="I94" i="5" s="1"/>
  <c r="W162" i="5"/>
  <c r="I162" i="5" s="1"/>
  <c r="W122" i="5"/>
  <c r="I122" i="5" s="1"/>
  <c r="W106" i="5"/>
  <c r="I106" i="5" s="1"/>
  <c r="W20" i="5"/>
  <c r="I20" i="5" s="1"/>
  <c r="W129" i="5"/>
  <c r="I129" i="5" s="1"/>
  <c r="W494" i="5"/>
  <c r="I494" i="5" s="1"/>
  <c r="W93" i="5"/>
  <c r="I93" i="5" s="1"/>
  <c r="W76" i="5"/>
  <c r="I76" i="5" s="1"/>
  <c r="W571" i="5"/>
  <c r="I571" i="5" s="1"/>
  <c r="W261" i="5"/>
  <c r="I261" i="5" s="1"/>
  <c r="W289" i="5"/>
  <c r="I289" i="5" s="1"/>
  <c r="W419" i="5"/>
  <c r="I419" i="5" s="1"/>
  <c r="W562" i="5"/>
  <c r="I562" i="5" s="1"/>
  <c r="W554" i="5"/>
  <c r="I554" i="5" s="1"/>
  <c r="W53" i="5"/>
  <c r="I53" i="5" s="1"/>
  <c r="W378" i="5"/>
  <c r="I378" i="5" s="1"/>
  <c r="W205" i="5"/>
  <c r="I205" i="5" s="1"/>
  <c r="W41" i="5"/>
  <c r="I41" i="5" s="1"/>
  <c r="W318" i="5"/>
  <c r="I318" i="5" s="1"/>
  <c r="W119" i="5"/>
  <c r="I119" i="5" s="1"/>
  <c r="W34" i="5"/>
  <c r="I34" i="5" s="1"/>
  <c r="W44" i="5"/>
  <c r="I44" i="5" s="1"/>
  <c r="W125" i="5"/>
  <c r="I125" i="5" s="1"/>
  <c r="W479" i="5"/>
  <c r="I479" i="5" s="1"/>
  <c r="W531" i="5"/>
  <c r="I531" i="5" s="1"/>
  <c r="W13" i="5"/>
  <c r="I13" i="5" s="1"/>
  <c r="W52" i="5"/>
  <c r="I52" i="5" s="1"/>
  <c r="W85" i="5"/>
  <c r="I85" i="5" s="1"/>
  <c r="W130" i="5"/>
  <c r="I130" i="5" s="1"/>
  <c r="W135" i="5"/>
  <c r="I135" i="5" s="1"/>
  <c r="W54" i="5"/>
  <c r="I54" i="5" s="1"/>
  <c r="W572" i="5"/>
  <c r="I572" i="5" s="1"/>
  <c r="W96" i="5"/>
  <c r="I96" i="5" s="1"/>
  <c r="W396" i="5"/>
  <c r="I396" i="5" s="1"/>
  <c r="W37" i="5"/>
  <c r="I37" i="5" s="1"/>
  <c r="W74" i="5"/>
  <c r="I74" i="5" s="1"/>
  <c r="W459" i="5"/>
  <c r="I459" i="5" s="1"/>
  <c r="W124" i="5"/>
  <c r="I124" i="5" s="1"/>
  <c r="W413" i="5"/>
  <c r="I413" i="5" s="1"/>
  <c r="W420" i="5"/>
  <c r="I420" i="5" s="1"/>
  <c r="W75" i="5"/>
  <c r="I75" i="5" s="1"/>
  <c r="W472" i="5"/>
  <c r="I472" i="5" s="1"/>
  <c r="W98" i="5"/>
  <c r="I98" i="5" s="1"/>
  <c r="W292" i="5"/>
  <c r="I292" i="5" s="1"/>
  <c r="W567" i="5"/>
  <c r="I567" i="5" s="1"/>
  <c r="W414" i="5"/>
  <c r="I414" i="5" s="1"/>
  <c r="W183" i="5"/>
  <c r="I183" i="5" s="1"/>
  <c r="W102" i="5"/>
  <c r="I102" i="5" s="1"/>
  <c r="W5" i="5"/>
  <c r="I5" i="5" s="1"/>
  <c r="W83" i="5"/>
  <c r="I83" i="5" s="1"/>
  <c r="W381" i="5"/>
  <c r="I381" i="5" s="1"/>
  <c r="W240" i="5"/>
  <c r="I240" i="5" s="1"/>
  <c r="W110" i="5"/>
  <c r="I110" i="5" s="1"/>
  <c r="W533" i="5"/>
  <c r="I533" i="5" s="1"/>
  <c r="W120" i="5"/>
  <c r="I120" i="5" s="1"/>
  <c r="W48" i="5"/>
  <c r="I48" i="5" s="1"/>
  <c r="W126" i="5"/>
  <c r="I126" i="5" s="1"/>
  <c r="W101" i="5"/>
  <c r="I101" i="5" s="1"/>
  <c r="W6" i="5"/>
  <c r="I6" i="5" s="1"/>
  <c r="W69" i="5"/>
  <c r="I69" i="5" s="1"/>
  <c r="W21" i="5"/>
  <c r="I21" i="5" s="1"/>
  <c r="W84" i="5"/>
  <c r="I84" i="5" s="1"/>
  <c r="W14" i="5"/>
  <c r="I14" i="5" s="1"/>
  <c r="W131" i="5"/>
  <c r="I131" i="5" s="1"/>
  <c r="W29" i="5"/>
  <c r="I29" i="5" s="1"/>
  <c r="W105" i="5"/>
  <c r="I105" i="5" s="1"/>
  <c r="W565" i="5"/>
  <c r="I565" i="5" s="1"/>
  <c r="W58" i="5"/>
  <c r="I58" i="5" s="1"/>
  <c r="W127" i="5"/>
  <c r="I127" i="5" s="1"/>
  <c r="W471" i="5"/>
  <c r="I471" i="5" s="1"/>
  <c r="W117" i="5"/>
  <c r="I117" i="5" s="1"/>
  <c r="W511" i="5"/>
  <c r="I511" i="5" s="1"/>
  <c r="W223" i="5"/>
  <c r="I223" i="5" s="1"/>
  <c r="W66" i="5"/>
  <c r="I66" i="5" s="1"/>
  <c r="W115" i="5"/>
  <c r="I115" i="5" s="1"/>
  <c r="W99" i="5"/>
  <c r="I99" i="5" s="1"/>
  <c r="W189" i="5"/>
  <c r="I189" i="5" s="1"/>
  <c r="W47" i="5"/>
  <c r="I47" i="5" s="1"/>
  <c r="W321" i="5"/>
  <c r="I321" i="5" s="1"/>
  <c r="W72" i="5"/>
  <c r="I72" i="5" s="1"/>
  <c r="W445" i="5"/>
  <c r="I445" i="5" s="1"/>
  <c r="W26" i="5"/>
  <c r="I26" i="5" s="1"/>
  <c r="W79" i="5"/>
  <c r="I79" i="5" s="1"/>
  <c r="W89" i="5"/>
  <c r="I89" i="5" s="1"/>
  <c r="W133" i="5"/>
  <c r="I133" i="5" s="1"/>
  <c r="W108" i="5"/>
  <c r="I108" i="5" s="1"/>
  <c r="W224" i="5"/>
  <c r="I224" i="5" s="1"/>
  <c r="W25" i="5"/>
  <c r="I25" i="5" s="1"/>
  <c r="W90" i="5"/>
  <c r="I90" i="5" s="1"/>
  <c r="Y117" i="5" l="1"/>
  <c r="AA117" i="5"/>
  <c r="AA21" i="5"/>
  <c r="Y21" i="5"/>
  <c r="Y126" i="5"/>
  <c r="AA126" i="5"/>
  <c r="Y420" i="5"/>
  <c r="AA420" i="5"/>
  <c r="AA289" i="5"/>
  <c r="Y289" i="5"/>
  <c r="Y261" i="5"/>
  <c r="AA261" i="5"/>
  <c r="Y122" i="5"/>
  <c r="AA122" i="5"/>
  <c r="Y136" i="5"/>
  <c r="AA136" i="5"/>
  <c r="AA38" i="5"/>
  <c r="Y38" i="5"/>
  <c r="Y88" i="5"/>
  <c r="AA88" i="5"/>
  <c r="AA175" i="5"/>
  <c r="Y175" i="5"/>
  <c r="AA60" i="5"/>
  <c r="Y60" i="5"/>
  <c r="AA90" i="5"/>
  <c r="Y90" i="5"/>
  <c r="AA133" i="5"/>
  <c r="Y133" i="5"/>
  <c r="AA72" i="5"/>
  <c r="Y72" i="5"/>
  <c r="AA120" i="5"/>
  <c r="Y120" i="5"/>
  <c r="AA110" i="5"/>
  <c r="Y110" i="5"/>
  <c r="AA102" i="5"/>
  <c r="Y102" i="5"/>
  <c r="AA567" i="5"/>
  <c r="Y567" i="5"/>
  <c r="AA472" i="5"/>
  <c r="Y472" i="5"/>
  <c r="Y54" i="5"/>
  <c r="AA54" i="5"/>
  <c r="AA135" i="5"/>
  <c r="Y135" i="5"/>
  <c r="AA52" i="5"/>
  <c r="Y52" i="5"/>
  <c r="Y34" i="5"/>
  <c r="AA34" i="5"/>
  <c r="Y41" i="5"/>
  <c r="AA41" i="5"/>
  <c r="Y378" i="5"/>
  <c r="AA378" i="5"/>
  <c r="AA554" i="5"/>
  <c r="Y554" i="5"/>
  <c r="AA494" i="5"/>
  <c r="Y494" i="5"/>
  <c r="AA129" i="5"/>
  <c r="Y129" i="5"/>
  <c r="Y293" i="5"/>
  <c r="AA293" i="5"/>
  <c r="Y35" i="5"/>
  <c r="AA35" i="5"/>
  <c r="Y55" i="5"/>
  <c r="AA55" i="5"/>
  <c r="AA95" i="5"/>
  <c r="Y95" i="5"/>
  <c r="AA542" i="5"/>
  <c r="Y542" i="5"/>
  <c r="Y46" i="5"/>
  <c r="AA46" i="5"/>
  <c r="Y535" i="5"/>
  <c r="AA535" i="5"/>
  <c r="AA103" i="5"/>
  <c r="Y103" i="5"/>
  <c r="AA376" i="5"/>
  <c r="Y376" i="5"/>
  <c r="Y73" i="5"/>
  <c r="AA73" i="5"/>
  <c r="Y109" i="5"/>
  <c r="AA109" i="5"/>
  <c r="AA49" i="5"/>
  <c r="Y49" i="5"/>
  <c r="W353" i="5"/>
  <c r="I353" i="5" s="1"/>
  <c r="W316" i="5"/>
  <c r="I316" i="5" s="1"/>
  <c r="W475" i="5"/>
  <c r="I475" i="5" s="1"/>
  <c r="W148" i="5"/>
  <c r="I148" i="5" s="1"/>
  <c r="W564" i="5"/>
  <c r="I564" i="5" s="1"/>
  <c r="W196" i="5"/>
  <c r="I196" i="5" s="1"/>
  <c r="W557" i="5"/>
  <c r="I557" i="5" s="1"/>
  <c r="W461" i="5"/>
  <c r="I461" i="5" s="1"/>
  <c r="W496" i="5"/>
  <c r="I496" i="5" s="1"/>
  <c r="W157" i="5"/>
  <c r="I157" i="5" s="1"/>
  <c r="W214" i="5"/>
  <c r="I214" i="5" s="1"/>
  <c r="W160" i="5"/>
  <c r="I160" i="5" s="1"/>
  <c r="W330" i="5"/>
  <c r="I330" i="5" s="1"/>
  <c r="W296" i="5"/>
  <c r="I296" i="5" s="1"/>
  <c r="W386" i="5"/>
  <c r="I386" i="5" s="1"/>
  <c r="W423" i="5"/>
  <c r="I423" i="5" s="1"/>
  <c r="W495" i="5"/>
  <c r="I495" i="5" s="1"/>
  <c r="W377" i="5"/>
  <c r="I377" i="5" s="1"/>
  <c r="W441" i="5"/>
  <c r="I441" i="5" s="1"/>
  <c r="W324" i="5"/>
  <c r="I324" i="5" s="1"/>
  <c r="W288" i="5"/>
  <c r="I288" i="5" s="1"/>
  <c r="W469" i="5"/>
  <c r="I469" i="5" s="1"/>
  <c r="W341" i="5"/>
  <c r="I341" i="5" s="1"/>
  <c r="W448" i="5"/>
  <c r="I448" i="5" s="1"/>
  <c r="W544" i="5"/>
  <c r="I544" i="5" s="1"/>
  <c r="W374" i="5"/>
  <c r="I374" i="5" s="1"/>
  <c r="W258" i="5"/>
  <c r="I258" i="5" s="1"/>
  <c r="W433" i="5"/>
  <c r="I433" i="5" s="1"/>
  <c r="W440" i="5"/>
  <c r="I440" i="5" s="1"/>
  <c r="W456" i="5"/>
  <c r="I456" i="5" s="1"/>
  <c r="W488" i="5"/>
  <c r="I488" i="5" s="1"/>
  <c r="W137" i="5"/>
  <c r="I137" i="5" s="1"/>
  <c r="W282" i="5"/>
  <c r="I282" i="5" s="1"/>
  <c r="W549" i="5"/>
  <c r="I549" i="5" s="1"/>
  <c r="W437" i="5"/>
  <c r="I437" i="5" s="1"/>
  <c r="W508" i="5"/>
  <c r="I508" i="5" s="1"/>
  <c r="W287" i="5"/>
  <c r="I287" i="5" s="1"/>
  <c r="W403" i="5"/>
  <c r="I403" i="5" s="1"/>
  <c r="W170" i="5"/>
  <c r="I170" i="5" s="1"/>
  <c r="W234" i="5"/>
  <c r="I234" i="5" s="1"/>
  <c r="W216" i="5"/>
  <c r="I216" i="5" s="1"/>
  <c r="W556" i="5"/>
  <c r="I556" i="5" s="1"/>
  <c r="W541" i="5"/>
  <c r="I541" i="5" s="1"/>
  <c r="W165" i="5"/>
  <c r="I165" i="5" s="1"/>
  <c r="W252" i="5"/>
  <c r="I252" i="5" s="1"/>
  <c r="W526" i="5"/>
  <c r="I526" i="5" s="1"/>
  <c r="W285" i="5"/>
  <c r="I285" i="5" s="1"/>
  <c r="W426" i="5"/>
  <c r="I426" i="5" s="1"/>
  <c r="W265" i="5"/>
  <c r="I265" i="5" s="1"/>
  <c r="W268" i="5"/>
  <c r="I268" i="5" s="1"/>
  <c r="W408" i="5"/>
  <c r="I408" i="5" s="1"/>
  <c r="W278" i="5"/>
  <c r="I278" i="5" s="1"/>
  <c r="W486" i="5"/>
  <c r="I486" i="5" s="1"/>
  <c r="W283" i="5"/>
  <c r="I283" i="5" s="1"/>
  <c r="W323" i="5"/>
  <c r="I323" i="5" s="1"/>
  <c r="W348" i="5"/>
  <c r="I348" i="5" s="1"/>
  <c r="W236" i="5"/>
  <c r="I236" i="5" s="1"/>
  <c r="W250" i="5"/>
  <c r="I250" i="5" s="1"/>
  <c r="W566" i="5"/>
  <c r="I566" i="5" s="1"/>
  <c r="W485" i="5"/>
  <c r="I485" i="5" s="1"/>
  <c r="W438" i="5"/>
  <c r="I438" i="5" s="1"/>
  <c r="W327" i="5"/>
  <c r="I327" i="5" s="1"/>
  <c r="W402" i="5"/>
  <c r="I402" i="5" s="1"/>
  <c r="W415" i="5"/>
  <c r="I415" i="5" s="1"/>
  <c r="W444" i="5"/>
  <c r="I444" i="5" s="1"/>
  <c r="W550" i="5"/>
  <c r="I550" i="5" s="1"/>
  <c r="W388" i="5"/>
  <c r="I388" i="5" s="1"/>
  <c r="W228" i="5"/>
  <c r="I228" i="5" s="1"/>
  <c r="W356" i="5"/>
  <c r="I356" i="5" s="1"/>
  <c r="W280" i="5"/>
  <c r="I280" i="5" s="1"/>
  <c r="W309" i="5"/>
  <c r="I309" i="5" s="1"/>
  <c r="W213" i="5"/>
  <c r="I213" i="5" s="1"/>
  <c r="W431" i="5"/>
  <c r="I431" i="5" s="1"/>
  <c r="W363" i="5"/>
  <c r="I363" i="5" s="1"/>
  <c r="W163" i="5"/>
  <c r="I163" i="5" s="1"/>
  <c r="W279" i="5"/>
  <c r="I279" i="5" s="1"/>
  <c r="W180" i="5"/>
  <c r="I180" i="5" s="1"/>
  <c r="W199" i="5"/>
  <c r="I199" i="5" s="1"/>
  <c r="W304" i="5"/>
  <c r="W277" i="5"/>
  <c r="I277" i="5" s="1"/>
  <c r="W558" i="5"/>
  <c r="I558" i="5" s="1"/>
  <c r="W467" i="5"/>
  <c r="I467" i="5" s="1"/>
  <c r="W337" i="5"/>
  <c r="I337" i="5" s="1"/>
  <c r="W534" i="5"/>
  <c r="I534" i="5" s="1"/>
  <c r="W273" i="5"/>
  <c r="I273" i="5" s="1"/>
  <c r="W239" i="5"/>
  <c r="I239" i="5" s="1"/>
  <c r="W503" i="5"/>
  <c r="I503" i="5" s="1"/>
  <c r="W185" i="5"/>
  <c r="I185" i="5" s="1"/>
  <c r="W362" i="5"/>
  <c r="I362" i="5" s="1"/>
  <c r="W312" i="5"/>
  <c r="I312" i="5" s="1"/>
  <c r="W334" i="5"/>
  <c r="I334" i="5" s="1"/>
  <c r="W453" i="5"/>
  <c r="I453" i="5" s="1"/>
  <c r="W335" i="5"/>
  <c r="I335" i="5" s="1"/>
  <c r="W393" i="5"/>
  <c r="I393" i="5" s="1"/>
  <c r="W527" i="5"/>
  <c r="I527" i="5" s="1"/>
  <c r="W536" i="5"/>
  <c r="I536" i="5" s="1"/>
  <c r="W406" i="5"/>
  <c r="W421" i="5"/>
  <c r="I421" i="5" s="1"/>
  <c r="W523" i="5"/>
  <c r="W345" i="5"/>
  <c r="I345" i="5" s="1"/>
  <c r="W167" i="5"/>
  <c r="I167" i="5" s="1"/>
  <c r="W294" i="5"/>
  <c r="I294" i="5" s="1"/>
  <c r="W331" i="5"/>
  <c r="I331" i="5" s="1"/>
  <c r="W385" i="5"/>
  <c r="I385" i="5" s="1"/>
  <c r="W519" i="5"/>
  <c r="I519" i="5" s="1"/>
  <c r="W546" i="5"/>
  <c r="I546" i="5" s="1"/>
  <c r="W269" i="5"/>
  <c r="I269" i="5" s="1"/>
  <c r="W528" i="5"/>
  <c r="I528" i="5" s="1"/>
  <c r="W186" i="5"/>
  <c r="I186" i="5" s="1"/>
  <c r="W219" i="5"/>
  <c r="I219" i="5" s="1"/>
  <c r="W325" i="5"/>
  <c r="I325" i="5" s="1"/>
  <c r="W446" i="5"/>
  <c r="I446" i="5" s="1"/>
  <c r="W387" i="5"/>
  <c r="I387" i="5" s="1"/>
  <c r="W530" i="5"/>
  <c r="I530" i="5" s="1"/>
  <c r="W231" i="5"/>
  <c r="I231" i="5" s="1"/>
  <c r="W454" i="5"/>
  <c r="I454" i="5" s="1"/>
  <c r="W372" i="5"/>
  <c r="I372" i="5" s="1"/>
  <c r="W384" i="5"/>
  <c r="I384" i="5" s="1"/>
  <c r="W242" i="5"/>
  <c r="I242" i="5" s="1"/>
  <c r="W492" i="5"/>
  <c r="I492" i="5" s="1"/>
  <c r="W407" i="5"/>
  <c r="I407" i="5" s="1"/>
  <c r="W514" i="5"/>
  <c r="I514" i="5" s="1"/>
  <c r="W532" i="5"/>
  <c r="I532" i="5" s="1"/>
  <c r="W570" i="5"/>
  <c r="I570" i="5" s="1"/>
  <c r="W255" i="5"/>
  <c r="I255" i="5" s="1"/>
  <c r="W529" i="5"/>
  <c r="I529" i="5" s="1"/>
  <c r="W140" i="5"/>
  <c r="I140" i="5" s="1"/>
  <c r="W429" i="5"/>
  <c r="I429" i="5" s="1"/>
  <c r="W373" i="5"/>
  <c r="I373" i="5" s="1"/>
  <c r="W375" i="5"/>
  <c r="I375" i="5" s="1"/>
  <c r="W360" i="5"/>
  <c r="I360" i="5" s="1"/>
  <c r="W262" i="5"/>
  <c r="I262" i="5" s="1"/>
  <c r="W561" i="5"/>
  <c r="I561" i="5" s="1"/>
  <c r="W489" i="5"/>
  <c r="I489" i="5" s="1"/>
  <c r="W340" i="5"/>
  <c r="I340" i="5" s="1"/>
  <c r="W497" i="5"/>
  <c r="I497" i="5" s="1"/>
  <c r="W518" i="5"/>
  <c r="I518" i="5" s="1"/>
  <c r="W435" i="5"/>
  <c r="I435" i="5" s="1"/>
  <c r="W537" i="5"/>
  <c r="I537" i="5" s="1"/>
  <c r="W507" i="5"/>
  <c r="I507" i="5" s="1"/>
  <c r="W524" i="5"/>
  <c r="I524" i="5" s="1"/>
  <c r="W357" i="5"/>
  <c r="I357" i="5" s="1"/>
  <c r="W552" i="5"/>
  <c r="I552" i="5" s="1"/>
  <c r="W490" i="5"/>
  <c r="I490" i="5" s="1"/>
  <c r="W358" i="5"/>
  <c r="I358" i="5" s="1"/>
  <c r="W359" i="5"/>
  <c r="I359" i="5" s="1"/>
  <c r="W232" i="5"/>
  <c r="I232" i="5" s="1"/>
  <c r="W551" i="5"/>
  <c r="I551" i="5" s="1"/>
  <c r="W286" i="5"/>
  <c r="I286" i="5" s="1"/>
  <c r="W347" i="5"/>
  <c r="I347" i="5" s="1"/>
  <c r="W370" i="5"/>
  <c r="I370" i="5" s="1"/>
  <c r="W310" i="5"/>
  <c r="I310" i="5" s="1"/>
  <c r="W142" i="5"/>
  <c r="I142" i="5" s="1"/>
  <c r="W263" i="5"/>
  <c r="I263" i="5" s="1"/>
  <c r="W138" i="5"/>
  <c r="I138" i="5" s="1"/>
  <c r="W166" i="5"/>
  <c r="I166" i="5" s="1"/>
  <c r="W246" i="5"/>
  <c r="I246" i="5" s="1"/>
  <c r="W569" i="5"/>
  <c r="I569" i="5" s="1"/>
  <c r="W543" i="5"/>
  <c r="I543" i="5" s="1"/>
  <c r="W230" i="5"/>
  <c r="I230" i="5" s="1"/>
  <c r="W478" i="5"/>
  <c r="I478" i="5" s="1"/>
  <c r="W368" i="5"/>
  <c r="I368" i="5" s="1"/>
  <c r="W298" i="5"/>
  <c r="I298" i="5" s="1"/>
  <c r="W409" i="5"/>
  <c r="I409" i="5" s="1"/>
  <c r="W553" i="5"/>
  <c r="I553" i="5" s="1"/>
  <c r="W389" i="5"/>
  <c r="I389" i="5" s="1"/>
  <c r="W315" i="5"/>
  <c r="I315" i="5" s="1"/>
  <c r="W427" i="5"/>
  <c r="I427" i="5" s="1"/>
  <c r="W332" i="5"/>
  <c r="I332" i="5" s="1"/>
  <c r="W401" i="5"/>
  <c r="I401" i="5" s="1"/>
  <c r="W339" i="5"/>
  <c r="I339" i="5" s="1"/>
  <c r="W344" i="5"/>
  <c r="I344" i="5" s="1"/>
  <c r="W538" i="5"/>
  <c r="I538" i="5" s="1"/>
  <c r="W505" i="5"/>
  <c r="I505" i="5" s="1"/>
  <c r="W510" i="5"/>
  <c r="I510" i="5" s="1"/>
  <c r="W355" i="5"/>
  <c r="I355" i="5" s="1"/>
  <c r="W450" i="5"/>
  <c r="I450" i="5" s="1"/>
  <c r="W399" i="5"/>
  <c r="I399" i="5" s="1"/>
  <c r="W299" i="5"/>
  <c r="I299" i="5" s="1"/>
  <c r="W474" i="5"/>
  <c r="I474" i="5" s="1"/>
  <c r="W455" i="5"/>
  <c r="I455" i="5" s="1"/>
  <c r="W211" i="5"/>
  <c r="I211" i="5" s="1"/>
  <c r="W555" i="5"/>
  <c r="I555" i="5" s="1"/>
  <c r="W379" i="5"/>
  <c r="I379" i="5" s="1"/>
  <c r="W336" i="5"/>
  <c r="I336" i="5" s="1"/>
  <c r="W245" i="5"/>
  <c r="I245" i="5" s="1"/>
  <c r="W465" i="5"/>
  <c r="I465" i="5" s="1"/>
  <c r="W451" i="5"/>
  <c r="I451" i="5" s="1"/>
  <c r="W350" i="5"/>
  <c r="I350" i="5" s="1"/>
  <c r="W540" i="5"/>
  <c r="I540" i="5" s="1"/>
  <c r="W439" i="5"/>
  <c r="I439" i="5" s="1"/>
  <c r="W559" i="5"/>
  <c r="I559" i="5" s="1"/>
  <c r="W491" i="5"/>
  <c r="I491" i="5" s="1"/>
  <c r="W405" i="5"/>
  <c r="I405" i="5" s="1"/>
  <c r="W513" i="5"/>
  <c r="I513" i="5" s="1"/>
  <c r="W264" i="5"/>
  <c r="I264" i="5" s="1"/>
  <c r="W504" i="5"/>
  <c r="I504" i="5" s="1"/>
  <c r="W159" i="5"/>
  <c r="I159" i="5" s="1"/>
  <c r="W284" i="5"/>
  <c r="I284" i="5" s="1"/>
  <c r="W144" i="5"/>
  <c r="I144" i="5" s="1"/>
  <c r="W443" i="5"/>
  <c r="I443" i="5" s="1"/>
  <c r="W305" i="5"/>
  <c r="W369" i="5"/>
  <c r="I369" i="5" s="1"/>
  <c r="W458" i="5"/>
  <c r="I458" i="5" s="1"/>
  <c r="W150" i="5"/>
  <c r="I150" i="5" s="1"/>
  <c r="W308" i="5"/>
  <c r="I308" i="5" s="1"/>
  <c r="W477" i="5"/>
  <c r="I477" i="5" s="1"/>
  <c r="W313" i="5"/>
  <c r="I313" i="5" s="1"/>
  <c r="W290" i="5"/>
  <c r="I290" i="5" s="1"/>
  <c r="W449" i="5"/>
  <c r="I449" i="5" s="1"/>
  <c r="W516" i="5"/>
  <c r="I516" i="5" s="1"/>
  <c r="W301" i="5"/>
  <c r="I301" i="5" s="1"/>
  <c r="W383" i="5"/>
  <c r="I383" i="5" s="1"/>
  <c r="W392" i="5"/>
  <c r="I392" i="5" s="1"/>
  <c r="W300" i="5"/>
  <c r="I300" i="5" s="1"/>
  <c r="W338" i="5"/>
  <c r="I338" i="5" s="1"/>
  <c r="W303" i="5"/>
  <c r="I303" i="5" s="1"/>
  <c r="W395" i="5"/>
  <c r="I395" i="5" s="1"/>
  <c r="W311" i="5"/>
  <c r="I311" i="5" s="1"/>
  <c r="W271" i="5"/>
  <c r="I271" i="5" s="1"/>
  <c r="W547" i="5"/>
  <c r="I547" i="5" s="1"/>
  <c r="W428" i="5"/>
  <c r="I428" i="5" s="1"/>
  <c r="W297" i="5"/>
  <c r="I297" i="5" s="1"/>
  <c r="W560" i="5"/>
  <c r="I560" i="5" s="1"/>
  <c r="W397" i="5"/>
  <c r="I397" i="5" s="1"/>
  <c r="W346" i="5"/>
  <c r="I346" i="5" s="1"/>
  <c r="W191" i="5"/>
  <c r="I191" i="5" s="1"/>
  <c r="W364" i="5"/>
  <c r="I364" i="5" s="1"/>
  <c r="W168" i="5"/>
  <c r="I168" i="5" s="1"/>
  <c r="W354" i="5"/>
  <c r="I354" i="5" s="1"/>
  <c r="W217" i="5"/>
  <c r="I217" i="5" s="1"/>
  <c r="W241" i="5"/>
  <c r="I241" i="5" s="1"/>
  <c r="W225" i="5"/>
  <c r="I225" i="5" s="1"/>
  <c r="W276" i="5"/>
  <c r="I276" i="5" s="1"/>
  <c r="W563" i="5"/>
  <c r="I563" i="5" s="1"/>
  <c r="W466" i="5"/>
  <c r="I466" i="5" s="1"/>
  <c r="W432" i="5"/>
  <c r="I432" i="5" s="1"/>
  <c r="W418" i="5"/>
  <c r="I418" i="5" s="1"/>
  <c r="W500" i="5"/>
  <c r="I500" i="5" s="1"/>
  <c r="W391" i="5"/>
  <c r="I391" i="5" s="1"/>
  <c r="W473" i="5"/>
  <c r="I473" i="5" s="1"/>
  <c r="W164" i="5"/>
  <c r="I164" i="5" s="1"/>
  <c r="W226" i="5"/>
  <c r="I226" i="5" s="1"/>
  <c r="W243" i="5"/>
  <c r="I243" i="5" s="1"/>
  <c r="W512" i="5"/>
  <c r="I512" i="5" s="1"/>
  <c r="W200" i="5"/>
  <c r="I200" i="5" s="1"/>
  <c r="W484" i="5"/>
  <c r="I484" i="5" s="1"/>
  <c r="W302" i="5"/>
  <c r="I302" i="5" s="1"/>
  <c r="W352" i="5"/>
  <c r="I352" i="5" s="1"/>
  <c r="W506" i="5"/>
  <c r="I506" i="5" s="1"/>
  <c r="W487" i="5"/>
  <c r="I487" i="5" s="1"/>
  <c r="W464" i="5"/>
  <c r="I464" i="5" s="1"/>
  <c r="W410" i="5"/>
  <c r="I410" i="5" s="1"/>
  <c r="W220" i="5"/>
  <c r="I220" i="5" s="1"/>
  <c r="W306" i="5"/>
  <c r="I306" i="5" s="1"/>
  <c r="W498" i="5"/>
  <c r="I498" i="5" s="1"/>
  <c r="W499" i="5"/>
  <c r="I499" i="5" s="1"/>
  <c r="W229" i="5"/>
  <c r="I229" i="5" s="1"/>
  <c r="W371" i="5"/>
  <c r="I371" i="5" s="1"/>
  <c r="W462" i="5"/>
  <c r="I462" i="5" s="1"/>
  <c r="W520" i="5"/>
  <c r="I520" i="5" s="1"/>
  <c r="W515" i="5"/>
  <c r="I515" i="5" s="1"/>
  <c r="Y416" i="5"/>
  <c r="AA416" i="5"/>
  <c r="Y123" i="5"/>
  <c r="AA123" i="5"/>
  <c r="AA19" i="5"/>
  <c r="Y19" i="5"/>
  <c r="Y24" i="5"/>
  <c r="AA24" i="5"/>
  <c r="Y45" i="5"/>
  <c r="AA45" i="5"/>
  <c r="Y18" i="5"/>
  <c r="AA18" i="5"/>
  <c r="Y89" i="5"/>
  <c r="AA89" i="5"/>
  <c r="AA565" i="5"/>
  <c r="Y565" i="5"/>
  <c r="Y69" i="5"/>
  <c r="AA69" i="5"/>
  <c r="AA240" i="5"/>
  <c r="Y240" i="5"/>
  <c r="AA37" i="5"/>
  <c r="Y37" i="5"/>
  <c r="AA44" i="5"/>
  <c r="Y44" i="5"/>
  <c r="Y319" i="5"/>
  <c r="AA319" i="5"/>
  <c r="AA502" i="5"/>
  <c r="Y502" i="5"/>
  <c r="Y257" i="5"/>
  <c r="AA257" i="5"/>
  <c r="AA320" i="5"/>
  <c r="Y320" i="5"/>
  <c r="AA224" i="5"/>
  <c r="Y224" i="5"/>
  <c r="Y79" i="5"/>
  <c r="AA79" i="5"/>
  <c r="AA99" i="5"/>
  <c r="Y99" i="5"/>
  <c r="Y511" i="5"/>
  <c r="AA511" i="5"/>
  <c r="AA127" i="5"/>
  <c r="Y127" i="5"/>
  <c r="AA131" i="5"/>
  <c r="Y131" i="5"/>
  <c r="Y445" i="5"/>
  <c r="AA445" i="5"/>
  <c r="Y58" i="5"/>
  <c r="AA58" i="5"/>
  <c r="AA84" i="5"/>
  <c r="Y84" i="5"/>
  <c r="Y6" i="5"/>
  <c r="AA6" i="5"/>
  <c r="AA533" i="5"/>
  <c r="Y533" i="5"/>
  <c r="AA381" i="5"/>
  <c r="Y381" i="5"/>
  <c r="W548" i="5"/>
  <c r="I548" i="5" s="1"/>
  <c r="AA414" i="5"/>
  <c r="Y414" i="5"/>
  <c r="AA124" i="5"/>
  <c r="Y124" i="5"/>
  <c r="Y459" i="5"/>
  <c r="AA459" i="5"/>
  <c r="Y96" i="5"/>
  <c r="AA96" i="5"/>
  <c r="Y572" i="5"/>
  <c r="AA572" i="5"/>
  <c r="Y130" i="5"/>
  <c r="AA130" i="5"/>
  <c r="AA85" i="5"/>
  <c r="Y85" i="5"/>
  <c r="AA13" i="5"/>
  <c r="Y13" i="5"/>
  <c r="AA125" i="5"/>
  <c r="Y125" i="5"/>
  <c r="AA119" i="5"/>
  <c r="Y119" i="5"/>
  <c r="AA205" i="5"/>
  <c r="Y205" i="5"/>
  <c r="Y53" i="5"/>
  <c r="AA53" i="5"/>
  <c r="Y562" i="5"/>
  <c r="AA562" i="5"/>
  <c r="Y571" i="5"/>
  <c r="AA571" i="5"/>
  <c r="Y76" i="5"/>
  <c r="AA76" i="5"/>
  <c r="AA106" i="5"/>
  <c r="Y106" i="5"/>
  <c r="Y94" i="5"/>
  <c r="AA94" i="5"/>
  <c r="Y132" i="5"/>
  <c r="AA132" i="5"/>
  <c r="AA172" i="5"/>
  <c r="Y172" i="5"/>
  <c r="AA222" i="5"/>
  <c r="Y222" i="5"/>
  <c r="Y179" i="5"/>
  <c r="AA179" i="5"/>
  <c r="AA121" i="5"/>
  <c r="Y121" i="5"/>
  <c r="Y4" i="5"/>
  <c r="AA4" i="5"/>
  <c r="W539" i="5"/>
  <c r="I539" i="5" s="1"/>
  <c r="AA23" i="5"/>
  <c r="Y23" i="5"/>
  <c r="Y434" i="5"/>
  <c r="AA434" i="5"/>
  <c r="Y573" i="5"/>
  <c r="AA573" i="5"/>
  <c r="AA50" i="5"/>
  <c r="Y50" i="5"/>
  <c r="Y114" i="5"/>
  <c r="AA114" i="5"/>
  <c r="Y17" i="5"/>
  <c r="AA17" i="5"/>
  <c r="AA545" i="5"/>
  <c r="Y545" i="5"/>
  <c r="AA134" i="5"/>
  <c r="Y134" i="5"/>
  <c r="Y62" i="5"/>
  <c r="AA62" i="5"/>
  <c r="Y22" i="5"/>
  <c r="AA22" i="5"/>
  <c r="Y256" i="5"/>
  <c r="AA256" i="5"/>
  <c r="AA568" i="5"/>
  <c r="Y568" i="5"/>
  <c r="AA223" i="5"/>
  <c r="Y223" i="5"/>
  <c r="Y14" i="5"/>
  <c r="AA14" i="5"/>
  <c r="AA101" i="5"/>
  <c r="Y101" i="5"/>
  <c r="Y413" i="5"/>
  <c r="AA413" i="5"/>
  <c r="AA531" i="5"/>
  <c r="Y531" i="5"/>
  <c r="AA419" i="5"/>
  <c r="Y419" i="5"/>
  <c r="AA93" i="5"/>
  <c r="Y93" i="5"/>
  <c r="Y177" i="5"/>
  <c r="AA177" i="5"/>
  <c r="AA25" i="5"/>
  <c r="Y25" i="5"/>
  <c r="Y108" i="5"/>
  <c r="AA108" i="5"/>
  <c r="Y26" i="5"/>
  <c r="AA26" i="5"/>
  <c r="Y321" i="5"/>
  <c r="AA321" i="5"/>
  <c r="Y47" i="5"/>
  <c r="AA47" i="5"/>
  <c r="Y189" i="5"/>
  <c r="AA189" i="5"/>
  <c r="AA115" i="5"/>
  <c r="Y115" i="5"/>
  <c r="Y66" i="5"/>
  <c r="AA66" i="5"/>
  <c r="AA471" i="5"/>
  <c r="Y471" i="5"/>
  <c r="Y105" i="5"/>
  <c r="AA105" i="5"/>
  <c r="AA29" i="5"/>
  <c r="Y29" i="5"/>
  <c r="Y48" i="5"/>
  <c r="AA48" i="5"/>
  <c r="Y83" i="5"/>
  <c r="AA83" i="5"/>
  <c r="Y5" i="5"/>
  <c r="AA5" i="5"/>
  <c r="AA183" i="5"/>
  <c r="Y183" i="5"/>
  <c r="Y292" i="5"/>
  <c r="AA292" i="5"/>
  <c r="Y98" i="5"/>
  <c r="AA98" i="5"/>
  <c r="AA75" i="5"/>
  <c r="Y75" i="5"/>
  <c r="Y74" i="5"/>
  <c r="AA74" i="5"/>
  <c r="AA396" i="5"/>
  <c r="Y396" i="5"/>
  <c r="W509" i="5"/>
  <c r="I509" i="5" s="1"/>
  <c r="AA479" i="5"/>
  <c r="Y479" i="5"/>
  <c r="Y318" i="5"/>
  <c r="AA318" i="5"/>
  <c r="W470" i="5"/>
  <c r="I470" i="5" s="1"/>
  <c r="AA20" i="5"/>
  <c r="Y20" i="5"/>
  <c r="AA162" i="5"/>
  <c r="Y162" i="5"/>
  <c r="AA247" i="5"/>
  <c r="Y247" i="5"/>
  <c r="AA86" i="5"/>
  <c r="Y86" i="5"/>
  <c r="AA87" i="5"/>
  <c r="Y87" i="5"/>
  <c r="Y9" i="5"/>
  <c r="AA9" i="5"/>
  <c r="Y412" i="5"/>
  <c r="AA412" i="5"/>
  <c r="Y266" i="5"/>
  <c r="AA266" i="5"/>
  <c r="W425" i="5"/>
  <c r="I425" i="5" s="1"/>
  <c r="Y92" i="5"/>
  <c r="AA92" i="5"/>
  <c r="Y367" i="5"/>
  <c r="AA367" i="5"/>
  <c r="Y248" i="5"/>
  <c r="AA248" i="5"/>
  <c r="Y422" i="5"/>
  <c r="AA422" i="5"/>
  <c r="Y521" i="5"/>
  <c r="AA521" i="5"/>
  <c r="Y104" i="5"/>
  <c r="AA104" i="5"/>
  <c r="AA430" i="5"/>
  <c r="Y430" i="5"/>
  <c r="AA404" i="5"/>
  <c r="Y404" i="5"/>
  <c r="AA178" i="5"/>
  <c r="Y178" i="5"/>
  <c r="AA249" i="5"/>
  <c r="Y249" i="5"/>
  <c r="AA118" i="5"/>
  <c r="Y118" i="5"/>
  <c r="AA525" i="5"/>
  <c r="Y525" i="5"/>
  <c r="Y291" i="5"/>
  <c r="AA291" i="5"/>
  <c r="AA238" i="5"/>
  <c r="Y238" i="5"/>
  <c r="AA15" i="5"/>
  <c r="Y15" i="5"/>
  <c r="AA59" i="5"/>
  <c r="Y59" i="5"/>
  <c r="Y32" i="5"/>
  <c r="AA32" i="5"/>
  <c r="Y107" i="5"/>
  <c r="AA107" i="5"/>
  <c r="Y67" i="5"/>
  <c r="AA67" i="5"/>
  <c r="AA28" i="5"/>
  <c r="Y28" i="5"/>
  <c r="AA522" i="5"/>
  <c r="Y522" i="5"/>
  <c r="AA113" i="5"/>
  <c r="Y113" i="5"/>
  <c r="G623" i="5"/>
  <c r="AD4" i="5"/>
  <c r="AD623" i="5" s="1"/>
  <c r="R4" i="5"/>
  <c r="R623" i="5" s="1"/>
  <c r="M572" i="5" l="1"/>
  <c r="N572" i="5" s="1"/>
  <c r="O572" i="5" s="1"/>
  <c r="M72" i="5"/>
  <c r="N72" i="5" s="1"/>
  <c r="O72" i="5" s="1"/>
  <c r="M121" i="5"/>
  <c r="N121" i="5" s="1"/>
  <c r="O121" i="5" s="1"/>
  <c r="M416" i="5"/>
  <c r="N416" i="5" s="1"/>
  <c r="O416" i="5" s="1"/>
  <c r="M89" i="5"/>
  <c r="N89" i="5" s="1"/>
  <c r="O89" i="5" s="1"/>
  <c r="M6" i="5"/>
  <c r="N6" i="5" s="1"/>
  <c r="O6" i="5" s="1"/>
  <c r="M88" i="5"/>
  <c r="N88" i="5" s="1"/>
  <c r="O88" i="5" s="1"/>
  <c r="M38" i="5"/>
  <c r="N38" i="5" s="1"/>
  <c r="O38" i="5" s="1"/>
  <c r="M106" i="5"/>
  <c r="N106" i="5" s="1"/>
  <c r="O106" i="5" s="1"/>
  <c r="M124" i="5"/>
  <c r="N124" i="5" s="1"/>
  <c r="O124" i="5" s="1"/>
  <c r="M414" i="5"/>
  <c r="N414" i="5" s="1"/>
  <c r="O414" i="5" s="1"/>
  <c r="M45" i="5"/>
  <c r="N45" i="5" s="1"/>
  <c r="O45" i="5" s="1"/>
  <c r="M22" i="5"/>
  <c r="N22" i="5" s="1"/>
  <c r="O22" i="5" s="1"/>
  <c r="M50" i="5"/>
  <c r="N50" i="5" s="1"/>
  <c r="O50" i="5" s="1"/>
  <c r="M381" i="5"/>
  <c r="N381" i="5" s="1"/>
  <c r="O381" i="5" s="1"/>
  <c r="M95" i="5"/>
  <c r="N95" i="5" s="1"/>
  <c r="O95" i="5" s="1"/>
  <c r="M129" i="5"/>
  <c r="N129" i="5" s="1"/>
  <c r="O129" i="5" s="1"/>
  <c r="M15" i="5"/>
  <c r="N15" i="5" s="1"/>
  <c r="O15" i="5" s="1"/>
  <c r="M249" i="5"/>
  <c r="N249" i="5" s="1"/>
  <c r="O249" i="5" s="1"/>
  <c r="M9" i="5"/>
  <c r="N9" i="5" s="1"/>
  <c r="O9" i="5" s="1"/>
  <c r="M479" i="5"/>
  <c r="N479" i="5" s="1"/>
  <c r="O479" i="5" s="1"/>
  <c r="M75" i="5"/>
  <c r="N75" i="5" s="1"/>
  <c r="O75" i="5" s="1"/>
  <c r="M183" i="5"/>
  <c r="N183" i="5" s="1"/>
  <c r="O183" i="5" s="1"/>
  <c r="M29" i="5"/>
  <c r="N29" i="5" s="1"/>
  <c r="O29" i="5" s="1"/>
  <c r="M105" i="5"/>
  <c r="N105" i="5" s="1"/>
  <c r="O105" i="5" s="1"/>
  <c r="M66" i="5"/>
  <c r="N66" i="5" s="1"/>
  <c r="O66" i="5" s="1"/>
  <c r="M413" i="5"/>
  <c r="N413" i="5" s="1"/>
  <c r="O413" i="5" s="1"/>
  <c r="M96" i="5"/>
  <c r="N96" i="5" s="1"/>
  <c r="O96" i="5" s="1"/>
  <c r="M99" i="5"/>
  <c r="N99" i="5" s="1"/>
  <c r="O99" i="5" s="1"/>
  <c r="M224" i="5"/>
  <c r="N224" i="5" s="1"/>
  <c r="O224" i="5" s="1"/>
  <c r="M123" i="5"/>
  <c r="N123" i="5" s="1"/>
  <c r="O123" i="5" s="1"/>
  <c r="M109" i="5"/>
  <c r="N109" i="5" s="1"/>
  <c r="O109" i="5" s="1"/>
  <c r="M535" i="5"/>
  <c r="N535" i="5" s="1"/>
  <c r="O535" i="5" s="1"/>
  <c r="M55" i="5"/>
  <c r="N55" i="5" s="1"/>
  <c r="O55" i="5" s="1"/>
  <c r="M472" i="5"/>
  <c r="N472" i="5" s="1"/>
  <c r="O472" i="5" s="1"/>
  <c r="M133" i="5"/>
  <c r="N133" i="5" s="1"/>
  <c r="O133" i="5" s="1"/>
  <c r="M289" i="5"/>
  <c r="N289" i="5" s="1"/>
  <c r="O289" i="5" s="1"/>
  <c r="M59" i="5"/>
  <c r="N59" i="5" s="1"/>
  <c r="O59" i="5" s="1"/>
  <c r="M248" i="5"/>
  <c r="N248" i="5" s="1"/>
  <c r="O248" i="5" s="1"/>
  <c r="M134" i="5"/>
  <c r="N134" i="5" s="1"/>
  <c r="O134" i="5" s="1"/>
  <c r="M94" i="5"/>
  <c r="N94" i="5" s="1"/>
  <c r="O94" i="5" s="1"/>
  <c r="M571" i="5"/>
  <c r="N571" i="5" s="1"/>
  <c r="O571" i="5" s="1"/>
  <c r="M58" i="5"/>
  <c r="N58" i="5" s="1"/>
  <c r="O58" i="5" s="1"/>
  <c r="M117" i="5"/>
  <c r="N117" i="5" s="1"/>
  <c r="O117" i="5" s="1"/>
  <c r="M67" i="5"/>
  <c r="N67" i="5" s="1"/>
  <c r="O67" i="5" s="1"/>
  <c r="M404" i="5"/>
  <c r="N404" i="5" s="1"/>
  <c r="O404" i="5" s="1"/>
  <c r="M412" i="5"/>
  <c r="N412" i="5" s="1"/>
  <c r="O412" i="5" s="1"/>
  <c r="M86" i="5"/>
  <c r="N86" i="5" s="1"/>
  <c r="O86" i="5" s="1"/>
  <c r="M74" i="5"/>
  <c r="N74" i="5" s="1"/>
  <c r="O74" i="5" s="1"/>
  <c r="M25" i="5"/>
  <c r="N25" i="5" s="1"/>
  <c r="O25" i="5" s="1"/>
  <c r="M37" i="5"/>
  <c r="N37" i="5" s="1"/>
  <c r="O37" i="5" s="1"/>
  <c r="M54" i="5"/>
  <c r="N54" i="5" s="1"/>
  <c r="O54" i="5" s="1"/>
  <c r="Y498" i="5"/>
  <c r="AA498" i="5"/>
  <c r="Y302" i="5"/>
  <c r="AA302" i="5"/>
  <c r="Y243" i="5"/>
  <c r="AA243" i="5"/>
  <c r="AA547" i="5"/>
  <c r="Y547" i="5"/>
  <c r="Y159" i="5"/>
  <c r="AA159" i="5"/>
  <c r="Y405" i="5"/>
  <c r="AA405" i="5"/>
  <c r="AA211" i="5"/>
  <c r="Y211" i="5"/>
  <c r="AA492" i="5"/>
  <c r="Y492" i="5"/>
  <c r="Y385" i="5"/>
  <c r="AA385" i="5"/>
  <c r="Y534" i="5"/>
  <c r="AA534" i="5"/>
  <c r="AA180" i="5"/>
  <c r="Y180" i="5"/>
  <c r="Y438" i="5"/>
  <c r="AA438" i="5"/>
  <c r="AA252" i="5"/>
  <c r="Y252" i="5"/>
  <c r="Y441" i="5"/>
  <c r="AA441" i="5"/>
  <c r="AA487" i="5"/>
  <c r="Y487" i="5"/>
  <c r="Y560" i="5"/>
  <c r="AA560" i="5"/>
  <c r="AA303" i="5"/>
  <c r="Y303" i="5"/>
  <c r="Y504" i="5"/>
  <c r="AA504" i="5"/>
  <c r="Y491" i="5"/>
  <c r="AA491" i="5"/>
  <c r="Y455" i="5"/>
  <c r="AA455" i="5"/>
  <c r="Y450" i="5"/>
  <c r="AA450" i="5"/>
  <c r="AA347" i="5"/>
  <c r="Y347" i="5"/>
  <c r="Y232" i="5"/>
  <c r="AA232" i="5"/>
  <c r="Y537" i="5"/>
  <c r="AA537" i="5"/>
  <c r="Y269" i="5"/>
  <c r="AA269" i="5"/>
  <c r="Y334" i="5"/>
  <c r="AA334" i="5"/>
  <c r="AA348" i="5"/>
  <c r="Y348" i="5"/>
  <c r="AA278" i="5"/>
  <c r="Y278" i="5"/>
  <c r="Y426" i="5"/>
  <c r="AA426" i="5"/>
  <c r="Y165" i="5"/>
  <c r="AA165" i="5"/>
  <c r="AA544" i="5"/>
  <c r="Y544" i="5"/>
  <c r="Y469" i="5"/>
  <c r="AA469" i="5"/>
  <c r="AA557" i="5"/>
  <c r="Y557" i="5"/>
  <c r="AA220" i="5"/>
  <c r="Y220" i="5"/>
  <c r="AA297" i="5"/>
  <c r="Y297" i="5"/>
  <c r="Y301" i="5"/>
  <c r="AA301" i="5"/>
  <c r="AA144" i="5"/>
  <c r="Y144" i="5"/>
  <c r="Y357" i="5"/>
  <c r="AA357" i="5"/>
  <c r="AA435" i="5"/>
  <c r="Y435" i="5"/>
  <c r="AA529" i="5"/>
  <c r="Y529" i="5"/>
  <c r="AA384" i="5"/>
  <c r="Y384" i="5"/>
  <c r="Y530" i="5"/>
  <c r="AA530" i="5"/>
  <c r="Y219" i="5"/>
  <c r="AA219" i="5"/>
  <c r="AA546" i="5"/>
  <c r="Y546" i="5"/>
  <c r="AA294" i="5"/>
  <c r="Y294" i="5"/>
  <c r="AA170" i="5"/>
  <c r="Y170" i="5"/>
  <c r="Y495" i="5"/>
  <c r="AA495" i="5"/>
  <c r="AA330" i="5"/>
  <c r="Y330" i="5"/>
  <c r="Y410" i="5"/>
  <c r="AA410" i="5"/>
  <c r="Y352" i="5"/>
  <c r="AA352" i="5"/>
  <c r="Y225" i="5"/>
  <c r="AA225" i="5"/>
  <c r="AA168" i="5"/>
  <c r="Y168" i="5"/>
  <c r="Y300" i="5"/>
  <c r="AA300" i="5"/>
  <c r="Y439" i="5"/>
  <c r="AA439" i="5"/>
  <c r="Y465" i="5"/>
  <c r="AA465" i="5"/>
  <c r="Y339" i="5"/>
  <c r="AA339" i="5"/>
  <c r="AA230" i="5"/>
  <c r="Y230" i="5"/>
  <c r="AA166" i="5"/>
  <c r="Y166" i="5"/>
  <c r="Y286" i="5"/>
  <c r="AA286" i="5"/>
  <c r="AA387" i="5"/>
  <c r="Y387" i="5"/>
  <c r="Y186" i="5"/>
  <c r="AA186" i="5"/>
  <c r="AA167" i="5"/>
  <c r="Y167" i="5"/>
  <c r="Y273" i="5"/>
  <c r="AA273" i="5"/>
  <c r="Y363" i="5"/>
  <c r="AA363" i="5"/>
  <c r="AA550" i="5"/>
  <c r="Y550" i="5"/>
  <c r="Y250" i="5"/>
  <c r="AA250" i="5"/>
  <c r="AA258" i="5"/>
  <c r="Y258" i="5"/>
  <c r="M113" i="5"/>
  <c r="N113" i="5" s="1"/>
  <c r="O113" i="5" s="1"/>
  <c r="AA433" i="5"/>
  <c r="Y433" i="5"/>
  <c r="M28" i="5"/>
  <c r="N28" i="5" s="1"/>
  <c r="O28" i="5" s="1"/>
  <c r="AA524" i="5"/>
  <c r="Y524" i="5"/>
  <c r="M32" i="5"/>
  <c r="N32" i="5" s="1"/>
  <c r="O32" i="5" s="1"/>
  <c r="M291" i="5"/>
  <c r="N291" i="5" s="1"/>
  <c r="O291" i="5" s="1"/>
  <c r="M118" i="5"/>
  <c r="N118" i="5" s="1"/>
  <c r="O118" i="5" s="1"/>
  <c r="Y355" i="5"/>
  <c r="AA355" i="5"/>
  <c r="M430" i="5"/>
  <c r="N430" i="5" s="1"/>
  <c r="O430" i="5" s="1"/>
  <c r="M104" i="5"/>
  <c r="N104" i="5" s="1"/>
  <c r="O104" i="5" s="1"/>
  <c r="M521" i="5"/>
  <c r="N521" i="5" s="1"/>
  <c r="O521" i="5" s="1"/>
  <c r="Y490" i="5"/>
  <c r="AA490" i="5"/>
  <c r="AA508" i="5"/>
  <c r="Y508" i="5"/>
  <c r="Y371" i="5"/>
  <c r="AA371" i="5"/>
  <c r="AA437" i="5"/>
  <c r="Y437" i="5"/>
  <c r="AA344" i="5"/>
  <c r="Y344" i="5"/>
  <c r="Y358" i="5"/>
  <c r="AA358" i="5"/>
  <c r="M247" i="5"/>
  <c r="N247" i="5" s="1"/>
  <c r="O247" i="5" s="1"/>
  <c r="Y470" i="5"/>
  <c r="AA470" i="5"/>
  <c r="AA393" i="5"/>
  <c r="Y393" i="5"/>
  <c r="AA509" i="5"/>
  <c r="Y509" i="5"/>
  <c r="AA449" i="5"/>
  <c r="Y449" i="5"/>
  <c r="Y552" i="5"/>
  <c r="AA552" i="5"/>
  <c r="AA217" i="5"/>
  <c r="Y217" i="5"/>
  <c r="M471" i="5"/>
  <c r="N471" i="5" s="1"/>
  <c r="O471" i="5" s="1"/>
  <c r="AA528" i="5"/>
  <c r="Y528" i="5"/>
  <c r="AA148" i="5"/>
  <c r="Y148" i="5"/>
  <c r="M47" i="5"/>
  <c r="N47" i="5" s="1"/>
  <c r="O47" i="5" s="1"/>
  <c r="M26" i="5"/>
  <c r="N26" i="5" s="1"/>
  <c r="O26" i="5" s="1"/>
  <c r="AA264" i="5"/>
  <c r="Y264" i="5"/>
  <c r="M177" i="5"/>
  <c r="N177" i="5" s="1"/>
  <c r="O177" i="5" s="1"/>
  <c r="M531" i="5"/>
  <c r="N531" i="5" s="1"/>
  <c r="O531" i="5" s="1"/>
  <c r="M101" i="5"/>
  <c r="N101" i="5" s="1"/>
  <c r="O101" i="5" s="1"/>
  <c r="L8" i="1"/>
  <c r="K8" i="1"/>
  <c r="M568" i="5"/>
  <c r="N568" i="5" s="1"/>
  <c r="O568" i="5" s="1"/>
  <c r="AA402" i="5"/>
  <c r="Y402" i="5"/>
  <c r="M545" i="5"/>
  <c r="N545" i="5" s="1"/>
  <c r="O545" i="5" s="1"/>
  <c r="Y520" i="5"/>
  <c r="AA520" i="5"/>
  <c r="AA526" i="5"/>
  <c r="Y526" i="5"/>
  <c r="M114" i="5"/>
  <c r="N114" i="5" s="1"/>
  <c r="O114" i="5" s="1"/>
  <c r="AA288" i="5"/>
  <c r="Y288" i="5"/>
  <c r="Y395" i="5"/>
  <c r="AA395" i="5"/>
  <c r="Y383" i="5"/>
  <c r="AA383" i="5"/>
  <c r="AA196" i="5"/>
  <c r="Y196" i="5"/>
  <c r="M4" i="5"/>
  <c r="AA409" i="5"/>
  <c r="Y409" i="5"/>
  <c r="M76" i="5"/>
  <c r="N76" i="5" s="1"/>
  <c r="O76" i="5" s="1"/>
  <c r="AA516" i="5"/>
  <c r="Y516" i="5"/>
  <c r="M562" i="5"/>
  <c r="N562" i="5" s="1"/>
  <c r="O562" i="5" s="1"/>
  <c r="M53" i="5"/>
  <c r="N53" i="5" s="1"/>
  <c r="O53" i="5" s="1"/>
  <c r="Y336" i="5"/>
  <c r="AA336" i="5"/>
  <c r="M125" i="5"/>
  <c r="N125" i="5" s="1"/>
  <c r="O125" i="5" s="1"/>
  <c r="AA499" i="5"/>
  <c r="Y499" i="5"/>
  <c r="AV8" i="1"/>
  <c r="AQ8" i="1"/>
  <c r="AP8" i="1"/>
  <c r="AR8" i="1"/>
  <c r="AD8" i="1"/>
  <c r="Y423" i="5"/>
  <c r="AA423" i="5"/>
  <c r="Y478" i="5"/>
  <c r="AA478" i="5"/>
  <c r="M533" i="5"/>
  <c r="N533" i="5" s="1"/>
  <c r="O533" i="5" s="1"/>
  <c r="Y142" i="5"/>
  <c r="AA142" i="5"/>
  <c r="Y556" i="5"/>
  <c r="AA556" i="5"/>
  <c r="M84" i="5"/>
  <c r="N84" i="5" s="1"/>
  <c r="O84" i="5" s="1"/>
  <c r="AA408" i="5"/>
  <c r="Y408" i="5"/>
  <c r="AA475" i="5"/>
  <c r="Y475" i="5"/>
  <c r="Y553" i="5"/>
  <c r="AA553" i="5"/>
  <c r="M445" i="5"/>
  <c r="N445" i="5" s="1"/>
  <c r="O445" i="5" s="1"/>
  <c r="Y527" i="5"/>
  <c r="AA527" i="5"/>
  <c r="AA428" i="5"/>
  <c r="Y428" i="5"/>
  <c r="M127" i="5"/>
  <c r="N127" i="5" s="1"/>
  <c r="O127" i="5" s="1"/>
  <c r="M511" i="5"/>
  <c r="N511" i="5" s="1"/>
  <c r="O511" i="5" s="1"/>
  <c r="Y350" i="5"/>
  <c r="AA350" i="5"/>
  <c r="Y566" i="5"/>
  <c r="AA566" i="5"/>
  <c r="M320" i="5"/>
  <c r="N320" i="5" s="1"/>
  <c r="O320" i="5" s="1"/>
  <c r="Y164" i="5"/>
  <c r="AA164" i="5"/>
  <c r="Y140" i="5"/>
  <c r="AA140" i="5"/>
  <c r="Y364" i="5"/>
  <c r="AA364" i="5"/>
  <c r="Y299" i="5"/>
  <c r="AA299" i="5"/>
  <c r="M240" i="5"/>
  <c r="N240" i="5" s="1"/>
  <c r="O240" i="5" s="1"/>
  <c r="M69" i="5"/>
  <c r="N69" i="5" s="1"/>
  <c r="O69" i="5" s="1"/>
  <c r="M565" i="5"/>
  <c r="N565" i="5" s="1"/>
  <c r="O565" i="5" s="1"/>
  <c r="Y407" i="5"/>
  <c r="AA407" i="5"/>
  <c r="Y570" i="5"/>
  <c r="AA570" i="5"/>
  <c r="AA229" i="5"/>
  <c r="Y229" i="5"/>
  <c r="Y551" i="5"/>
  <c r="AA551" i="5"/>
  <c r="Y263" i="5"/>
  <c r="AA263" i="5"/>
  <c r="W517" i="5"/>
  <c r="I517" i="5" s="1"/>
  <c r="M376" i="5"/>
  <c r="N376" i="5" s="1"/>
  <c r="O376" i="5" s="1"/>
  <c r="M46" i="5"/>
  <c r="N46" i="5" s="1"/>
  <c r="O46" i="5" s="1"/>
  <c r="M35" i="5"/>
  <c r="N35" i="5" s="1"/>
  <c r="O35" i="5" s="1"/>
  <c r="M567" i="5"/>
  <c r="N567" i="5" s="1"/>
  <c r="O567" i="5" s="1"/>
  <c r="AV10" i="1"/>
  <c r="AP10" i="1"/>
  <c r="AQ10" i="1"/>
  <c r="AR10" i="1"/>
  <c r="AD10" i="1"/>
  <c r="M21" i="5"/>
  <c r="N21" i="5" s="1"/>
  <c r="O21" i="5" s="1"/>
  <c r="AA216" i="5"/>
  <c r="Y216" i="5"/>
  <c r="AA477" i="5"/>
  <c r="Y477" i="5"/>
  <c r="Y486" i="5"/>
  <c r="AA486" i="5"/>
  <c r="Y262" i="5"/>
  <c r="AA262" i="5"/>
  <c r="K9" i="1"/>
  <c r="L9" i="1"/>
  <c r="M238" i="5"/>
  <c r="N238" i="5" s="1"/>
  <c r="O238" i="5" s="1"/>
  <c r="M525" i="5"/>
  <c r="N525" i="5" s="1"/>
  <c r="O525" i="5" s="1"/>
  <c r="AA464" i="5"/>
  <c r="Y464" i="5"/>
  <c r="AA369" i="5"/>
  <c r="Y369" i="5"/>
  <c r="AV9" i="1"/>
  <c r="AP9" i="1"/>
  <c r="AR9" i="1"/>
  <c r="AQ9" i="1"/>
  <c r="AD9" i="1"/>
  <c r="M422" i="5"/>
  <c r="N422" i="5" s="1"/>
  <c r="O422" i="5" s="1"/>
  <c r="Y283" i="5"/>
  <c r="AA283" i="5"/>
  <c r="AA431" i="5"/>
  <c r="Y431" i="5"/>
  <c r="Y425" i="5"/>
  <c r="AA425" i="5"/>
  <c r="M266" i="5"/>
  <c r="N266" i="5" s="1"/>
  <c r="O266" i="5" s="1"/>
  <c r="AA185" i="5"/>
  <c r="Y185" i="5"/>
  <c r="M87" i="5"/>
  <c r="N87" i="5" s="1"/>
  <c r="O87" i="5" s="1"/>
  <c r="Y503" i="5"/>
  <c r="AA503" i="5"/>
  <c r="Y555" i="5"/>
  <c r="AA555" i="5"/>
  <c r="AA497" i="5"/>
  <c r="Y497" i="5"/>
  <c r="Y389" i="5"/>
  <c r="AA389" i="5"/>
  <c r="M98" i="5"/>
  <c r="N98" i="5" s="1"/>
  <c r="O98" i="5" s="1"/>
  <c r="M48" i="5"/>
  <c r="N48" i="5" s="1"/>
  <c r="O48" i="5" s="1"/>
  <c r="AA401" i="5"/>
  <c r="Y401" i="5"/>
  <c r="AA306" i="5"/>
  <c r="Y306" i="5"/>
  <c r="M115" i="5"/>
  <c r="N115" i="5" s="1"/>
  <c r="O115" i="5" s="1"/>
  <c r="Y444" i="5"/>
  <c r="AA444" i="5"/>
  <c r="M108" i="5"/>
  <c r="N108" i="5" s="1"/>
  <c r="O108" i="5" s="1"/>
  <c r="AA214" i="5"/>
  <c r="Y214" i="5"/>
  <c r="M93" i="5"/>
  <c r="N93" i="5" s="1"/>
  <c r="O93" i="5" s="1"/>
  <c r="M419" i="5"/>
  <c r="N419" i="5" s="1"/>
  <c r="O419" i="5" s="1"/>
  <c r="Y558" i="5"/>
  <c r="AA558" i="5"/>
  <c r="M14" i="5"/>
  <c r="N14" i="5" s="1"/>
  <c r="O14" i="5" s="1"/>
  <c r="M223" i="5"/>
  <c r="N223" i="5" s="1"/>
  <c r="O223" i="5" s="1"/>
  <c r="Y312" i="5"/>
  <c r="AA312" i="5"/>
  <c r="L5" i="1"/>
  <c r="K5" i="1"/>
  <c r="AA569" i="5"/>
  <c r="Y569" i="5"/>
  <c r="Y234" i="5"/>
  <c r="AA234" i="5"/>
  <c r="M573" i="5"/>
  <c r="N573" i="5" s="1"/>
  <c r="O573" i="5" s="1"/>
  <c r="AA379" i="5"/>
  <c r="Y379" i="5"/>
  <c r="AA271" i="5"/>
  <c r="Y271" i="5"/>
  <c r="Y496" i="5"/>
  <c r="AA496" i="5"/>
  <c r="AA466" i="5"/>
  <c r="Y466" i="5"/>
  <c r="M222" i="5"/>
  <c r="N222" i="5" s="1"/>
  <c r="O222" i="5" s="1"/>
  <c r="M172" i="5"/>
  <c r="N172" i="5" s="1"/>
  <c r="O172" i="5" s="1"/>
  <c r="M132" i="5"/>
  <c r="N132" i="5" s="1"/>
  <c r="O132" i="5" s="1"/>
  <c r="AA213" i="5"/>
  <c r="Y213" i="5"/>
  <c r="Y265" i="5"/>
  <c r="AA265" i="5"/>
  <c r="Y341" i="5"/>
  <c r="AA341" i="5"/>
  <c r="Y453" i="5"/>
  <c r="AA453" i="5"/>
  <c r="M119" i="5"/>
  <c r="N119" i="5" s="1"/>
  <c r="O119" i="5" s="1"/>
  <c r="M13" i="5"/>
  <c r="N13" i="5" s="1"/>
  <c r="O13" i="5" s="1"/>
  <c r="M85" i="5"/>
  <c r="N85" i="5" s="1"/>
  <c r="O85" i="5" s="1"/>
  <c r="Y150" i="5"/>
  <c r="AA150" i="5"/>
  <c r="Y290" i="5"/>
  <c r="AA290" i="5"/>
  <c r="Y268" i="5"/>
  <c r="AA268" i="5"/>
  <c r="Y199" i="5"/>
  <c r="AA199" i="5"/>
  <c r="Y440" i="5"/>
  <c r="AA440" i="5"/>
  <c r="AA507" i="5"/>
  <c r="Y507" i="5"/>
  <c r="Y356" i="5"/>
  <c r="AA356" i="5"/>
  <c r="AA241" i="5"/>
  <c r="Y241" i="5"/>
  <c r="M79" i="5"/>
  <c r="N79" i="5" s="1"/>
  <c r="O79" i="5" s="1"/>
  <c r="AA506" i="5"/>
  <c r="Y506" i="5"/>
  <c r="M257" i="5"/>
  <c r="N257" i="5" s="1"/>
  <c r="O257" i="5" s="1"/>
  <c r="M502" i="5"/>
  <c r="N502" i="5" s="1"/>
  <c r="O502" i="5" s="1"/>
  <c r="AA415" i="5"/>
  <c r="Y415" i="5"/>
  <c r="Y374" i="5"/>
  <c r="AA374" i="5"/>
  <c r="AA340" i="5"/>
  <c r="Y340" i="5"/>
  <c r="M44" i="5"/>
  <c r="N44" i="5" s="1"/>
  <c r="O44" i="5" s="1"/>
  <c r="Y280" i="5"/>
  <c r="AA280" i="5"/>
  <c r="Y335" i="5"/>
  <c r="AA335" i="5"/>
  <c r="Y315" i="5"/>
  <c r="AA315" i="5"/>
  <c r="AA360" i="5"/>
  <c r="Y360" i="5"/>
  <c r="AA454" i="5"/>
  <c r="Y454" i="5"/>
  <c r="Y513" i="5"/>
  <c r="AA513" i="5"/>
  <c r="M542" i="5"/>
  <c r="N542" i="5" s="1"/>
  <c r="O542" i="5" s="1"/>
  <c r="AV6" i="1"/>
  <c r="AP6" i="1"/>
  <c r="AR6" i="1"/>
  <c r="AQ6" i="1"/>
  <c r="AD6" i="1"/>
  <c r="M378" i="5"/>
  <c r="N378" i="5" s="1"/>
  <c r="O378" i="5" s="1"/>
  <c r="M41" i="5"/>
  <c r="N41" i="5" s="1"/>
  <c r="O41" i="5" s="1"/>
  <c r="M52" i="5"/>
  <c r="N52" i="5" s="1"/>
  <c r="O52" i="5" s="1"/>
  <c r="M110" i="5"/>
  <c r="N110" i="5" s="1"/>
  <c r="O110" i="5" s="1"/>
  <c r="M175" i="5"/>
  <c r="N175" i="5" s="1"/>
  <c r="O175" i="5" s="1"/>
  <c r="M261" i="5"/>
  <c r="N261" i="5" s="1"/>
  <c r="O261" i="5" s="1"/>
  <c r="M126" i="5"/>
  <c r="N126" i="5" s="1"/>
  <c r="O126" i="5" s="1"/>
  <c r="Y510" i="5"/>
  <c r="AA510" i="5"/>
  <c r="M522" i="5"/>
  <c r="N522" i="5" s="1"/>
  <c r="O522" i="5" s="1"/>
  <c r="Y373" i="5"/>
  <c r="AA373" i="5"/>
  <c r="AA451" i="5"/>
  <c r="Y451" i="5"/>
  <c r="M107" i="5"/>
  <c r="N107" i="5" s="1"/>
  <c r="O107" i="5" s="1"/>
  <c r="Y488" i="5"/>
  <c r="AA488" i="5"/>
  <c r="Y157" i="5"/>
  <c r="AA157" i="5"/>
  <c r="L6" i="1"/>
  <c r="K6" i="1"/>
  <c r="Y484" i="5"/>
  <c r="AA484" i="5"/>
  <c r="AA500" i="5"/>
  <c r="Y500" i="5"/>
  <c r="M178" i="5"/>
  <c r="N178" i="5" s="1"/>
  <c r="O178" i="5" s="1"/>
  <c r="Y505" i="5"/>
  <c r="AA505" i="5"/>
  <c r="Y536" i="5"/>
  <c r="AA536" i="5"/>
  <c r="Y323" i="5"/>
  <c r="AA323" i="5"/>
  <c r="AA228" i="5"/>
  <c r="Y228" i="5"/>
  <c r="M367" i="5"/>
  <c r="N367" i="5" s="1"/>
  <c r="O367" i="5" s="1"/>
  <c r="M92" i="5"/>
  <c r="N92" i="5" s="1"/>
  <c r="O92" i="5" s="1"/>
  <c r="Y200" i="5"/>
  <c r="AA200" i="5"/>
  <c r="M162" i="5"/>
  <c r="N162" i="5" s="1"/>
  <c r="O162" i="5" s="1"/>
  <c r="Y403" i="5"/>
  <c r="AA403" i="5"/>
  <c r="M20" i="5"/>
  <c r="N20" i="5" s="1"/>
  <c r="O20" i="5" s="1"/>
  <c r="AA458" i="5"/>
  <c r="Y458" i="5"/>
  <c r="AA324" i="5"/>
  <c r="Y324" i="5"/>
  <c r="M318" i="5"/>
  <c r="N318" i="5" s="1"/>
  <c r="O318" i="5" s="1"/>
  <c r="AA242" i="5"/>
  <c r="Y242" i="5"/>
  <c r="M396" i="5"/>
  <c r="N396" i="5" s="1"/>
  <c r="O396" i="5" s="1"/>
  <c r="M292" i="5"/>
  <c r="N292" i="5" s="1"/>
  <c r="O292" i="5" s="1"/>
  <c r="M5" i="5"/>
  <c r="N5" i="5" s="1"/>
  <c r="O5" i="5" s="1"/>
  <c r="M83" i="5"/>
  <c r="N83" i="5" s="1"/>
  <c r="O83" i="5" s="1"/>
  <c r="AA467" i="5"/>
  <c r="Y467" i="5"/>
  <c r="M189" i="5"/>
  <c r="N189" i="5" s="1"/>
  <c r="O189" i="5" s="1"/>
  <c r="M321" i="5"/>
  <c r="N321" i="5" s="1"/>
  <c r="O321" i="5" s="1"/>
  <c r="Y399" i="5"/>
  <c r="AA399" i="5"/>
  <c r="AA518" i="5"/>
  <c r="Y518" i="5"/>
  <c r="Y245" i="5"/>
  <c r="AA245" i="5"/>
  <c r="AA313" i="5"/>
  <c r="Y313" i="5"/>
  <c r="K7" i="1"/>
  <c r="L7" i="1"/>
  <c r="M256" i="5"/>
  <c r="N256" i="5" s="1"/>
  <c r="O256" i="5" s="1"/>
  <c r="M62" i="5"/>
  <c r="N62" i="5" s="1"/>
  <c r="O62" i="5" s="1"/>
  <c r="M17" i="5"/>
  <c r="N17" i="5" s="1"/>
  <c r="O17" i="5" s="1"/>
  <c r="AA353" i="5"/>
  <c r="Y353" i="5"/>
  <c r="M434" i="5"/>
  <c r="N434" i="5" s="1"/>
  <c r="O434" i="5" s="1"/>
  <c r="AA327" i="5"/>
  <c r="Y327" i="5"/>
  <c r="M23" i="5"/>
  <c r="N23" i="5" s="1"/>
  <c r="O23" i="5" s="1"/>
  <c r="AA346" i="5"/>
  <c r="Y346" i="5"/>
  <c r="Y279" i="5"/>
  <c r="AA279" i="5"/>
  <c r="Y397" i="5"/>
  <c r="AA397" i="5"/>
  <c r="M179" i="5"/>
  <c r="N179" i="5" s="1"/>
  <c r="O179" i="5" s="1"/>
  <c r="Y285" i="5"/>
  <c r="AA285" i="5"/>
  <c r="AA448" i="5"/>
  <c r="Y448" i="5"/>
  <c r="AA377" i="5"/>
  <c r="Y377" i="5"/>
  <c r="Y443" i="5"/>
  <c r="AA443" i="5"/>
  <c r="AA429" i="5"/>
  <c r="Y429" i="5"/>
  <c r="AA538" i="5"/>
  <c r="Y538" i="5"/>
  <c r="AA284" i="5"/>
  <c r="Y284" i="5"/>
  <c r="M130" i="5"/>
  <c r="N130" i="5" s="1"/>
  <c r="O130" i="5" s="1"/>
  <c r="M459" i="5"/>
  <c r="N459" i="5" s="1"/>
  <c r="O459" i="5" s="1"/>
  <c r="Y160" i="5"/>
  <c r="AA160" i="5"/>
  <c r="Y325" i="5"/>
  <c r="AA325" i="5"/>
  <c r="AA391" i="5"/>
  <c r="Y391" i="5"/>
  <c r="AA386" i="5"/>
  <c r="Y386" i="5"/>
  <c r="AA309" i="5"/>
  <c r="Y309" i="5"/>
  <c r="Y388" i="5"/>
  <c r="AA388" i="5"/>
  <c r="M131" i="5"/>
  <c r="N131" i="5" s="1"/>
  <c r="O131" i="5" s="1"/>
  <c r="AA310" i="5"/>
  <c r="Y310" i="5"/>
  <c r="Y345" i="5"/>
  <c r="AA345" i="5"/>
  <c r="Y512" i="5"/>
  <c r="AA512" i="5"/>
  <c r="Y316" i="5"/>
  <c r="AA316" i="5"/>
  <c r="M18" i="5"/>
  <c r="N18" i="5" s="1"/>
  <c r="O18" i="5" s="1"/>
  <c r="M24" i="5"/>
  <c r="N24" i="5" s="1"/>
  <c r="O24" i="5" s="1"/>
  <c r="Y485" i="5"/>
  <c r="AA485" i="5"/>
  <c r="M19" i="5"/>
  <c r="N19" i="5" s="1"/>
  <c r="O19" i="5" s="1"/>
  <c r="AA427" i="5"/>
  <c r="Y427" i="5"/>
  <c r="AA515" i="5"/>
  <c r="Y515" i="5"/>
  <c r="AA541" i="5"/>
  <c r="Y541" i="5"/>
  <c r="M49" i="5"/>
  <c r="N49" i="5" s="1"/>
  <c r="O49" i="5" s="1"/>
  <c r="M494" i="5"/>
  <c r="N494" i="5" s="1"/>
  <c r="O494" i="5" s="1"/>
  <c r="M554" i="5"/>
  <c r="N554" i="5" s="1"/>
  <c r="O554" i="5" s="1"/>
  <c r="M135" i="5"/>
  <c r="N135" i="5" s="1"/>
  <c r="O135" i="5" s="1"/>
  <c r="M90" i="5"/>
  <c r="N90" i="5" s="1"/>
  <c r="O90" i="5" s="1"/>
  <c r="AA282" i="5"/>
  <c r="Y282" i="5"/>
  <c r="AA359" i="5"/>
  <c r="Y359" i="5"/>
  <c r="Y277" i="5"/>
  <c r="AA277" i="5"/>
  <c r="L10" i="1"/>
  <c r="K10" i="1"/>
  <c r="Y543" i="5"/>
  <c r="AA543" i="5"/>
  <c r="Y421" i="5"/>
  <c r="AA421" i="5"/>
  <c r="AA137" i="5"/>
  <c r="Y137" i="5"/>
  <c r="Y559" i="5"/>
  <c r="AA559" i="5"/>
  <c r="Y138" i="5"/>
  <c r="AA138" i="5"/>
  <c r="AA446" i="5"/>
  <c r="Y446" i="5"/>
  <c r="Y489" i="5"/>
  <c r="AA489" i="5"/>
  <c r="Y368" i="5"/>
  <c r="AA368" i="5"/>
  <c r="Y563" i="5"/>
  <c r="AA563" i="5"/>
  <c r="Y561" i="5"/>
  <c r="AA561" i="5"/>
  <c r="AA287" i="5"/>
  <c r="Y287" i="5"/>
  <c r="Y372" i="5"/>
  <c r="AA372" i="5"/>
  <c r="AA231" i="5"/>
  <c r="Y231" i="5"/>
  <c r="Y338" i="5"/>
  <c r="AA338" i="5"/>
  <c r="Y226" i="5"/>
  <c r="AA226" i="5"/>
  <c r="AA418" i="5"/>
  <c r="Y418" i="5"/>
  <c r="Y370" i="5"/>
  <c r="AA370" i="5"/>
  <c r="AA276" i="5"/>
  <c r="Y276" i="5"/>
  <c r="AA332" i="5"/>
  <c r="Y332" i="5"/>
  <c r="Y337" i="5"/>
  <c r="AA337" i="5"/>
  <c r="AA474" i="5"/>
  <c r="Y474" i="5"/>
  <c r="AA354" i="5"/>
  <c r="Y354" i="5"/>
  <c r="Y539" i="5"/>
  <c r="AA539" i="5"/>
  <c r="AA239" i="5"/>
  <c r="Y239" i="5"/>
  <c r="Y163" i="5"/>
  <c r="AA163" i="5"/>
  <c r="AA308" i="5"/>
  <c r="Y308" i="5"/>
  <c r="AA362" i="5"/>
  <c r="Y362" i="5"/>
  <c r="AA311" i="5"/>
  <c r="Y311" i="5"/>
  <c r="Y564" i="5"/>
  <c r="AA564" i="5"/>
  <c r="M205" i="5"/>
  <c r="N205" i="5" s="1"/>
  <c r="O205" i="5" s="1"/>
  <c r="AA549" i="5"/>
  <c r="Y549" i="5"/>
  <c r="Y456" i="5"/>
  <c r="AA456" i="5"/>
  <c r="AA298" i="5"/>
  <c r="Y298" i="5"/>
  <c r="Y462" i="5"/>
  <c r="AA462" i="5"/>
  <c r="AA548" i="5"/>
  <c r="Y548" i="5"/>
  <c r="AA255" i="5"/>
  <c r="Y255" i="5"/>
  <c r="AA432" i="5"/>
  <c r="Y432" i="5"/>
  <c r="AA473" i="5"/>
  <c r="Y473" i="5"/>
  <c r="AA519" i="5"/>
  <c r="Y519" i="5"/>
  <c r="Y540" i="5"/>
  <c r="AA540" i="5"/>
  <c r="Y246" i="5"/>
  <c r="AA246" i="5"/>
  <c r="AA375" i="5"/>
  <c r="Y375" i="5"/>
  <c r="M319" i="5"/>
  <c r="N319" i="5" s="1"/>
  <c r="O319" i="5" s="1"/>
  <c r="Y514" i="5"/>
  <c r="AA514" i="5"/>
  <c r="AA461" i="5"/>
  <c r="Y461" i="5"/>
  <c r="AA191" i="5"/>
  <c r="Y191" i="5"/>
  <c r="Y532" i="5"/>
  <c r="AA532" i="5"/>
  <c r="AA392" i="5"/>
  <c r="Y392" i="5"/>
  <c r="AA236" i="5"/>
  <c r="Y236" i="5"/>
  <c r="Y331" i="5"/>
  <c r="AA331" i="5"/>
  <c r="AA296" i="5"/>
  <c r="Y296" i="5"/>
  <c r="AV5" i="1"/>
  <c r="AP5" i="1"/>
  <c r="AQ5" i="1"/>
  <c r="AR5" i="1"/>
  <c r="AD5" i="1"/>
  <c r="M73" i="5"/>
  <c r="N73" i="5" s="1"/>
  <c r="O73" i="5" s="1"/>
  <c r="M103" i="5"/>
  <c r="N103" i="5" s="1"/>
  <c r="O103" i="5" s="1"/>
  <c r="M293" i="5"/>
  <c r="N293" i="5" s="1"/>
  <c r="O293" i="5" s="1"/>
  <c r="AV7" i="1"/>
  <c r="AP7" i="1"/>
  <c r="AR7" i="1"/>
  <c r="AQ7" i="1"/>
  <c r="AD7" i="1"/>
  <c r="M34" i="5"/>
  <c r="N34" i="5" s="1"/>
  <c r="O34" i="5" s="1"/>
  <c r="M102" i="5"/>
  <c r="N102" i="5" s="1"/>
  <c r="O102" i="5" s="1"/>
  <c r="M120" i="5"/>
  <c r="N120" i="5" s="1"/>
  <c r="O120" i="5" s="1"/>
  <c r="M60" i="5"/>
  <c r="N60" i="5" s="1"/>
  <c r="O60" i="5" s="1"/>
  <c r="M136" i="5"/>
  <c r="N136" i="5" s="1"/>
  <c r="O136" i="5" s="1"/>
  <c r="M122" i="5"/>
  <c r="N122" i="5" s="1"/>
  <c r="O122" i="5" s="1"/>
  <c r="M420" i="5"/>
  <c r="N420" i="5" s="1"/>
  <c r="O420" i="5" s="1"/>
  <c r="M330" i="5" l="1"/>
  <c r="N330" i="5" s="1"/>
  <c r="O330" i="5" s="1"/>
  <c r="M425" i="5"/>
  <c r="N425" i="5" s="1"/>
  <c r="O425" i="5" s="1"/>
  <c r="AE9" i="1"/>
  <c r="AG9" i="1" s="1"/>
  <c r="M527" i="5"/>
  <c r="N527" i="5" s="1"/>
  <c r="O527" i="5" s="1"/>
  <c r="M514" i="5"/>
  <c r="N514" i="5" s="1"/>
  <c r="O514" i="5" s="1"/>
  <c r="M246" i="5"/>
  <c r="N246" i="5" s="1"/>
  <c r="O246" i="5" s="1"/>
  <c r="M456" i="5"/>
  <c r="N456" i="5" s="1"/>
  <c r="O456" i="5" s="1"/>
  <c r="M515" i="5"/>
  <c r="N515" i="5" s="1"/>
  <c r="O515" i="5" s="1"/>
  <c r="M512" i="5"/>
  <c r="N512" i="5" s="1"/>
  <c r="O512" i="5" s="1"/>
  <c r="M309" i="5"/>
  <c r="N309" i="5" s="1"/>
  <c r="O309" i="5" s="1"/>
  <c r="M160" i="5"/>
  <c r="N160" i="5" s="1"/>
  <c r="O160" i="5" s="1"/>
  <c r="M346" i="5"/>
  <c r="N346" i="5" s="1"/>
  <c r="O346" i="5" s="1"/>
  <c r="M513" i="5"/>
  <c r="N513" i="5" s="1"/>
  <c r="O513" i="5" s="1"/>
  <c r="M335" i="5"/>
  <c r="N335" i="5" s="1"/>
  <c r="O335" i="5" s="1"/>
  <c r="M374" i="5"/>
  <c r="N374" i="5" s="1"/>
  <c r="O374" i="5" s="1"/>
  <c r="M507" i="5"/>
  <c r="N507" i="5" s="1"/>
  <c r="O507" i="5" s="1"/>
  <c r="M199" i="5"/>
  <c r="N199" i="5" s="1"/>
  <c r="O199" i="5" s="1"/>
  <c r="M383" i="5"/>
  <c r="N383" i="5" s="1"/>
  <c r="O383" i="5" s="1"/>
  <c r="M148" i="5"/>
  <c r="N148" i="5" s="1"/>
  <c r="O148" i="5" s="1"/>
  <c r="M552" i="5"/>
  <c r="N552" i="5" s="1"/>
  <c r="O552" i="5" s="1"/>
  <c r="M470" i="5"/>
  <c r="N470" i="5" s="1"/>
  <c r="O470" i="5" s="1"/>
  <c r="M490" i="5"/>
  <c r="N490" i="5" s="1"/>
  <c r="O490" i="5" s="1"/>
  <c r="M258" i="5"/>
  <c r="N258" i="5" s="1"/>
  <c r="O258" i="5" s="1"/>
  <c r="M439" i="5"/>
  <c r="N439" i="5" s="1"/>
  <c r="O439" i="5" s="1"/>
  <c r="AE7" i="1"/>
  <c r="AG7" i="1" s="1"/>
  <c r="AE5" i="1"/>
  <c r="AG5" i="1" s="1"/>
  <c r="M538" i="5"/>
  <c r="N538" i="5" s="1"/>
  <c r="O538" i="5" s="1"/>
  <c r="M377" i="5"/>
  <c r="N377" i="5" s="1"/>
  <c r="O377" i="5" s="1"/>
  <c r="M353" i="5"/>
  <c r="N353" i="5" s="1"/>
  <c r="O353" i="5" s="1"/>
  <c r="M399" i="5"/>
  <c r="N399" i="5" s="1"/>
  <c r="O399" i="5" s="1"/>
  <c r="M505" i="5"/>
  <c r="N505" i="5" s="1"/>
  <c r="O505" i="5" s="1"/>
  <c r="M484" i="5"/>
  <c r="N484" i="5" s="1"/>
  <c r="O484" i="5" s="1"/>
  <c r="M435" i="5"/>
  <c r="N435" i="5" s="1"/>
  <c r="O435" i="5" s="1"/>
  <c r="M469" i="5"/>
  <c r="N469" i="5" s="1"/>
  <c r="O469" i="5" s="1"/>
  <c r="M544" i="5"/>
  <c r="N544" i="5" s="1"/>
  <c r="O544" i="5" s="1"/>
  <c r="M426" i="5"/>
  <c r="N426" i="5" s="1"/>
  <c r="O426" i="5" s="1"/>
  <c r="M491" i="5"/>
  <c r="N491" i="5" s="1"/>
  <c r="O491" i="5" s="1"/>
  <c r="M252" i="5"/>
  <c r="N252" i="5" s="1"/>
  <c r="O252" i="5" s="1"/>
  <c r="M385" i="5"/>
  <c r="N385" i="5" s="1"/>
  <c r="O385" i="5" s="1"/>
  <c r="M213" i="5"/>
  <c r="N213" i="5" s="1"/>
  <c r="O213" i="5" s="1"/>
  <c r="M395" i="5"/>
  <c r="N395" i="5" s="1"/>
  <c r="O395" i="5" s="1"/>
  <c r="M526" i="5"/>
  <c r="N526" i="5" s="1"/>
  <c r="O526" i="5" s="1"/>
  <c r="M528" i="5"/>
  <c r="N528" i="5" s="1"/>
  <c r="O528" i="5" s="1"/>
  <c r="M371" i="5"/>
  <c r="N371" i="5" s="1"/>
  <c r="O371" i="5" s="1"/>
  <c r="M294" i="5"/>
  <c r="N294" i="5" s="1"/>
  <c r="O294" i="5" s="1"/>
  <c r="M546" i="5"/>
  <c r="N546" i="5" s="1"/>
  <c r="O546" i="5" s="1"/>
  <c r="M334" i="5"/>
  <c r="N334" i="5" s="1"/>
  <c r="O334" i="5" s="1"/>
  <c r="M232" i="5"/>
  <c r="N232" i="5" s="1"/>
  <c r="O232" i="5" s="1"/>
  <c r="M303" i="5"/>
  <c r="N303" i="5" s="1"/>
  <c r="O303" i="5" s="1"/>
  <c r="M438" i="5"/>
  <c r="N438" i="5" s="1"/>
  <c r="O438" i="5" s="1"/>
  <c r="M331" i="5"/>
  <c r="N331" i="5" s="1"/>
  <c r="O331" i="5" s="1"/>
  <c r="M532" i="5"/>
  <c r="N532" i="5" s="1"/>
  <c r="O532" i="5" s="1"/>
  <c r="M461" i="5"/>
  <c r="N461" i="5" s="1"/>
  <c r="O461" i="5" s="1"/>
  <c r="M549" i="5"/>
  <c r="N549" i="5" s="1"/>
  <c r="O549" i="5" s="1"/>
  <c r="M241" i="5"/>
  <c r="N241" i="5" s="1"/>
  <c r="O241" i="5" s="1"/>
  <c r="M440" i="5"/>
  <c r="N440" i="5" s="1"/>
  <c r="O440" i="5" s="1"/>
  <c r="M290" i="5"/>
  <c r="N290" i="5" s="1"/>
  <c r="O290" i="5" s="1"/>
  <c r="M509" i="5"/>
  <c r="N509" i="5" s="1"/>
  <c r="O509" i="5" s="1"/>
  <c r="M344" i="5"/>
  <c r="N344" i="5" s="1"/>
  <c r="O344" i="5" s="1"/>
  <c r="M296" i="5"/>
  <c r="N296" i="5" s="1"/>
  <c r="O296" i="5" s="1"/>
  <c r="M255" i="5"/>
  <c r="N255" i="5" s="1"/>
  <c r="O255" i="5" s="1"/>
  <c r="M564" i="5"/>
  <c r="N564" i="5" s="1"/>
  <c r="O564" i="5" s="1"/>
  <c r="M418" i="5"/>
  <c r="N418" i="5" s="1"/>
  <c r="O418" i="5" s="1"/>
  <c r="M338" i="5"/>
  <c r="N338" i="5" s="1"/>
  <c r="O338" i="5" s="1"/>
  <c r="M563" i="5"/>
  <c r="N563" i="5" s="1"/>
  <c r="O563" i="5" s="1"/>
  <c r="M368" i="5"/>
  <c r="N368" i="5" s="1"/>
  <c r="O368" i="5" s="1"/>
  <c r="M541" i="5"/>
  <c r="N541" i="5" s="1"/>
  <c r="O541" i="5" s="1"/>
  <c r="M265" i="5"/>
  <c r="N265" i="5" s="1"/>
  <c r="O265" i="5" s="1"/>
  <c r="M486" i="5"/>
  <c r="N486" i="5" s="1"/>
  <c r="O486" i="5" s="1"/>
  <c r="M140" i="5"/>
  <c r="N140" i="5" s="1"/>
  <c r="O140" i="5" s="1"/>
  <c r="M478" i="5"/>
  <c r="N478" i="5" s="1"/>
  <c r="O478" i="5" s="1"/>
  <c r="M423" i="5"/>
  <c r="N423" i="5" s="1"/>
  <c r="O423" i="5" s="1"/>
  <c r="M239" i="5"/>
  <c r="N239" i="5" s="1"/>
  <c r="O239" i="5" s="1"/>
  <c r="M276" i="5"/>
  <c r="N276" i="5" s="1"/>
  <c r="O276" i="5" s="1"/>
  <c r="M543" i="5"/>
  <c r="N543" i="5" s="1"/>
  <c r="O543" i="5" s="1"/>
  <c r="M359" i="5"/>
  <c r="N359" i="5" s="1"/>
  <c r="O359" i="5" s="1"/>
  <c r="M214" i="5"/>
  <c r="N214" i="5" s="1"/>
  <c r="O214" i="5" s="1"/>
  <c r="M389" i="5"/>
  <c r="N389" i="5" s="1"/>
  <c r="O389" i="5" s="1"/>
  <c r="M555" i="5"/>
  <c r="N555" i="5" s="1"/>
  <c r="O555" i="5" s="1"/>
  <c r="M283" i="5"/>
  <c r="N283" i="5" s="1"/>
  <c r="O283" i="5" s="1"/>
  <c r="M263" i="5"/>
  <c r="N263" i="5" s="1"/>
  <c r="O263" i="5" s="1"/>
  <c r="M164" i="5"/>
  <c r="N164" i="5" s="1"/>
  <c r="O164" i="5" s="1"/>
  <c r="M428" i="5"/>
  <c r="N428" i="5" s="1"/>
  <c r="O428" i="5" s="1"/>
  <c r="AE8" i="1"/>
  <c r="AG8" i="1" s="1"/>
  <c r="M499" i="5"/>
  <c r="N499" i="5" s="1"/>
  <c r="O499" i="5" s="1"/>
  <c r="F11" i="1"/>
  <c r="K4" i="1"/>
  <c r="L4" i="1"/>
  <c r="L11" i="1" s="1"/>
  <c r="M236" i="5"/>
  <c r="N236" i="5" s="1"/>
  <c r="O236" i="5" s="1"/>
  <c r="M392" i="5"/>
  <c r="N392" i="5" s="1"/>
  <c r="O392" i="5" s="1"/>
  <c r="M540" i="5"/>
  <c r="N540" i="5" s="1"/>
  <c r="O540" i="5" s="1"/>
  <c r="M362" i="5"/>
  <c r="N362" i="5" s="1"/>
  <c r="O362" i="5" s="1"/>
  <c r="M308" i="5"/>
  <c r="N308" i="5" s="1"/>
  <c r="O308" i="5" s="1"/>
  <c r="M539" i="5"/>
  <c r="N539" i="5" s="1"/>
  <c r="O539" i="5" s="1"/>
  <c r="M370" i="5"/>
  <c r="N370" i="5" s="1"/>
  <c r="O370" i="5" s="1"/>
  <c r="M559" i="5"/>
  <c r="N559" i="5" s="1"/>
  <c r="O559" i="5" s="1"/>
  <c r="AS10" i="1"/>
  <c r="AJ10" i="1"/>
  <c r="G10" i="7"/>
  <c r="H10" i="7" s="1"/>
  <c r="I10" i="7" s="1"/>
  <c r="AY10" i="1"/>
  <c r="R10" i="1"/>
  <c r="T10" i="1"/>
  <c r="Y10" i="1" s="1"/>
  <c r="M391" i="5"/>
  <c r="N391" i="5" s="1"/>
  <c r="O391" i="5" s="1"/>
  <c r="M325" i="5"/>
  <c r="N325" i="5" s="1"/>
  <c r="O325" i="5" s="1"/>
  <c r="M284" i="5"/>
  <c r="N284" i="5" s="1"/>
  <c r="O284" i="5" s="1"/>
  <c r="M429" i="5"/>
  <c r="N429" i="5" s="1"/>
  <c r="O429" i="5" s="1"/>
  <c r="M397" i="5"/>
  <c r="N397" i="5" s="1"/>
  <c r="O397" i="5" s="1"/>
  <c r="M279" i="5"/>
  <c r="N279" i="5" s="1"/>
  <c r="O279" i="5" s="1"/>
  <c r="M245" i="5"/>
  <c r="N245" i="5" s="1"/>
  <c r="O245" i="5" s="1"/>
  <c r="M242" i="5"/>
  <c r="N242" i="5" s="1"/>
  <c r="O242" i="5" s="1"/>
  <c r="M324" i="5"/>
  <c r="N324" i="5" s="1"/>
  <c r="O324" i="5" s="1"/>
  <c r="M458" i="5"/>
  <c r="N458" i="5" s="1"/>
  <c r="O458" i="5" s="1"/>
  <c r="M403" i="5"/>
  <c r="N403" i="5" s="1"/>
  <c r="O403" i="5" s="1"/>
  <c r="M200" i="5"/>
  <c r="N200" i="5" s="1"/>
  <c r="O200" i="5" s="1"/>
  <c r="M228" i="5"/>
  <c r="N228" i="5" s="1"/>
  <c r="O228" i="5" s="1"/>
  <c r="M488" i="5"/>
  <c r="N488" i="5" s="1"/>
  <c r="O488" i="5" s="1"/>
  <c r="M451" i="5"/>
  <c r="N451" i="5" s="1"/>
  <c r="O451" i="5" s="1"/>
  <c r="M454" i="5"/>
  <c r="N454" i="5" s="1"/>
  <c r="O454" i="5" s="1"/>
  <c r="M360" i="5"/>
  <c r="N360" i="5" s="1"/>
  <c r="O360" i="5" s="1"/>
  <c r="M280" i="5"/>
  <c r="N280" i="5" s="1"/>
  <c r="O280" i="5" s="1"/>
  <c r="M268" i="5"/>
  <c r="N268" i="5" s="1"/>
  <c r="O268" i="5" s="1"/>
  <c r="M466" i="5"/>
  <c r="N466" i="5" s="1"/>
  <c r="O466" i="5" s="1"/>
  <c r="M312" i="5"/>
  <c r="N312" i="5" s="1"/>
  <c r="O312" i="5" s="1"/>
  <c r="M306" i="5"/>
  <c r="N306" i="5" s="1"/>
  <c r="O306" i="5" s="1"/>
  <c r="M185" i="5"/>
  <c r="N185" i="5" s="1"/>
  <c r="O185" i="5" s="1"/>
  <c r="M431" i="5"/>
  <c r="N431" i="5" s="1"/>
  <c r="O431" i="5" s="1"/>
  <c r="AJ9" i="1"/>
  <c r="R9" i="1"/>
  <c r="AS9" i="1"/>
  <c r="T9" i="1"/>
  <c r="Y9" i="1" s="1"/>
  <c r="AY9" i="1"/>
  <c r="G9" i="7"/>
  <c r="H9" i="7" s="1"/>
  <c r="I9" i="7" s="1"/>
  <c r="AE10" i="1"/>
  <c r="AG10" i="1" s="1"/>
  <c r="M229" i="5"/>
  <c r="N229" i="5" s="1"/>
  <c r="O229" i="5" s="1"/>
  <c r="M299" i="5"/>
  <c r="N299" i="5" s="1"/>
  <c r="O299" i="5" s="1"/>
  <c r="M364" i="5"/>
  <c r="N364" i="5" s="1"/>
  <c r="O364" i="5" s="1"/>
  <c r="M556" i="5"/>
  <c r="N556" i="5" s="1"/>
  <c r="O556" i="5" s="1"/>
  <c r="M142" i="5"/>
  <c r="N142" i="5" s="1"/>
  <c r="O142" i="5" s="1"/>
  <c r="N4" i="5"/>
  <c r="M196" i="5"/>
  <c r="N196" i="5" s="1"/>
  <c r="O196" i="5" s="1"/>
  <c r="M437" i="5"/>
  <c r="N437" i="5" s="1"/>
  <c r="O437" i="5" s="1"/>
  <c r="M375" i="5"/>
  <c r="N375" i="5" s="1"/>
  <c r="O375" i="5" s="1"/>
  <c r="M519" i="5"/>
  <c r="N519" i="5" s="1"/>
  <c r="O519" i="5" s="1"/>
  <c r="M432" i="5"/>
  <c r="N432" i="5" s="1"/>
  <c r="O432" i="5" s="1"/>
  <c r="M548" i="5"/>
  <c r="N548" i="5" s="1"/>
  <c r="O548" i="5" s="1"/>
  <c r="M462" i="5"/>
  <c r="N462" i="5" s="1"/>
  <c r="O462" i="5" s="1"/>
  <c r="M311" i="5"/>
  <c r="N311" i="5" s="1"/>
  <c r="O311" i="5" s="1"/>
  <c r="M474" i="5"/>
  <c r="N474" i="5" s="1"/>
  <c r="O474" i="5" s="1"/>
  <c r="M337" i="5"/>
  <c r="N337" i="5" s="1"/>
  <c r="O337" i="5" s="1"/>
  <c r="M332" i="5"/>
  <c r="N332" i="5" s="1"/>
  <c r="O332" i="5" s="1"/>
  <c r="M226" i="5"/>
  <c r="N226" i="5" s="1"/>
  <c r="O226" i="5" s="1"/>
  <c r="M231" i="5"/>
  <c r="N231" i="5" s="1"/>
  <c r="O231" i="5" s="1"/>
  <c r="M372" i="5"/>
  <c r="N372" i="5" s="1"/>
  <c r="O372" i="5" s="1"/>
  <c r="M287" i="5"/>
  <c r="N287" i="5" s="1"/>
  <c r="O287" i="5" s="1"/>
  <c r="M561" i="5"/>
  <c r="N561" i="5" s="1"/>
  <c r="O561" i="5" s="1"/>
  <c r="M138" i="5"/>
  <c r="N138" i="5" s="1"/>
  <c r="O138" i="5" s="1"/>
  <c r="M137" i="5"/>
  <c r="N137" i="5" s="1"/>
  <c r="O137" i="5" s="1"/>
  <c r="M277" i="5"/>
  <c r="N277" i="5" s="1"/>
  <c r="O277" i="5" s="1"/>
  <c r="M282" i="5"/>
  <c r="N282" i="5" s="1"/>
  <c r="O282" i="5" s="1"/>
  <c r="M485" i="5"/>
  <c r="N485" i="5" s="1"/>
  <c r="O485" i="5" s="1"/>
  <c r="M448" i="5"/>
  <c r="N448" i="5" s="1"/>
  <c r="O448" i="5" s="1"/>
  <c r="M285" i="5"/>
  <c r="N285" i="5" s="1"/>
  <c r="O285" i="5" s="1"/>
  <c r="M327" i="5"/>
  <c r="N327" i="5" s="1"/>
  <c r="O327" i="5" s="1"/>
  <c r="AJ7" i="1"/>
  <c r="AY7" i="1"/>
  <c r="R7" i="1"/>
  <c r="G7" i="7"/>
  <c r="H7" i="7" s="1"/>
  <c r="I7" i="7" s="1"/>
  <c r="T7" i="1"/>
  <c r="Y7" i="1" s="1"/>
  <c r="AS7" i="1"/>
  <c r="M467" i="5"/>
  <c r="N467" i="5" s="1"/>
  <c r="O467" i="5" s="1"/>
  <c r="M323" i="5"/>
  <c r="N323" i="5" s="1"/>
  <c r="O323" i="5" s="1"/>
  <c r="M536" i="5"/>
  <c r="N536" i="5" s="1"/>
  <c r="O536" i="5" s="1"/>
  <c r="M500" i="5"/>
  <c r="N500" i="5" s="1"/>
  <c r="O500" i="5" s="1"/>
  <c r="M373" i="5"/>
  <c r="N373" i="5" s="1"/>
  <c r="O373" i="5" s="1"/>
  <c r="AE6" i="1"/>
  <c r="AG6" i="1" s="1"/>
  <c r="M340" i="5"/>
  <c r="N340" i="5" s="1"/>
  <c r="O340" i="5" s="1"/>
  <c r="M506" i="5"/>
  <c r="N506" i="5" s="1"/>
  <c r="O506" i="5" s="1"/>
  <c r="M150" i="5"/>
  <c r="N150" i="5" s="1"/>
  <c r="O150" i="5" s="1"/>
  <c r="M453" i="5"/>
  <c r="N453" i="5" s="1"/>
  <c r="O453" i="5" s="1"/>
  <c r="M341" i="5"/>
  <c r="N341" i="5" s="1"/>
  <c r="O341" i="5" s="1"/>
  <c r="M496" i="5"/>
  <c r="N496" i="5" s="1"/>
  <c r="O496" i="5" s="1"/>
  <c r="M271" i="5"/>
  <c r="N271" i="5" s="1"/>
  <c r="O271" i="5" s="1"/>
  <c r="M569" i="5"/>
  <c r="N569" i="5" s="1"/>
  <c r="O569" i="5" s="1"/>
  <c r="M558" i="5"/>
  <c r="N558" i="5" s="1"/>
  <c r="O558" i="5" s="1"/>
  <c r="M444" i="5"/>
  <c r="N444" i="5" s="1"/>
  <c r="O444" i="5" s="1"/>
  <c r="M401" i="5"/>
  <c r="N401" i="5" s="1"/>
  <c r="O401" i="5" s="1"/>
  <c r="M503" i="5"/>
  <c r="N503" i="5" s="1"/>
  <c r="O503" i="5" s="1"/>
  <c r="M369" i="5"/>
  <c r="N369" i="5" s="1"/>
  <c r="O369" i="5" s="1"/>
  <c r="M216" i="5"/>
  <c r="N216" i="5" s="1"/>
  <c r="O216" i="5" s="1"/>
  <c r="M570" i="5"/>
  <c r="N570" i="5" s="1"/>
  <c r="O570" i="5" s="1"/>
  <c r="M566" i="5"/>
  <c r="N566" i="5" s="1"/>
  <c r="O566" i="5" s="1"/>
  <c r="M350" i="5"/>
  <c r="N350" i="5" s="1"/>
  <c r="O350" i="5" s="1"/>
  <c r="M475" i="5"/>
  <c r="N475" i="5" s="1"/>
  <c r="O475" i="5" s="1"/>
  <c r="M408" i="5"/>
  <c r="N408" i="5" s="1"/>
  <c r="O408" i="5" s="1"/>
  <c r="M520" i="5"/>
  <c r="N520" i="5" s="1"/>
  <c r="O520" i="5" s="1"/>
  <c r="M264" i="5"/>
  <c r="N264" i="5" s="1"/>
  <c r="O264" i="5" s="1"/>
  <c r="M217" i="5"/>
  <c r="N217" i="5" s="1"/>
  <c r="O217" i="5" s="1"/>
  <c r="M393" i="5"/>
  <c r="N393" i="5" s="1"/>
  <c r="O393" i="5" s="1"/>
  <c r="M355" i="5"/>
  <c r="N355" i="5" s="1"/>
  <c r="O355" i="5" s="1"/>
  <c r="M524" i="5"/>
  <c r="N524" i="5" s="1"/>
  <c r="O524" i="5" s="1"/>
  <c r="M433" i="5"/>
  <c r="N433" i="5" s="1"/>
  <c r="O433" i="5" s="1"/>
  <c r="M250" i="5"/>
  <c r="N250" i="5" s="1"/>
  <c r="O250" i="5" s="1"/>
  <c r="M167" i="5"/>
  <c r="N167" i="5" s="1"/>
  <c r="O167" i="5" s="1"/>
  <c r="M387" i="5"/>
  <c r="N387" i="5" s="1"/>
  <c r="O387" i="5" s="1"/>
  <c r="M166" i="5"/>
  <c r="N166" i="5" s="1"/>
  <c r="O166" i="5" s="1"/>
  <c r="M339" i="5"/>
  <c r="N339" i="5" s="1"/>
  <c r="O339" i="5" s="1"/>
  <c r="M168" i="5"/>
  <c r="N168" i="5" s="1"/>
  <c r="O168" i="5" s="1"/>
  <c r="M352" i="5"/>
  <c r="N352" i="5" s="1"/>
  <c r="O352" i="5" s="1"/>
  <c r="M170" i="5"/>
  <c r="N170" i="5" s="1"/>
  <c r="O170" i="5" s="1"/>
  <c r="M219" i="5"/>
  <c r="N219" i="5" s="1"/>
  <c r="O219" i="5" s="1"/>
  <c r="M530" i="5"/>
  <c r="N530" i="5" s="1"/>
  <c r="O530" i="5" s="1"/>
  <c r="M301" i="5"/>
  <c r="N301" i="5" s="1"/>
  <c r="O301" i="5" s="1"/>
  <c r="M537" i="5"/>
  <c r="N537" i="5" s="1"/>
  <c r="O537" i="5" s="1"/>
  <c r="M347" i="5"/>
  <c r="N347" i="5" s="1"/>
  <c r="O347" i="5" s="1"/>
  <c r="M450" i="5"/>
  <c r="N450" i="5" s="1"/>
  <c r="O450" i="5" s="1"/>
  <c r="M441" i="5"/>
  <c r="N441" i="5" s="1"/>
  <c r="O441" i="5" s="1"/>
  <c r="M547" i="5"/>
  <c r="N547" i="5" s="1"/>
  <c r="O547" i="5" s="1"/>
  <c r="M302" i="5"/>
  <c r="N302" i="5" s="1"/>
  <c r="O302" i="5" s="1"/>
  <c r="M316" i="5"/>
  <c r="N316" i="5" s="1"/>
  <c r="O316" i="5" s="1"/>
  <c r="AY6" i="1"/>
  <c r="AJ6" i="1"/>
  <c r="T6" i="1"/>
  <c r="Y6" i="1" s="1"/>
  <c r="R6" i="1"/>
  <c r="G6" i="7"/>
  <c r="H6" i="7" s="1"/>
  <c r="I6" i="7" s="1"/>
  <c r="AS6" i="1"/>
  <c r="M407" i="5"/>
  <c r="N407" i="5" s="1"/>
  <c r="O407" i="5" s="1"/>
  <c r="AS8" i="1"/>
  <c r="G8" i="7"/>
  <c r="H8" i="7" s="1"/>
  <c r="I8" i="7" s="1"/>
  <c r="AY8" i="1"/>
  <c r="R8" i="1"/>
  <c r="T8" i="1"/>
  <c r="Y8" i="1" s="1"/>
  <c r="AJ8" i="1"/>
  <c r="M508" i="5"/>
  <c r="N508" i="5" s="1"/>
  <c r="O508" i="5" s="1"/>
  <c r="M186" i="5"/>
  <c r="N186" i="5" s="1"/>
  <c r="O186" i="5" s="1"/>
  <c r="M230" i="5"/>
  <c r="N230" i="5" s="1"/>
  <c r="O230" i="5" s="1"/>
  <c r="M300" i="5"/>
  <c r="N300" i="5" s="1"/>
  <c r="O300" i="5" s="1"/>
  <c r="M495" i="5"/>
  <c r="N495" i="5" s="1"/>
  <c r="O495" i="5" s="1"/>
  <c r="M144" i="5"/>
  <c r="N144" i="5" s="1"/>
  <c r="O144" i="5" s="1"/>
  <c r="M297" i="5"/>
  <c r="N297" i="5" s="1"/>
  <c r="O297" i="5" s="1"/>
  <c r="M278" i="5"/>
  <c r="N278" i="5" s="1"/>
  <c r="O278" i="5" s="1"/>
  <c r="M534" i="5"/>
  <c r="N534" i="5" s="1"/>
  <c r="O534" i="5" s="1"/>
  <c r="M191" i="5"/>
  <c r="N191" i="5" s="1"/>
  <c r="O191" i="5" s="1"/>
  <c r="M473" i="5"/>
  <c r="N473" i="5" s="1"/>
  <c r="O473" i="5" s="1"/>
  <c r="M298" i="5"/>
  <c r="N298" i="5" s="1"/>
  <c r="O298" i="5" s="1"/>
  <c r="M163" i="5"/>
  <c r="N163" i="5" s="1"/>
  <c r="O163" i="5" s="1"/>
  <c r="M354" i="5"/>
  <c r="N354" i="5" s="1"/>
  <c r="O354" i="5" s="1"/>
  <c r="M489" i="5"/>
  <c r="N489" i="5" s="1"/>
  <c r="O489" i="5" s="1"/>
  <c r="M446" i="5"/>
  <c r="N446" i="5" s="1"/>
  <c r="O446" i="5" s="1"/>
  <c r="M421" i="5"/>
  <c r="N421" i="5" s="1"/>
  <c r="O421" i="5" s="1"/>
  <c r="M427" i="5"/>
  <c r="N427" i="5" s="1"/>
  <c r="O427" i="5" s="1"/>
  <c r="M345" i="5"/>
  <c r="N345" i="5" s="1"/>
  <c r="O345" i="5" s="1"/>
  <c r="M310" i="5"/>
  <c r="N310" i="5" s="1"/>
  <c r="O310" i="5" s="1"/>
  <c r="M388" i="5"/>
  <c r="N388" i="5" s="1"/>
  <c r="O388" i="5" s="1"/>
  <c r="M386" i="5"/>
  <c r="N386" i="5" s="1"/>
  <c r="O386" i="5" s="1"/>
  <c r="M443" i="5"/>
  <c r="N443" i="5" s="1"/>
  <c r="O443" i="5" s="1"/>
  <c r="M313" i="5"/>
  <c r="N313" i="5" s="1"/>
  <c r="O313" i="5" s="1"/>
  <c r="M518" i="5"/>
  <c r="N518" i="5" s="1"/>
  <c r="O518" i="5" s="1"/>
  <c r="M157" i="5"/>
  <c r="N157" i="5" s="1"/>
  <c r="O157" i="5" s="1"/>
  <c r="M510" i="5"/>
  <c r="N510" i="5" s="1"/>
  <c r="O510" i="5" s="1"/>
  <c r="M315" i="5"/>
  <c r="N315" i="5" s="1"/>
  <c r="O315" i="5" s="1"/>
  <c r="M415" i="5"/>
  <c r="N415" i="5" s="1"/>
  <c r="O415" i="5" s="1"/>
  <c r="M356" i="5"/>
  <c r="N356" i="5" s="1"/>
  <c r="O356" i="5" s="1"/>
  <c r="M379" i="5"/>
  <c r="N379" i="5" s="1"/>
  <c r="O379" i="5" s="1"/>
  <c r="M234" i="5"/>
  <c r="N234" i="5" s="1"/>
  <c r="O234" i="5" s="1"/>
  <c r="T5" i="1"/>
  <c r="Y5" i="1" s="1"/>
  <c r="AJ5" i="1"/>
  <c r="G5" i="7"/>
  <c r="H5" i="7" s="1"/>
  <c r="I5" i="7" s="1"/>
  <c r="AY5" i="1"/>
  <c r="R5" i="1"/>
  <c r="AS5" i="1"/>
  <c r="M497" i="5"/>
  <c r="N497" i="5" s="1"/>
  <c r="O497" i="5" s="1"/>
  <c r="M464" i="5"/>
  <c r="N464" i="5" s="1"/>
  <c r="O464" i="5" s="1"/>
  <c r="M262" i="5"/>
  <c r="N262" i="5" s="1"/>
  <c r="O262" i="5" s="1"/>
  <c r="M477" i="5"/>
  <c r="N477" i="5" s="1"/>
  <c r="O477" i="5" s="1"/>
  <c r="L623" i="5"/>
  <c r="Y517" i="5"/>
  <c r="J623" i="5"/>
  <c r="AA517" i="5"/>
  <c r="M551" i="5"/>
  <c r="N551" i="5" s="1"/>
  <c r="O551" i="5" s="1"/>
  <c r="M553" i="5"/>
  <c r="N553" i="5" s="1"/>
  <c r="O553" i="5" s="1"/>
  <c r="M336" i="5"/>
  <c r="N336" i="5" s="1"/>
  <c r="O336" i="5" s="1"/>
  <c r="M516" i="5"/>
  <c r="N516" i="5" s="1"/>
  <c r="O516" i="5" s="1"/>
  <c r="M409" i="5"/>
  <c r="N409" i="5" s="1"/>
  <c r="O409" i="5" s="1"/>
  <c r="M288" i="5"/>
  <c r="N288" i="5" s="1"/>
  <c r="O288" i="5" s="1"/>
  <c r="M402" i="5"/>
  <c r="N402" i="5" s="1"/>
  <c r="O402" i="5" s="1"/>
  <c r="M449" i="5"/>
  <c r="N449" i="5" s="1"/>
  <c r="O449" i="5" s="1"/>
  <c r="M358" i="5"/>
  <c r="N358" i="5" s="1"/>
  <c r="O358" i="5" s="1"/>
  <c r="M550" i="5"/>
  <c r="N550" i="5" s="1"/>
  <c r="O550" i="5" s="1"/>
  <c r="M363" i="5"/>
  <c r="N363" i="5" s="1"/>
  <c r="O363" i="5" s="1"/>
  <c r="M273" i="5"/>
  <c r="N273" i="5" s="1"/>
  <c r="O273" i="5" s="1"/>
  <c r="M286" i="5"/>
  <c r="N286" i="5" s="1"/>
  <c r="O286" i="5" s="1"/>
  <c r="M465" i="5"/>
  <c r="N465" i="5" s="1"/>
  <c r="O465" i="5" s="1"/>
  <c r="M225" i="5"/>
  <c r="N225" i="5" s="1"/>
  <c r="O225" i="5" s="1"/>
  <c r="M410" i="5"/>
  <c r="N410" i="5" s="1"/>
  <c r="O410" i="5" s="1"/>
  <c r="M384" i="5"/>
  <c r="N384" i="5" s="1"/>
  <c r="O384" i="5" s="1"/>
  <c r="M529" i="5"/>
  <c r="N529" i="5" s="1"/>
  <c r="O529" i="5" s="1"/>
  <c r="M357" i="5"/>
  <c r="N357" i="5" s="1"/>
  <c r="O357" i="5" s="1"/>
  <c r="M220" i="5"/>
  <c r="N220" i="5" s="1"/>
  <c r="O220" i="5" s="1"/>
  <c r="M557" i="5"/>
  <c r="N557" i="5" s="1"/>
  <c r="O557" i="5" s="1"/>
  <c r="M165" i="5"/>
  <c r="N165" i="5" s="1"/>
  <c r="O165" i="5" s="1"/>
  <c r="M348" i="5"/>
  <c r="N348" i="5" s="1"/>
  <c r="O348" i="5" s="1"/>
  <c r="M269" i="5"/>
  <c r="N269" i="5" s="1"/>
  <c r="O269" i="5" s="1"/>
  <c r="M455" i="5"/>
  <c r="N455" i="5" s="1"/>
  <c r="O455" i="5" s="1"/>
  <c r="M504" i="5"/>
  <c r="N504" i="5" s="1"/>
  <c r="O504" i="5" s="1"/>
  <c r="M560" i="5"/>
  <c r="N560" i="5" s="1"/>
  <c r="O560" i="5" s="1"/>
  <c r="M487" i="5"/>
  <c r="N487" i="5" s="1"/>
  <c r="O487" i="5" s="1"/>
  <c r="M180" i="5"/>
  <c r="N180" i="5" s="1"/>
  <c r="O180" i="5" s="1"/>
  <c r="M492" i="5"/>
  <c r="N492" i="5" s="1"/>
  <c r="O492" i="5" s="1"/>
  <c r="M211" i="5"/>
  <c r="N211" i="5" s="1"/>
  <c r="O211" i="5" s="1"/>
  <c r="M405" i="5"/>
  <c r="N405" i="5" s="1"/>
  <c r="O405" i="5" s="1"/>
  <c r="M159" i="5"/>
  <c r="N159" i="5" s="1"/>
  <c r="O159" i="5" s="1"/>
  <c r="M243" i="5"/>
  <c r="N243" i="5" s="1"/>
  <c r="O243" i="5" s="1"/>
  <c r="M498" i="5"/>
  <c r="N498" i="5" s="1"/>
  <c r="O498" i="5" s="1"/>
  <c r="Z5" i="1" l="1"/>
  <c r="Z10" i="1"/>
  <c r="M517" i="5"/>
  <c r="N517" i="5" s="1"/>
  <c r="O517" i="5" s="1"/>
  <c r="Z6" i="1"/>
  <c r="AV4" i="1"/>
  <c r="AP4" i="1"/>
  <c r="AP11" i="1" s="1"/>
  <c r="AQ4" i="1"/>
  <c r="AQ11" i="1" s="1"/>
  <c r="AR4" i="1"/>
  <c r="AR11" i="1" s="1"/>
  <c r="AD4" i="1"/>
  <c r="AE4" i="1" s="1"/>
  <c r="AG4" i="1" s="1"/>
  <c r="Z8" i="1"/>
  <c r="Z9" i="1"/>
  <c r="T4" i="1"/>
  <c r="AY4" i="1"/>
  <c r="AY11" i="1" s="1"/>
  <c r="R4" i="1"/>
  <c r="AJ4" i="1"/>
  <c r="AJ11" i="1" s="1"/>
  <c r="G4" i="7"/>
  <c r="H4" i="7" s="1"/>
  <c r="I4" i="7" s="1"/>
  <c r="I11" i="7" s="1"/>
  <c r="K11" i="1"/>
  <c r="Z7" i="1"/>
  <c r="M623" i="5"/>
  <c r="K623" i="5"/>
  <c r="L625" i="5" s="1"/>
  <c r="O4" i="5"/>
  <c r="N623" i="5" l="1"/>
  <c r="O623" i="5"/>
  <c r="R11" i="1"/>
  <c r="AS4" i="1"/>
  <c r="AS11" i="1" s="1"/>
  <c r="Y4" i="1"/>
  <c r="Y11" i="1" s="1"/>
  <c r="T11" i="1"/>
  <c r="Z4" i="1" l="1"/>
  <c r="Z11" i="1" s="1"/>
</calcChain>
</file>

<file path=xl/comments1.xml><?xml version="1.0" encoding="utf-8"?>
<comments xmlns="http://schemas.openxmlformats.org/spreadsheetml/2006/main">
  <authors>
    <author>Sarah North</author>
    <author>andrew.redding</author>
  </authors>
  <commentList>
    <comment ref="N2" author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WILL BE ADDED VIA ADVANCES</t>
        </r>
      </text>
    </comment>
    <comment ref="F3" authorId="1">
      <text>
        <r>
          <rPr>
            <b/>
            <sz val="8"/>
            <color indexed="81"/>
            <rFont val="Tahoma"/>
            <family val="2"/>
          </rPr>
          <t xml:space="preserve">sarah.north:
</t>
        </r>
        <r>
          <rPr>
            <sz val="8"/>
            <color indexed="81"/>
            <rFont val="Tahoma"/>
            <family val="2"/>
          </rPr>
          <t>inc school meals catering element</t>
        </r>
      </text>
    </comment>
    <comment ref="L3" authorId="1">
      <text>
        <r>
          <rPr>
            <b/>
            <sz val="8"/>
            <color indexed="81"/>
            <rFont val="Tahoma"/>
            <family val="2"/>
          </rPr>
          <t>andrew.redding:</t>
        </r>
        <r>
          <rPr>
            <sz val="8"/>
            <color indexed="81"/>
            <rFont val="Tahoma"/>
            <family val="2"/>
          </rPr>
          <t xml:space="preserve">
INCLUDED SCHOOL MEALS BECAUSE THIS WILL BE PART OF THE RATE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includes everything except for IAR (plus funding)</t>
        </r>
      </text>
    </comment>
    <comment ref="AB3" authorId="1">
      <text>
        <r>
          <rPr>
            <b/>
            <sz val="8"/>
            <color indexed="81"/>
            <rFont val="Tahoma"/>
            <family val="2"/>
          </rPr>
          <t xml:space="preserve">sarah.north:
</t>
        </r>
        <r>
          <rPr>
            <sz val="8"/>
            <color indexed="81"/>
            <rFont val="Tahoma"/>
            <family val="2"/>
          </rPr>
          <t>includes school meals</t>
        </r>
      </text>
    </comment>
  </commentList>
</comments>
</file>

<file path=xl/comments2.xml><?xml version="1.0" encoding="utf-8"?>
<comments xmlns="http://schemas.openxmlformats.org/spreadsheetml/2006/main">
  <authors>
    <author>Andrew Redding</author>
    <author>Dawn Haigh</author>
    <author>Sarah North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checked and adjusted from JM data 19.2.16</t>
        </r>
      </text>
    </comment>
    <comment ref="C3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checked and adjusted closed settings from JM data 19.2.16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THE ASSUMED NO FUNDING SCHOOLS ARE BLANK SO THAT NEED TO CHECK AND MANUALLY ENTER A RATE I.E. DO NOT MISS THE DEPRIVATION RATE</t>
        </r>
      </text>
    </comment>
    <comment ref="X3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from spring term adjustments file</t>
        </r>
      </text>
    </comment>
    <comment ref="C64" authorId="1">
      <text>
        <r>
          <rPr>
            <b/>
            <sz val="9"/>
            <color indexed="81"/>
            <rFont val="Tahoma"/>
            <family val="2"/>
          </rPr>
          <t>Dawn Haigh:</t>
        </r>
        <r>
          <rPr>
            <sz val="9"/>
            <color indexed="81"/>
            <rFont val="Tahoma"/>
            <family val="2"/>
          </rPr>
          <t xml:space="preserve">
Advised by JMc 21.03.16 that this setting had closed</t>
        </r>
      </text>
    </comment>
    <comment ref="B249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used to be Ref 195 so use this data for imd</t>
        </r>
      </text>
    </comment>
    <comment ref="C279" authorId="1">
      <text>
        <r>
          <rPr>
            <b/>
            <sz val="9"/>
            <color indexed="81"/>
            <rFont val="Tahoma"/>
            <family val="2"/>
          </rPr>
          <t>Dawn Haigh:</t>
        </r>
        <r>
          <rPr>
            <sz val="9"/>
            <color indexed="81"/>
            <rFont val="Tahoma"/>
            <family val="2"/>
          </rPr>
          <t xml:space="preserve">
Was Bates - Advised May of name change</t>
        </r>
      </text>
    </comment>
    <comment ref="C297" authorId="1">
      <text>
        <r>
          <rPr>
            <b/>
            <sz val="9"/>
            <color indexed="81"/>
            <rFont val="Tahoma"/>
            <family val="2"/>
          </rPr>
          <t>Dawn Haigh:</t>
        </r>
        <r>
          <rPr>
            <sz val="9"/>
            <color indexed="81"/>
            <rFont val="Tahoma"/>
            <family val="2"/>
          </rPr>
          <t xml:space="preserve">
was Harrison</t>
        </r>
      </text>
    </comment>
    <comment ref="C472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RE-OPENED AUGUST 2016</t>
        </r>
      </text>
    </comment>
    <comment ref="A533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added after the CIBs published in March 
added from APR2 instruction new providers
Also addded into EYSFF IST as this is where Raj' payments file is taking the data from</t>
        </r>
      </text>
    </comment>
  </commentList>
</comments>
</file>

<file path=xl/comments3.xml><?xml version="1.0" encoding="utf-8"?>
<comments xmlns="http://schemas.openxmlformats.org/spreadsheetml/2006/main">
  <authors>
    <author>Sarah North</author>
  </authors>
  <commentList>
    <comment ref="A252" author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used to be Ref 195 so use this data for imd</t>
        </r>
      </text>
    </comment>
  </commentList>
</comments>
</file>

<file path=xl/sharedStrings.xml><?xml version="1.0" encoding="utf-8"?>
<sst xmlns="http://schemas.openxmlformats.org/spreadsheetml/2006/main" count="2726" uniqueCount="918">
  <si>
    <t>Type</t>
  </si>
  <si>
    <t>Setting</t>
  </si>
  <si>
    <t>Base Rate Funding</t>
  </si>
  <si>
    <t>Sustainability Funding</t>
  </si>
  <si>
    <t>Total Funding</t>
  </si>
  <si>
    <t>NURSERY</t>
  </si>
  <si>
    <t>Deprivation &amp; SEN Funding</t>
  </si>
  <si>
    <t>Childminders</t>
  </si>
  <si>
    <t>Total I01</t>
  </si>
  <si>
    <t>Total I02</t>
  </si>
  <si>
    <t>Total I03</t>
  </si>
  <si>
    <t>Total I04</t>
  </si>
  <si>
    <t>Total I05</t>
  </si>
  <si>
    <t>Total CFR Formula Funding</t>
  </si>
  <si>
    <t>Diff</t>
  </si>
  <si>
    <t>Catering Funding &amp; Kitchen Repairs</t>
  </si>
  <si>
    <t>PVI Day</t>
  </si>
  <si>
    <t>Abacus Day Nursery</t>
  </si>
  <si>
    <t>Apperley Lodge Day Nursery</t>
  </si>
  <si>
    <t>Ashmoor Nursery</t>
  </si>
  <si>
    <t>Baildon House Nursery</t>
  </si>
  <si>
    <t>Bridge House Nursery</t>
  </si>
  <si>
    <t>Cliffe House Day Nursery</t>
  </si>
  <si>
    <t>Community Works Nursery and Children's Centre</t>
  </si>
  <si>
    <t>Cottingley Manor Private Day Nursery</t>
  </si>
  <si>
    <t>Cute Companions Day Nursery</t>
  </si>
  <si>
    <t>Daisy Chain Nursery Ltd</t>
  </si>
  <si>
    <t>Dracup Lodge Day Nursery</t>
  </si>
  <si>
    <t>Esscroft Private Nursery</t>
  </si>
  <si>
    <t>Farfield Nursery</t>
  </si>
  <si>
    <t>Fearnley Private Day Nursery</t>
  </si>
  <si>
    <t>Green Top Day Nursery Ltd</t>
  </si>
  <si>
    <t>Greengate House Nursery</t>
  </si>
  <si>
    <t>Highfield Nursery</t>
  </si>
  <si>
    <t>Meridian Childcare</t>
  </si>
  <si>
    <t>Nightingales Day Nursery</t>
  </si>
  <si>
    <t>Nursery Rhymes</t>
  </si>
  <si>
    <t>Piccolo Day Nursery (Shipley)</t>
  </si>
  <si>
    <t>Piccolo Nursery (Saltaire)</t>
  </si>
  <si>
    <t>Rainbow House Private Day Nursery</t>
  </si>
  <si>
    <t>Rainbow Private Day Nursery</t>
  </si>
  <si>
    <t>Shibden Head Day Nursery</t>
  </si>
  <si>
    <t>Spinning Tops Day Nursery</t>
  </si>
  <si>
    <t>Strawberries Private Day Nursery</t>
  </si>
  <si>
    <t>University of Bradford Nursery</t>
  </si>
  <si>
    <t>Westfield Private Day Nursery</t>
  </si>
  <si>
    <t>Wishing Well Private Day Nursery</t>
  </si>
  <si>
    <t>Wyke Manor Community Centre Nursery</t>
  </si>
  <si>
    <t>Independent Classes</t>
  </si>
  <si>
    <t>Ghyll Royd School</t>
  </si>
  <si>
    <t>Lady Lane Park Preparatory School</t>
  </si>
  <si>
    <t>Netherleigh and Rossefield School</t>
  </si>
  <si>
    <t>Voluntary Pre School</t>
  </si>
  <si>
    <t>Exley Head Playgroup</t>
  </si>
  <si>
    <t>Lees Pre-School Playgroup</t>
  </si>
  <si>
    <t>Oakworth Playgroup</t>
  </si>
  <si>
    <t>Town Centre Playroom Playgroup</t>
  </si>
  <si>
    <t>Wibsey Methodist Playgroup</t>
  </si>
  <si>
    <t>Private Pre School</t>
  </si>
  <si>
    <t>Blackman Ruth</t>
  </si>
  <si>
    <t>Chappell Elizabeth</t>
  </si>
  <si>
    <t>Denton Julie</t>
  </si>
  <si>
    <t>Mitchell Elizabeth</t>
  </si>
  <si>
    <t>Wood Lynn</t>
  </si>
  <si>
    <t>Wynn Audrey</t>
  </si>
  <si>
    <t>Reference</t>
  </si>
  <si>
    <t>Bradford Christian School</t>
  </si>
  <si>
    <t>Bruce Sarah</t>
  </si>
  <si>
    <t>Butler Pauline</t>
  </si>
  <si>
    <t>Cunningham Pam</t>
  </si>
  <si>
    <t>Eggett Marina</t>
  </si>
  <si>
    <t>Eyles Claire</t>
  </si>
  <si>
    <t>Fitzpatrick Samantha</t>
  </si>
  <si>
    <t>Jagger Jeanette</t>
  </si>
  <si>
    <t>Short Circuits Care Club</t>
  </si>
  <si>
    <t>Total</t>
  </si>
  <si>
    <t>Breakdown By Term</t>
  </si>
  <si>
    <t>Total Spring Term</t>
  </si>
  <si>
    <t>Total Summer Term</t>
  </si>
  <si>
    <t>Total Autumn Term</t>
  </si>
  <si>
    <t>Diff (CHECK)</t>
  </si>
  <si>
    <t>Hours</t>
  </si>
  <si>
    <t>Total Rate Funding</t>
  </si>
  <si>
    <t>Final Difference</t>
  </si>
  <si>
    <t>Difference from Total</t>
  </si>
  <si>
    <t>Mazacs Alison</t>
  </si>
  <si>
    <t>Park Lane Pre-School</t>
  </si>
  <si>
    <t>DfE</t>
  </si>
  <si>
    <t>Alif Baa Childcare</t>
  </si>
  <si>
    <t>Bobbins</t>
  </si>
  <si>
    <t>Bon Bons Day Nursery (Shipley)</t>
  </si>
  <si>
    <t>Broomfield Pre-School &amp; Day Nursery</t>
  </si>
  <si>
    <t>Burley Nursery School &amp; Childcare Centre</t>
  </si>
  <si>
    <t>CLOSED</t>
  </si>
  <si>
    <t>Cavendish Lodge Day Nursery</t>
  </si>
  <si>
    <t>The Childrens Place Ltd (Barkerend Road)</t>
  </si>
  <si>
    <t>The Childrens Place Nursery (Burnett Fields)</t>
  </si>
  <si>
    <t>The Childrens Place Ltd  (Daisy Hill)</t>
  </si>
  <si>
    <t>Childs Play Neighbourhood Nursery (Playgroup)</t>
  </si>
  <si>
    <t>Kangaroo Club Day Nursery</t>
  </si>
  <si>
    <t>Kiddi-Creche Private Day Nursery (The Holmestead)</t>
  </si>
  <si>
    <t>Kiddi-Creche Private Day Nursery (The Schoolhouse)</t>
  </si>
  <si>
    <t>Kids Club Shibden Head</t>
  </si>
  <si>
    <t>Kinderhaven Nursery (Tong)</t>
  </si>
  <si>
    <t>Kinder Haven Day Nursery</t>
  </si>
  <si>
    <t>Light of the World</t>
  </si>
  <si>
    <t>Little Champions Daycare</t>
  </si>
  <si>
    <t>Playcentre Holme Christian Care Centre</t>
  </si>
  <si>
    <t>Rocking Horse Day Nursery</t>
  </si>
  <si>
    <t>Scarlett Heights Private Day Nursery</t>
  </si>
  <si>
    <t>Severn Lodge Nursery &amp; Pre-School</t>
  </si>
  <si>
    <t>Wesley House Private Day Nursery</t>
  </si>
  <si>
    <t>Wingate Private Nursery</t>
  </si>
  <si>
    <t>Woodroyd Children Centre First Steps</t>
  </si>
  <si>
    <t>Keighley Community Nursery (Guardhouse)</t>
  </si>
  <si>
    <t>Moorfield School</t>
  </si>
  <si>
    <t>West Cliffe School Hearter Montessori</t>
  </si>
  <si>
    <t>Addingham Preschool Playgroup</t>
  </si>
  <si>
    <t>Allsaints Pre-School Playgroup</t>
  </si>
  <si>
    <t>Baildon Village Pre-School</t>
  </si>
  <si>
    <t>Ben Rhydding Pre-School Playgroup</t>
  </si>
  <si>
    <t>Bramble Hedge Pre-School</t>
  </si>
  <si>
    <t>Butterflies Early Years Centre</t>
  </si>
  <si>
    <t>Cottingley Pre-School Playgroup</t>
  </si>
  <si>
    <t>Cullingworth Pre-School</t>
  </si>
  <si>
    <t>Eastburn Pre-School</t>
  </si>
  <si>
    <t>First Steps Christian Pre-School Playgroup</t>
  </si>
  <si>
    <t>Harden Pre-School</t>
  </si>
  <si>
    <t>Highfield Community Pre-School Playgroup</t>
  </si>
  <si>
    <t>Hoyle Court Pre-School</t>
  </si>
  <si>
    <t>Ilkley Pre-School Playgroup</t>
  </si>
  <si>
    <t>The Little School Playgroup</t>
  </si>
  <si>
    <t>Margaret McMillan Childrens Centre Playgroup</t>
  </si>
  <si>
    <t>Menston Pre-School</t>
  </si>
  <si>
    <t>Oxenhope Under-Fives Playgroup</t>
  </si>
  <si>
    <t>Pied Piper Pre-School</t>
  </si>
  <si>
    <t>Queensbury Tykes Under-Fives Playgroup</t>
  </si>
  <si>
    <t>Red Brick Pre-School Playgroup</t>
  </si>
  <si>
    <t>Sandy Lane Pre-School</t>
  </si>
  <si>
    <t>St John The Evangelist RC Playgroup</t>
  </si>
  <si>
    <t>St Johns Under 5s Pre-School</t>
  </si>
  <si>
    <t>St Mary's Community Nursery</t>
  </si>
  <si>
    <t>Jolly Tots Pre-School</t>
  </si>
  <si>
    <t>Spicey Gill Pre-School</t>
  </si>
  <si>
    <t>Akid Michelle</t>
  </si>
  <si>
    <t>Goldsborough Amy</t>
  </si>
  <si>
    <t>Kinderhaven Nursery (Wakefield Road)</t>
  </si>
  <si>
    <t>Pippins Holmewood Childrens Centre</t>
  </si>
  <si>
    <t>Ark Private Day Nursery</t>
  </si>
  <si>
    <t>Rhodes Krystyna (Hickory House)</t>
  </si>
  <si>
    <t>Harrison Katherine</t>
  </si>
  <si>
    <t>Karmand Community Centre</t>
  </si>
  <si>
    <t>Thompson Karen</t>
  </si>
  <si>
    <t>Wardman Patricia</t>
  </si>
  <si>
    <t>Jones Alix</t>
  </si>
  <si>
    <t>Begbie Ellen</t>
  </si>
  <si>
    <t>Princeville Pre-school</t>
  </si>
  <si>
    <t>SAP</t>
  </si>
  <si>
    <t>DFE</t>
  </si>
  <si>
    <t>Setting Name</t>
  </si>
  <si>
    <t>Al Mumin Independent Primary School</t>
  </si>
  <si>
    <t>Blossom Nursery</t>
  </si>
  <si>
    <t xml:space="preserve">Chyriwsky Sandra </t>
  </si>
  <si>
    <t>Armstrong Helen</t>
  </si>
  <si>
    <t>Brannan Sandra</t>
  </si>
  <si>
    <t>Ferguson Susan</t>
  </si>
  <si>
    <t xml:space="preserve">Acorns In Eldwick </t>
  </si>
  <si>
    <t>Feversham First Steps Nursery</t>
  </si>
  <si>
    <t>Butt Aeda</t>
  </si>
  <si>
    <t>Hay Sharon</t>
  </si>
  <si>
    <t>Tahir Sumaira</t>
  </si>
  <si>
    <t>Thornton Playgroup</t>
  </si>
  <si>
    <t>Russell Street Private Day Nursery</t>
  </si>
  <si>
    <t>Fair Play Day Nursery</t>
  </si>
  <si>
    <t xml:space="preserve">Phelan Sarah </t>
  </si>
  <si>
    <t>Dewell Elizabeth</t>
  </si>
  <si>
    <t xml:space="preserve">Funding Rate </t>
  </si>
  <si>
    <t>HIGH NEEDS BLOCK</t>
  </si>
  <si>
    <t>SEN Statements</t>
  </si>
  <si>
    <t>Total HIGH NEEDS</t>
  </si>
  <si>
    <t>EARLY YEARS BLOCK</t>
  </si>
  <si>
    <t>2 Year Old</t>
  </si>
  <si>
    <t>Sustainability &amp; 2 YO</t>
  </si>
  <si>
    <t>Cherry Tree Day Nursery</t>
  </si>
  <si>
    <t>The Childrens Place (Owlet Family Centre)</t>
  </si>
  <si>
    <t>Childcare @ Buttershaw Christian Family Centre</t>
  </si>
  <si>
    <t>Wilsden Village Nursery School</t>
  </si>
  <si>
    <t>The Villages Pre-School</t>
  </si>
  <si>
    <t>Wishing Well Nursery - Myrtle Place</t>
  </si>
  <si>
    <t>Islamic Tarbiyah Preparatory School</t>
  </si>
  <si>
    <t>Maddock Andrew</t>
  </si>
  <si>
    <t>complies with new CFR (no need to do expenditure adjustments)</t>
  </si>
  <si>
    <t>The Mayfield Centre (Children's Place Ltd)</t>
  </si>
  <si>
    <t>Singh Kamaljit</t>
  </si>
  <si>
    <t>Children's Place (Heaton)</t>
  </si>
  <si>
    <t>Friedel Julie</t>
  </si>
  <si>
    <t>SAP Code</t>
  </si>
  <si>
    <t>RBJD</t>
  </si>
  <si>
    <t>RBKX</t>
  </si>
  <si>
    <t>RBJQ</t>
  </si>
  <si>
    <t>RBKN</t>
  </si>
  <si>
    <t>RBHW</t>
  </si>
  <si>
    <t>RBKM</t>
  </si>
  <si>
    <t>RBKQ</t>
  </si>
  <si>
    <t>Thompson Beverley</t>
  </si>
  <si>
    <t>Woods Thomas</t>
  </si>
  <si>
    <t>Beldon Polly</t>
  </si>
  <si>
    <t>Butterfield Michelle</t>
  </si>
  <si>
    <t>Abbey Green Nursery</t>
  </si>
  <si>
    <t>Canterbury Children's Centre</t>
  </si>
  <si>
    <t>Hirst Wood Nursery</t>
  </si>
  <si>
    <t>Lilycroft Nursery</t>
  </si>
  <si>
    <t>Midland Road Nursery</t>
  </si>
  <si>
    <t>St Edmund's Nursery</t>
  </si>
  <si>
    <t>Strong Close Nursery</t>
  </si>
  <si>
    <t>Resourced Nurseries CC+ PLACE ELEMENT</t>
  </si>
  <si>
    <t>Totals</t>
  </si>
  <si>
    <t>Bates Emma</t>
  </si>
  <si>
    <t>Keen Laura</t>
  </si>
  <si>
    <t>Webb Allan</t>
  </si>
  <si>
    <t>Pargeter Patricia</t>
  </si>
  <si>
    <t>Kinder Haven Ltd (Halifax Road)</t>
  </si>
  <si>
    <t>Worth Valley Private Day Nursery</t>
  </si>
  <si>
    <t>Tiny Stars Day Nursery</t>
  </si>
  <si>
    <t>Al Hikmah Nursery</t>
  </si>
  <si>
    <t>Holmes Kim</t>
  </si>
  <si>
    <t>Shoesmith Charlotte</t>
  </si>
  <si>
    <t>Firth Chantelle</t>
  </si>
  <si>
    <t>Hawksworth Helen</t>
  </si>
  <si>
    <t>Thirkill Samantha</t>
  </si>
  <si>
    <t>Parrott Chantall</t>
  </si>
  <si>
    <t>Price Hayley</t>
  </si>
  <si>
    <t>summer</t>
  </si>
  <si>
    <t>spring</t>
  </si>
  <si>
    <t>autumn</t>
  </si>
  <si>
    <t>Summer</t>
  </si>
  <si>
    <t>Autumn</t>
  </si>
  <si>
    <t>Spring</t>
  </si>
  <si>
    <t>Diff not including Sustainability</t>
  </si>
  <si>
    <t>PRIMARY</t>
  </si>
  <si>
    <t>RECOUPMENT ACADEMY</t>
  </si>
  <si>
    <t>RECOUPMENT FREE SCH</t>
  </si>
  <si>
    <t>Shiny Stars Day Nursery</t>
  </si>
  <si>
    <t>Ibbotson Emma</t>
  </si>
  <si>
    <t>Mortimer Allison</t>
  </si>
  <si>
    <t>Sunderland Julia</t>
  </si>
  <si>
    <t>Bell Nicola</t>
  </si>
  <si>
    <t>Jones Caron</t>
  </si>
  <si>
    <t>Kaye Jane</t>
  </si>
  <si>
    <t>Little Miracles Day Nursery</t>
  </si>
  <si>
    <t>The Little Academy Day Nursery</t>
  </si>
  <si>
    <t>Ashfield House Day Nursery</t>
  </si>
  <si>
    <t>Tiny Tots Bradford Ltd</t>
  </si>
  <si>
    <t>Kutscheruk Linda</t>
  </si>
  <si>
    <t>Sanderson June</t>
  </si>
  <si>
    <t>Thomas Sharon</t>
  </si>
  <si>
    <t>Rickerby Jacqueline Elizabeth</t>
  </si>
  <si>
    <t>McGeachy Lyndsey</t>
  </si>
  <si>
    <t>Long  Heather Yvonne</t>
  </si>
  <si>
    <t>Greenwood  Sarah</t>
  </si>
  <si>
    <t>Hartley Catherine</t>
  </si>
  <si>
    <t>Davison Kirsty J</t>
  </si>
  <si>
    <t>Tyson Christy</t>
  </si>
  <si>
    <t>Bass Barbara</t>
  </si>
  <si>
    <t>Hibbert Karen</t>
  </si>
  <si>
    <t>Akhtar Tazim</t>
  </si>
  <si>
    <t>Hemingway Julie</t>
  </si>
  <si>
    <t>Gott Susan</t>
  </si>
  <si>
    <t>Stanley Melanie D</t>
  </si>
  <si>
    <t>Woodlands Park Day Nursery &amp; Pre School</t>
  </si>
  <si>
    <t>Davidson Ann-Marie</t>
  </si>
  <si>
    <t>Exley Margaret</t>
  </si>
  <si>
    <t>TOTAL</t>
  </si>
  <si>
    <t>Wojtkow Louise</t>
  </si>
  <si>
    <t xml:space="preserve">Brooke Sally Jane </t>
  </si>
  <si>
    <t>Cliffe House Day Nursery - Baildon</t>
  </si>
  <si>
    <t>Handprints Day Nursery &amp; Preschool</t>
  </si>
  <si>
    <t>Tatham Carol</t>
  </si>
  <si>
    <t>Janie Thirkill</t>
  </si>
  <si>
    <t>Whomack Jodie</t>
  </si>
  <si>
    <t>Newsham Helen</t>
  </si>
  <si>
    <t>Kerry Leigh Harper</t>
  </si>
  <si>
    <t>Kelly Ann Aubrey</t>
  </si>
  <si>
    <t>Lady Castle Nursery</t>
  </si>
  <si>
    <t>Little Wellies Day Nursery</t>
  </si>
  <si>
    <t>Lisa Haigh</t>
  </si>
  <si>
    <t>Thompson Joanne</t>
  </si>
  <si>
    <t>Min Rate (childminders only)</t>
  </si>
  <si>
    <t>Clean Rate</t>
  </si>
  <si>
    <t>Adjusted Rate</t>
  </si>
  <si>
    <t>Childminder</t>
  </si>
  <si>
    <t>Sunnyside Day Nursery &amp;Play Centre LTD</t>
  </si>
  <si>
    <t>Westfield House Childcare</t>
  </si>
  <si>
    <t>Diane Kenyon</t>
  </si>
  <si>
    <t>Armstrong Tammi</t>
  </si>
  <si>
    <t>Crystal Gardens Primary School</t>
  </si>
  <si>
    <t>Corbet Anne Marie</t>
  </si>
  <si>
    <t>The Villages Pre School (Eldwick) wef 01.04.15</t>
  </si>
  <si>
    <t>1st Draft IB Rates</t>
  </si>
  <si>
    <t>Nicola Waddington</t>
  </si>
  <si>
    <t>Little Hearts</t>
  </si>
  <si>
    <t>Karen Cromack</t>
  </si>
  <si>
    <t>Phoebe Kidd</t>
  </si>
  <si>
    <t>D'Arcy Julie</t>
  </si>
  <si>
    <t>2015/16 Confirmed IB</t>
  </si>
  <si>
    <t>Preston Christine</t>
  </si>
  <si>
    <t>1st Safari - Thornton Lodge</t>
  </si>
  <si>
    <t>Varey Jane Marie</t>
  </si>
  <si>
    <t>Murnin Stephanie</t>
  </si>
  <si>
    <t>Attack Helen</t>
  </si>
  <si>
    <t>Bromwich Nico</t>
  </si>
  <si>
    <t>Moorside Nursery</t>
  </si>
  <si>
    <t>Ingham Anne</t>
  </si>
  <si>
    <t>Armitage Susan Lorraine</t>
  </si>
  <si>
    <t xml:space="preserve">Campbell Midford Jenna </t>
  </si>
  <si>
    <t>Griffiths Melisia</t>
  </si>
  <si>
    <t>Kristina Ramsiene</t>
  </si>
  <si>
    <t>Akhtar Zabeen</t>
  </si>
  <si>
    <t>SNOOP Tadpoles</t>
  </si>
  <si>
    <t>Ellis Louise</t>
  </si>
  <si>
    <t>Whitaker Diane</t>
  </si>
  <si>
    <t>NOT IN USE</t>
  </si>
  <si>
    <t>Cherry Tree Play House  - Scotchman Road</t>
  </si>
  <si>
    <t>Carter Sarah</t>
  </si>
  <si>
    <t>White Patricia</t>
  </si>
  <si>
    <t>Wishing Tree Nursery</t>
  </si>
  <si>
    <t>Brown Anna M</t>
  </si>
  <si>
    <t>Denby Jayne Clare</t>
  </si>
  <si>
    <t>Howell-Gott Della</t>
  </si>
  <si>
    <t>Khidmat Centre Playgroup (Ryan Street) - CLOSED</t>
  </si>
  <si>
    <t>McKniff Alison</t>
  </si>
  <si>
    <t>Munchkins Childcare and Education Centre (Teasdale Street)</t>
  </si>
  <si>
    <t>Windhill Day Nursery</t>
  </si>
  <si>
    <t>Wilson Carol</t>
  </si>
  <si>
    <t>Horsfall Catherine</t>
  </si>
  <si>
    <t>Jaques Leanne</t>
  </si>
  <si>
    <t>Kernick Sally</t>
  </si>
  <si>
    <t>Moore Emma</t>
  </si>
  <si>
    <t>Graham Samantha</t>
  </si>
  <si>
    <t>Budget Before Affordability</t>
  </si>
  <si>
    <t>Diff (contribution)</t>
  </si>
  <si>
    <t>2 Year Old Allocation</t>
  </si>
  <si>
    <t>I01 includes 2 year old allocaiton to the right (so included in I01 total for S251 Statements)</t>
  </si>
  <si>
    <t>Notional SEN only based on 3/4 year olds</t>
  </si>
  <si>
    <t>THESE TOTALS NOW INCLUDE 2 YEAR OLD FUNDING</t>
  </si>
  <si>
    <t>Tots2 Day Care Ltd</t>
  </si>
  <si>
    <t>Rookery Nook Day Nursery Limited</t>
  </si>
  <si>
    <t>Amery Fiona J</t>
  </si>
  <si>
    <t>Clare Foster</t>
  </si>
  <si>
    <t>Magic Angels Nursery Ltd</t>
  </si>
  <si>
    <t>Jones Nicola</t>
  </si>
  <si>
    <t>Vidic Laura Joan Elizabeth</t>
  </si>
  <si>
    <t>Akhtar Nahida</t>
  </si>
  <si>
    <t>French Louise</t>
  </si>
  <si>
    <t>Dradishaw House Private Day Nursery</t>
  </si>
  <si>
    <t xml:space="preserve">Kirk Tracey </t>
  </si>
  <si>
    <t>Williams Doreen</t>
  </si>
  <si>
    <t xml:space="preserve">Strongclose Day Nursery </t>
  </si>
  <si>
    <t xml:space="preserve">Turpin Paula </t>
  </si>
  <si>
    <t xml:space="preserve">Husband Patricia </t>
  </si>
  <si>
    <t xml:space="preserve">Barrett Suzanne </t>
  </si>
  <si>
    <t xml:space="preserve">Daynes Wendy </t>
  </si>
  <si>
    <t xml:space="preserve">Firth Emma </t>
  </si>
  <si>
    <t xml:space="preserve">Risdon Glynis </t>
  </si>
  <si>
    <t xml:space="preserve">Wade Helen </t>
  </si>
  <si>
    <t xml:space="preserve">Wilson Sonya </t>
  </si>
  <si>
    <t xml:space="preserve">Lumb Jillian </t>
  </si>
  <si>
    <t xml:space="preserve">Loiacono Maryann </t>
  </si>
  <si>
    <t xml:space="preserve">Woodhead Lisa </t>
  </si>
  <si>
    <t xml:space="preserve">Moulson Pauline </t>
  </si>
  <si>
    <t xml:space="preserve">Robson Sally </t>
  </si>
  <si>
    <t xml:space="preserve">Robson Steven </t>
  </si>
  <si>
    <t xml:space="preserve">Chatburn Michelle </t>
  </si>
  <si>
    <t xml:space="preserve">Kitchen Maria </t>
  </si>
  <si>
    <t xml:space="preserve">Marriott Elaine </t>
  </si>
  <si>
    <t xml:space="preserve">Wilkinson Monica </t>
  </si>
  <si>
    <t xml:space="preserve">Bottomley Claire Ann </t>
  </si>
  <si>
    <t xml:space="preserve">Dawson Michelle T </t>
  </si>
  <si>
    <t xml:space="preserve">Bower Cheryl </t>
  </si>
  <si>
    <t xml:space="preserve">Bower Laura </t>
  </si>
  <si>
    <t xml:space="preserve">Ellis Zoe </t>
  </si>
  <si>
    <t xml:space="preserve">Bauer Julie </t>
  </si>
  <si>
    <t xml:space="preserve">Abbasi Michelle </t>
  </si>
  <si>
    <t xml:space="preserve">Downs Shirley </t>
  </si>
  <si>
    <t xml:space="preserve">Brabiner Kealy </t>
  </si>
  <si>
    <t xml:space="preserve">Searle Rosemary </t>
  </si>
  <si>
    <t xml:space="preserve">Robertson Kelly </t>
  </si>
  <si>
    <t xml:space="preserve">Harrison Karen </t>
  </si>
  <si>
    <t xml:space="preserve">MacDonald Sue </t>
  </si>
  <si>
    <t xml:space="preserve">Cottier Susan </t>
  </si>
  <si>
    <t xml:space="preserve">Bromwich Jennifer </t>
  </si>
  <si>
    <t xml:space="preserve">Chapman Sarah </t>
  </si>
  <si>
    <t xml:space="preserve">Hunt Karen </t>
  </si>
  <si>
    <t xml:space="preserve">Scarborough Michelle </t>
  </si>
  <si>
    <t xml:space="preserve">Natalie Austin </t>
  </si>
  <si>
    <t xml:space="preserve">Walton Lisa </t>
  </si>
  <si>
    <t xml:space="preserve">Fatokun Bukola </t>
  </si>
  <si>
    <t xml:space="preserve">Price Laura </t>
  </si>
  <si>
    <t xml:space="preserve">Constantine Lisa </t>
  </si>
  <si>
    <t xml:space="preserve">Banks Jennifer </t>
  </si>
  <si>
    <t xml:space="preserve">Ibberson Hanna </t>
  </si>
  <si>
    <t xml:space="preserve">Norton Victoria </t>
  </si>
  <si>
    <t xml:space="preserve">Gibbs Tracey Mary </t>
  </si>
  <si>
    <t xml:space="preserve">Hutchinson Lucy Linda </t>
  </si>
  <si>
    <t xml:space="preserve">Jones Dionne </t>
  </si>
  <si>
    <t xml:space="preserve">Fletcher Chrissie </t>
  </si>
  <si>
    <t xml:space="preserve">Evans Donna L </t>
  </si>
  <si>
    <t xml:space="preserve">Leuthwaite Rachel </t>
  </si>
  <si>
    <t>Egars Marie</t>
  </si>
  <si>
    <t xml:space="preserve">Godfrey Tracey </t>
  </si>
  <si>
    <t xml:space="preserve">Bridger Kathryn </t>
  </si>
  <si>
    <t xml:space="preserve">Birch Carla Louise </t>
  </si>
  <si>
    <t xml:space="preserve">Jackson June </t>
  </si>
  <si>
    <t xml:space="preserve">Childsplay Cafe West Healthy Living Centre </t>
  </si>
  <si>
    <t xml:space="preserve">Norton Helen </t>
  </si>
  <si>
    <t xml:space="preserve">Blackburn Carly </t>
  </si>
  <si>
    <t xml:space="preserve">Sandra Higgins </t>
  </si>
  <si>
    <t xml:space="preserve">Burrows Gail </t>
  </si>
  <si>
    <t xml:space="preserve">Nicola Mudd </t>
  </si>
  <si>
    <t xml:space="preserve">Pattison Sharyn </t>
  </si>
  <si>
    <t xml:space="preserve">Keelie Joanne Hidden-Coley </t>
  </si>
  <si>
    <t xml:space="preserve">Robinson Michelle  </t>
  </si>
  <si>
    <t xml:space="preserve">Sharpe Nicola Suzanne </t>
  </si>
  <si>
    <t>Seed Margaret</t>
  </si>
  <si>
    <t xml:space="preserve">Grainger Dawn Michelle </t>
  </si>
  <si>
    <t xml:space="preserve">Thompson Angela </t>
  </si>
  <si>
    <t xml:space="preserve">The Railway Children </t>
  </si>
  <si>
    <t xml:space="preserve">Gatehouse Alison Lynne </t>
  </si>
  <si>
    <t xml:space="preserve">Children's Place St James </t>
  </si>
  <si>
    <t xml:space="preserve">Billing Angela </t>
  </si>
  <si>
    <t xml:space="preserve">Reece Sara </t>
  </si>
  <si>
    <t xml:space="preserve">Sarah Jane Smerchynskij </t>
  </si>
  <si>
    <t xml:space="preserve">Wilson Wendy </t>
  </si>
  <si>
    <t xml:space="preserve">Munchkins Childcare and Education Centre </t>
  </si>
  <si>
    <t xml:space="preserve">Midgley Sara Jenny </t>
  </si>
  <si>
    <t xml:space="preserve">Mullock Susan </t>
  </si>
  <si>
    <t xml:space="preserve">Dakin Teresa </t>
  </si>
  <si>
    <t xml:space="preserve">Elener Sheila </t>
  </si>
  <si>
    <t xml:space="preserve">Claire Phillips </t>
  </si>
  <si>
    <t xml:space="preserve">Baldwin Nicola </t>
  </si>
  <si>
    <t xml:space="preserve">Mitchell Natalie </t>
  </si>
  <si>
    <t xml:space="preserve">Ashworth Richmal </t>
  </si>
  <si>
    <t xml:space="preserve">Mitchell Susan </t>
  </si>
  <si>
    <t xml:space="preserve">Parkinson Susan </t>
  </si>
  <si>
    <t xml:space="preserve">Rushworth Felicity </t>
  </si>
  <si>
    <t xml:space="preserve">Laura Kell </t>
  </si>
  <si>
    <t xml:space="preserve">Campbell Sarah </t>
  </si>
  <si>
    <t xml:space="preserve">Laura Ashton </t>
  </si>
  <si>
    <t>Harrison Donna</t>
  </si>
  <si>
    <t xml:space="preserve">Quinlan Elizabeth </t>
  </si>
  <si>
    <t xml:space="preserve">Bedford Karen </t>
  </si>
  <si>
    <t xml:space="preserve">Wood Tracy </t>
  </si>
  <si>
    <t xml:space="preserve">Ali Zaiba </t>
  </si>
  <si>
    <t xml:space="preserve">Archibald Marva </t>
  </si>
  <si>
    <t xml:space="preserve">Bokalo Julie </t>
  </si>
  <si>
    <t xml:space="preserve">Garrard Tracey </t>
  </si>
  <si>
    <t xml:space="preserve">Howarth  Louise Adele </t>
  </si>
  <si>
    <t xml:space="preserve">Imeson Catherine </t>
  </si>
  <si>
    <t xml:space="preserve">Little Ducklings Nursery </t>
  </si>
  <si>
    <t xml:space="preserve">Mainman Gillian Margaret </t>
  </si>
  <si>
    <t xml:space="preserve">Milnes Rosemary </t>
  </si>
  <si>
    <t xml:space="preserve">Munro-Beeley Jane </t>
  </si>
  <si>
    <t xml:space="preserve">Naz Farah </t>
  </si>
  <si>
    <t xml:space="preserve">Nunn Mandy </t>
  </si>
  <si>
    <t xml:space="preserve">Rhodes Jonathan </t>
  </si>
  <si>
    <t xml:space="preserve">Sears Nicola Ann </t>
  </si>
  <si>
    <t xml:space="preserve">Smith Trina Marie </t>
  </si>
  <si>
    <t xml:space="preserve">Theaker Debra </t>
  </si>
  <si>
    <t xml:space="preserve">Townsend Julie </t>
  </si>
  <si>
    <t xml:space="preserve">Gerdes Jane </t>
  </si>
  <si>
    <t xml:space="preserve">Children's Place (Great Horton) </t>
  </si>
  <si>
    <t xml:space="preserve">Roberts Rosalie </t>
  </si>
  <si>
    <t xml:space="preserve">Hutchinson Sally </t>
  </si>
  <si>
    <t xml:space="preserve">Stephenson Jennifer </t>
  </si>
  <si>
    <t xml:space="preserve">Rasul Sultana </t>
  </si>
  <si>
    <t xml:space="preserve">Victoria Trudgill </t>
  </si>
  <si>
    <t xml:space="preserve">Margaret Clark </t>
  </si>
  <si>
    <t>Leelas Ladybirds Limited</t>
  </si>
  <si>
    <t>here is a list of PVI settings that, for the purposes of 1st draft indicative budgets we have assumed no funding in 2016/17</t>
  </si>
  <si>
    <t>3/4 year olds</t>
  </si>
  <si>
    <t>listed here in case the highlighting in the IST of these settings is lost</t>
  </si>
  <si>
    <t>those highlighted in blue</t>
  </si>
  <si>
    <t>2 year olds</t>
  </si>
  <si>
    <t>Bon Bons Day Nursery (Frizinghall) CLOSED</t>
  </si>
  <si>
    <t>Bon Bons Private Day Nursery (Thornton) CLOSED</t>
  </si>
  <si>
    <t>Lilycroft/Farcliffe Children's Centre CLOSED</t>
  </si>
  <si>
    <t>The Gateway Children's Centre Nursery CLOSED</t>
  </si>
  <si>
    <t>Heaton Children's Centre CLOSED</t>
  </si>
  <si>
    <t>Jellytots Club Ltd CLOSED</t>
  </si>
  <si>
    <t>Moorfield Nursery School (Bingley) CLOSED</t>
  </si>
  <si>
    <t>Mortimer House Children's Centre CLOSED</t>
  </si>
  <si>
    <t>Play &amp; Learn Community - Bolton Woods Community Childcare Unit CLOSED</t>
  </si>
  <si>
    <t>Sunnybank Day Nursery CLOSED</t>
  </si>
  <si>
    <t>Thornton Lodge Day Nursery CLOSED</t>
  </si>
  <si>
    <t>Bradford Girls Grammar</t>
  </si>
  <si>
    <t>Peel Wendy</t>
  </si>
  <si>
    <t>Conlon Sandra</t>
  </si>
  <si>
    <t>Ratcliffe Claire</t>
  </si>
  <si>
    <t>Gibson Ray CLOSED</t>
  </si>
  <si>
    <t>Murdoch Hilary CLOSED</t>
  </si>
  <si>
    <t>Layfield Louise CLOSED</t>
  </si>
  <si>
    <t>Bi Maynaz CLOSED</t>
  </si>
  <si>
    <t>Butcher Ruth CLOSED</t>
  </si>
  <si>
    <t>Jenkins Alison CLOSED</t>
  </si>
  <si>
    <t>Reeves Malcolm CLOSED</t>
  </si>
  <si>
    <t>Allister Heather CLOSED</t>
  </si>
  <si>
    <t>Ward (nee Hall) Michelle CLOSED</t>
  </si>
  <si>
    <t>Heaton Karen CLOSED</t>
  </si>
  <si>
    <t>Edwards Lisa CLOSED</t>
  </si>
  <si>
    <t>Waller Joanna CLOSED</t>
  </si>
  <si>
    <t>Munchkins Toddlers and pre-school @ Bradford Academy CLOSED</t>
  </si>
  <si>
    <t>Cherry Tree Play House CLOSED</t>
  </si>
  <si>
    <t>White Natalie CLOSED</t>
  </si>
  <si>
    <t>Cone Amanda CLOSED</t>
  </si>
  <si>
    <t>Woods Amanda CLOSED</t>
  </si>
  <si>
    <t>Hobkinson Helen CLOSED</t>
  </si>
  <si>
    <t>Taylor Mark CLOSED</t>
  </si>
  <si>
    <t>Beecroft Lorna CLOSED</t>
  </si>
  <si>
    <t>Parish Anne CLOSED</t>
  </si>
  <si>
    <t>Summerfield Nursery CLOSED</t>
  </si>
  <si>
    <t>Millan Centre CLOSED</t>
  </si>
  <si>
    <t>Howarth Louise CLOSED</t>
  </si>
  <si>
    <t>Evans Fiona CLOSED</t>
  </si>
  <si>
    <t>Princeville Talking Twos CLOSED</t>
  </si>
  <si>
    <t>Dempsey Louise CLOSED</t>
  </si>
  <si>
    <t>Taylor Joanne CLOSED</t>
  </si>
  <si>
    <t>Ibbotson Charlotte CLOSED</t>
  </si>
  <si>
    <t>Carlisle Business Centre CLOSED</t>
  </si>
  <si>
    <t>Little Star Nurseries CLOSED</t>
  </si>
  <si>
    <t>Sure Start Barkerend Centre Childcare Provision CLOSED</t>
  </si>
  <si>
    <t>Khidmat Centre Spencer Road CLOSED</t>
  </si>
  <si>
    <t>Williams Andrea Elizabeth CLOSED</t>
  </si>
  <si>
    <t>Clare Boyle CLOSED</t>
  </si>
  <si>
    <t>Monroe-Cochrane Zandra Hermione CLOSED</t>
  </si>
  <si>
    <t>Sabiha Bi CLOSED</t>
  </si>
  <si>
    <t>Fernie Samantha CLOSED</t>
  </si>
  <si>
    <t>Sonje Buckland CLOSED</t>
  </si>
  <si>
    <t>King Helen CLOSED</t>
  </si>
  <si>
    <t>Bradley Katie CLOSED</t>
  </si>
  <si>
    <t>Wigglesworth Brian CLOSED</t>
  </si>
  <si>
    <t>Graveson Samantha CLOSED</t>
  </si>
  <si>
    <t>Little Angels Bradford LTD CLOSED</t>
  </si>
  <si>
    <t>Joanne Waller</t>
  </si>
  <si>
    <r>
      <t xml:space="preserve">Bon Bons Day Nursery (Shipley) </t>
    </r>
    <r>
      <rPr>
        <sz val="8"/>
        <color rgb="FFFF0000"/>
        <rFont val="Arial"/>
        <family val="2"/>
      </rPr>
      <t>CLOSED</t>
    </r>
  </si>
  <si>
    <t xml:space="preserve">Halliwell Karen </t>
  </si>
  <si>
    <t>PVI Vendor Nos.</t>
  </si>
  <si>
    <t>Footprints Childcare (Cooperville)</t>
  </si>
  <si>
    <t>Jade Dolan</t>
  </si>
  <si>
    <t>Parkview Childcare</t>
  </si>
  <si>
    <t>Fowler Rachael</t>
  </si>
  <si>
    <t>Colgan Michelle</t>
  </si>
  <si>
    <t>Pattison Rebecca</t>
  </si>
  <si>
    <t>Hinton Lauren</t>
  </si>
  <si>
    <t>Hardman Joanne</t>
  </si>
  <si>
    <t>Naqvi Tahira</t>
  </si>
  <si>
    <t>Bentley Susan</t>
  </si>
  <si>
    <t>Thornbury Play &amp; Learn Nursery</t>
  </si>
  <si>
    <t>Parkinson Emma</t>
  </si>
  <si>
    <t>2017/18 Early Years Individual Setting Totals - Maintained Schools</t>
  </si>
  <si>
    <t>Total EYSFF 2017/18</t>
  </si>
  <si>
    <t>Total ISB 2017/18</t>
  </si>
  <si>
    <t>2017/18 Funding Rate</t>
  </si>
  <si>
    <t>2016/17 Confirmed IB (exclude SEN) (Includes 2YO)</t>
  </si>
  <si>
    <t>2017/18 Early Years Individual Setting Totals - PVI</t>
  </si>
  <si>
    <t>CHECK</t>
  </si>
  <si>
    <t>2016/17 Funding Rates</t>
  </si>
  <si>
    <t>PICKUP SETTINGS THAT CLOSED DURING 2016-17 FROM MASTER ADVANCES &amp; ADJUST HERE</t>
  </si>
  <si>
    <t>Little Angels Bradford LTD</t>
  </si>
  <si>
    <t>As A Base rate (using CIB numbers)</t>
  </si>
  <si>
    <t>Sustainability</t>
  </si>
  <si>
    <t>Allocations on a base rate basis would be</t>
  </si>
  <si>
    <t>Base Rate Funding (inc. catering)</t>
  </si>
  <si>
    <t>Cash Difference based on 17/18 Hours</t>
  </si>
  <si>
    <t>Max</t>
  </si>
  <si>
    <t>Min</t>
  </si>
  <si>
    <t>Nursery Schools - Modelling of Cash Budget Protection</t>
  </si>
  <si>
    <t>Reference - what are we protecting</t>
  </si>
  <si>
    <t>Notes</t>
  </si>
  <si>
    <t>Exclude the 2 year old offer - just protect the 3 and 4 year old funding position</t>
  </si>
  <si>
    <t>2015/16 Final Actual 3&amp;4 Old Only</t>
  </si>
  <si>
    <t>2016/14 Final (So Far) 3&amp;4 YO Only</t>
  </si>
  <si>
    <t>Budget Protecting</t>
  </si>
  <si>
    <t xml:space="preserve">Minimum Protected Budget </t>
  </si>
  <si>
    <t>2017/18 Funding (Before Protection) CIB</t>
  </si>
  <si>
    <t>Variance from Protected Minimum</t>
  </si>
  <si>
    <t>Protection</t>
  </si>
  <si>
    <t>linked to autumn</t>
  </si>
  <si>
    <t>set protecting 15/16</t>
  </si>
  <si>
    <t>issue that budgets already starting to reduce in 206/17 due to reductions in numbers; may need to go back to protect vs. 15/16?</t>
  </si>
  <si>
    <t>Budget Protection</t>
  </si>
  <si>
    <t>Battle Christine</t>
  </si>
  <si>
    <t>Children's World Nursery and Learning Centre Limited</t>
  </si>
  <si>
    <t>Snaith Dallas</t>
  </si>
  <si>
    <t>Agdemir Faye</t>
  </si>
  <si>
    <t>Ingall Rosana</t>
  </si>
  <si>
    <t>Tighe Jemma</t>
  </si>
  <si>
    <t>Greenwood Jessica</t>
  </si>
  <si>
    <t>Holmes Joanne</t>
  </si>
  <si>
    <t>Maddock Laura</t>
  </si>
  <si>
    <t>Walsh Laura</t>
  </si>
  <si>
    <t>Little Heart Nursery (Fagley)</t>
  </si>
  <si>
    <t>Elsdon Lorraine</t>
  </si>
  <si>
    <t>Palmer Nicola</t>
  </si>
  <si>
    <t>Troy Rebecca</t>
  </si>
  <si>
    <t>Witney Rachel</t>
  </si>
  <si>
    <t>Renton Sarah</t>
  </si>
  <si>
    <t>Fletcher Suzanne</t>
  </si>
  <si>
    <t>Meachin Wendy</t>
  </si>
  <si>
    <t>Superstars Softplay LTD</t>
  </si>
  <si>
    <t xml:space="preserve">Woods Amanda </t>
  </si>
  <si>
    <t>Kauser Zakiya</t>
  </si>
  <si>
    <t>Cliffe House Day Nursery - SHIPLEY</t>
  </si>
  <si>
    <t>Begum Shaista</t>
  </si>
  <si>
    <t>Ladybird Kindergarten (The Swan) Ltd</t>
  </si>
  <si>
    <t>Sunbeams Early Years Limited</t>
  </si>
  <si>
    <t>Rebecca Oglesby</t>
  </si>
  <si>
    <t>Robinson Kelly-Louise</t>
  </si>
  <si>
    <t>Ashmoor Nursery (To Be Set Up)</t>
  </si>
  <si>
    <t>Baildon House Nursery (To Be Set Up)</t>
  </si>
  <si>
    <t>Hickory House (To Be Set Up)</t>
  </si>
  <si>
    <t>Ashmoor Nursery CLOSED</t>
  </si>
  <si>
    <t>Baildon House Nursery CLOSED</t>
  </si>
  <si>
    <t>Playcentre Holme Christian Care Centre (CLOSED)</t>
  </si>
  <si>
    <t>AR ASSUMED NO 3/4 YO FUNDING FOR CIBs, even though may have had some numbers in 2016/17, but still have a calculated funding rate for Ready Reckoners and Statements / adjustment Statements (need to be able to calculate rates for these without having any numbers)</t>
  </si>
  <si>
    <t>Deprivation &amp; SEN Funding (inc catering and top up) *</t>
  </si>
  <si>
    <t>* includes the top up to protect against 16/17 rates</t>
  </si>
  <si>
    <t>SU2</t>
  </si>
  <si>
    <t>SU3</t>
  </si>
  <si>
    <t>Stubley Bianca</t>
  </si>
  <si>
    <t>Bland Clare</t>
  </si>
  <si>
    <t>Brett Debra</t>
  </si>
  <si>
    <t>Children's Palce Summerfield</t>
  </si>
  <si>
    <t>Mulholland Joyce</t>
  </si>
  <si>
    <t>Children's Place Gateway</t>
  </si>
  <si>
    <t>England Karen</t>
  </si>
  <si>
    <t>Baldwin Kirsty</t>
  </si>
  <si>
    <t>Theaker Sarah</t>
  </si>
  <si>
    <t>Khan Sonia</t>
  </si>
  <si>
    <t>Tosetti Susan</t>
  </si>
  <si>
    <t>Turner Debra</t>
  </si>
  <si>
    <t>Median</t>
  </si>
  <si>
    <t>Diff in Rate v. 2017/18</t>
  </si>
  <si>
    <t>% Rates Diff</t>
  </si>
  <si>
    <t>Document HX Appendix 3b</t>
  </si>
  <si>
    <t>Schools Forum - Consultation (October 2017)</t>
  </si>
  <si>
    <t>2018/19 Early Years Single Funding Formula - Nursery Classes INDICATIVE 3&amp;4 Year Old Funding Rates</t>
  </si>
  <si>
    <t>2018/19 Total INDICATIVE Funding Rate</t>
  </si>
  <si>
    <t>2017/18 Total Funding Rate</t>
  </si>
  <si>
    <t>Please note that deprivation rates for individual settings will be re-calculated for 2018/19 using January 2018 census data, when this is available</t>
  </si>
  <si>
    <t>RBHX</t>
  </si>
  <si>
    <t>Addingham Primary School</t>
  </si>
  <si>
    <t>RBGL</t>
  </si>
  <si>
    <t>All Saints' CE Primary School (Bradford)</t>
  </si>
  <si>
    <t>RBFB</t>
  </si>
  <si>
    <t>All Saints' CE Primary School (Ilkley)</t>
  </si>
  <si>
    <t>Beckfoot Allerton Primary Academy</t>
  </si>
  <si>
    <t>6907 (P)</t>
  </si>
  <si>
    <t>Appleton Academy</t>
  </si>
  <si>
    <t>RBIC</t>
  </si>
  <si>
    <t>Ashlands Primary School</t>
  </si>
  <si>
    <t>Atlas School</t>
  </si>
  <si>
    <t>RBEO</t>
  </si>
  <si>
    <t>Baildon CE Primary School</t>
  </si>
  <si>
    <t>RBKO</t>
  </si>
  <si>
    <t>Bankfoot Primary School</t>
  </si>
  <si>
    <t>Barkerend Academy</t>
  </si>
  <si>
    <t>RBGR</t>
  </si>
  <si>
    <t>Ben Rhydding Primary School</t>
  </si>
  <si>
    <t>RBFX</t>
  </si>
  <si>
    <t>Blakehill Primary School</t>
  </si>
  <si>
    <t>RBKU</t>
  </si>
  <si>
    <t>Bowling Park Primary School</t>
  </si>
  <si>
    <t>RBHR</t>
  </si>
  <si>
    <t>Brackenhill Primary School</t>
  </si>
  <si>
    <t>6906 (P)</t>
  </si>
  <si>
    <t>Bradford Academy</t>
  </si>
  <si>
    <t>6102 (P)</t>
  </si>
  <si>
    <t>Bradford Girls Grammar (Free School)</t>
  </si>
  <si>
    <t>RBIF</t>
  </si>
  <si>
    <t>Burley &amp; Woodhead CE Primary School</t>
  </si>
  <si>
    <t>RBFP</t>
  </si>
  <si>
    <t>Burley Oaks Primary School</t>
  </si>
  <si>
    <t>RBDW</t>
  </si>
  <si>
    <t>Byron Primary School</t>
  </si>
  <si>
    <t>RBHL</t>
  </si>
  <si>
    <t>Carrwood Primary School</t>
  </si>
  <si>
    <t>RBJG</t>
  </si>
  <si>
    <t>Cavendish Primary School</t>
  </si>
  <si>
    <t>Christ Church Primary Academy</t>
  </si>
  <si>
    <t>RBER</t>
  </si>
  <si>
    <t>Clayton CE Primary School</t>
  </si>
  <si>
    <t>RBGA</t>
  </si>
  <si>
    <t>Clayton Village Primary School</t>
  </si>
  <si>
    <t>Copthorne Primary</t>
  </si>
  <si>
    <t>RBGN</t>
  </si>
  <si>
    <t>Cottingley Village Primary School</t>
  </si>
  <si>
    <t>RBHM</t>
  </si>
  <si>
    <t>Crossflatts Primary School</t>
  </si>
  <si>
    <t>RBDO</t>
  </si>
  <si>
    <t>Crossley Hall Primary School</t>
  </si>
  <si>
    <t>RBEA</t>
  </si>
  <si>
    <t>Cullingworth Village Primary School</t>
  </si>
  <si>
    <t>Denholme Primary</t>
  </si>
  <si>
    <t>6908 (P)</t>
  </si>
  <si>
    <t>Dixons Allerton Academy</t>
  </si>
  <si>
    <t>Dixons Marchbank Academy</t>
  </si>
  <si>
    <t>Dixons Music Primary</t>
  </si>
  <si>
    <t>RBIQ</t>
  </si>
  <si>
    <t>East Morton CE Primary School</t>
  </si>
  <si>
    <t>RBHB</t>
  </si>
  <si>
    <t>Eastburn Junior and Infant School</t>
  </si>
  <si>
    <t>RBDF</t>
  </si>
  <si>
    <t>Eastwood Primary School</t>
  </si>
  <si>
    <t>RBJY</t>
  </si>
  <si>
    <t>Eldwick Primary School</t>
  </si>
  <si>
    <t>RBGB</t>
  </si>
  <si>
    <t>Fagley Primary School</t>
  </si>
  <si>
    <t>RBFN</t>
  </si>
  <si>
    <t>Farfield Primary</t>
  </si>
  <si>
    <t>RBFL</t>
  </si>
  <si>
    <t>Farnham Primary School</t>
  </si>
  <si>
    <t>RBCU</t>
  </si>
  <si>
    <t>Fearnville Primary School</t>
  </si>
  <si>
    <t>Feversham Primary Academy</t>
  </si>
  <si>
    <t>RBFY</t>
  </si>
  <si>
    <t>Foxhill Primary School</t>
  </si>
  <si>
    <t>RBCY</t>
  </si>
  <si>
    <t>Frizinghall Primary School</t>
  </si>
  <si>
    <t>RBKF</t>
  </si>
  <si>
    <t>Girlington Primary School</t>
  </si>
  <si>
    <t>RBKC</t>
  </si>
  <si>
    <t>Glenaire Primary School</t>
  </si>
  <si>
    <t>Green Lane Primary</t>
  </si>
  <si>
    <t>RBKG</t>
  </si>
  <si>
    <t>Greengates Primary School</t>
  </si>
  <si>
    <t>RBEQ</t>
  </si>
  <si>
    <t>Grove House Primary School</t>
  </si>
  <si>
    <t>Harden Primary Academy</t>
  </si>
  <si>
    <t>Haworth Primary Academy</t>
  </si>
  <si>
    <t>Beckfoot Heaton Primary Academy</t>
  </si>
  <si>
    <t>RBHG</t>
  </si>
  <si>
    <t>Heaton St Barnabas' CE Primary School</t>
  </si>
  <si>
    <t>RBHJ</t>
  </si>
  <si>
    <t>High Crags Primary Academy</t>
  </si>
  <si>
    <t>RBFU</t>
  </si>
  <si>
    <t>Hill Top CE Primary School</t>
  </si>
  <si>
    <t>RBJR</t>
  </si>
  <si>
    <t>Hollingwood Primary School</t>
  </si>
  <si>
    <t>RBDM</t>
  </si>
  <si>
    <t>Holybrook Primary School</t>
  </si>
  <si>
    <t>RBDE</t>
  </si>
  <si>
    <t>Holycroft Primary School</t>
  </si>
  <si>
    <t>RDQZ</t>
  </si>
  <si>
    <t>Home Farm Primary School</t>
  </si>
  <si>
    <t>Horton Grange Primary</t>
  </si>
  <si>
    <t>Horton Park Primary</t>
  </si>
  <si>
    <t>RBGF</t>
  </si>
  <si>
    <t>Hoyle Court Primary School</t>
  </si>
  <si>
    <t>RBDY</t>
  </si>
  <si>
    <t>Idle CE Primary School</t>
  </si>
  <si>
    <t>RBGX</t>
  </si>
  <si>
    <t>Ingrow Primary School</t>
  </si>
  <si>
    <t>Iqra Primary Academy</t>
  </si>
  <si>
    <t>RBDI</t>
  </si>
  <si>
    <t>Keelham Primary School</t>
  </si>
  <si>
    <t>RBDB</t>
  </si>
  <si>
    <t>Keighley St Andrew's CE Primary School</t>
  </si>
  <si>
    <t>RBHF</t>
  </si>
  <si>
    <t>Killinghall Primary School</t>
  </si>
  <si>
    <t>RBEE</t>
  </si>
  <si>
    <t>Knowleswood Primary School</t>
  </si>
  <si>
    <t>Lapage Primary School and Nursery</t>
  </si>
  <si>
    <t>RBDZ</t>
  </si>
  <si>
    <t>Laycock Primary School</t>
  </si>
  <si>
    <t>Lees Primary Academy</t>
  </si>
  <si>
    <t>RBHZ</t>
  </si>
  <si>
    <t>Ley Top Primary School</t>
  </si>
  <si>
    <t>RBET</t>
  </si>
  <si>
    <t>Lidget Green Primary School</t>
  </si>
  <si>
    <t>Lilycroft Primary School</t>
  </si>
  <si>
    <t>RBJE</t>
  </si>
  <si>
    <t>Lister Primary School</t>
  </si>
  <si>
    <t>RBIZ</t>
  </si>
  <si>
    <t>Long Lee Primary School</t>
  </si>
  <si>
    <t>RBKE</t>
  </si>
  <si>
    <t>Low Ash Primary School</t>
  </si>
  <si>
    <t>RBKJ</t>
  </si>
  <si>
    <t>Low Moor CE Primary School</t>
  </si>
  <si>
    <t>RBEB</t>
  </si>
  <si>
    <t>Lower Fields Primary School</t>
  </si>
  <si>
    <t>Margaret McMillan Primary School</t>
  </si>
  <si>
    <t>RBHN</t>
  </si>
  <si>
    <t>Marshfield Primary School</t>
  </si>
  <si>
    <t>RBDX</t>
  </si>
  <si>
    <t>Menston Primary School</t>
  </si>
  <si>
    <t>Merlin Top Primary Academy</t>
  </si>
  <si>
    <t>RBGE</t>
  </si>
  <si>
    <t>Miriam Lord Community Primary School</t>
  </si>
  <si>
    <t>RBDK</t>
  </si>
  <si>
    <t>Myrtle Park Primary School</t>
  </si>
  <si>
    <t>RBJS</t>
  </si>
  <si>
    <t>Nessfield Primary School</t>
  </si>
  <si>
    <t>RBES</t>
  </si>
  <si>
    <t>Newby Primary School</t>
  </si>
  <si>
    <t>RBEC</t>
  </si>
  <si>
    <t>Newhall Park Primary School</t>
  </si>
  <si>
    <t>Oakworth Primary Academy</t>
  </si>
  <si>
    <t>RBJH</t>
  </si>
  <si>
    <t>Oldfield Primary School</t>
  </si>
  <si>
    <t>RBFR</t>
  </si>
  <si>
    <t>Our Lady &amp; St Brendan's Catholic Primary School</t>
  </si>
  <si>
    <t>Our Lady of Victories Catholic Primary Academy</t>
  </si>
  <si>
    <t>Oxenhope CE Primary Academy</t>
  </si>
  <si>
    <t>RBIX</t>
  </si>
  <si>
    <t>Parkland Primary School</t>
  </si>
  <si>
    <t>Parkwood Primary School</t>
  </si>
  <si>
    <t>RBGW</t>
  </si>
  <si>
    <t>Peel Park Primary School</t>
  </si>
  <si>
    <t>RBFH</t>
  </si>
  <si>
    <t>Poplars Farm Primary School</t>
  </si>
  <si>
    <t>Beckfoot Priestthorpe Primary School</t>
  </si>
  <si>
    <t>RBFG</t>
  </si>
  <si>
    <t>Princeville Primary School and Children's Centre</t>
  </si>
  <si>
    <t>Rainbow Primary Free School</t>
  </si>
  <si>
    <t>Reevy Hill Primary School</t>
  </si>
  <si>
    <t>RBCW</t>
  </si>
  <si>
    <t>Riddlesden St Mary's CE Primary</t>
  </si>
  <si>
    <t>RBEP</t>
  </si>
  <si>
    <t>Russell Hall Primary School</t>
  </si>
  <si>
    <t>Ryecroft Primary Academy</t>
  </si>
  <si>
    <t>RBEM</t>
  </si>
  <si>
    <t>Saltaire Primary School</t>
  </si>
  <si>
    <t>RBFE</t>
  </si>
  <si>
    <t>Sandal Primary School and Nursery</t>
  </si>
  <si>
    <t>RBGG</t>
  </si>
  <si>
    <t>Sandy Lane Primary School</t>
  </si>
  <si>
    <t>Shibden Head Primary Academy</t>
  </si>
  <si>
    <t>RBFJ</t>
  </si>
  <si>
    <t>Shipley CE Primary School</t>
  </si>
  <si>
    <t>Shirley Manor Primary Academy</t>
  </si>
  <si>
    <t>RBKI</t>
  </si>
  <si>
    <t>Silsden Primary School</t>
  </si>
  <si>
    <t>Southmere Primary Academy</t>
  </si>
  <si>
    <t>Dixons Manningham Primary Academy</t>
  </si>
  <si>
    <t>St Anne's Catholic Primary Academy</t>
  </si>
  <si>
    <t>RBGI</t>
  </si>
  <si>
    <t>St Anthony's Catholic Primary School (Clayton)</t>
  </si>
  <si>
    <t>RBFZ</t>
  </si>
  <si>
    <t>St Anthony's Catholic Primary School (Shipley)</t>
  </si>
  <si>
    <t>RBKD</t>
  </si>
  <si>
    <t>St Clare's Catholic Primary School</t>
  </si>
  <si>
    <t>RBFF</t>
  </si>
  <si>
    <t>St Columba's Catholic Primary School</t>
  </si>
  <si>
    <t>RBGO</t>
  </si>
  <si>
    <t>St Cuthbert &amp; the First Martyrs' Catholic Primary</t>
  </si>
  <si>
    <t>RBEY</t>
  </si>
  <si>
    <t>St Francis' Catholic Primary School</t>
  </si>
  <si>
    <t>St James' Church Primary School</t>
  </si>
  <si>
    <t>St John The Evangelist Catholic Primary</t>
  </si>
  <si>
    <t>RBHH</t>
  </si>
  <si>
    <t>St John's CE Primary School</t>
  </si>
  <si>
    <t>RBJF</t>
  </si>
  <si>
    <t>St Joseph's Catholic Primary School (Bingley)</t>
  </si>
  <si>
    <t>RBGS</t>
  </si>
  <si>
    <t>St Joseph's Catholic Primary School (Bradford)</t>
  </si>
  <si>
    <t>St Joseph's Catholic Primary, Keighley</t>
  </si>
  <si>
    <t>RBIR</t>
  </si>
  <si>
    <t>St Luke's CE Primary School</t>
  </si>
  <si>
    <t>RBIL</t>
  </si>
  <si>
    <t xml:space="preserve">St Mary's and St Peter's Catholic </t>
  </si>
  <si>
    <t>RBFS</t>
  </si>
  <si>
    <t>St Matthew's Catholic Primary School</t>
  </si>
  <si>
    <t>RBJL</t>
  </si>
  <si>
    <t>St Matthew's CE Primary School</t>
  </si>
  <si>
    <t>St Oswald's CE Primary Academy</t>
  </si>
  <si>
    <t>RBGP</t>
  </si>
  <si>
    <t>St Paul's CE Primary School</t>
  </si>
  <si>
    <t>St Philip's CE Primary Academy</t>
  </si>
  <si>
    <t>RBIS</t>
  </si>
  <si>
    <t>St Stephen's CE Primary School</t>
  </si>
  <si>
    <t>St Walburga's Catholic Primary School</t>
  </si>
  <si>
    <t>RBGH</t>
  </si>
  <si>
    <t>St William's Catholic Primary School</t>
  </si>
  <si>
    <t>St Winefride's Catholic Primary</t>
  </si>
  <si>
    <t>RBDV</t>
  </si>
  <si>
    <t>Stanbury Village School</t>
  </si>
  <si>
    <t>RBGT</t>
  </si>
  <si>
    <t>Steeton Primary School</t>
  </si>
  <si>
    <t>RBIA</t>
  </si>
  <si>
    <t>Stocks Lane Primary School</t>
  </si>
  <si>
    <t>RBCV</t>
  </si>
  <si>
    <t>Swain House Primary School</t>
  </si>
  <si>
    <t>RBJA</t>
  </si>
  <si>
    <t>Thackley Primary School</t>
  </si>
  <si>
    <t>The Sacred Heart Catholic Primary Academy</t>
  </si>
  <si>
    <t>Thornbury Academy</t>
  </si>
  <si>
    <t>Thornton Primary School</t>
  </si>
  <si>
    <t>RBEV</t>
  </si>
  <si>
    <t>Thorpe Primary School</t>
  </si>
  <si>
    <t>RBHC</t>
  </si>
  <si>
    <t>Trinity All Saints CE Primary School</t>
  </si>
  <si>
    <t>Victoria Primary School</t>
  </si>
  <si>
    <t>RBII</t>
  </si>
  <si>
    <t>Wellington Primary School</t>
  </si>
  <si>
    <t>Westbourne Primary School</t>
  </si>
  <si>
    <t>Westminster CE Primary Academy</t>
  </si>
  <si>
    <t>Whetley Primary Academy</t>
  </si>
  <si>
    <t>RBGJ</t>
  </si>
  <si>
    <t>Wibsey Primary School</t>
  </si>
  <si>
    <t>Wilsden Primary School</t>
  </si>
  <si>
    <t>RBJC</t>
  </si>
  <si>
    <t>Woodlands CE Primary School</t>
  </si>
  <si>
    <t>Woodside Academy</t>
  </si>
  <si>
    <t>Worth Valley Primary</t>
  </si>
  <si>
    <t>RBJJ</t>
  </si>
  <si>
    <t>Worthinghead Primary School</t>
  </si>
  <si>
    <t>RBGM</t>
  </si>
  <si>
    <t>Wycliffe CE Primary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</si>
</sst>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#,##0.0000"/>
    <numFmt numFmtId="166" formatCode="#,##0.00000"/>
    <numFmt numFmtId="167" formatCode="#,##0.000"/>
    <numFmt numFmtId="168" formatCode="&quot;£&quot;#,##0"/>
    <numFmt numFmtId="169" formatCode="&quot;£&quot;#,##0.0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0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164" fontId="3" fillId="3" borderId="1" xfId="1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right"/>
    </xf>
    <xf numFmtId="4" fontId="3" fillId="0" borderId="2" xfId="0" applyNumberFormat="1" applyFont="1" applyBorder="1" applyAlignment="1">
      <alignment horizontal="right" wrapText="1"/>
    </xf>
    <xf numFmtId="4" fontId="3" fillId="0" borderId="3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 wrapText="1"/>
    </xf>
    <xf numFmtId="3" fontId="2" fillId="0" borderId="0" xfId="0" applyNumberFormat="1" applyFont="1" applyAlignment="1">
      <alignment horizontal="left"/>
    </xf>
    <xf numFmtId="3" fontId="5" fillId="0" borderId="9" xfId="0" applyNumberFormat="1" applyFont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right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2" borderId="0" xfId="0" applyNumberFormat="1" applyFont="1" applyFill="1" applyBorder="1" applyAlignment="1">
      <alignment horizontal="right" wrapText="1"/>
    </xf>
    <xf numFmtId="3" fontId="5" fillId="2" borderId="0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3" fillId="5" borderId="10" xfId="0" applyNumberFormat="1" applyFont="1" applyFill="1" applyBorder="1" applyAlignment="1">
      <alignment horizontal="right" wrapText="1"/>
    </xf>
    <xf numFmtId="3" fontId="3" fillId="5" borderId="11" xfId="0" applyNumberFormat="1" applyFont="1" applyFill="1" applyBorder="1" applyAlignment="1">
      <alignment horizontal="right"/>
    </xf>
    <xf numFmtId="3" fontId="3" fillId="5" borderId="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10" fillId="0" borderId="0" xfId="0" applyFont="1"/>
    <xf numFmtId="3" fontId="9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3" fillId="7" borderId="0" xfId="0" applyNumberFormat="1" applyFont="1" applyFill="1" applyBorder="1" applyAlignment="1">
      <alignment horizontal="right" wrapText="1"/>
    </xf>
    <xf numFmtId="3" fontId="5" fillId="7" borderId="0" xfId="0" applyNumberFormat="1" applyFont="1" applyFill="1" applyBorder="1" applyAlignment="1">
      <alignment horizontal="right"/>
    </xf>
    <xf numFmtId="3" fontId="2" fillId="7" borderId="0" xfId="0" applyNumberFormat="1" applyFont="1" applyFill="1" applyAlignment="1">
      <alignment horizontal="right"/>
    </xf>
    <xf numFmtId="3" fontId="12" fillId="6" borderId="0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2" fillId="7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11" borderId="0" xfId="0" applyFont="1" applyFill="1"/>
    <xf numFmtId="3" fontId="3" fillId="11" borderId="0" xfId="0" applyNumberFormat="1" applyFont="1" applyFill="1" applyAlignment="1">
      <alignment horizontal="right" wrapText="1"/>
    </xf>
    <xf numFmtId="3" fontId="3" fillId="12" borderId="0" xfId="0" applyNumberFormat="1" applyFont="1" applyFill="1" applyAlignment="1">
      <alignment horizontal="right" wrapText="1"/>
    </xf>
    <xf numFmtId="3" fontId="2" fillId="13" borderId="0" xfId="0" applyNumberFormat="1" applyFont="1" applyFill="1" applyAlignment="1">
      <alignment horizontal="right"/>
    </xf>
    <xf numFmtId="4" fontId="13" fillId="10" borderId="0" xfId="0" applyNumberFormat="1" applyFont="1" applyFill="1" applyAlignment="1">
      <alignment horizontal="right"/>
    </xf>
    <xf numFmtId="3" fontId="2" fillId="11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 wrapText="1"/>
    </xf>
    <xf numFmtId="4" fontId="13" fillId="0" borderId="4" xfId="0" applyNumberFormat="1" applyFont="1" applyBorder="1" applyAlignment="1">
      <alignment horizontal="right" wrapText="1"/>
    </xf>
    <xf numFmtId="3" fontId="13" fillId="0" borderId="5" xfId="0" applyNumberFormat="1" applyFont="1" applyBorder="1" applyAlignment="1">
      <alignment horizontal="right"/>
    </xf>
    <xf numFmtId="3" fontId="13" fillId="0" borderId="8" xfId="0" applyNumberFormat="1" applyFont="1" applyBorder="1" applyAlignment="1">
      <alignment horizontal="right"/>
    </xf>
    <xf numFmtId="3" fontId="13" fillId="10" borderId="0" xfId="0" applyNumberFormat="1" applyFont="1" applyFill="1" applyAlignment="1">
      <alignment horizontal="right" wrapText="1"/>
    </xf>
    <xf numFmtId="3" fontId="14" fillId="10" borderId="0" xfId="0" applyNumberFormat="1" applyFont="1" applyFill="1" applyAlignment="1">
      <alignment horizontal="right"/>
    </xf>
    <xf numFmtId="3" fontId="3" fillId="10" borderId="0" xfId="0" applyNumberFormat="1" applyFont="1" applyFill="1" applyAlignment="1">
      <alignment horizontal="right" wrapText="1"/>
    </xf>
    <xf numFmtId="3" fontId="9" fillId="10" borderId="0" xfId="0" applyNumberFormat="1" applyFont="1" applyFill="1"/>
    <xf numFmtId="3" fontId="1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3" fontId="14" fillId="0" borderId="0" xfId="0" applyNumberFormat="1" applyFont="1" applyFill="1" applyAlignment="1">
      <alignment horizontal="left"/>
    </xf>
    <xf numFmtId="0" fontId="14" fillId="0" borderId="0" xfId="0" applyFont="1"/>
    <xf numFmtId="3" fontId="13" fillId="0" borderId="0" xfId="0" applyNumberFormat="1" applyFont="1" applyAlignment="1">
      <alignment horizontal="right" wrapText="1"/>
    </xf>
    <xf numFmtId="0" fontId="13" fillId="0" borderId="0" xfId="0" applyFont="1"/>
    <xf numFmtId="166" fontId="2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4" fontId="2" fillId="10" borderId="0" xfId="0" applyNumberFormat="1" applyFont="1" applyFill="1" applyAlignment="1">
      <alignment horizontal="right"/>
    </xf>
    <xf numFmtId="4" fontId="2" fillId="11" borderId="0" xfId="0" applyNumberFormat="1" applyFont="1" applyFill="1" applyAlignment="1">
      <alignment horizontal="right"/>
    </xf>
    <xf numFmtId="0" fontId="2" fillId="14" borderId="0" xfId="0" applyFont="1" applyFill="1"/>
    <xf numFmtId="4" fontId="2" fillId="15" borderId="0" xfId="0" applyNumberFormat="1" applyFont="1" applyFill="1" applyAlignment="1">
      <alignment horizontal="right"/>
    </xf>
    <xf numFmtId="0" fontId="13" fillId="0" borderId="0" xfId="0" applyFont="1" applyAlignment="1">
      <alignment horizontal="right" wrapText="1"/>
    </xf>
    <xf numFmtId="3" fontId="14" fillId="0" borderId="0" xfId="0" applyNumberFormat="1" applyFont="1" applyAlignment="1">
      <alignment horizontal="right"/>
    </xf>
    <xf numFmtId="3" fontId="2" fillId="0" borderId="0" xfId="0" applyNumberFormat="1" applyFont="1"/>
    <xf numFmtId="3" fontId="14" fillId="0" borderId="0" xfId="0" applyNumberFormat="1" applyFont="1"/>
    <xf numFmtId="3" fontId="13" fillId="0" borderId="0" xfId="0" applyNumberFormat="1" applyFont="1" applyAlignment="1">
      <alignment horizontal="right"/>
    </xf>
    <xf numFmtId="3" fontId="14" fillId="10" borderId="0" xfId="0" applyNumberFormat="1" applyFont="1" applyFill="1"/>
    <xf numFmtId="3" fontId="3" fillId="12" borderId="10" xfId="0" applyNumberFormat="1" applyFont="1" applyFill="1" applyBorder="1" applyAlignment="1">
      <alignment horizontal="right" wrapText="1"/>
    </xf>
    <xf numFmtId="3" fontId="5" fillId="2" borderId="11" xfId="0" applyNumberFormat="1" applyFont="1" applyFill="1" applyBorder="1" applyAlignment="1">
      <alignment horizontal="right"/>
    </xf>
    <xf numFmtId="0" fontId="2" fillId="16" borderId="0" xfId="0" applyFont="1" applyFill="1"/>
    <xf numFmtId="3" fontId="2" fillId="16" borderId="0" xfId="0" applyNumberFormat="1" applyFont="1" applyFill="1" applyAlignment="1">
      <alignment horizontal="left"/>
    </xf>
    <xf numFmtId="0" fontId="2" fillId="17" borderId="0" xfId="0" applyFont="1" applyFill="1"/>
    <xf numFmtId="4" fontId="2" fillId="14" borderId="0" xfId="0" applyNumberFormat="1" applyFont="1" applyFill="1" applyAlignment="1">
      <alignment horizontal="right"/>
    </xf>
    <xf numFmtId="0" fontId="2" fillId="0" borderId="0" xfId="0" applyFont="1" applyFill="1"/>
    <xf numFmtId="0" fontId="2" fillId="18" borderId="0" xfId="0" applyFont="1" applyFill="1"/>
    <xf numFmtId="0" fontId="13" fillId="0" borderId="0" xfId="0" applyFont="1" applyAlignment="1">
      <alignment horizontal="center"/>
    </xf>
    <xf numFmtId="0" fontId="2" fillId="19" borderId="0" xfId="0" applyFont="1" applyFill="1"/>
    <xf numFmtId="0" fontId="2" fillId="19" borderId="0" xfId="0" applyFont="1" applyFill="1" applyAlignment="1">
      <alignment horizontal="center"/>
    </xf>
    <xf numFmtId="3" fontId="3" fillId="10" borderId="10" xfId="0" applyNumberFormat="1" applyFont="1" applyFill="1" applyBorder="1" applyAlignment="1">
      <alignment horizontal="right" wrapText="1"/>
    </xf>
    <xf numFmtId="0" fontId="3" fillId="10" borderId="0" xfId="0" applyFont="1" applyFill="1" applyAlignment="1">
      <alignment wrapText="1"/>
    </xf>
    <xf numFmtId="0" fontId="3" fillId="10" borderId="0" xfId="0" applyFont="1" applyFill="1" applyAlignment="1">
      <alignment horizontal="center" wrapText="1"/>
    </xf>
    <xf numFmtId="0" fontId="13" fillId="10" borderId="0" xfId="0" applyFont="1" applyFill="1" applyAlignment="1">
      <alignment horizontal="center" wrapText="1"/>
    </xf>
    <xf numFmtId="0" fontId="14" fillId="1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3" fontId="5" fillId="20" borderId="11" xfId="0" applyNumberFormat="1" applyFont="1" applyFill="1" applyBorder="1" applyAlignment="1">
      <alignment horizontal="right"/>
    </xf>
    <xf numFmtId="3" fontId="3" fillId="20" borderId="0" xfId="0" applyNumberFormat="1" applyFont="1" applyFill="1" applyAlignment="1">
      <alignment horizontal="right" wrapText="1"/>
    </xf>
    <xf numFmtId="3" fontId="3" fillId="20" borderId="9" xfId="0" applyNumberFormat="1" applyFont="1" applyFill="1" applyBorder="1" applyAlignment="1">
      <alignment horizontal="right" wrapText="1"/>
    </xf>
    <xf numFmtId="3" fontId="3" fillId="20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Alignment="1">
      <alignment horizontal="right"/>
    </xf>
    <xf numFmtId="0" fontId="2" fillId="11" borderId="0" xfId="0" applyFont="1" applyFill="1" applyBorder="1"/>
    <xf numFmtId="0" fontId="2" fillId="11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2" fillId="13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11" borderId="0" xfId="0" applyNumberFormat="1" applyFont="1" applyFill="1" applyBorder="1" applyAlignment="1">
      <alignment horizontal="right"/>
    </xf>
    <xf numFmtId="0" fontId="2" fillId="0" borderId="0" xfId="0" applyFont="1" applyBorder="1"/>
    <xf numFmtId="165" fontId="14" fillId="0" borderId="0" xfId="0" applyNumberFormat="1" applyFont="1" applyBorder="1" applyAlignment="1">
      <alignment horizontal="right"/>
    </xf>
    <xf numFmtId="3" fontId="2" fillId="0" borderId="0" xfId="0" applyNumberFormat="1" applyFont="1" applyBorder="1"/>
    <xf numFmtId="3" fontId="14" fillId="0" borderId="0" xfId="0" applyNumberFormat="1" applyFont="1" applyBorder="1"/>
    <xf numFmtId="0" fontId="1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4" fillId="10" borderId="0" xfId="0" applyFont="1" applyFill="1"/>
    <xf numFmtId="3" fontId="5" fillId="10" borderId="11" xfId="0" applyNumberFormat="1" applyFont="1" applyFill="1" applyBorder="1" applyAlignment="1">
      <alignment horizontal="right"/>
    </xf>
    <xf numFmtId="3" fontId="3" fillId="13" borderId="0" xfId="0" applyNumberFormat="1" applyFont="1" applyFill="1" applyBorder="1" applyAlignment="1">
      <alignment horizontal="right" wrapText="1"/>
    </xf>
    <xf numFmtId="3" fontId="5" fillId="13" borderId="0" xfId="0" applyNumberFormat="1" applyFont="1" applyFill="1" applyBorder="1" applyAlignment="1">
      <alignment horizontal="right"/>
    </xf>
    <xf numFmtId="3" fontId="5" fillId="21" borderId="9" xfId="0" applyNumberFormat="1" applyFont="1" applyFill="1" applyBorder="1" applyAlignment="1">
      <alignment horizontal="right"/>
    </xf>
    <xf numFmtId="3" fontId="5" fillId="21" borderId="0" xfId="0" applyNumberFormat="1" applyFont="1" applyFill="1" applyBorder="1" applyAlignment="1">
      <alignment horizontal="right"/>
    </xf>
    <xf numFmtId="0" fontId="17" fillId="0" borderId="0" xfId="0" applyFont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0" fontId="17" fillId="0" borderId="0" xfId="0" applyFont="1"/>
    <xf numFmtId="167" fontId="3" fillId="10" borderId="1" xfId="0" applyNumberFormat="1" applyFont="1" applyFill="1" applyBorder="1" applyAlignment="1">
      <alignment horizontal="right"/>
    </xf>
    <xf numFmtId="3" fontId="3" fillId="22" borderId="14" xfId="0" applyNumberFormat="1" applyFont="1" applyFill="1" applyBorder="1" applyAlignment="1">
      <alignment horizontal="right"/>
    </xf>
    <xf numFmtId="3" fontId="3" fillId="22" borderId="15" xfId="0" applyNumberFormat="1" applyFont="1" applyFill="1" applyBorder="1" applyAlignment="1">
      <alignment horizontal="right" wrapText="1"/>
    </xf>
    <xf numFmtId="3" fontId="3" fillId="22" borderId="16" xfId="0" applyNumberFormat="1" applyFont="1" applyFill="1" applyBorder="1" applyAlignment="1">
      <alignment horizontal="right"/>
    </xf>
    <xf numFmtId="3" fontId="2" fillId="10" borderId="0" xfId="0" applyNumberFormat="1" applyFont="1" applyFill="1" applyAlignment="1">
      <alignment horizontal="right"/>
    </xf>
    <xf numFmtId="3" fontId="3" fillId="10" borderId="0" xfId="0" applyNumberFormat="1" applyFont="1" applyFill="1" applyBorder="1" applyAlignment="1">
      <alignment horizontal="right" wrapText="1"/>
    </xf>
    <xf numFmtId="3" fontId="3" fillId="21" borderId="0" xfId="0" applyNumberFormat="1" applyFont="1" applyFill="1" applyAlignment="1">
      <alignment horizontal="right" wrapText="1"/>
    </xf>
    <xf numFmtId="4" fontId="2" fillId="21" borderId="0" xfId="0" applyNumberFormat="1" applyFont="1" applyFill="1" applyAlignment="1">
      <alignment horizontal="right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0" fontId="11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2" fillId="0" borderId="14" xfId="0" applyFont="1" applyFill="1" applyBorder="1"/>
    <xf numFmtId="0" fontId="2" fillId="0" borderId="14" xfId="0" applyFont="1" applyFill="1" applyBorder="1" applyAlignment="1">
      <alignment horizontal="center"/>
    </xf>
    <xf numFmtId="168" fontId="3" fillId="23" borderId="14" xfId="0" applyNumberFormat="1" applyFont="1" applyFill="1" applyBorder="1" applyAlignment="1">
      <alignment horizontal="right"/>
    </xf>
    <xf numFmtId="169" fontId="5" fillId="0" borderId="14" xfId="0" applyNumberFormat="1" applyFont="1" applyFill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69" fontId="3" fillId="23" borderId="14" xfId="0" applyNumberFormat="1" applyFont="1" applyFill="1" applyBorder="1" applyAlignment="1">
      <alignment horizontal="right"/>
    </xf>
    <xf numFmtId="168" fontId="3" fillId="0" borderId="14" xfId="0" applyNumberFormat="1" applyFont="1" applyFill="1" applyBorder="1" applyAlignment="1">
      <alignment horizontal="right"/>
    </xf>
    <xf numFmtId="164" fontId="3" fillId="0" borderId="14" xfId="1" applyNumberFormat="1" applyFont="1" applyFill="1" applyBorder="1" applyAlignment="1">
      <alignment horizontal="right"/>
    </xf>
    <xf numFmtId="169" fontId="5" fillId="15" borderId="14" xfId="0" applyNumberFormat="1" applyFont="1" applyFill="1" applyBorder="1" applyAlignment="1">
      <alignment horizontal="right"/>
    </xf>
    <xf numFmtId="168" fontId="3" fillId="15" borderId="14" xfId="0" applyNumberFormat="1" applyFont="1" applyFill="1" applyBorder="1" applyAlignment="1">
      <alignment horizontal="right"/>
    </xf>
    <xf numFmtId="164" fontId="3" fillId="15" borderId="14" xfId="1" applyNumberFormat="1" applyFont="1" applyFill="1" applyBorder="1" applyAlignment="1">
      <alignment horizontal="right"/>
    </xf>
    <xf numFmtId="0" fontId="2" fillId="0" borderId="15" xfId="0" applyFont="1" applyFill="1" applyBorder="1"/>
    <xf numFmtId="4" fontId="14" fillId="0" borderId="0" xfId="0" applyNumberFormat="1" applyFont="1" applyBorder="1" applyAlignment="1">
      <alignment horizontal="right"/>
    </xf>
    <xf numFmtId="4" fontId="13" fillId="0" borderId="14" xfId="0" applyNumberFormat="1" applyFont="1" applyBorder="1" applyAlignment="1">
      <alignment horizontal="right" wrapText="1"/>
    </xf>
    <xf numFmtId="169" fontId="13" fillId="15" borderId="14" xfId="0" applyNumberFormat="1" applyFont="1" applyFill="1" applyBorder="1" applyAlignment="1">
      <alignment horizontal="right"/>
    </xf>
    <xf numFmtId="169" fontId="13" fillId="0" borderId="14" xfId="0" applyNumberFormat="1" applyFont="1" applyFill="1" applyBorder="1" applyAlignment="1">
      <alignment horizontal="right"/>
    </xf>
    <xf numFmtId="169" fontId="14" fillId="0" borderId="0" xfId="0" applyNumberFormat="1" applyFont="1" applyBorder="1" applyAlignment="1">
      <alignment horizontal="right"/>
    </xf>
    <xf numFmtId="169" fontId="13" fillId="23" borderId="14" xfId="0" applyNumberFormat="1" applyFont="1" applyFill="1" applyBorder="1" applyAlignment="1">
      <alignment horizontal="right"/>
    </xf>
    <xf numFmtId="3" fontId="13" fillId="0" borderId="14" xfId="0" applyNumberFormat="1" applyFont="1" applyBorder="1" applyAlignment="1">
      <alignment horizontal="right" wrapText="1"/>
    </xf>
    <xf numFmtId="168" fontId="13" fillId="15" borderId="14" xfId="0" applyNumberFormat="1" applyFont="1" applyFill="1" applyBorder="1" applyAlignment="1">
      <alignment horizontal="right"/>
    </xf>
    <xf numFmtId="164" fontId="13" fillId="15" borderId="14" xfId="1" applyNumberFormat="1" applyFont="1" applyFill="1" applyBorder="1" applyAlignment="1">
      <alignment horizontal="right"/>
    </xf>
    <xf numFmtId="168" fontId="13" fillId="0" borderId="14" xfId="0" applyNumberFormat="1" applyFont="1" applyFill="1" applyBorder="1" applyAlignment="1">
      <alignment horizontal="right"/>
    </xf>
    <xf numFmtId="164" fontId="13" fillId="0" borderId="14" xfId="1" applyNumberFormat="1" applyFont="1" applyFill="1" applyBorder="1" applyAlignment="1">
      <alignment horizontal="right"/>
    </xf>
    <xf numFmtId="0" fontId="3" fillId="0" borderId="14" xfId="0" applyFont="1" applyFill="1" applyBorder="1"/>
    <xf numFmtId="168" fontId="3" fillId="0" borderId="15" xfId="0" applyNumberFormat="1" applyFont="1" applyFill="1" applyBorder="1" applyAlignment="1">
      <alignment horizontal="right"/>
    </xf>
    <xf numFmtId="3" fontId="3" fillId="21" borderId="14" xfId="0" applyNumberFormat="1" applyFont="1" applyFill="1" applyBorder="1" applyAlignment="1">
      <alignment horizontal="right" wrapText="1"/>
    </xf>
    <xf numFmtId="169" fontId="5" fillId="21" borderId="14" xfId="0" applyNumberFormat="1" applyFont="1" applyFill="1" applyBorder="1" applyAlignment="1">
      <alignment horizontal="right"/>
    </xf>
    <xf numFmtId="3" fontId="3" fillId="24" borderId="14" xfId="0" applyNumberFormat="1" applyFont="1" applyFill="1" applyBorder="1" applyAlignment="1">
      <alignment horizontal="right" wrapText="1"/>
    </xf>
    <xf numFmtId="169" fontId="5" fillId="24" borderId="14" xfId="0" applyNumberFormat="1" applyFont="1" applyFill="1" applyBorder="1" applyAlignment="1">
      <alignment horizontal="right"/>
    </xf>
    <xf numFmtId="168" fontId="13" fillId="23" borderId="17" xfId="0" applyNumberFormat="1" applyFont="1" applyFill="1" applyBorder="1" applyAlignment="1">
      <alignment horizontal="right"/>
    </xf>
    <xf numFmtId="164" fontId="13" fillId="23" borderId="14" xfId="1" applyNumberFormat="1" applyFont="1" applyFill="1" applyBorder="1" applyAlignment="1">
      <alignment horizontal="right"/>
    </xf>
    <xf numFmtId="168" fontId="13" fillId="23" borderId="14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164" fontId="3" fillId="9" borderId="2" xfId="1" applyNumberFormat="1" applyFont="1" applyFill="1" applyBorder="1" applyAlignment="1">
      <alignment horizontal="center"/>
    </xf>
    <xf numFmtId="164" fontId="3" fillId="9" borderId="3" xfId="1" applyNumberFormat="1" applyFont="1" applyFill="1" applyBorder="1" applyAlignment="1">
      <alignment horizontal="center"/>
    </xf>
    <xf numFmtId="164" fontId="3" fillId="9" borderId="4" xfId="1" applyNumberFormat="1" applyFont="1" applyFill="1" applyBorder="1" applyAlignment="1">
      <alignment horizontal="center"/>
    </xf>
    <xf numFmtId="3" fontId="10" fillId="5" borderId="2" xfId="0" applyNumberFormat="1" applyFont="1" applyFill="1" applyBorder="1" applyAlignment="1">
      <alignment horizontal="center"/>
    </xf>
    <xf numFmtId="3" fontId="10" fillId="5" borderId="3" xfId="0" applyNumberFormat="1" applyFont="1" applyFill="1" applyBorder="1" applyAlignment="1">
      <alignment horizontal="center"/>
    </xf>
    <xf numFmtId="3" fontId="10" fillId="5" borderId="4" xfId="0" applyNumberFormat="1" applyFont="1" applyFill="1" applyBorder="1" applyAlignment="1">
      <alignment horizontal="center"/>
    </xf>
    <xf numFmtId="3" fontId="8" fillId="8" borderId="0" xfId="0" applyNumberFormat="1" applyFont="1" applyFill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262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lor rgb="FFFF0000"/>
      </font>
    </dxf>
    <dxf>
      <fill>
        <patternFill>
          <bgColor indexed="13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13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ont>
        <color rgb="FFFF0000"/>
      </font>
    </dxf>
    <dxf>
      <fill>
        <patternFill>
          <bgColor indexed="13"/>
        </patternFill>
      </fill>
    </dxf>
    <dxf>
      <font>
        <color rgb="FFFF0000"/>
      </font>
    </dxf>
    <dxf>
      <fill>
        <patternFill>
          <bgColor indexed="55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BA27"/>
  <sheetViews>
    <sheetView zoomScale="115" zoomScaleNormal="115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E35" sqref="E35"/>
    </sheetView>
  </sheetViews>
  <sheetFormatPr defaultRowHeight="11.25" x14ac:dyDescent="0.2"/>
  <cols>
    <col min="1" max="1" width="9.140625" style="1"/>
    <col min="2" max="2" width="5.140625" style="3" bestFit="1" customWidth="1"/>
    <col min="3" max="3" width="4.42578125" style="3" bestFit="1" customWidth="1"/>
    <col min="4" max="4" width="26" style="1" bestFit="1" customWidth="1"/>
    <col min="5" max="5" width="11.5703125" style="6" customWidth="1"/>
    <col min="6" max="6" width="11.28515625" style="6" customWidth="1"/>
    <col min="7" max="7" width="11.85546875" style="6" customWidth="1"/>
    <col min="8" max="8" width="14.85546875" style="6" customWidth="1"/>
    <col min="9" max="9" width="9" style="6" customWidth="1"/>
    <col min="10" max="10" width="11.5703125" style="6" customWidth="1"/>
    <col min="11" max="11" width="9.85546875" style="6" bestFit="1" customWidth="1"/>
    <col min="12" max="12" width="10.7109375" style="6" customWidth="1"/>
    <col min="13" max="13" width="1.42578125" style="21" customWidth="1"/>
    <col min="14" max="14" width="10.7109375" style="21" customWidth="1"/>
    <col min="15" max="15" width="18.140625" style="21" hidden="1" customWidth="1"/>
    <col min="16" max="16" width="10.7109375" style="21" customWidth="1"/>
    <col min="17" max="17" width="1.7109375" style="6" customWidth="1"/>
    <col min="18" max="18" width="11.85546875" style="6" customWidth="1"/>
    <col min="19" max="19" width="1.7109375" style="6" customWidth="1"/>
    <col min="20" max="20" width="9.140625" style="6"/>
    <col min="21" max="24" width="7.42578125" style="6" bestFit="1" customWidth="1"/>
    <col min="25" max="25" width="14.28515625" style="6" bestFit="1" customWidth="1"/>
    <col min="26" max="26" width="7.140625" style="6" bestFit="1" customWidth="1"/>
    <col min="27" max="27" width="1.140625" style="6" customWidth="1"/>
    <col min="28" max="28" width="11.140625" style="6" customWidth="1"/>
    <col min="29" max="29" width="5.7109375" style="6" customWidth="1"/>
    <col min="30" max="30" width="8.7109375" style="6" customWidth="1"/>
    <col min="31" max="31" width="9.140625" style="6" customWidth="1"/>
    <col min="32" max="32" width="11.42578125" style="6" customWidth="1"/>
    <col min="33" max="33" width="9" style="6" customWidth="1"/>
    <col min="34" max="34" width="2" style="1" customWidth="1"/>
    <col min="35" max="35" width="11.28515625" style="6" customWidth="1"/>
    <col min="36" max="36" width="9.140625" style="6" customWidth="1"/>
    <col min="37" max="37" width="2.5703125" style="1" customWidth="1"/>
    <col min="38" max="40" width="9.140625" style="1" customWidth="1"/>
    <col min="41" max="41" width="1.5703125" style="1" customWidth="1"/>
    <col min="42" max="44" width="9.140625" style="6"/>
    <col min="45" max="45" width="11.42578125" style="1" bestFit="1" customWidth="1"/>
    <col min="46" max="46" width="1.140625" style="1" customWidth="1"/>
    <col min="47" max="48" width="9.140625" style="1"/>
    <col min="49" max="49" width="2.28515625" style="1" customWidth="1"/>
    <col min="50" max="51" width="0" style="1" hidden="1" customWidth="1"/>
    <col min="52" max="52" width="1" style="1" hidden="1" customWidth="1"/>
    <col min="53" max="53" width="9.140625" style="1"/>
    <col min="54" max="54" width="1.140625" style="1" customWidth="1"/>
    <col min="55" max="16384" width="9.140625" style="1"/>
  </cols>
  <sheetData>
    <row r="1" spans="1:53" ht="12" thickBot="1" x14ac:dyDescent="0.25">
      <c r="A1" s="4" t="s">
        <v>558</v>
      </c>
      <c r="B1" s="47"/>
      <c r="T1" s="24" t="s">
        <v>191</v>
      </c>
      <c r="AB1" s="46"/>
    </row>
    <row r="2" spans="1:53" ht="13.5" customHeight="1" thickBot="1" x14ac:dyDescent="0.25">
      <c r="E2" s="204" t="s">
        <v>180</v>
      </c>
      <c r="F2" s="205"/>
      <c r="G2" s="205"/>
      <c r="H2" s="205"/>
      <c r="I2" s="205"/>
      <c r="J2" s="205"/>
      <c r="K2" s="206"/>
      <c r="L2" s="12">
        <v>0.06</v>
      </c>
      <c r="M2" s="33"/>
      <c r="N2" s="201" t="s">
        <v>177</v>
      </c>
      <c r="O2" s="202"/>
      <c r="P2" s="203"/>
      <c r="T2" s="24" t="s">
        <v>342</v>
      </c>
    </row>
    <row r="3" spans="1:53" s="5" customFormat="1" ht="54.75" customHeight="1" x14ac:dyDescent="0.2">
      <c r="A3" s="61" t="s">
        <v>0</v>
      </c>
      <c r="B3" s="62" t="s">
        <v>196</v>
      </c>
      <c r="C3" s="62" t="s">
        <v>87</v>
      </c>
      <c r="D3" s="61" t="s">
        <v>1</v>
      </c>
      <c r="E3" s="120" t="s">
        <v>571</v>
      </c>
      <c r="F3" s="121" t="s">
        <v>624</v>
      </c>
      <c r="G3" s="121" t="s">
        <v>3</v>
      </c>
      <c r="H3" s="140" t="s">
        <v>15</v>
      </c>
      <c r="I3" s="49" t="s">
        <v>341</v>
      </c>
      <c r="J3" s="155" t="s">
        <v>589</v>
      </c>
      <c r="K3" s="31" t="s">
        <v>559</v>
      </c>
      <c r="L3" s="70" t="s">
        <v>343</v>
      </c>
      <c r="M3" s="34"/>
      <c r="N3" s="112" t="s">
        <v>178</v>
      </c>
      <c r="O3" s="38" t="s">
        <v>215</v>
      </c>
      <c r="P3" s="31" t="s">
        <v>179</v>
      </c>
      <c r="Q3" s="7"/>
      <c r="R3" s="41" t="s">
        <v>560</v>
      </c>
      <c r="S3" s="7"/>
      <c r="T3" s="14" t="s">
        <v>8</v>
      </c>
      <c r="U3" s="15" t="s">
        <v>9</v>
      </c>
      <c r="V3" s="23" t="s">
        <v>10</v>
      </c>
      <c r="W3" s="23" t="s">
        <v>11</v>
      </c>
      <c r="X3" s="15" t="s">
        <v>12</v>
      </c>
      <c r="Y3" s="15" t="s">
        <v>13</v>
      </c>
      <c r="Z3" s="71" t="s">
        <v>14</v>
      </c>
      <c r="AA3" s="7"/>
      <c r="AB3" s="119" t="s">
        <v>561</v>
      </c>
      <c r="AC3" s="119" t="s">
        <v>81</v>
      </c>
      <c r="AD3" s="7" t="s">
        <v>82</v>
      </c>
      <c r="AE3" s="7" t="s">
        <v>84</v>
      </c>
      <c r="AF3" s="7" t="s">
        <v>182</v>
      </c>
      <c r="AG3" s="74" t="s">
        <v>83</v>
      </c>
      <c r="AI3" s="64" t="s">
        <v>562</v>
      </c>
      <c r="AJ3" s="7" t="s">
        <v>14</v>
      </c>
      <c r="AL3" s="119" t="s">
        <v>232</v>
      </c>
      <c r="AM3" s="119" t="s">
        <v>234</v>
      </c>
      <c r="AN3" s="119" t="s">
        <v>233</v>
      </c>
      <c r="AP3" s="7" t="s">
        <v>235</v>
      </c>
      <c r="AQ3" s="7" t="s">
        <v>236</v>
      </c>
      <c r="AR3" s="7" t="s">
        <v>237</v>
      </c>
      <c r="AS3" s="76" t="s">
        <v>238</v>
      </c>
      <c r="AU3" s="64" t="s">
        <v>298</v>
      </c>
      <c r="AV3" s="7" t="s">
        <v>14</v>
      </c>
      <c r="AX3" s="79" t="s">
        <v>339</v>
      </c>
      <c r="AY3" s="95" t="s">
        <v>340</v>
      </c>
      <c r="BA3" s="65" t="s">
        <v>341</v>
      </c>
    </row>
    <row r="4" spans="1:53" x14ac:dyDescent="0.2">
      <c r="A4" s="1" t="s">
        <v>5</v>
      </c>
      <c r="B4" s="3" t="s">
        <v>197</v>
      </c>
      <c r="C4" s="3">
        <v>1008</v>
      </c>
      <c r="D4" s="1" t="s">
        <v>208</v>
      </c>
      <c r="E4" s="142">
        <v>172139.53011326393</v>
      </c>
      <c r="F4" s="143">
        <v>39037.563368496725</v>
      </c>
      <c r="G4" s="143">
        <v>84889.61336597905</v>
      </c>
      <c r="H4" s="141"/>
      <c r="I4" s="50"/>
      <c r="J4" s="50"/>
      <c r="K4" s="44">
        <f>SUM(E4:J4)</f>
        <v>296066.7068477397</v>
      </c>
      <c r="L4" s="40">
        <f>(E4+F4+H4)*$L$2</f>
        <v>12670.625608905639</v>
      </c>
      <c r="N4" s="102">
        <v>0</v>
      </c>
      <c r="O4" s="26"/>
      <c r="P4" s="32">
        <f>N4+O4</f>
        <v>0</v>
      </c>
      <c r="R4" s="42">
        <f>K4+P4+BA4</f>
        <v>420554.7068477397</v>
      </c>
      <c r="T4" s="25">
        <f>K4+O4+BA4</f>
        <v>420554.7068477397</v>
      </c>
      <c r="U4" s="26"/>
      <c r="V4" s="22">
        <f>N4</f>
        <v>0</v>
      </c>
      <c r="W4" s="26"/>
      <c r="X4" s="26"/>
      <c r="Y4" s="16">
        <f t="shared" ref="Y4:Y10" si="0">SUM(T4:X4)</f>
        <v>420554.7068477397</v>
      </c>
      <c r="Z4" s="72">
        <f t="shared" ref="Z4:Z10" si="1">R4-Y4</f>
        <v>0</v>
      </c>
      <c r="AB4" s="122">
        <v>6.9903043191579162</v>
      </c>
      <c r="AC4" s="9">
        <v>30210</v>
      </c>
      <c r="AD4" s="6">
        <f>IF(AC4="",0,AB4*AC4)</f>
        <v>211177.09348176065</v>
      </c>
      <c r="AE4" s="6">
        <f t="shared" ref="AE4" si="2">AD4-K4</f>
        <v>-84889.61336597905</v>
      </c>
      <c r="AF4" s="6">
        <f t="shared" ref="AF4" si="3">G4+I4</f>
        <v>84889.61336597905</v>
      </c>
      <c r="AG4" s="75">
        <f>AE4+SUM(AF4:AF4)</f>
        <v>0</v>
      </c>
      <c r="AI4" s="68">
        <v>425650.4099915335</v>
      </c>
      <c r="AJ4" s="6">
        <f t="shared" ref="AJ4:AJ10" si="4">K4-AI4</f>
        <v>-129583.7031437938</v>
      </c>
      <c r="AL4" s="9">
        <v>12240</v>
      </c>
      <c r="AM4" s="9">
        <v>7350</v>
      </c>
      <c r="AN4" s="9">
        <v>10620</v>
      </c>
      <c r="AP4" s="6">
        <f>AL4*$AB4</f>
        <v>85561.324866492898</v>
      </c>
      <c r="AQ4" s="6">
        <f>AM4*$AB4</f>
        <v>51378.736745810682</v>
      </c>
      <c r="AR4" s="6">
        <f>AN4*$AB4</f>
        <v>74237.031869457074</v>
      </c>
      <c r="AS4" s="77">
        <f>SUM(AP4:AR4)-K4+G4</f>
        <v>0</v>
      </c>
      <c r="AU4" s="92"/>
      <c r="AV4" s="89">
        <f>AB4-AU4</f>
        <v>6.9903043191579162</v>
      </c>
      <c r="AX4" s="97">
        <v>344229.44771298871</v>
      </c>
      <c r="AY4" s="98">
        <f>K4-AX4</f>
        <v>-48162.740865249012</v>
      </c>
      <c r="BA4" s="9">
        <v>124488</v>
      </c>
    </row>
    <row r="5" spans="1:53" x14ac:dyDescent="0.2">
      <c r="A5" s="1" t="s">
        <v>5</v>
      </c>
      <c r="B5" s="3" t="s">
        <v>198</v>
      </c>
      <c r="C5" s="3">
        <v>1012</v>
      </c>
      <c r="D5" s="1" t="s">
        <v>209</v>
      </c>
      <c r="E5" s="142">
        <v>313167.44703823188</v>
      </c>
      <c r="F5" s="143">
        <v>78849.937891947469</v>
      </c>
      <c r="G5" s="143">
        <v>51379.350347526146</v>
      </c>
      <c r="H5" s="141"/>
      <c r="I5" s="50"/>
      <c r="J5" s="50"/>
      <c r="K5" s="44">
        <f>SUM(E5:J5)</f>
        <v>443396.73527770548</v>
      </c>
      <c r="L5" s="40">
        <f t="shared" ref="L5:L10" si="5">(E5+F5+H5)*$L$2</f>
        <v>23521.043095810761</v>
      </c>
      <c r="N5" s="139"/>
      <c r="O5" s="52"/>
      <c r="P5" s="32">
        <f t="shared" ref="P5:P10" si="6">N5+O5</f>
        <v>0</v>
      </c>
      <c r="R5" s="42">
        <f t="shared" ref="R5:R10" si="7">K5+P5+BA5</f>
        <v>648848.73527770548</v>
      </c>
      <c r="T5" s="25">
        <f t="shared" ref="T5:T10" si="8">K5+O5+BA5</f>
        <v>648848.73527770548</v>
      </c>
      <c r="U5" s="26"/>
      <c r="V5" s="22">
        <f t="shared" ref="V5:V10" si="9">N5</f>
        <v>0</v>
      </c>
      <c r="W5" s="26"/>
      <c r="X5" s="26"/>
      <c r="Y5" s="16">
        <f t="shared" si="0"/>
        <v>648848.73527770548</v>
      </c>
      <c r="Z5" s="72">
        <f t="shared" si="1"/>
        <v>0</v>
      </c>
      <c r="AB5" s="122">
        <v>7.1327762905782279</v>
      </c>
      <c r="AC5" s="9">
        <v>54960</v>
      </c>
      <c r="AD5" s="6">
        <f t="shared" ref="AD5:AD10" si="10">IF(AC5="",0,AB5*AC5)</f>
        <v>392017.3849301794</v>
      </c>
      <c r="AE5" s="6">
        <f t="shared" ref="AE5:AE10" si="11">AD5-K5</f>
        <v>-51379.35034752608</v>
      </c>
      <c r="AF5" s="6">
        <f t="shared" ref="AF5:AF10" si="12">G5+I5</f>
        <v>51379.350347526146</v>
      </c>
      <c r="AG5" s="75">
        <f t="shared" ref="AG5:AG10" si="13">AE5+SUM(AF5:AF5)</f>
        <v>6.5483618527650833E-11</v>
      </c>
      <c r="AI5" s="68">
        <v>637681.64226443809</v>
      </c>
      <c r="AJ5" s="6">
        <f t="shared" si="4"/>
        <v>-194284.90698673262</v>
      </c>
      <c r="AL5" s="9">
        <v>21060</v>
      </c>
      <c r="AM5" s="9">
        <v>15540</v>
      </c>
      <c r="AN5" s="9">
        <v>18360</v>
      </c>
      <c r="AP5" s="6">
        <f t="shared" ref="AP5:AP10" si="14">AL5*$AB5</f>
        <v>150216.26867957748</v>
      </c>
      <c r="AQ5" s="6">
        <f t="shared" ref="AQ5:AQ10" si="15">AM5*$AB5</f>
        <v>110843.34355558566</v>
      </c>
      <c r="AR5" s="6">
        <f t="shared" ref="AR5:AR10" si="16">AN5*$AB5</f>
        <v>130957.77269501626</v>
      </c>
      <c r="AS5" s="77">
        <f t="shared" ref="AS5:AS10" si="17">SUM(AP5:AR5)-K5+G5</f>
        <v>6.5483618527650833E-11</v>
      </c>
      <c r="AU5" s="92"/>
      <c r="AV5" s="89">
        <f t="shared" ref="AV5:AV10" si="18">AB5-AU5</f>
        <v>7.1327762905782279</v>
      </c>
      <c r="AX5" s="97">
        <v>432394.87307866488</v>
      </c>
      <c r="AY5" s="98">
        <f t="shared" ref="AY5:AY10" si="19">K5-AX5</f>
        <v>11001.862199040595</v>
      </c>
      <c r="BA5" s="9">
        <v>205452</v>
      </c>
    </row>
    <row r="6" spans="1:53" x14ac:dyDescent="0.2">
      <c r="A6" s="1" t="s">
        <v>5</v>
      </c>
      <c r="B6" s="3" t="s">
        <v>199</v>
      </c>
      <c r="C6" s="3">
        <v>1001</v>
      </c>
      <c r="D6" s="1" t="s">
        <v>210</v>
      </c>
      <c r="E6" s="142">
        <v>336586.62839425693</v>
      </c>
      <c r="F6" s="143">
        <v>26579.991662254331</v>
      </c>
      <c r="G6" s="143">
        <v>35705.618139292194</v>
      </c>
      <c r="H6" s="141"/>
      <c r="I6" s="50"/>
      <c r="J6" s="50"/>
      <c r="K6" s="44">
        <f>SUM(E6:J6)</f>
        <v>398872.23819580342</v>
      </c>
      <c r="L6" s="40">
        <f>(E6+F6+H6)*$L$2</f>
        <v>21789.997203390674</v>
      </c>
      <c r="N6" s="102">
        <v>947.51365800000031</v>
      </c>
      <c r="O6" s="52"/>
      <c r="P6" s="32">
        <f t="shared" si="6"/>
        <v>947.51365800000031</v>
      </c>
      <c r="R6" s="42">
        <f t="shared" si="7"/>
        <v>399819.75185380341</v>
      </c>
      <c r="T6" s="25">
        <f t="shared" si="8"/>
        <v>398872.23819580342</v>
      </c>
      <c r="U6" s="26"/>
      <c r="V6" s="22">
        <f t="shared" si="9"/>
        <v>947.51365800000031</v>
      </c>
      <c r="W6" s="26"/>
      <c r="X6" s="26"/>
      <c r="Y6" s="16">
        <f t="shared" si="0"/>
        <v>399819.75185380341</v>
      </c>
      <c r="Z6" s="72">
        <f t="shared" si="1"/>
        <v>0</v>
      </c>
      <c r="AB6" s="122">
        <v>6.1480721187829896</v>
      </c>
      <c r="AC6" s="9">
        <v>59070</v>
      </c>
      <c r="AD6" s="6">
        <f t="shared" si="10"/>
        <v>363166.62005651119</v>
      </c>
      <c r="AE6" s="6">
        <f t="shared" si="11"/>
        <v>-35705.61813929223</v>
      </c>
      <c r="AF6" s="6">
        <f t="shared" si="12"/>
        <v>35705.618139292194</v>
      </c>
      <c r="AG6" s="75">
        <f t="shared" si="13"/>
        <v>0</v>
      </c>
      <c r="AI6" s="68">
        <v>409050.31644700048</v>
      </c>
      <c r="AJ6" s="6">
        <f t="shared" si="4"/>
        <v>-10178.078251197061</v>
      </c>
      <c r="AL6" s="9">
        <v>23400</v>
      </c>
      <c r="AM6" s="9">
        <v>15330</v>
      </c>
      <c r="AN6" s="9">
        <v>20340</v>
      </c>
      <c r="AP6" s="6">
        <f t="shared" si="14"/>
        <v>143864.88757952195</v>
      </c>
      <c r="AQ6" s="6">
        <f t="shared" si="15"/>
        <v>94249.945580943226</v>
      </c>
      <c r="AR6" s="6">
        <f t="shared" si="16"/>
        <v>125051.786896046</v>
      </c>
      <c r="AS6" s="77">
        <f t="shared" si="17"/>
        <v>0</v>
      </c>
      <c r="AU6" s="92"/>
      <c r="AV6" s="89">
        <f t="shared" si="18"/>
        <v>6.1480721187829896</v>
      </c>
      <c r="AX6" s="97">
        <v>406783.22895775217</v>
      </c>
      <c r="AY6" s="98">
        <f t="shared" si="19"/>
        <v>-7910.9907619487494</v>
      </c>
      <c r="BA6" s="9">
        <v>0</v>
      </c>
    </row>
    <row r="7" spans="1:53" x14ac:dyDescent="0.2">
      <c r="A7" s="1" t="s">
        <v>5</v>
      </c>
      <c r="B7" s="3" t="s">
        <v>200</v>
      </c>
      <c r="C7" s="3">
        <v>1002</v>
      </c>
      <c r="D7" s="1" t="s">
        <v>211</v>
      </c>
      <c r="E7" s="142">
        <v>317953.8490672005</v>
      </c>
      <c r="F7" s="143">
        <v>53111.212687955347</v>
      </c>
      <c r="G7" s="143">
        <v>45154.070053351352</v>
      </c>
      <c r="H7" s="141"/>
      <c r="I7" s="50"/>
      <c r="J7" s="50"/>
      <c r="K7" s="44">
        <f t="shared" ref="K7:K9" si="20">SUM(E7:J7)</f>
        <v>416219.1318085072</v>
      </c>
      <c r="L7" s="40">
        <f t="shared" si="5"/>
        <v>22263.903705309349</v>
      </c>
      <c r="N7" s="102">
        <v>0</v>
      </c>
      <c r="O7" s="26"/>
      <c r="P7" s="32">
        <f t="shared" si="6"/>
        <v>0</v>
      </c>
      <c r="R7" s="42">
        <f t="shared" si="7"/>
        <v>631779.93180850719</v>
      </c>
      <c r="T7" s="25">
        <f t="shared" si="8"/>
        <v>631779.93180850719</v>
      </c>
      <c r="U7" s="26"/>
      <c r="V7" s="22">
        <f t="shared" si="9"/>
        <v>0</v>
      </c>
      <c r="W7" s="26"/>
      <c r="X7" s="26"/>
      <c r="Y7" s="16">
        <f t="shared" si="0"/>
        <v>631779.93180850719</v>
      </c>
      <c r="Z7" s="72">
        <f t="shared" si="1"/>
        <v>0</v>
      </c>
      <c r="AB7" s="122">
        <v>6.6499115009884564</v>
      </c>
      <c r="AC7" s="9">
        <v>55800</v>
      </c>
      <c r="AD7" s="6">
        <f t="shared" si="10"/>
        <v>371065.06175515585</v>
      </c>
      <c r="AE7" s="6">
        <f t="shared" si="11"/>
        <v>-45154.070053351345</v>
      </c>
      <c r="AF7" s="6">
        <f t="shared" si="12"/>
        <v>45154.070053351352</v>
      </c>
      <c r="AG7" s="75">
        <f t="shared" si="13"/>
        <v>0</v>
      </c>
      <c r="AI7" s="68">
        <f>663412.894935431-4282</f>
        <v>659130.89493543096</v>
      </c>
      <c r="AJ7" s="6">
        <f t="shared" si="4"/>
        <v>-242911.76312692376</v>
      </c>
      <c r="AL7" s="9">
        <v>23040</v>
      </c>
      <c r="AM7" s="9">
        <v>13860</v>
      </c>
      <c r="AN7" s="9">
        <v>18900</v>
      </c>
      <c r="AP7" s="6">
        <f t="shared" si="14"/>
        <v>153213.96098277404</v>
      </c>
      <c r="AQ7" s="6">
        <f t="shared" si="15"/>
        <v>92167.773403700005</v>
      </c>
      <c r="AR7" s="6">
        <f t="shared" si="16"/>
        <v>125683.32736868183</v>
      </c>
      <c r="AS7" s="77">
        <f t="shared" si="17"/>
        <v>0</v>
      </c>
      <c r="AU7" s="92"/>
      <c r="AV7" s="89">
        <f t="shared" si="18"/>
        <v>6.6499115009884564</v>
      </c>
      <c r="AX7" s="97">
        <v>455352.81201595656</v>
      </c>
      <c r="AY7" s="98">
        <f t="shared" si="19"/>
        <v>-39133.680207449361</v>
      </c>
      <c r="BA7" s="9">
        <v>215560.8</v>
      </c>
    </row>
    <row r="8" spans="1:53" x14ac:dyDescent="0.2">
      <c r="A8" s="1" t="s">
        <v>5</v>
      </c>
      <c r="B8" s="3" t="s">
        <v>201</v>
      </c>
      <c r="C8" s="3">
        <v>1009</v>
      </c>
      <c r="D8" s="1" t="s">
        <v>212</v>
      </c>
      <c r="E8" s="142">
        <v>276585.66010254325</v>
      </c>
      <c r="F8" s="143">
        <v>54093.470519192837</v>
      </c>
      <c r="G8" s="143">
        <v>48854.841763340293</v>
      </c>
      <c r="H8" s="141"/>
      <c r="I8" s="50"/>
      <c r="J8" s="50"/>
      <c r="K8" s="44">
        <f>SUM(E8:J8)</f>
        <v>379533.97238507634</v>
      </c>
      <c r="L8" s="40">
        <f t="shared" si="5"/>
        <v>19840.747837304163</v>
      </c>
      <c r="N8" s="102">
        <v>9925.0380840685721</v>
      </c>
      <c r="O8" s="26"/>
      <c r="P8" s="32">
        <f t="shared" si="6"/>
        <v>9925.0380840685721</v>
      </c>
      <c r="R8" s="42">
        <f t="shared" si="7"/>
        <v>546831.81046914496</v>
      </c>
      <c r="T8" s="25">
        <f t="shared" si="8"/>
        <v>536906.77238507639</v>
      </c>
      <c r="U8" s="26"/>
      <c r="V8" s="22">
        <f t="shared" si="9"/>
        <v>9925.0380840685721</v>
      </c>
      <c r="W8" s="26"/>
      <c r="X8" s="26"/>
      <c r="Y8" s="16">
        <f t="shared" si="0"/>
        <v>546831.81046914496</v>
      </c>
      <c r="Z8" s="72">
        <f t="shared" si="1"/>
        <v>0</v>
      </c>
      <c r="AB8" s="122">
        <v>6.8125078414037095</v>
      </c>
      <c r="AC8" s="9">
        <v>48540</v>
      </c>
      <c r="AD8" s="6">
        <f t="shared" si="10"/>
        <v>330679.13062173605</v>
      </c>
      <c r="AE8" s="6">
        <f t="shared" si="11"/>
        <v>-48854.841763340286</v>
      </c>
      <c r="AF8" s="6">
        <f t="shared" si="12"/>
        <v>48854.841763340293</v>
      </c>
      <c r="AG8" s="75">
        <f t="shared" si="13"/>
        <v>0</v>
      </c>
      <c r="AI8" s="68">
        <v>529447.51354743645</v>
      </c>
      <c r="AJ8" s="6">
        <f t="shared" si="4"/>
        <v>-149913.54116236011</v>
      </c>
      <c r="AL8" s="9">
        <v>17460</v>
      </c>
      <c r="AM8" s="9">
        <v>15960</v>
      </c>
      <c r="AN8" s="9">
        <v>15120</v>
      </c>
      <c r="AP8" s="6">
        <f t="shared" si="14"/>
        <v>118946.38691090877</v>
      </c>
      <c r="AQ8" s="6">
        <f t="shared" si="15"/>
        <v>108727.6251488032</v>
      </c>
      <c r="AR8" s="6">
        <f t="shared" si="16"/>
        <v>103005.11856202409</v>
      </c>
      <c r="AS8" s="77">
        <f t="shared" si="17"/>
        <v>0</v>
      </c>
      <c r="AU8" s="92"/>
      <c r="AV8" s="89">
        <f t="shared" si="18"/>
        <v>6.8125078414037095</v>
      </c>
      <c r="AX8" s="97">
        <v>401297.31393800455</v>
      </c>
      <c r="AY8" s="98">
        <f t="shared" si="19"/>
        <v>-21763.341552928207</v>
      </c>
      <c r="BA8" s="9">
        <v>157372.79999999999</v>
      </c>
    </row>
    <row r="9" spans="1:53" x14ac:dyDescent="0.2">
      <c r="A9" s="1" t="s">
        <v>5</v>
      </c>
      <c r="B9" s="3" t="s">
        <v>202</v>
      </c>
      <c r="C9" s="3">
        <v>1010</v>
      </c>
      <c r="D9" s="1" t="s">
        <v>213</v>
      </c>
      <c r="E9" s="142">
        <v>436417.29928417364</v>
      </c>
      <c r="F9" s="143">
        <v>66007.72165326096</v>
      </c>
      <c r="G9" s="143">
        <v>31442.037301277211</v>
      </c>
      <c r="H9" s="141"/>
      <c r="I9" s="50"/>
      <c r="J9" s="50"/>
      <c r="K9" s="44">
        <f t="shared" si="20"/>
        <v>533867.05823871179</v>
      </c>
      <c r="L9" s="40">
        <f>(E9+F9+H9)*$L$2</f>
        <v>30145.501256246076</v>
      </c>
      <c r="N9" s="102">
        <v>0</v>
      </c>
      <c r="O9" s="52"/>
      <c r="P9" s="32">
        <f t="shared" si="6"/>
        <v>0</v>
      </c>
      <c r="R9" s="42">
        <f t="shared" si="7"/>
        <v>799441.45823871181</v>
      </c>
      <c r="T9" s="25">
        <f t="shared" si="8"/>
        <v>799441.45823871181</v>
      </c>
      <c r="U9" s="26"/>
      <c r="V9" s="22">
        <f t="shared" si="9"/>
        <v>0</v>
      </c>
      <c r="W9" s="26"/>
      <c r="X9" s="26"/>
      <c r="Y9" s="16">
        <f t="shared" si="0"/>
        <v>799441.45823871181</v>
      </c>
      <c r="Z9" s="72">
        <f t="shared" si="1"/>
        <v>0</v>
      </c>
      <c r="AB9" s="122">
        <v>6.5599297680824469</v>
      </c>
      <c r="AC9" s="9">
        <v>76590</v>
      </c>
      <c r="AD9" s="6">
        <f t="shared" si="10"/>
        <v>502425.02093743463</v>
      </c>
      <c r="AE9" s="6">
        <f t="shared" si="11"/>
        <v>-31442.03730127716</v>
      </c>
      <c r="AF9" s="6">
        <f t="shared" si="12"/>
        <v>31442.037301277211</v>
      </c>
      <c r="AG9" s="75">
        <f t="shared" si="13"/>
        <v>5.0931703299283981E-11</v>
      </c>
      <c r="AI9" s="68">
        <f>762941.4085138-48</f>
        <v>762893.40851380001</v>
      </c>
      <c r="AJ9" s="6">
        <f t="shared" si="4"/>
        <v>-229026.35027508822</v>
      </c>
      <c r="AL9" s="9">
        <v>30420</v>
      </c>
      <c r="AM9" s="9">
        <v>20790</v>
      </c>
      <c r="AN9" s="9">
        <v>25380</v>
      </c>
      <c r="AP9" s="6">
        <f t="shared" si="14"/>
        <v>199553.06354506803</v>
      </c>
      <c r="AQ9" s="6">
        <f t="shared" si="15"/>
        <v>136380.93987843406</v>
      </c>
      <c r="AR9" s="6">
        <f t="shared" si="16"/>
        <v>166491.01751393251</v>
      </c>
      <c r="AS9" s="77">
        <f t="shared" si="17"/>
        <v>5.0931703299283981E-11</v>
      </c>
      <c r="AU9" s="92"/>
      <c r="AV9" s="89">
        <f t="shared" si="18"/>
        <v>6.5599297680824469</v>
      </c>
      <c r="AX9" s="97">
        <v>523941.54702052672</v>
      </c>
      <c r="AY9" s="98">
        <f t="shared" si="19"/>
        <v>9925.5112181850709</v>
      </c>
      <c r="BA9" s="9">
        <v>265574.40000000002</v>
      </c>
    </row>
    <row r="10" spans="1:53" ht="12" thickBot="1" x14ac:dyDescent="0.25">
      <c r="A10" s="1" t="s">
        <v>5</v>
      </c>
      <c r="B10" s="3" t="s">
        <v>203</v>
      </c>
      <c r="C10" s="3">
        <v>1000</v>
      </c>
      <c r="D10" s="1" t="s">
        <v>214</v>
      </c>
      <c r="E10" s="142">
        <v>175045.5599165663</v>
      </c>
      <c r="F10" s="143">
        <v>18335.925532455134</v>
      </c>
      <c r="G10" s="143">
        <v>82254.225092349719</v>
      </c>
      <c r="H10" s="141"/>
      <c r="I10" s="50"/>
      <c r="J10" s="50"/>
      <c r="K10" s="44">
        <f>SUM(E10:J10)</f>
        <v>275635.71054137114</v>
      </c>
      <c r="L10" s="40">
        <f t="shared" si="5"/>
        <v>11602.889126941287</v>
      </c>
      <c r="N10" s="102">
        <v>0</v>
      </c>
      <c r="O10" s="52"/>
      <c r="P10" s="32">
        <f t="shared" si="6"/>
        <v>0</v>
      </c>
      <c r="R10" s="42">
        <f t="shared" si="7"/>
        <v>275635.71054137114</v>
      </c>
      <c r="T10" s="25">
        <f t="shared" si="8"/>
        <v>275635.71054137114</v>
      </c>
      <c r="U10" s="26"/>
      <c r="V10" s="22">
        <f t="shared" si="9"/>
        <v>0</v>
      </c>
      <c r="W10" s="26"/>
      <c r="X10" s="26"/>
      <c r="Y10" s="16">
        <f t="shared" si="0"/>
        <v>275635.71054137114</v>
      </c>
      <c r="Z10" s="72">
        <f t="shared" si="1"/>
        <v>0</v>
      </c>
      <c r="AB10" s="122">
        <v>6.2949702294603336</v>
      </c>
      <c r="AC10" s="9">
        <v>30720</v>
      </c>
      <c r="AD10" s="6">
        <f t="shared" si="10"/>
        <v>193381.48544902145</v>
      </c>
      <c r="AE10" s="6">
        <f t="shared" si="11"/>
        <v>-82254.22509234969</v>
      </c>
      <c r="AF10" s="6">
        <f t="shared" si="12"/>
        <v>82254.225092349719</v>
      </c>
      <c r="AG10" s="75">
        <f t="shared" si="13"/>
        <v>0</v>
      </c>
      <c r="AI10" s="68">
        <v>333579.21886961977</v>
      </c>
      <c r="AJ10" s="6">
        <f t="shared" si="4"/>
        <v>-57943.50832824863</v>
      </c>
      <c r="AL10" s="9">
        <v>15840</v>
      </c>
      <c r="AM10" s="9">
        <v>7140</v>
      </c>
      <c r="AN10" s="9">
        <v>7740</v>
      </c>
      <c r="AP10" s="6">
        <f t="shared" si="14"/>
        <v>99712.328434651688</v>
      </c>
      <c r="AQ10" s="6">
        <f t="shared" si="15"/>
        <v>44946.087438346782</v>
      </c>
      <c r="AR10" s="6">
        <f t="shared" si="16"/>
        <v>48723.069576022979</v>
      </c>
      <c r="AS10" s="77">
        <f t="shared" si="17"/>
        <v>0</v>
      </c>
      <c r="AU10" s="92"/>
      <c r="AV10" s="89">
        <f t="shared" si="18"/>
        <v>6.2949702294603336</v>
      </c>
      <c r="AX10" s="97">
        <v>385519.9393300871</v>
      </c>
      <c r="AY10" s="98">
        <f t="shared" si="19"/>
        <v>-109884.22878871596</v>
      </c>
      <c r="BA10" s="9">
        <v>0</v>
      </c>
    </row>
    <row r="11" spans="1:53" ht="12" thickBot="1" x14ac:dyDescent="0.25">
      <c r="E11" s="36">
        <f>SUM(E4:E10)</f>
        <v>2027895.9739162363</v>
      </c>
      <c r="F11" s="37">
        <f t="shared" ref="F11:L11" si="21">SUM(F4:F10)</f>
        <v>336015.82331556285</v>
      </c>
      <c r="G11" s="37">
        <f t="shared" si="21"/>
        <v>379679.75606311602</v>
      </c>
      <c r="H11" s="37">
        <f t="shared" si="21"/>
        <v>0</v>
      </c>
      <c r="I11" s="37">
        <f t="shared" si="21"/>
        <v>0</v>
      </c>
      <c r="J11" s="37">
        <f t="shared" si="21"/>
        <v>0</v>
      </c>
      <c r="K11" s="69">
        <f>SUM(K4:K10)</f>
        <v>2743591.5532949152</v>
      </c>
      <c r="L11" s="10">
        <f t="shared" si="21"/>
        <v>141834.70783390795</v>
      </c>
      <c r="M11" s="35"/>
      <c r="N11" s="10">
        <f>SUM(N4:N10)</f>
        <v>10872.551742068572</v>
      </c>
      <c r="O11" s="10">
        <f>SUM(O4:O10)</f>
        <v>0</v>
      </c>
      <c r="P11" s="10">
        <f>SUM(P4:P10)</f>
        <v>10872.551742068572</v>
      </c>
      <c r="R11" s="43">
        <f>SUM(R4:R10)</f>
        <v>3722912.1050369842</v>
      </c>
      <c r="T11" s="18">
        <f t="shared" ref="T11:Z11" si="22">SUM(T4:T10)</f>
        <v>3712039.5532949148</v>
      </c>
      <c r="U11" s="19">
        <f t="shared" si="22"/>
        <v>0</v>
      </c>
      <c r="V11" s="19">
        <f t="shared" si="22"/>
        <v>10872.551742068572</v>
      </c>
      <c r="W11" s="19">
        <f t="shared" si="22"/>
        <v>0</v>
      </c>
      <c r="X11" s="19">
        <f t="shared" si="22"/>
        <v>0</v>
      </c>
      <c r="Y11" s="19">
        <f t="shared" si="22"/>
        <v>3722912.1050369842</v>
      </c>
      <c r="Z11" s="73">
        <f t="shared" si="22"/>
        <v>0</v>
      </c>
      <c r="AI11" s="10">
        <f>SUM(AI4:AI10)</f>
        <v>3757433.4045692598</v>
      </c>
      <c r="AJ11" s="10">
        <f>SUM(AJ4:AJ10)</f>
        <v>-1013841.8512743443</v>
      </c>
      <c r="AP11" s="8">
        <f>SUM(AP4:AP10)</f>
        <v>951068.22099899489</v>
      </c>
      <c r="AQ11" s="8">
        <f>SUM(AQ4:AQ10)</f>
        <v>638694.45175162365</v>
      </c>
      <c r="AR11" s="8">
        <f>SUM(AR4:AR10)</f>
        <v>774149.12448118092</v>
      </c>
      <c r="AS11" s="8">
        <f>SUM(AS4:AS10)</f>
        <v>1.1641532182693481E-10</v>
      </c>
      <c r="AX11" s="8">
        <f>SUM(AX4:AX10)</f>
        <v>2949519.1620539804</v>
      </c>
      <c r="AY11" s="99">
        <f>SUM(AY4:AY10)</f>
        <v>-205927.60875906562</v>
      </c>
      <c r="BA11" s="10">
        <f>SUM(BA4:BA10)</f>
        <v>968448.00000000012</v>
      </c>
    </row>
    <row r="12" spans="1:53" x14ac:dyDescent="0.2">
      <c r="E12" s="16"/>
      <c r="F12" s="16"/>
      <c r="G12" s="16"/>
      <c r="H12" s="16"/>
      <c r="I12" s="16"/>
      <c r="J12" s="16"/>
      <c r="K12" s="145"/>
      <c r="L12" s="16"/>
      <c r="M12" s="35"/>
      <c r="N12" s="16"/>
      <c r="O12" s="16"/>
      <c r="P12" s="16"/>
      <c r="R12" s="146"/>
      <c r="T12" s="16"/>
      <c r="U12" s="16"/>
      <c r="V12" s="16"/>
      <c r="W12" s="16"/>
      <c r="X12" s="16"/>
      <c r="Y12" s="16"/>
      <c r="Z12" s="78"/>
      <c r="AI12" s="16"/>
      <c r="AJ12" s="16"/>
      <c r="AP12" s="8"/>
      <c r="AQ12" s="8"/>
      <c r="AR12" s="8"/>
      <c r="AS12" s="8"/>
      <c r="AX12" s="8"/>
      <c r="AY12" s="99"/>
      <c r="BA12" s="16"/>
    </row>
    <row r="13" spans="1:53" hidden="1" x14ac:dyDescent="0.2">
      <c r="D13" s="4" t="s">
        <v>569</v>
      </c>
      <c r="F13" s="20"/>
      <c r="I13" s="84"/>
      <c r="AB13" s="20"/>
    </row>
    <row r="14" spans="1:53" hidden="1" x14ac:dyDescent="0.2">
      <c r="A14" s="2"/>
      <c r="B14" s="27"/>
      <c r="D14" s="1" t="s">
        <v>568</v>
      </c>
      <c r="G14" s="147">
        <f>G11/SUM(AC4:AC10)</f>
        <v>1.0668458120855209</v>
      </c>
      <c r="H14" s="24"/>
      <c r="T14" s="24" t="s">
        <v>344</v>
      </c>
      <c r="BA14" s="100">
        <v>0</v>
      </c>
    </row>
    <row r="15" spans="1:53" hidden="1" x14ac:dyDescent="0.2">
      <c r="A15" s="45"/>
      <c r="B15" s="48"/>
      <c r="D15" s="144" t="s">
        <v>570</v>
      </c>
      <c r="AT15" s="59"/>
    </row>
    <row r="16" spans="1:53" hidden="1" x14ac:dyDescent="0.2">
      <c r="D16" s="60" t="s">
        <v>208</v>
      </c>
      <c r="G16" s="6">
        <f t="shared" ref="G16:G22" si="23">$G$14*AC4</f>
        <v>32229.411983103586</v>
      </c>
      <c r="H16" s="96">
        <f t="shared" ref="H16:H22" si="24">G16-G4</f>
        <v>-52660.201382875464</v>
      </c>
      <c r="AT16" s="59"/>
    </row>
    <row r="17" spans="1:8" hidden="1" x14ac:dyDescent="0.2">
      <c r="A17" s="45"/>
      <c r="B17" s="48"/>
      <c r="D17" s="1" t="s">
        <v>209</v>
      </c>
      <c r="G17" s="6">
        <f t="shared" si="23"/>
        <v>58633.845832220228</v>
      </c>
      <c r="H17" s="96">
        <f t="shared" si="24"/>
        <v>7254.4954846940818</v>
      </c>
    </row>
    <row r="18" spans="1:8" hidden="1" x14ac:dyDescent="0.2">
      <c r="D18" s="1" t="s">
        <v>210</v>
      </c>
      <c r="G18" s="6">
        <f t="shared" si="23"/>
        <v>63018.582119891718</v>
      </c>
      <c r="H18" s="96">
        <f t="shared" si="24"/>
        <v>27312.963980599525</v>
      </c>
    </row>
    <row r="19" spans="1:8" hidden="1" x14ac:dyDescent="0.2">
      <c r="D19" s="1" t="s">
        <v>211</v>
      </c>
      <c r="G19" s="6">
        <f t="shared" si="23"/>
        <v>59529.996314372067</v>
      </c>
      <c r="H19" s="96">
        <f t="shared" si="24"/>
        <v>14375.926261020715</v>
      </c>
    </row>
    <row r="20" spans="1:8" hidden="1" x14ac:dyDescent="0.2">
      <c r="D20" s="1" t="s">
        <v>212</v>
      </c>
      <c r="G20" s="6">
        <f t="shared" si="23"/>
        <v>51784.695718631185</v>
      </c>
      <c r="H20" s="96">
        <f t="shared" si="24"/>
        <v>2929.8539552908915</v>
      </c>
    </row>
    <row r="21" spans="1:8" hidden="1" x14ac:dyDescent="0.2">
      <c r="D21" s="1" t="s">
        <v>213</v>
      </c>
      <c r="G21" s="6">
        <f t="shared" si="23"/>
        <v>81709.720747630039</v>
      </c>
      <c r="H21" s="96">
        <f t="shared" si="24"/>
        <v>50267.683446352828</v>
      </c>
    </row>
    <row r="22" spans="1:8" hidden="1" x14ac:dyDescent="0.2">
      <c r="D22" s="1" t="s">
        <v>214</v>
      </c>
      <c r="G22" s="6">
        <f t="shared" si="23"/>
        <v>32773.5033472672</v>
      </c>
      <c r="H22" s="96">
        <f t="shared" si="24"/>
        <v>-49480.721745082519</v>
      </c>
    </row>
    <row r="23" spans="1:8" hidden="1" x14ac:dyDescent="0.2">
      <c r="G23" s="8">
        <f>SUM(G16:G22)</f>
        <v>379679.75606311607</v>
      </c>
      <c r="H23" s="99">
        <f>SUM(H16:H22)</f>
        <v>5.8207660913467407E-11</v>
      </c>
    </row>
    <row r="24" spans="1:8" hidden="1" x14ac:dyDescent="0.2"/>
    <row r="25" spans="1:8" hidden="1" x14ac:dyDescent="0.2"/>
    <row r="26" spans="1:8" hidden="1" x14ac:dyDescent="0.2"/>
    <row r="27" spans="1:8" x14ac:dyDescent="0.2">
      <c r="A27" s="1" t="s">
        <v>625</v>
      </c>
    </row>
  </sheetData>
  <mergeCells count="2">
    <mergeCell ref="N2:P2"/>
    <mergeCell ref="E2:K2"/>
  </mergeCells>
  <phoneticPr fontId="0" type="noConversion"/>
  <conditionalFormatting sqref="AV3:AV4">
    <cfRule type="cellIs" dxfId="261" priority="2" operator="notEqual">
      <formula>0</formula>
    </cfRule>
  </conditionalFormatting>
  <conditionalFormatting sqref="AV5:AV10">
    <cfRule type="cellIs" dxfId="260" priority="1" operator="notEqual">
      <formula>0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33"/>
  <sheetViews>
    <sheetView workbookViewId="0">
      <selection activeCell="A34" sqref="A34"/>
    </sheetView>
  </sheetViews>
  <sheetFormatPr defaultRowHeight="11.25" x14ac:dyDescent="0.2"/>
  <cols>
    <col min="1" max="3" width="9.140625" style="1"/>
    <col min="4" max="4" width="21.140625" style="1" bestFit="1" customWidth="1"/>
    <col min="5" max="5" width="12.5703125" style="6" customWidth="1"/>
    <col min="6" max="6" width="12.7109375" style="6" customWidth="1"/>
    <col min="7" max="7" width="13.42578125" style="6" customWidth="1"/>
    <col min="8" max="8" width="12.5703125" style="6" customWidth="1"/>
    <col min="9" max="17" width="9.140625" style="6"/>
    <col min="18" max="16384" width="9.140625" style="1"/>
  </cols>
  <sheetData>
    <row r="1" spans="1:17" ht="12" thickBot="1" x14ac:dyDescent="0.25">
      <c r="A1" s="4" t="s">
        <v>575</v>
      </c>
    </row>
    <row r="2" spans="1:17" ht="12" thickBot="1" x14ac:dyDescent="0.25">
      <c r="F2" s="150">
        <v>0.97</v>
      </c>
    </row>
    <row r="3" spans="1:17" s="5" customFormat="1" ht="38.25" customHeight="1" x14ac:dyDescent="0.2">
      <c r="A3" s="61" t="s">
        <v>0</v>
      </c>
      <c r="B3" s="62" t="s">
        <v>196</v>
      </c>
      <c r="C3" s="62" t="s">
        <v>87</v>
      </c>
      <c r="D3" s="61" t="s">
        <v>1</v>
      </c>
      <c r="E3" s="76" t="s">
        <v>581</v>
      </c>
      <c r="F3" s="7" t="s">
        <v>582</v>
      </c>
      <c r="G3" s="7" t="s">
        <v>583</v>
      </c>
      <c r="H3" s="7" t="s">
        <v>584</v>
      </c>
      <c r="I3" s="152" t="s">
        <v>585</v>
      </c>
      <c r="J3" s="7"/>
      <c r="K3" s="7"/>
      <c r="L3" s="7"/>
      <c r="M3" s="7"/>
      <c r="N3" s="7"/>
      <c r="O3" s="7"/>
      <c r="P3" s="7"/>
      <c r="Q3" s="7"/>
    </row>
    <row r="4" spans="1:17" x14ac:dyDescent="0.2">
      <c r="A4" s="1" t="s">
        <v>5</v>
      </c>
      <c r="B4" s="3" t="s">
        <v>197</v>
      </c>
      <c r="C4" s="3">
        <v>1008</v>
      </c>
      <c r="D4" s="1" t="s">
        <v>208</v>
      </c>
      <c r="E4" s="154">
        <f>E18</f>
        <v>323233.44796383393</v>
      </c>
      <c r="F4" s="6">
        <f>E4*$F$2</f>
        <v>313536.44452491892</v>
      </c>
      <c r="G4" s="6">
        <f>'EY IST 2017-18 Maint Schools'!K4</f>
        <v>296066.7068477397</v>
      </c>
      <c r="H4" s="6">
        <f>G4-F4</f>
        <v>-17469.737677179219</v>
      </c>
      <c r="I4" s="153">
        <f>IF(H4&lt;0,-H4,0)</f>
        <v>17469.737677179219</v>
      </c>
    </row>
    <row r="5" spans="1:17" x14ac:dyDescent="0.2">
      <c r="A5" s="1" t="s">
        <v>5</v>
      </c>
      <c r="B5" s="3" t="s">
        <v>198</v>
      </c>
      <c r="C5" s="3">
        <v>1012</v>
      </c>
      <c r="D5" s="1" t="s">
        <v>209</v>
      </c>
      <c r="E5" s="154">
        <f t="shared" ref="E5:E10" si="0">E19</f>
        <v>437295.77684934239</v>
      </c>
      <c r="F5" s="6">
        <f t="shared" ref="F5:F10" si="1">E5*$F$2</f>
        <v>424176.90354386211</v>
      </c>
      <c r="G5" s="6">
        <f>'EY IST 2017-18 Maint Schools'!K5</f>
        <v>443396.73527770548</v>
      </c>
      <c r="H5" s="6">
        <f t="shared" ref="H5:H10" si="2">G5-F5</f>
        <v>19219.83173384337</v>
      </c>
      <c r="I5" s="153">
        <f t="shared" ref="I5:I10" si="3">IF(H5&lt;0,-H5,0)</f>
        <v>0</v>
      </c>
    </row>
    <row r="6" spans="1:17" x14ac:dyDescent="0.2">
      <c r="A6" s="1" t="s">
        <v>5</v>
      </c>
      <c r="B6" s="3" t="s">
        <v>199</v>
      </c>
      <c r="C6" s="3">
        <v>1001</v>
      </c>
      <c r="D6" s="1" t="s">
        <v>210</v>
      </c>
      <c r="E6" s="154">
        <f t="shared" si="0"/>
        <v>410905.88408020994</v>
      </c>
      <c r="F6" s="6">
        <f t="shared" si="1"/>
        <v>398578.70755780366</v>
      </c>
      <c r="G6" s="6">
        <f>'EY IST 2017-18 Maint Schools'!K6</f>
        <v>398872.23819580342</v>
      </c>
      <c r="H6" s="6">
        <f t="shared" si="2"/>
        <v>293.53063799976371</v>
      </c>
      <c r="I6" s="153">
        <f t="shared" si="3"/>
        <v>0</v>
      </c>
    </row>
    <row r="7" spans="1:17" x14ac:dyDescent="0.2">
      <c r="A7" s="1" t="s">
        <v>5</v>
      </c>
      <c r="B7" s="3" t="s">
        <v>200</v>
      </c>
      <c r="C7" s="3">
        <v>1002</v>
      </c>
      <c r="D7" s="1" t="s">
        <v>211</v>
      </c>
      <c r="E7" s="154">
        <f t="shared" si="0"/>
        <v>444072.10732487973</v>
      </c>
      <c r="F7" s="6">
        <f t="shared" si="1"/>
        <v>430749.94410513336</v>
      </c>
      <c r="G7" s="6">
        <f>'EY IST 2017-18 Maint Schools'!K7</f>
        <v>416219.1318085072</v>
      </c>
      <c r="H7" s="6">
        <f t="shared" si="2"/>
        <v>-14530.812296626158</v>
      </c>
      <c r="I7" s="153">
        <f t="shared" si="3"/>
        <v>14530.812296626158</v>
      </c>
    </row>
    <row r="8" spans="1:17" x14ac:dyDescent="0.2">
      <c r="A8" s="1" t="s">
        <v>5</v>
      </c>
      <c r="B8" s="3" t="s">
        <v>201</v>
      </c>
      <c r="C8" s="3">
        <v>1009</v>
      </c>
      <c r="D8" s="1" t="s">
        <v>212</v>
      </c>
      <c r="E8" s="154">
        <f t="shared" si="0"/>
        <v>380377.72268421546</v>
      </c>
      <c r="F8" s="6">
        <f t="shared" si="1"/>
        <v>368966.39100368897</v>
      </c>
      <c r="G8" s="6">
        <f>'EY IST 2017-18 Maint Schools'!K8</f>
        <v>379533.97238507634</v>
      </c>
      <c r="H8" s="6">
        <f t="shared" si="2"/>
        <v>10567.581381387368</v>
      </c>
      <c r="I8" s="153">
        <f t="shared" si="3"/>
        <v>0</v>
      </c>
    </row>
    <row r="9" spans="1:17" x14ac:dyDescent="0.2">
      <c r="A9" s="1" t="s">
        <v>5</v>
      </c>
      <c r="B9" s="3" t="s">
        <v>202</v>
      </c>
      <c r="C9" s="3">
        <v>1010</v>
      </c>
      <c r="D9" s="1" t="s">
        <v>213</v>
      </c>
      <c r="E9" s="154">
        <f t="shared" si="0"/>
        <v>520681.80631190503</v>
      </c>
      <c r="F9" s="6">
        <f t="shared" si="1"/>
        <v>505061.35212254786</v>
      </c>
      <c r="G9" s="6">
        <f>'EY IST 2017-18 Maint Schools'!K9</f>
        <v>533867.05823871179</v>
      </c>
      <c r="H9" s="6">
        <f t="shared" si="2"/>
        <v>28805.706116163929</v>
      </c>
      <c r="I9" s="153">
        <f t="shared" si="3"/>
        <v>0</v>
      </c>
    </row>
    <row r="10" spans="1:17" x14ac:dyDescent="0.2">
      <c r="A10" s="1" t="s">
        <v>5</v>
      </c>
      <c r="B10" s="3" t="s">
        <v>203</v>
      </c>
      <c r="C10" s="3">
        <v>1000</v>
      </c>
      <c r="D10" s="1" t="s">
        <v>214</v>
      </c>
      <c r="E10" s="154">
        <f t="shared" si="0"/>
        <v>381225.58369798562</v>
      </c>
      <c r="F10" s="6">
        <f t="shared" si="1"/>
        <v>369788.81618704606</v>
      </c>
      <c r="G10" s="6">
        <f>'EY IST 2017-18 Maint Schools'!K10</f>
        <v>275635.71054137114</v>
      </c>
      <c r="H10" s="6">
        <f t="shared" si="2"/>
        <v>-94153.105645674921</v>
      </c>
      <c r="I10" s="153">
        <f t="shared" si="3"/>
        <v>94153.105645674921</v>
      </c>
    </row>
    <row r="11" spans="1:17" x14ac:dyDescent="0.2">
      <c r="D11" s="2" t="s">
        <v>75</v>
      </c>
      <c r="I11" s="151">
        <f>SUM(I4:I10)</f>
        <v>126153.6556194803</v>
      </c>
    </row>
    <row r="12" spans="1:17" x14ac:dyDescent="0.2">
      <c r="E12" s="24" t="s">
        <v>587</v>
      </c>
    </row>
    <row r="15" spans="1:17" x14ac:dyDescent="0.2">
      <c r="A15" s="4" t="s">
        <v>576</v>
      </c>
    </row>
    <row r="16" spans="1:17" ht="6" customHeight="1" x14ac:dyDescent="0.2"/>
    <row r="17" spans="1:17" s="5" customFormat="1" ht="36" customHeight="1" x14ac:dyDescent="0.2">
      <c r="A17" s="61" t="s">
        <v>0</v>
      </c>
      <c r="B17" s="62" t="s">
        <v>196</v>
      </c>
      <c r="C17" s="62" t="s">
        <v>87</v>
      </c>
      <c r="D17" s="61" t="s">
        <v>1</v>
      </c>
      <c r="E17" s="64" t="s">
        <v>579</v>
      </c>
      <c r="F17" s="76" t="s">
        <v>580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">
      <c r="A18" s="1" t="s">
        <v>5</v>
      </c>
      <c r="B18" s="3" t="s">
        <v>197</v>
      </c>
      <c r="C18" s="3">
        <v>1008</v>
      </c>
      <c r="D18" s="1" t="s">
        <v>208</v>
      </c>
      <c r="E18" s="68">
        <v>323233.44796383393</v>
      </c>
      <c r="F18" s="154">
        <v>297076.50633924938</v>
      </c>
      <c r="G18" s="24" t="s">
        <v>586</v>
      </c>
    </row>
    <row r="19" spans="1:17" x14ac:dyDescent="0.2">
      <c r="A19" s="1" t="s">
        <v>5</v>
      </c>
      <c r="B19" s="3" t="s">
        <v>198</v>
      </c>
      <c r="C19" s="3">
        <v>1012</v>
      </c>
      <c r="D19" s="1" t="s">
        <v>209</v>
      </c>
      <c r="E19" s="68">
        <v>437295.77684934239</v>
      </c>
      <c r="F19" s="154">
        <v>441288.34732776659</v>
      </c>
    </row>
    <row r="20" spans="1:17" x14ac:dyDescent="0.2">
      <c r="A20" s="1" t="s">
        <v>5</v>
      </c>
      <c r="B20" s="3" t="s">
        <v>199</v>
      </c>
      <c r="C20" s="3">
        <v>1001</v>
      </c>
      <c r="D20" s="1" t="s">
        <v>210</v>
      </c>
      <c r="E20" s="68">
        <v>410905.88408020994</v>
      </c>
      <c r="F20" s="154">
        <v>398891.39926708699</v>
      </c>
    </row>
    <row r="21" spans="1:17" x14ac:dyDescent="0.2">
      <c r="A21" s="1" t="s">
        <v>5</v>
      </c>
      <c r="B21" s="3" t="s">
        <v>200</v>
      </c>
      <c r="C21" s="3">
        <v>1002</v>
      </c>
      <c r="D21" s="1" t="s">
        <v>211</v>
      </c>
      <c r="E21" s="68">
        <v>444072.10732487973</v>
      </c>
      <c r="F21" s="154">
        <v>416237.23216025298</v>
      </c>
    </row>
    <row r="22" spans="1:17" x14ac:dyDescent="0.2">
      <c r="A22" s="1" t="s">
        <v>5</v>
      </c>
      <c r="B22" s="3" t="s">
        <v>201</v>
      </c>
      <c r="C22" s="3">
        <v>1009</v>
      </c>
      <c r="D22" s="1" t="s">
        <v>212</v>
      </c>
      <c r="E22" s="68">
        <v>380377.72268421546</v>
      </c>
      <c r="F22" s="154">
        <v>379549.71774482081</v>
      </c>
    </row>
    <row r="23" spans="1:17" x14ac:dyDescent="0.2">
      <c r="A23" s="1" t="s">
        <v>5</v>
      </c>
      <c r="B23" s="3" t="s">
        <v>202</v>
      </c>
      <c r="C23" s="3">
        <v>1010</v>
      </c>
      <c r="D23" s="1" t="s">
        <v>213</v>
      </c>
      <c r="E23" s="68">
        <v>520681.80631190503</v>
      </c>
      <c r="F23" s="154">
        <v>535891.90243118862</v>
      </c>
    </row>
    <row r="24" spans="1:17" x14ac:dyDescent="0.2">
      <c r="A24" s="1" t="s">
        <v>5</v>
      </c>
      <c r="B24" s="3" t="s">
        <v>203</v>
      </c>
      <c r="C24" s="3">
        <v>1000</v>
      </c>
      <c r="D24" s="1" t="s">
        <v>214</v>
      </c>
      <c r="E24" s="68">
        <v>381225.58369798562</v>
      </c>
      <c r="F24" s="154">
        <v>333522.14148695627</v>
      </c>
    </row>
    <row r="25" spans="1:17" x14ac:dyDescent="0.2">
      <c r="E25" s="8">
        <f>SUM(E18:E24)</f>
        <v>2897792.3289123727</v>
      </c>
      <c r="F25" s="8">
        <f>SUM(F18:F24)</f>
        <v>2802457.2467573215</v>
      </c>
    </row>
    <row r="30" spans="1:17" x14ac:dyDescent="0.2">
      <c r="A30" s="149" t="s">
        <v>577</v>
      </c>
    </row>
    <row r="31" spans="1:17" ht="4.5" customHeight="1" x14ac:dyDescent="0.2"/>
    <row r="32" spans="1:17" x14ac:dyDescent="0.2">
      <c r="A32" s="1" t="s">
        <v>578</v>
      </c>
    </row>
    <row r="33" spans="1:1" x14ac:dyDescent="0.2">
      <c r="A33" s="1" t="s">
        <v>588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10"/>
    <pageSetUpPr fitToPage="1"/>
  </sheetPr>
  <dimension ref="A1:J200"/>
  <sheetViews>
    <sheetView tabSelected="1" zoomScale="115" zoomScaleNormal="115" workbookViewId="0">
      <pane xSplit="4" ySplit="5" topLeftCell="E6" activePane="bottomRight" state="frozen"/>
      <selection pane="topRight" activeCell="D1" sqref="D1"/>
      <selection pane="bottomLeft" activeCell="A4" sqref="A4"/>
      <selection pane="bottomRight" activeCell="D18" sqref="D18"/>
    </sheetView>
  </sheetViews>
  <sheetFormatPr defaultRowHeight="11.25" x14ac:dyDescent="0.2"/>
  <cols>
    <col min="1" max="1" width="25" style="1" customWidth="1"/>
    <col min="2" max="2" width="5.5703125" style="3" hidden="1" customWidth="1"/>
    <col min="3" max="3" width="6.85546875" style="3" hidden="1" customWidth="1"/>
    <col min="4" max="4" width="35.5703125" style="1" bestFit="1" customWidth="1"/>
    <col min="5" max="5" width="8.85546875" style="56" customWidth="1"/>
    <col min="6" max="6" width="9.5703125" style="56" bestFit="1" customWidth="1"/>
    <col min="7" max="7" width="9.140625" style="180"/>
    <col min="8" max="8" width="11.140625" style="56" customWidth="1"/>
    <col min="9" max="9" width="9.140625" style="56"/>
    <col min="10" max="10" width="1.140625" style="56" customWidth="1"/>
    <col min="11" max="16384" width="9.140625" style="1"/>
  </cols>
  <sheetData>
    <row r="1" spans="1:10" x14ac:dyDescent="0.2">
      <c r="A1" s="4" t="s">
        <v>644</v>
      </c>
      <c r="I1" s="16" t="s">
        <v>643</v>
      </c>
    </row>
    <row r="2" spans="1:10" x14ac:dyDescent="0.2">
      <c r="A2" s="4"/>
      <c r="I2" s="16"/>
    </row>
    <row r="3" spans="1:10" x14ac:dyDescent="0.2">
      <c r="A3" s="4" t="s">
        <v>645</v>
      </c>
      <c r="I3" s="16"/>
    </row>
    <row r="5" spans="1:10" s="5" customFormat="1" ht="60" customHeight="1" x14ac:dyDescent="0.2">
      <c r="A5" s="165" t="s">
        <v>0</v>
      </c>
      <c r="B5" s="166" t="s">
        <v>157</v>
      </c>
      <c r="C5" s="166" t="s">
        <v>158</v>
      </c>
      <c r="D5" s="165" t="s">
        <v>1</v>
      </c>
      <c r="E5" s="193" t="s">
        <v>646</v>
      </c>
      <c r="F5" s="195" t="s">
        <v>647</v>
      </c>
      <c r="G5" s="181" t="s">
        <v>641</v>
      </c>
      <c r="H5" s="186" t="s">
        <v>572</v>
      </c>
      <c r="I5" s="186" t="s">
        <v>642</v>
      </c>
      <c r="J5" s="148"/>
    </row>
    <row r="6" spans="1:10" hidden="1" x14ac:dyDescent="0.2">
      <c r="A6" s="167" t="s">
        <v>239</v>
      </c>
      <c r="B6" s="168" t="s">
        <v>649</v>
      </c>
      <c r="C6" s="168">
        <v>2173</v>
      </c>
      <c r="D6" s="167" t="s">
        <v>650</v>
      </c>
      <c r="E6" s="194"/>
      <c r="F6" s="196"/>
      <c r="G6" s="182"/>
      <c r="H6" s="187"/>
      <c r="I6" s="188"/>
    </row>
    <row r="7" spans="1:10" x14ac:dyDescent="0.2">
      <c r="A7" s="167" t="s">
        <v>239</v>
      </c>
      <c r="B7" s="168" t="s">
        <v>651</v>
      </c>
      <c r="C7" s="168">
        <v>3000</v>
      </c>
      <c r="D7" s="167" t="s">
        <v>652</v>
      </c>
      <c r="E7" s="194">
        <v>4.727258627325214</v>
      </c>
      <c r="F7" s="196">
        <v>4.7785677867602869</v>
      </c>
      <c r="G7" s="183">
        <v>-5.1309159435072971E-2</v>
      </c>
      <c r="H7" s="189">
        <v>-1617.2581012442658</v>
      </c>
      <c r="I7" s="190">
        <v>-1.073735096470374E-2</v>
      </c>
    </row>
    <row r="8" spans="1:10" hidden="1" x14ac:dyDescent="0.2">
      <c r="A8" s="167" t="s">
        <v>239</v>
      </c>
      <c r="B8" s="168" t="s">
        <v>653</v>
      </c>
      <c r="C8" s="168">
        <v>3026</v>
      </c>
      <c r="D8" s="167" t="s">
        <v>654</v>
      </c>
      <c r="E8" s="194"/>
      <c r="F8" s="196"/>
      <c r="G8" s="182"/>
      <c r="H8" s="187"/>
      <c r="I8" s="188"/>
    </row>
    <row r="9" spans="1:10" x14ac:dyDescent="0.2">
      <c r="A9" s="167" t="s">
        <v>240</v>
      </c>
      <c r="B9" s="168">
        <v>0</v>
      </c>
      <c r="C9" s="168">
        <v>2001</v>
      </c>
      <c r="D9" s="167" t="s">
        <v>655</v>
      </c>
      <c r="E9" s="194">
        <v>4.5497738028420116</v>
      </c>
      <c r="F9" s="196">
        <v>4.5635404662204362</v>
      </c>
      <c r="G9" s="183">
        <v>-1.3766663378424582E-2</v>
      </c>
      <c r="H9" s="189">
        <v>-358.61817341801515</v>
      </c>
      <c r="I9" s="190">
        <v>-3.0166629353516328E-3</v>
      </c>
    </row>
    <row r="10" spans="1:10" x14ac:dyDescent="0.2">
      <c r="A10" s="167" t="s">
        <v>240</v>
      </c>
      <c r="B10" s="168">
        <v>0</v>
      </c>
      <c r="C10" s="168" t="s">
        <v>656</v>
      </c>
      <c r="D10" s="167" t="s">
        <v>657</v>
      </c>
      <c r="E10" s="194">
        <v>4.4759262347616531</v>
      </c>
      <c r="F10" s="196">
        <v>4.4933912734343879</v>
      </c>
      <c r="G10" s="183">
        <v>-1.7465038672734856E-2</v>
      </c>
      <c r="H10" s="189">
        <v>-363.45869465598582</v>
      </c>
      <c r="I10" s="190">
        <v>-3.8868279234863801E-3</v>
      </c>
    </row>
    <row r="11" spans="1:10" x14ac:dyDescent="0.2">
      <c r="A11" s="167" t="s">
        <v>239</v>
      </c>
      <c r="B11" s="168" t="s">
        <v>658</v>
      </c>
      <c r="C11" s="168">
        <v>2150</v>
      </c>
      <c r="D11" s="167" t="s">
        <v>659</v>
      </c>
      <c r="E11" s="194">
        <v>4.1979941823825575</v>
      </c>
      <c r="F11" s="196">
        <v>4.2083390266248086</v>
      </c>
      <c r="G11" s="183">
        <v>-1.0344844242251128E-2</v>
      </c>
      <c r="H11" s="189">
        <v>-199.75330898684626</v>
      </c>
      <c r="I11" s="190">
        <v>-2.4581774844666393E-3</v>
      </c>
    </row>
    <row r="12" spans="1:10" x14ac:dyDescent="0.2">
      <c r="A12" s="167" t="s">
        <v>240</v>
      </c>
      <c r="B12" s="168">
        <v>0</v>
      </c>
      <c r="C12" s="168">
        <v>2184</v>
      </c>
      <c r="D12" s="167" t="s">
        <v>660</v>
      </c>
      <c r="E12" s="194">
        <v>4.7816113147873542</v>
      </c>
      <c r="F12" s="196">
        <v>4.82942241207666</v>
      </c>
      <c r="G12" s="183">
        <v>-4.7811097289305771E-2</v>
      </c>
      <c r="H12" s="189">
        <v>-824.1804762574767</v>
      </c>
      <c r="I12" s="190">
        <v>-9.8999617779855775E-3</v>
      </c>
    </row>
    <row r="13" spans="1:10" x14ac:dyDescent="0.2">
      <c r="A13" s="167" t="s">
        <v>239</v>
      </c>
      <c r="B13" s="168" t="s">
        <v>661</v>
      </c>
      <c r="C13" s="168">
        <v>3360</v>
      </c>
      <c r="D13" s="167" t="s">
        <v>662</v>
      </c>
      <c r="E13" s="194">
        <v>4.2281941324080616</v>
      </c>
      <c r="F13" s="196">
        <v>4.2464227311137925</v>
      </c>
      <c r="G13" s="183">
        <v>-1.8228598705730903E-2</v>
      </c>
      <c r="H13" s="189">
        <v>-501.71781441657708</v>
      </c>
      <c r="I13" s="190">
        <v>-4.292695254329959E-3</v>
      </c>
    </row>
    <row r="14" spans="1:10" x14ac:dyDescent="0.2">
      <c r="A14" s="167" t="s">
        <v>239</v>
      </c>
      <c r="B14" s="168" t="s">
        <v>663</v>
      </c>
      <c r="C14" s="168">
        <v>2102</v>
      </c>
      <c r="D14" s="167" t="s">
        <v>664</v>
      </c>
      <c r="E14" s="194">
        <v>4.5863999696818594</v>
      </c>
      <c r="F14" s="196">
        <v>4.6174314694743508</v>
      </c>
      <c r="G14" s="183">
        <v>-3.1031499792491424E-2</v>
      </c>
      <c r="H14" s="189">
        <v>-1243.454471771616</v>
      </c>
      <c r="I14" s="190">
        <v>-6.7205111754531366E-3</v>
      </c>
    </row>
    <row r="15" spans="1:10" x14ac:dyDescent="0.2">
      <c r="A15" s="167" t="s">
        <v>240</v>
      </c>
      <c r="B15" s="168">
        <v>0</v>
      </c>
      <c r="C15" s="168">
        <v>2020</v>
      </c>
      <c r="D15" s="167" t="s">
        <v>665</v>
      </c>
      <c r="E15" s="194">
        <v>4.7661113034037283</v>
      </c>
      <c r="F15" s="196">
        <v>4.8563589000542464</v>
      </c>
      <c r="G15" s="183">
        <v>-9.0247596650518069E-2</v>
      </c>
      <c r="H15" s="189">
        <v>-3010.3247465509467</v>
      </c>
      <c r="I15" s="190">
        <v>-1.8583386958799575E-2</v>
      </c>
    </row>
    <row r="16" spans="1:10" hidden="1" x14ac:dyDescent="0.2">
      <c r="A16" s="167" t="s">
        <v>239</v>
      </c>
      <c r="B16" s="168" t="s">
        <v>666</v>
      </c>
      <c r="C16" s="168">
        <v>2166</v>
      </c>
      <c r="D16" s="167" t="s">
        <v>667</v>
      </c>
      <c r="E16" s="194"/>
      <c r="F16" s="196"/>
      <c r="G16" s="182"/>
      <c r="H16" s="187"/>
      <c r="I16" s="188"/>
    </row>
    <row r="17" spans="1:9" hidden="1" x14ac:dyDescent="0.2">
      <c r="A17" s="167" t="s">
        <v>239</v>
      </c>
      <c r="B17" s="168" t="s">
        <v>668</v>
      </c>
      <c r="C17" s="168">
        <v>2062</v>
      </c>
      <c r="D17" s="167" t="s">
        <v>669</v>
      </c>
      <c r="E17" s="194"/>
      <c r="F17" s="196"/>
      <c r="G17" s="182"/>
      <c r="H17" s="187"/>
      <c r="I17" s="188"/>
    </row>
    <row r="18" spans="1:9" x14ac:dyDescent="0.2">
      <c r="A18" s="167" t="s">
        <v>239</v>
      </c>
      <c r="B18" s="168" t="s">
        <v>670</v>
      </c>
      <c r="C18" s="168">
        <v>2075</v>
      </c>
      <c r="D18" s="167" t="s">
        <v>671</v>
      </c>
      <c r="E18" s="194">
        <v>4.6970144759467365</v>
      </c>
      <c r="F18" s="196">
        <v>4.7370519455220776</v>
      </c>
      <c r="G18" s="183">
        <v>-4.0037469575341156E-2</v>
      </c>
      <c r="H18" s="189">
        <v>-1465.8768099595516</v>
      </c>
      <c r="I18" s="190">
        <v>-8.451980268696091E-3</v>
      </c>
    </row>
    <row r="19" spans="1:9" x14ac:dyDescent="0.2">
      <c r="A19" s="167" t="s">
        <v>239</v>
      </c>
      <c r="B19" s="168" t="s">
        <v>672</v>
      </c>
      <c r="C19" s="168">
        <v>2107</v>
      </c>
      <c r="D19" s="167" t="s">
        <v>673</v>
      </c>
      <c r="E19" s="194">
        <v>4.5399618394924497</v>
      </c>
      <c r="F19" s="196">
        <v>4.5443785878266532</v>
      </c>
      <c r="G19" s="183">
        <v>-4.4167483342034686E-3</v>
      </c>
      <c r="H19" s="189">
        <v>-118.6611916201594</v>
      </c>
      <c r="I19" s="190">
        <v>-9.7191469611157544E-4</v>
      </c>
    </row>
    <row r="20" spans="1:9" x14ac:dyDescent="0.2">
      <c r="A20" s="167" t="s">
        <v>240</v>
      </c>
      <c r="B20" s="168">
        <v>0</v>
      </c>
      <c r="C20" s="168" t="s">
        <v>674</v>
      </c>
      <c r="D20" s="167" t="s">
        <v>675</v>
      </c>
      <c r="E20" s="194">
        <v>4.625260080846755</v>
      </c>
      <c r="F20" s="196">
        <v>4.6458799977271177</v>
      </c>
      <c r="G20" s="183">
        <v>-2.0619916880362688E-2</v>
      </c>
      <c r="H20" s="189">
        <v>-603.26118803411975</v>
      </c>
      <c r="I20" s="190">
        <v>-4.4383231789134614E-3</v>
      </c>
    </row>
    <row r="21" spans="1:9" hidden="1" x14ac:dyDescent="0.2">
      <c r="A21" s="167" t="s">
        <v>241</v>
      </c>
      <c r="B21" s="168">
        <v>0</v>
      </c>
      <c r="C21" s="168" t="s">
        <v>676</v>
      </c>
      <c r="D21" s="167" t="s">
        <v>677</v>
      </c>
      <c r="E21" s="194"/>
      <c r="F21" s="196"/>
      <c r="G21" s="182"/>
      <c r="H21" s="187"/>
      <c r="I21" s="188"/>
    </row>
    <row r="22" spans="1:9" hidden="1" x14ac:dyDescent="0.2">
      <c r="A22" s="167" t="s">
        <v>239</v>
      </c>
      <c r="B22" s="168" t="s">
        <v>678</v>
      </c>
      <c r="C22" s="168">
        <v>3031</v>
      </c>
      <c r="D22" s="167" t="s">
        <v>679</v>
      </c>
      <c r="E22" s="194"/>
      <c r="F22" s="196"/>
      <c r="G22" s="182"/>
      <c r="H22" s="187"/>
      <c r="I22" s="188"/>
    </row>
    <row r="23" spans="1:9" hidden="1" x14ac:dyDescent="0.2">
      <c r="A23" s="167" t="s">
        <v>239</v>
      </c>
      <c r="B23" s="168" t="s">
        <v>680</v>
      </c>
      <c r="C23" s="168">
        <v>2203</v>
      </c>
      <c r="D23" s="167" t="s">
        <v>681</v>
      </c>
      <c r="E23" s="194"/>
      <c r="F23" s="196"/>
      <c r="G23" s="182"/>
      <c r="H23" s="187"/>
      <c r="I23" s="188"/>
    </row>
    <row r="24" spans="1:9" x14ac:dyDescent="0.2">
      <c r="A24" s="167" t="s">
        <v>239</v>
      </c>
      <c r="B24" s="168" t="s">
        <v>682</v>
      </c>
      <c r="C24" s="168">
        <v>2036</v>
      </c>
      <c r="D24" s="167" t="s">
        <v>683</v>
      </c>
      <c r="E24" s="194">
        <v>4.6568836610051507</v>
      </c>
      <c r="F24" s="196">
        <v>4.7087562779914069</v>
      </c>
      <c r="G24" s="183">
        <v>-5.1872616986256226E-2</v>
      </c>
      <c r="H24" s="189">
        <v>-2222.6774390776804</v>
      </c>
      <c r="I24" s="190">
        <v>-1.1016203414202508E-2</v>
      </c>
    </row>
    <row r="25" spans="1:9" x14ac:dyDescent="0.2">
      <c r="A25" s="167" t="s">
        <v>239</v>
      </c>
      <c r="B25" s="168" t="s">
        <v>684</v>
      </c>
      <c r="C25" s="168">
        <v>2087</v>
      </c>
      <c r="D25" s="167" t="s">
        <v>685</v>
      </c>
      <c r="E25" s="194">
        <v>4.924140090537354</v>
      </c>
      <c r="F25" s="196">
        <v>4.9636724724152073</v>
      </c>
      <c r="G25" s="183">
        <v>-3.953238187785324E-2</v>
      </c>
      <c r="H25" s="189">
        <v>-1029.9574983692316</v>
      </c>
      <c r="I25" s="190">
        <v>-7.9643413415264597E-3</v>
      </c>
    </row>
    <row r="26" spans="1:9" x14ac:dyDescent="0.2">
      <c r="A26" s="167" t="s">
        <v>239</v>
      </c>
      <c r="B26" s="168" t="s">
        <v>686</v>
      </c>
      <c r="C26" s="168">
        <v>2094</v>
      </c>
      <c r="D26" s="167" t="s">
        <v>687</v>
      </c>
      <c r="E26" s="194">
        <v>4.6079750483329933</v>
      </c>
      <c r="F26" s="196">
        <v>4.6352674338702693</v>
      </c>
      <c r="G26" s="183">
        <v>-2.7292385537275976E-2</v>
      </c>
      <c r="H26" s="189">
        <v>-921.92462347542812</v>
      </c>
      <c r="I26" s="190">
        <v>-5.8879850896732533E-3</v>
      </c>
    </row>
    <row r="27" spans="1:9" x14ac:dyDescent="0.2">
      <c r="A27" s="167" t="s">
        <v>240</v>
      </c>
      <c r="B27" s="168">
        <v>0</v>
      </c>
      <c r="C27" s="168">
        <v>2013</v>
      </c>
      <c r="D27" s="167" t="s">
        <v>688</v>
      </c>
      <c r="E27" s="194">
        <v>4.5025461343284006</v>
      </c>
      <c r="F27" s="196">
        <v>4.5317086125025341</v>
      </c>
      <c r="G27" s="183">
        <v>-2.9162478174133533E-2</v>
      </c>
      <c r="H27" s="189">
        <v>-415.31844349784956</v>
      </c>
      <c r="I27" s="190">
        <v>-6.435205938368882E-3</v>
      </c>
    </row>
    <row r="28" spans="1:9" x14ac:dyDescent="0.2">
      <c r="A28" s="167" t="s">
        <v>239</v>
      </c>
      <c r="B28" s="168" t="s">
        <v>689</v>
      </c>
      <c r="C28" s="168">
        <v>3024</v>
      </c>
      <c r="D28" s="167" t="s">
        <v>690</v>
      </c>
      <c r="E28" s="194">
        <v>4.4240641214807184</v>
      </c>
      <c r="F28" s="196">
        <v>4.4269261810167331</v>
      </c>
      <c r="G28" s="183">
        <v>-2.862059536014705E-3</v>
      </c>
      <c r="H28" s="189">
        <v>-115.31875458123646</v>
      </c>
      <c r="I28" s="190">
        <v>-6.4651169208274073E-4</v>
      </c>
    </row>
    <row r="29" spans="1:9" hidden="1" x14ac:dyDescent="0.2">
      <c r="A29" s="167" t="s">
        <v>239</v>
      </c>
      <c r="B29" s="168" t="s">
        <v>691</v>
      </c>
      <c r="C29" s="168">
        <v>2015</v>
      </c>
      <c r="D29" s="167" t="s">
        <v>692</v>
      </c>
      <c r="E29" s="194"/>
      <c r="F29" s="196"/>
      <c r="G29" s="182"/>
      <c r="H29" s="187"/>
      <c r="I29" s="188"/>
    </row>
    <row r="30" spans="1:9" x14ac:dyDescent="0.2">
      <c r="A30" s="167" t="s">
        <v>240</v>
      </c>
      <c r="B30" s="168">
        <v>0</v>
      </c>
      <c r="C30" s="168">
        <v>2186</v>
      </c>
      <c r="D30" s="167" t="s">
        <v>693</v>
      </c>
      <c r="E30" s="194">
        <v>4.531028208471886</v>
      </c>
      <c r="F30" s="196">
        <v>4.5511111291235666</v>
      </c>
      <c r="G30" s="183">
        <v>-2.0082920651680602E-2</v>
      </c>
      <c r="H30" s="189">
        <v>-866.30859683800793</v>
      </c>
      <c r="I30" s="190">
        <v>-4.4127511022892252E-3</v>
      </c>
    </row>
    <row r="31" spans="1:9" x14ac:dyDescent="0.2">
      <c r="A31" s="167" t="s">
        <v>239</v>
      </c>
      <c r="B31" s="168" t="s">
        <v>694</v>
      </c>
      <c r="C31" s="168">
        <v>2110</v>
      </c>
      <c r="D31" s="167" t="s">
        <v>695</v>
      </c>
      <c r="E31" s="194">
        <v>4.2891039249070051</v>
      </c>
      <c r="F31" s="196">
        <v>4.3285932550287383</v>
      </c>
      <c r="G31" s="183">
        <v>-3.9489330121733168E-2</v>
      </c>
      <c r="H31" s="189">
        <v>-543.44551441636054</v>
      </c>
      <c r="I31" s="190">
        <v>-9.1229015514120437E-3</v>
      </c>
    </row>
    <row r="32" spans="1:9" x14ac:dyDescent="0.2">
      <c r="A32" s="167" t="s">
        <v>239</v>
      </c>
      <c r="B32" s="168" t="s">
        <v>696</v>
      </c>
      <c r="C32" s="168">
        <v>2111</v>
      </c>
      <c r="D32" s="167" t="s">
        <v>697</v>
      </c>
      <c r="E32" s="194">
        <v>4.2454779998404462</v>
      </c>
      <c r="F32" s="196">
        <v>4.2671380348474051</v>
      </c>
      <c r="G32" s="183">
        <v>-2.16600350069589E-2</v>
      </c>
      <c r="H32" s="189">
        <v>-685.76528655200468</v>
      </c>
      <c r="I32" s="190">
        <v>-5.076009922827196E-3</v>
      </c>
    </row>
    <row r="33" spans="1:9" x14ac:dyDescent="0.2">
      <c r="A33" s="167" t="s">
        <v>239</v>
      </c>
      <c r="B33" s="168" t="s">
        <v>698</v>
      </c>
      <c r="C33" s="168">
        <v>2024</v>
      </c>
      <c r="D33" s="167" t="s">
        <v>699</v>
      </c>
      <c r="E33" s="194">
        <v>4.5338581447250252</v>
      </c>
      <c r="F33" s="196">
        <v>4.5414485541495146</v>
      </c>
      <c r="G33" s="183">
        <v>-7.5904094244894083E-3</v>
      </c>
      <c r="H33" s="189">
        <v>-280.94622891082042</v>
      </c>
      <c r="I33" s="190">
        <v>-1.6713630758965481E-3</v>
      </c>
    </row>
    <row r="34" spans="1:9" hidden="1" x14ac:dyDescent="0.2">
      <c r="A34" s="167" t="s">
        <v>239</v>
      </c>
      <c r="B34" s="168" t="s">
        <v>700</v>
      </c>
      <c r="C34" s="168">
        <v>2112</v>
      </c>
      <c r="D34" s="167" t="s">
        <v>701</v>
      </c>
      <c r="E34" s="194"/>
      <c r="F34" s="196"/>
      <c r="G34" s="182"/>
      <c r="H34" s="187"/>
      <c r="I34" s="188"/>
    </row>
    <row r="35" spans="1:9" x14ac:dyDescent="0.2">
      <c r="A35" s="167" t="s">
        <v>240</v>
      </c>
      <c r="B35" s="168">
        <v>0</v>
      </c>
      <c r="C35" s="168">
        <v>2167</v>
      </c>
      <c r="D35" s="167" t="s">
        <v>702</v>
      </c>
      <c r="E35" s="194">
        <v>4.3012390863940357</v>
      </c>
      <c r="F35" s="196">
        <v>4.3239639004142916</v>
      </c>
      <c r="G35" s="183">
        <v>-2.2724814020255835E-2</v>
      </c>
      <c r="H35" s="189">
        <v>-422.90091398140953</v>
      </c>
      <c r="I35" s="190">
        <v>-5.2555512820258166E-3</v>
      </c>
    </row>
    <row r="36" spans="1:9" x14ac:dyDescent="0.2">
      <c r="A36" s="167" t="s">
        <v>240</v>
      </c>
      <c r="B36" s="168">
        <v>0</v>
      </c>
      <c r="C36" s="168" t="s">
        <v>703</v>
      </c>
      <c r="D36" s="167" t="s">
        <v>704</v>
      </c>
      <c r="E36" s="194">
        <v>4.4986438612395867</v>
      </c>
      <c r="F36" s="196">
        <v>4.5168220205840157</v>
      </c>
      <c r="G36" s="183">
        <v>-1.8178159344429012E-2</v>
      </c>
      <c r="H36" s="189">
        <v>-509.97296195702256</v>
      </c>
      <c r="I36" s="190">
        <v>-4.0245462986117087E-3</v>
      </c>
    </row>
    <row r="37" spans="1:9" x14ac:dyDescent="0.2">
      <c r="A37" s="167" t="s">
        <v>240</v>
      </c>
      <c r="B37" s="168">
        <v>0</v>
      </c>
      <c r="C37" s="168">
        <v>2018</v>
      </c>
      <c r="D37" s="167" t="s">
        <v>705</v>
      </c>
      <c r="E37" s="194">
        <v>4.6459446974146612</v>
      </c>
      <c r="F37" s="196">
        <v>4.7026616134355024</v>
      </c>
      <c r="G37" s="183">
        <v>-5.6716916020841168E-2</v>
      </c>
      <c r="H37" s="189">
        <v>-2115.9256318097941</v>
      </c>
      <c r="I37" s="190">
        <v>-1.2060599014566797E-2</v>
      </c>
    </row>
    <row r="38" spans="1:9" hidden="1" x14ac:dyDescent="0.2">
      <c r="A38" s="167" t="s">
        <v>241</v>
      </c>
      <c r="B38" s="168">
        <v>0</v>
      </c>
      <c r="C38" s="168">
        <v>2008</v>
      </c>
      <c r="D38" s="167" t="s">
        <v>706</v>
      </c>
      <c r="E38" s="194"/>
      <c r="F38" s="196"/>
      <c r="G38" s="182"/>
      <c r="H38" s="187"/>
      <c r="I38" s="188"/>
    </row>
    <row r="39" spans="1:9" hidden="1" x14ac:dyDescent="0.2">
      <c r="A39" s="167" t="s">
        <v>239</v>
      </c>
      <c r="B39" s="168" t="s">
        <v>707</v>
      </c>
      <c r="C39" s="168">
        <v>3028</v>
      </c>
      <c r="D39" s="167" t="s">
        <v>708</v>
      </c>
      <c r="E39" s="194"/>
      <c r="F39" s="196"/>
      <c r="G39" s="182"/>
      <c r="H39" s="187"/>
      <c r="I39" s="188"/>
    </row>
    <row r="40" spans="1:9" hidden="1" x14ac:dyDescent="0.2">
      <c r="A40" s="167" t="s">
        <v>239</v>
      </c>
      <c r="B40" s="168" t="s">
        <v>709</v>
      </c>
      <c r="C40" s="168">
        <v>2147</v>
      </c>
      <c r="D40" s="167" t="s">
        <v>710</v>
      </c>
      <c r="E40" s="194"/>
      <c r="F40" s="196"/>
      <c r="G40" s="182"/>
      <c r="H40" s="187"/>
      <c r="I40" s="188"/>
    </row>
    <row r="41" spans="1:9" x14ac:dyDescent="0.2">
      <c r="A41" s="167" t="s">
        <v>239</v>
      </c>
      <c r="B41" s="168" t="s">
        <v>711</v>
      </c>
      <c r="C41" s="168">
        <v>2120</v>
      </c>
      <c r="D41" s="167" t="s">
        <v>712</v>
      </c>
      <c r="E41" s="194">
        <v>4.696676325544904</v>
      </c>
      <c r="F41" s="196">
        <v>4.734528820024507</v>
      </c>
      <c r="G41" s="183">
        <v>-3.7852494479603038E-2</v>
      </c>
      <c r="H41" s="189">
        <v>-1601.5315458885432</v>
      </c>
      <c r="I41" s="190">
        <v>-7.9949866013081516E-3</v>
      </c>
    </row>
    <row r="42" spans="1:9" x14ac:dyDescent="0.2">
      <c r="A42" s="167" t="s">
        <v>239</v>
      </c>
      <c r="B42" s="168" t="s">
        <v>713</v>
      </c>
      <c r="C42" s="168">
        <v>2113</v>
      </c>
      <c r="D42" s="167" t="s">
        <v>714</v>
      </c>
      <c r="E42" s="194">
        <v>4.1856016079713605</v>
      </c>
      <c r="F42" s="196">
        <v>4.2001533471636376</v>
      </c>
      <c r="G42" s="183">
        <v>-1.4551739192277147E-2</v>
      </c>
      <c r="H42" s="189">
        <v>-398.99788290531438</v>
      </c>
      <c r="I42" s="190">
        <v>-3.4645733118539024E-3</v>
      </c>
    </row>
    <row r="43" spans="1:9" x14ac:dyDescent="0.2">
      <c r="A43" s="167" t="s">
        <v>239</v>
      </c>
      <c r="B43" s="168" t="s">
        <v>715</v>
      </c>
      <c r="C43" s="168">
        <v>2103</v>
      </c>
      <c r="D43" s="167" t="s">
        <v>716</v>
      </c>
      <c r="E43" s="194">
        <v>4.6743300716180114</v>
      </c>
      <c r="F43" s="196">
        <v>4.7275417525531038</v>
      </c>
      <c r="G43" s="183">
        <v>-5.3211680935092431E-2</v>
      </c>
      <c r="H43" s="189">
        <v>-1628.0956739413273</v>
      </c>
      <c r="I43" s="190">
        <v>-1.1255676569404294E-2</v>
      </c>
    </row>
    <row r="44" spans="1:9" x14ac:dyDescent="0.2">
      <c r="A44" s="167" t="s">
        <v>239</v>
      </c>
      <c r="B44" s="168" t="s">
        <v>717</v>
      </c>
      <c r="C44" s="168">
        <v>2084</v>
      </c>
      <c r="D44" s="167" t="s">
        <v>718</v>
      </c>
      <c r="E44" s="194">
        <v>4.6379183212039701</v>
      </c>
      <c r="F44" s="196">
        <v>4.6480321488750507</v>
      </c>
      <c r="G44" s="183">
        <v>-1.01138276710806E-2</v>
      </c>
      <c r="H44" s="189">
        <v>-262.47335476153029</v>
      </c>
      <c r="I44" s="190">
        <v>-2.175937546716078E-3</v>
      </c>
    </row>
    <row r="45" spans="1:9" x14ac:dyDescent="0.2">
      <c r="A45" s="167" t="s">
        <v>239</v>
      </c>
      <c r="B45" s="168" t="s">
        <v>719</v>
      </c>
      <c r="C45" s="168">
        <v>2183</v>
      </c>
      <c r="D45" s="167" t="s">
        <v>720</v>
      </c>
      <c r="E45" s="194">
        <v>4.5937445838150142</v>
      </c>
      <c r="F45" s="196">
        <v>4.6131318364934533</v>
      </c>
      <c r="G45" s="183">
        <v>-1.9387252678439104E-2</v>
      </c>
      <c r="H45" s="189">
        <v>-725.02662403956163</v>
      </c>
      <c r="I45" s="190">
        <v>-4.2026227226091839E-3</v>
      </c>
    </row>
    <row r="46" spans="1:9" x14ac:dyDescent="0.2">
      <c r="A46" s="167" t="s">
        <v>239</v>
      </c>
      <c r="B46" s="168" t="s">
        <v>721</v>
      </c>
      <c r="C46" s="168">
        <v>2065</v>
      </c>
      <c r="D46" s="167" t="s">
        <v>722</v>
      </c>
      <c r="E46" s="194">
        <v>4.7135625451372709</v>
      </c>
      <c r="F46" s="196">
        <v>4.7329654824742047</v>
      </c>
      <c r="G46" s="183">
        <v>-1.9402937336933768E-2</v>
      </c>
      <c r="H46" s="189">
        <v>-435.05035566924334</v>
      </c>
      <c r="I46" s="190">
        <v>-4.0995307083436794E-3</v>
      </c>
    </row>
    <row r="47" spans="1:9" x14ac:dyDescent="0.2">
      <c r="A47" s="167" t="s">
        <v>240</v>
      </c>
      <c r="B47" s="168">
        <v>0</v>
      </c>
      <c r="C47" s="168">
        <v>2007</v>
      </c>
      <c r="D47" s="167" t="s">
        <v>723</v>
      </c>
      <c r="E47" s="194">
        <v>4.7028165027120865</v>
      </c>
      <c r="F47" s="196">
        <v>4.7701875382321237</v>
      </c>
      <c r="G47" s="183">
        <v>-6.7371035520037204E-2</v>
      </c>
      <c r="H47" s="189">
        <v>-2433.3617581890662</v>
      </c>
      <c r="I47" s="190">
        <v>-1.4123351541228013E-2</v>
      </c>
    </row>
    <row r="48" spans="1:9" x14ac:dyDescent="0.2">
      <c r="A48" s="167" t="s">
        <v>239</v>
      </c>
      <c r="B48" s="168" t="s">
        <v>724</v>
      </c>
      <c r="C48" s="168">
        <v>5201</v>
      </c>
      <c r="D48" s="167" t="s">
        <v>725</v>
      </c>
      <c r="E48" s="194">
        <v>4.302185244443832</v>
      </c>
      <c r="F48" s="196">
        <v>4.3100198066932034</v>
      </c>
      <c r="G48" s="183">
        <v>-7.8345622493714018E-3</v>
      </c>
      <c r="H48" s="189">
        <v>-117.58941022035495</v>
      </c>
      <c r="I48" s="190">
        <v>-1.8177555094305298E-3</v>
      </c>
    </row>
    <row r="49" spans="1:9" x14ac:dyDescent="0.2">
      <c r="A49" s="167" t="s">
        <v>239</v>
      </c>
      <c r="B49" s="168" t="s">
        <v>726</v>
      </c>
      <c r="C49" s="168">
        <v>2027</v>
      </c>
      <c r="D49" s="167" t="s">
        <v>727</v>
      </c>
      <c r="E49" s="194">
        <v>4.4437909591481866</v>
      </c>
      <c r="F49" s="196">
        <v>4.4685297330590945</v>
      </c>
      <c r="G49" s="183">
        <v>-2.4738773910907952E-2</v>
      </c>
      <c r="H49" s="189">
        <v>-604.53235534170221</v>
      </c>
      <c r="I49" s="190">
        <v>-5.5362222898250879E-3</v>
      </c>
    </row>
    <row r="50" spans="1:9" x14ac:dyDescent="0.2">
      <c r="A50" s="167" t="s">
        <v>239</v>
      </c>
      <c r="B50" s="168" t="s">
        <v>728</v>
      </c>
      <c r="C50" s="168">
        <v>2182</v>
      </c>
      <c r="D50" s="167" t="s">
        <v>729</v>
      </c>
      <c r="E50" s="194">
        <v>4.651345993996765</v>
      </c>
      <c r="F50" s="196">
        <v>4.6791105870249918</v>
      </c>
      <c r="G50" s="183">
        <v>-2.7764593028226869E-2</v>
      </c>
      <c r="H50" s="189">
        <v>-1078.6626860554341</v>
      </c>
      <c r="I50" s="190">
        <v>-5.9337330272161148E-3</v>
      </c>
    </row>
    <row r="51" spans="1:9" x14ac:dyDescent="0.2">
      <c r="A51" s="167" t="s">
        <v>239</v>
      </c>
      <c r="B51" s="168" t="s">
        <v>730</v>
      </c>
      <c r="C51" s="168">
        <v>2157</v>
      </c>
      <c r="D51" s="167" t="s">
        <v>731</v>
      </c>
      <c r="E51" s="194">
        <v>4.4495876571154307</v>
      </c>
      <c r="F51" s="196">
        <v>4.4838105848945506</v>
      </c>
      <c r="G51" s="183">
        <v>-3.4222927779119949E-2</v>
      </c>
      <c r="H51" s="189">
        <v>-535.86497505154375</v>
      </c>
      <c r="I51" s="190">
        <v>-7.632554304236927E-3</v>
      </c>
    </row>
    <row r="52" spans="1:9" x14ac:dyDescent="0.2">
      <c r="A52" s="167" t="s">
        <v>240</v>
      </c>
      <c r="B52" s="168">
        <v>0</v>
      </c>
      <c r="C52" s="168">
        <v>2034</v>
      </c>
      <c r="D52" s="167" t="s">
        <v>732</v>
      </c>
      <c r="E52" s="194">
        <v>4.7933838025086324</v>
      </c>
      <c r="F52" s="196">
        <v>4.8359776663044061</v>
      </c>
      <c r="G52" s="183">
        <v>-4.2593863795773679E-2</v>
      </c>
      <c r="H52" s="189">
        <v>-1737.2350156601201</v>
      </c>
      <c r="I52" s="190">
        <v>-8.8077048189354468E-3</v>
      </c>
    </row>
    <row r="53" spans="1:9" x14ac:dyDescent="0.2">
      <c r="A53" s="167" t="s">
        <v>239</v>
      </c>
      <c r="B53" s="168" t="s">
        <v>733</v>
      </c>
      <c r="C53" s="168">
        <v>2033</v>
      </c>
      <c r="D53" s="167" t="s">
        <v>734</v>
      </c>
      <c r="E53" s="194">
        <v>4.4980812754848492</v>
      </c>
      <c r="F53" s="196">
        <v>4.5137364072277562</v>
      </c>
      <c r="G53" s="183">
        <v>-1.5655131742907002E-2</v>
      </c>
      <c r="H53" s="189">
        <v>-339.92948561461168</v>
      </c>
      <c r="I53" s="190">
        <v>-3.4683309636421855E-3</v>
      </c>
    </row>
    <row r="54" spans="1:9" x14ac:dyDescent="0.2">
      <c r="A54" s="167" t="s">
        <v>239</v>
      </c>
      <c r="B54" s="168" t="s">
        <v>735</v>
      </c>
      <c r="C54" s="168">
        <v>2093</v>
      </c>
      <c r="D54" s="167" t="s">
        <v>736</v>
      </c>
      <c r="E54" s="194">
        <v>4.377209118996892</v>
      </c>
      <c r="F54" s="196">
        <v>4.3878912216112482</v>
      </c>
      <c r="G54" s="183">
        <v>-1.0682102614356204E-2</v>
      </c>
      <c r="H54" s="189">
        <v>-223.53727526335345</v>
      </c>
      <c r="I54" s="190">
        <v>-2.4344501891352399E-3</v>
      </c>
    </row>
    <row r="55" spans="1:9" hidden="1" x14ac:dyDescent="0.2">
      <c r="A55" s="167" t="s">
        <v>240</v>
      </c>
      <c r="B55" s="168">
        <v>0</v>
      </c>
      <c r="C55" s="168">
        <v>2114</v>
      </c>
      <c r="D55" s="167" t="s">
        <v>737</v>
      </c>
      <c r="E55" s="194"/>
      <c r="F55" s="196"/>
      <c r="G55" s="182"/>
      <c r="H55" s="187"/>
      <c r="I55" s="188"/>
    </row>
    <row r="56" spans="1:9" x14ac:dyDescent="0.2">
      <c r="A56" s="167" t="s">
        <v>240</v>
      </c>
      <c r="B56" s="168">
        <v>0</v>
      </c>
      <c r="C56" s="168">
        <v>2121</v>
      </c>
      <c r="D56" s="167" t="s">
        <v>738</v>
      </c>
      <c r="E56" s="194">
        <v>4.2950140547293172</v>
      </c>
      <c r="F56" s="196">
        <v>4.3135179938258066</v>
      </c>
      <c r="G56" s="183">
        <v>-1.8503939096489397E-2</v>
      </c>
      <c r="H56" s="189">
        <v>-456.50775013240536</v>
      </c>
      <c r="I56" s="190">
        <v>-4.2897558612193798E-3</v>
      </c>
    </row>
    <row r="57" spans="1:9" x14ac:dyDescent="0.2">
      <c r="A57" s="167" t="s">
        <v>240</v>
      </c>
      <c r="B57" s="168">
        <v>0</v>
      </c>
      <c r="C57" s="168">
        <v>2038</v>
      </c>
      <c r="D57" s="167" t="s">
        <v>739</v>
      </c>
      <c r="E57" s="194">
        <v>4.5238454520489348</v>
      </c>
      <c r="F57" s="196">
        <v>4.5143904977397309</v>
      </c>
      <c r="G57" s="183">
        <v>9.4549543092039556E-3</v>
      </c>
      <c r="H57" s="189">
        <v>639.75544132093535</v>
      </c>
      <c r="I57" s="190">
        <v>2.0944032896441644E-3</v>
      </c>
    </row>
    <row r="58" spans="1:9" hidden="1" x14ac:dyDescent="0.2">
      <c r="A58" s="167" t="s">
        <v>239</v>
      </c>
      <c r="B58" s="168" t="s">
        <v>740</v>
      </c>
      <c r="C58" s="168">
        <v>3308</v>
      </c>
      <c r="D58" s="167" t="s">
        <v>741</v>
      </c>
      <c r="E58" s="194"/>
      <c r="F58" s="196"/>
      <c r="G58" s="182"/>
      <c r="H58" s="187"/>
      <c r="I58" s="188"/>
    </row>
    <row r="59" spans="1:9" x14ac:dyDescent="0.2">
      <c r="A59" s="167" t="s">
        <v>240</v>
      </c>
      <c r="B59" s="168" t="s">
        <v>742</v>
      </c>
      <c r="C59" s="168">
        <v>2026</v>
      </c>
      <c r="D59" s="167" t="s">
        <v>743</v>
      </c>
      <c r="E59" s="194">
        <v>4.6045886534879408</v>
      </c>
      <c r="F59" s="196">
        <v>4.6441845947516081</v>
      </c>
      <c r="G59" s="183">
        <v>-3.9595941263667278E-2</v>
      </c>
      <c r="H59" s="189">
        <v>-980.3288590545917</v>
      </c>
      <c r="I59" s="190">
        <v>-8.5259189112367739E-3</v>
      </c>
    </row>
    <row r="60" spans="1:9" x14ac:dyDescent="0.2">
      <c r="A60" s="167" t="s">
        <v>239</v>
      </c>
      <c r="B60" s="168" t="s">
        <v>744</v>
      </c>
      <c r="C60" s="168">
        <v>5203</v>
      </c>
      <c r="D60" s="167" t="s">
        <v>745</v>
      </c>
      <c r="E60" s="194">
        <v>4.3785780860926415</v>
      </c>
      <c r="F60" s="196">
        <v>4.4103383529726461</v>
      </c>
      <c r="G60" s="183">
        <v>-3.1760266880004551E-2</v>
      </c>
      <c r="H60" s="189">
        <v>-817.69794434406958</v>
      </c>
      <c r="I60" s="190">
        <v>-7.2013220615142481E-3</v>
      </c>
    </row>
    <row r="61" spans="1:9" x14ac:dyDescent="0.2">
      <c r="A61" s="167" t="s">
        <v>239</v>
      </c>
      <c r="B61" s="168" t="s">
        <v>746</v>
      </c>
      <c r="C61" s="168">
        <v>5204</v>
      </c>
      <c r="D61" s="167" t="s">
        <v>747</v>
      </c>
      <c r="E61" s="194">
        <v>4.3964776840189348</v>
      </c>
      <c r="F61" s="196">
        <v>4.4182837924499792</v>
      </c>
      <c r="G61" s="183">
        <v>-2.1806108431044358E-2</v>
      </c>
      <c r="H61" s="189">
        <v>-596.43053040893267</v>
      </c>
      <c r="I61" s="190">
        <v>-4.9354250327484639E-3</v>
      </c>
    </row>
    <row r="62" spans="1:9" x14ac:dyDescent="0.2">
      <c r="A62" s="167" t="s">
        <v>239</v>
      </c>
      <c r="B62" s="168" t="s">
        <v>748</v>
      </c>
      <c r="C62" s="168">
        <v>2196</v>
      </c>
      <c r="D62" s="167" t="s">
        <v>749</v>
      </c>
      <c r="E62" s="194">
        <v>4.7678673195712866</v>
      </c>
      <c r="F62" s="196">
        <v>4.8402877709777545</v>
      </c>
      <c r="G62" s="183">
        <v>-7.2420451406467912E-2</v>
      </c>
      <c r="H62" s="189">
        <v>-1022.1824050645392</v>
      </c>
      <c r="I62" s="190">
        <v>-1.4962013589501666E-2</v>
      </c>
    </row>
    <row r="63" spans="1:9" x14ac:dyDescent="0.2">
      <c r="A63" s="167" t="s">
        <v>239</v>
      </c>
      <c r="B63" s="168" t="s">
        <v>750</v>
      </c>
      <c r="C63" s="168">
        <v>2123</v>
      </c>
      <c r="D63" s="167" t="s">
        <v>751</v>
      </c>
      <c r="E63" s="194">
        <v>4.6447594175097517</v>
      </c>
      <c r="F63" s="196">
        <v>4.6989692053144516</v>
      </c>
      <c r="G63" s="183">
        <v>-5.4209787804699872E-2</v>
      </c>
      <c r="H63" s="189">
        <v>-1293.6521782904838</v>
      </c>
      <c r="I63" s="190">
        <v>-1.153652757361967E-2</v>
      </c>
    </row>
    <row r="64" spans="1:9" x14ac:dyDescent="0.2">
      <c r="A64" s="167" t="s">
        <v>239</v>
      </c>
      <c r="B64" s="168" t="s">
        <v>752</v>
      </c>
      <c r="C64" s="168">
        <v>3379</v>
      </c>
      <c r="D64" s="167" t="s">
        <v>753</v>
      </c>
      <c r="E64" s="194">
        <v>4.5546500493341222</v>
      </c>
      <c r="F64" s="196">
        <v>4.5446546459402022</v>
      </c>
      <c r="G64" s="183">
        <v>9.9954033939200215E-3</v>
      </c>
      <c r="H64" s="189">
        <v>269.07428007652624</v>
      </c>
      <c r="I64" s="190">
        <v>2.1993757881799691E-3</v>
      </c>
    </row>
    <row r="65" spans="1:9" x14ac:dyDescent="0.2">
      <c r="A65" s="167" t="s">
        <v>240</v>
      </c>
      <c r="B65" s="168">
        <v>0</v>
      </c>
      <c r="C65" s="168">
        <v>2029</v>
      </c>
      <c r="D65" s="167" t="s">
        <v>754</v>
      </c>
      <c r="E65" s="194">
        <v>4.5550259046834185</v>
      </c>
      <c r="F65" s="196">
        <v>4.5810439707667356</v>
      </c>
      <c r="G65" s="183">
        <v>-2.6018066083317137E-2</v>
      </c>
      <c r="H65" s="189">
        <v>-1250.1500429803605</v>
      </c>
      <c r="I65" s="190">
        <v>-5.6795058614035332E-3</v>
      </c>
    </row>
    <row r="66" spans="1:9" hidden="1" x14ac:dyDescent="0.2">
      <c r="A66" s="167" t="s">
        <v>240</v>
      </c>
      <c r="B66" s="168">
        <v>0</v>
      </c>
      <c r="C66" s="168">
        <v>2180</v>
      </c>
      <c r="D66" s="167" t="s">
        <v>755</v>
      </c>
      <c r="E66" s="194"/>
      <c r="F66" s="196"/>
      <c r="G66" s="182"/>
      <c r="H66" s="187"/>
      <c r="I66" s="188"/>
    </row>
    <row r="67" spans="1:9" hidden="1" x14ac:dyDescent="0.2">
      <c r="A67" s="167" t="s">
        <v>239</v>
      </c>
      <c r="B67" s="168" t="s">
        <v>756</v>
      </c>
      <c r="C67" s="168">
        <v>2168</v>
      </c>
      <c r="D67" s="167" t="s">
        <v>757</v>
      </c>
      <c r="E67" s="194"/>
      <c r="F67" s="196"/>
      <c r="G67" s="182"/>
      <c r="H67" s="187"/>
      <c r="I67" s="188"/>
    </row>
    <row r="68" spans="1:9" hidden="1" x14ac:dyDescent="0.2">
      <c r="A68" s="167" t="s">
        <v>239</v>
      </c>
      <c r="B68" s="168" t="s">
        <v>758</v>
      </c>
      <c r="C68" s="168">
        <v>3304</v>
      </c>
      <c r="D68" s="167" t="s">
        <v>759</v>
      </c>
      <c r="E68" s="194"/>
      <c r="F68" s="196"/>
      <c r="G68" s="182"/>
      <c r="H68" s="187"/>
      <c r="I68" s="188"/>
    </row>
    <row r="69" spans="1:9" x14ac:dyDescent="0.2">
      <c r="A69" s="167" t="s">
        <v>239</v>
      </c>
      <c r="B69" s="168" t="s">
        <v>760</v>
      </c>
      <c r="C69" s="168">
        <v>2124</v>
      </c>
      <c r="D69" s="167" t="s">
        <v>761</v>
      </c>
      <c r="E69" s="194">
        <v>4.5307098887629458</v>
      </c>
      <c r="F69" s="196">
        <v>4.5520971445288261</v>
      </c>
      <c r="G69" s="183">
        <v>-2.1387255765880298E-2</v>
      </c>
      <c r="H69" s="189">
        <v>-566.4467628345293</v>
      </c>
      <c r="I69" s="190">
        <v>-4.6983302611600664E-3</v>
      </c>
    </row>
    <row r="70" spans="1:9" x14ac:dyDescent="0.2">
      <c r="A70" s="167" t="s">
        <v>240</v>
      </c>
      <c r="B70" s="168">
        <v>0</v>
      </c>
      <c r="C70" s="168">
        <v>2195</v>
      </c>
      <c r="D70" s="167" t="s">
        <v>762</v>
      </c>
      <c r="E70" s="194">
        <v>4.7681967409323409</v>
      </c>
      <c r="F70" s="196">
        <v>4.8120790239827116</v>
      </c>
      <c r="G70" s="183">
        <v>-4.3882283050370674E-2</v>
      </c>
      <c r="H70" s="189">
        <v>-1257.0840316366184</v>
      </c>
      <c r="I70" s="190">
        <v>-9.1191941843987712E-3</v>
      </c>
    </row>
    <row r="71" spans="1:9" x14ac:dyDescent="0.2">
      <c r="A71" s="167" t="s">
        <v>239</v>
      </c>
      <c r="B71" s="168" t="s">
        <v>763</v>
      </c>
      <c r="C71" s="168">
        <v>5207</v>
      </c>
      <c r="D71" s="167" t="s">
        <v>764</v>
      </c>
      <c r="E71" s="194">
        <v>4.2970889203093439</v>
      </c>
      <c r="F71" s="196">
        <v>4.3251049942685658</v>
      </c>
      <c r="G71" s="183">
        <v>-2.8016073959221899E-2</v>
      </c>
      <c r="H71" s="189">
        <v>-217.63912582945841</v>
      </c>
      <c r="I71" s="190">
        <v>-6.4775477118700353E-3</v>
      </c>
    </row>
    <row r="72" spans="1:9" x14ac:dyDescent="0.2">
      <c r="A72" s="167" t="s">
        <v>239</v>
      </c>
      <c r="B72" s="168" t="s">
        <v>765</v>
      </c>
      <c r="C72" s="168">
        <v>3363</v>
      </c>
      <c r="D72" s="167" t="s">
        <v>766</v>
      </c>
      <c r="E72" s="194">
        <v>4.7332958655215007</v>
      </c>
      <c r="F72" s="196">
        <v>4.7822015659069725</v>
      </c>
      <c r="G72" s="183">
        <v>-4.8905700385471818E-2</v>
      </c>
      <c r="H72" s="189">
        <v>-1086.4837134002337</v>
      </c>
      <c r="I72" s="190">
        <v>-1.0226607915092445E-2</v>
      </c>
    </row>
    <row r="73" spans="1:9" x14ac:dyDescent="0.2">
      <c r="A73" s="167" t="s">
        <v>239</v>
      </c>
      <c r="B73" s="168" t="s">
        <v>767</v>
      </c>
      <c r="C73" s="168">
        <v>5200</v>
      </c>
      <c r="D73" s="167" t="s">
        <v>768</v>
      </c>
      <c r="E73" s="194">
        <v>4.6535442186936988</v>
      </c>
      <c r="F73" s="196">
        <v>4.6895075429566759</v>
      </c>
      <c r="G73" s="183">
        <v>-3.5963324262977103E-2</v>
      </c>
      <c r="H73" s="189">
        <v>-1637.2890890374129</v>
      </c>
      <c r="I73" s="190">
        <v>-7.6688914419151821E-3</v>
      </c>
    </row>
    <row r="74" spans="1:9" x14ac:dyDescent="0.2">
      <c r="A74" s="167" t="s">
        <v>239</v>
      </c>
      <c r="B74" s="168" t="s">
        <v>769</v>
      </c>
      <c r="C74" s="168">
        <v>2198</v>
      </c>
      <c r="D74" s="167" t="s">
        <v>770</v>
      </c>
      <c r="E74" s="194">
        <v>4.8746709304619023</v>
      </c>
      <c r="F74" s="196">
        <v>4.925878762902971</v>
      </c>
      <c r="G74" s="183">
        <v>-5.1207832441068746E-2</v>
      </c>
      <c r="H74" s="189">
        <v>-1496.7035406040413</v>
      </c>
      <c r="I74" s="190">
        <v>-1.0395674539681599E-2</v>
      </c>
    </row>
    <row r="75" spans="1:9" x14ac:dyDescent="0.2">
      <c r="A75" s="167" t="s">
        <v>240</v>
      </c>
      <c r="B75" s="168">
        <v>0</v>
      </c>
      <c r="C75" s="168">
        <v>2041</v>
      </c>
      <c r="D75" s="167" t="s">
        <v>771</v>
      </c>
      <c r="E75" s="194">
        <v>4.6742365838481899</v>
      </c>
      <c r="F75" s="196">
        <v>4.7318309440759627</v>
      </c>
      <c r="G75" s="183">
        <v>-5.7594360227772867E-2</v>
      </c>
      <c r="H75" s="189">
        <v>-2740.2284626053106</v>
      </c>
      <c r="I75" s="190">
        <v>-1.217168595168816E-2</v>
      </c>
    </row>
    <row r="76" spans="1:9" hidden="1" x14ac:dyDescent="0.2">
      <c r="A76" s="167" t="s">
        <v>239</v>
      </c>
      <c r="B76" s="168" t="s">
        <v>772</v>
      </c>
      <c r="C76" s="168">
        <v>2126</v>
      </c>
      <c r="D76" s="167" t="s">
        <v>773</v>
      </c>
      <c r="E76" s="194"/>
      <c r="F76" s="196"/>
      <c r="G76" s="182"/>
      <c r="H76" s="187"/>
      <c r="I76" s="188"/>
    </row>
    <row r="77" spans="1:9" hidden="1" x14ac:dyDescent="0.2">
      <c r="A77" s="167" t="s">
        <v>240</v>
      </c>
      <c r="B77" s="168">
        <v>0</v>
      </c>
      <c r="C77" s="168">
        <v>2127</v>
      </c>
      <c r="D77" s="167" t="s">
        <v>774</v>
      </c>
      <c r="E77" s="194"/>
      <c r="F77" s="196"/>
      <c r="G77" s="182"/>
      <c r="H77" s="187"/>
      <c r="I77" s="188"/>
    </row>
    <row r="78" spans="1:9" x14ac:dyDescent="0.2">
      <c r="A78" s="167" t="s">
        <v>239</v>
      </c>
      <c r="B78" s="168" t="s">
        <v>775</v>
      </c>
      <c r="C78" s="168">
        <v>2090</v>
      </c>
      <c r="D78" s="167" t="s">
        <v>776</v>
      </c>
      <c r="E78" s="194">
        <v>4.6363669275251933</v>
      </c>
      <c r="F78" s="196">
        <v>4.677419255826968</v>
      </c>
      <c r="G78" s="183">
        <v>-4.1052328301774743E-2</v>
      </c>
      <c r="H78" s="189">
        <v>-626.23497760225109</v>
      </c>
      <c r="I78" s="190">
        <v>-8.7767048571993911E-3</v>
      </c>
    </row>
    <row r="79" spans="1:9" x14ac:dyDescent="0.2">
      <c r="A79" s="167" t="s">
        <v>239</v>
      </c>
      <c r="B79" s="168" t="s">
        <v>777</v>
      </c>
      <c r="C79" s="168">
        <v>2043</v>
      </c>
      <c r="D79" s="167" t="s">
        <v>778</v>
      </c>
      <c r="E79" s="194">
        <v>4.5975997115221032</v>
      </c>
      <c r="F79" s="196">
        <v>4.6166421431863123</v>
      </c>
      <c r="G79" s="183">
        <v>-1.9042431664209047E-2</v>
      </c>
      <c r="H79" s="189">
        <v>-723.79151522094378</v>
      </c>
      <c r="I79" s="190">
        <v>-4.1247363502743273E-3</v>
      </c>
    </row>
    <row r="80" spans="1:9" hidden="1" x14ac:dyDescent="0.2">
      <c r="A80" s="167" t="s">
        <v>240</v>
      </c>
      <c r="B80" s="168">
        <v>0</v>
      </c>
      <c r="C80" s="168">
        <v>2044</v>
      </c>
      <c r="D80" s="167" t="s">
        <v>779</v>
      </c>
      <c r="E80" s="194"/>
      <c r="F80" s="196"/>
      <c r="G80" s="182"/>
      <c r="H80" s="187"/>
      <c r="I80" s="188"/>
    </row>
    <row r="81" spans="1:9" x14ac:dyDescent="0.2">
      <c r="A81" s="167" t="s">
        <v>239</v>
      </c>
      <c r="B81" s="168" t="s">
        <v>780</v>
      </c>
      <c r="C81" s="168">
        <v>2002</v>
      </c>
      <c r="D81" s="167" t="s">
        <v>781</v>
      </c>
      <c r="E81" s="194">
        <v>4.5754852446277896</v>
      </c>
      <c r="F81" s="196">
        <v>4.6084807471984828</v>
      </c>
      <c r="G81" s="183">
        <v>-3.2995502570693169E-2</v>
      </c>
      <c r="H81" s="189">
        <v>-836.09296761559438</v>
      </c>
      <c r="I81" s="190">
        <v>-7.1597353619740067E-3</v>
      </c>
    </row>
    <row r="82" spans="1:9" x14ac:dyDescent="0.2">
      <c r="A82" s="167" t="s">
        <v>239</v>
      </c>
      <c r="B82" s="168" t="s">
        <v>782</v>
      </c>
      <c r="C82" s="168">
        <v>2128</v>
      </c>
      <c r="D82" s="167" t="s">
        <v>783</v>
      </c>
      <c r="E82" s="194">
        <v>4.3812193246782032</v>
      </c>
      <c r="F82" s="196">
        <v>4.3960210282055838</v>
      </c>
      <c r="G82" s="183">
        <v>-1.4801703527380639E-2</v>
      </c>
      <c r="H82" s="189">
        <v>-311.37435091126201</v>
      </c>
      <c r="I82" s="190">
        <v>-3.3670684085472802E-3</v>
      </c>
    </row>
    <row r="83" spans="1:9" x14ac:dyDescent="0.2">
      <c r="A83" s="167" t="s">
        <v>239</v>
      </c>
      <c r="B83" s="168" t="s">
        <v>784</v>
      </c>
      <c r="C83" s="168">
        <v>2145</v>
      </c>
      <c r="D83" s="167" t="s">
        <v>785</v>
      </c>
      <c r="E83" s="194">
        <v>4.3900905734008537</v>
      </c>
      <c r="F83" s="196">
        <v>4.3988344438595819</v>
      </c>
      <c r="G83" s="183">
        <v>-8.7438704587281535E-3</v>
      </c>
      <c r="H83" s="189">
        <v>-222.50379982268308</v>
      </c>
      <c r="I83" s="190">
        <v>-1.9877698445627257E-3</v>
      </c>
    </row>
    <row r="84" spans="1:9" hidden="1" x14ac:dyDescent="0.2">
      <c r="A84" s="167" t="s">
        <v>239</v>
      </c>
      <c r="B84" s="168" t="s">
        <v>786</v>
      </c>
      <c r="C84" s="168">
        <v>3023</v>
      </c>
      <c r="D84" s="167" t="s">
        <v>787</v>
      </c>
      <c r="E84" s="194"/>
      <c r="F84" s="196"/>
      <c r="G84" s="182"/>
      <c r="H84" s="187"/>
      <c r="I84" s="188"/>
    </row>
    <row r="85" spans="1:9" x14ac:dyDescent="0.2">
      <c r="A85" s="167" t="s">
        <v>239</v>
      </c>
      <c r="B85" s="168" t="s">
        <v>788</v>
      </c>
      <c r="C85" s="168">
        <v>2199</v>
      </c>
      <c r="D85" s="167" t="s">
        <v>789</v>
      </c>
      <c r="E85" s="194">
        <v>4.68891484423931</v>
      </c>
      <c r="F85" s="196">
        <v>4.7279749593543396</v>
      </c>
      <c r="G85" s="183">
        <v>-3.9060115115029603E-2</v>
      </c>
      <c r="H85" s="189">
        <v>-1033.0839683896452</v>
      </c>
      <c r="I85" s="190">
        <v>-8.2614894221783031E-3</v>
      </c>
    </row>
    <row r="86" spans="1:9" x14ac:dyDescent="0.2">
      <c r="A86" s="167" t="s">
        <v>240</v>
      </c>
      <c r="B86" s="168">
        <v>0</v>
      </c>
      <c r="C86" s="168">
        <v>2179</v>
      </c>
      <c r="D86" s="167" t="s">
        <v>790</v>
      </c>
      <c r="E86" s="194">
        <v>4.5396392228742179</v>
      </c>
      <c r="F86" s="196">
        <v>4.574082785935639</v>
      </c>
      <c r="G86" s="183">
        <v>-3.4443563061421045E-2</v>
      </c>
      <c r="H86" s="189">
        <v>-1119.4601327951739</v>
      </c>
      <c r="I86" s="190">
        <v>-7.5301573393747878E-3</v>
      </c>
    </row>
    <row r="87" spans="1:9" x14ac:dyDescent="0.2">
      <c r="A87" s="167" t="s">
        <v>239</v>
      </c>
      <c r="B87" s="168" t="s">
        <v>791</v>
      </c>
      <c r="C87" s="168">
        <v>2048</v>
      </c>
      <c r="D87" s="167" t="s">
        <v>792</v>
      </c>
      <c r="E87" s="194">
        <v>4.5680544191595898</v>
      </c>
      <c r="F87" s="196">
        <v>4.6052525409503255</v>
      </c>
      <c r="G87" s="183">
        <v>-3.7198121790735783E-2</v>
      </c>
      <c r="H87" s="189">
        <v>-927.36574966364287</v>
      </c>
      <c r="I87" s="190">
        <v>-8.077325067402219E-3</v>
      </c>
    </row>
    <row r="88" spans="1:9" hidden="1" x14ac:dyDescent="0.2">
      <c r="A88" s="167" t="s">
        <v>239</v>
      </c>
      <c r="B88" s="168" t="s">
        <v>793</v>
      </c>
      <c r="C88" s="168">
        <v>2192</v>
      </c>
      <c r="D88" s="167" t="s">
        <v>794</v>
      </c>
      <c r="E88" s="194"/>
      <c r="F88" s="196"/>
      <c r="G88" s="182"/>
      <c r="H88" s="187"/>
      <c r="I88" s="188"/>
    </row>
    <row r="89" spans="1:9" x14ac:dyDescent="0.2">
      <c r="A89" s="167" t="s">
        <v>240</v>
      </c>
      <c r="B89" s="168">
        <v>0</v>
      </c>
      <c r="C89" s="168">
        <v>2014</v>
      </c>
      <c r="D89" s="167" t="s">
        <v>795</v>
      </c>
      <c r="E89" s="194">
        <v>4.6607533132733376</v>
      </c>
      <c r="F89" s="196">
        <v>4.7035415419250794</v>
      </c>
      <c r="G89" s="183">
        <v>-4.2788228651741811E-2</v>
      </c>
      <c r="H89" s="189">
        <v>-1069.4140361408051</v>
      </c>
      <c r="I89" s="190">
        <v>-9.0970236512951663E-3</v>
      </c>
    </row>
    <row r="90" spans="1:9" x14ac:dyDescent="0.2">
      <c r="A90" s="167" t="s">
        <v>239</v>
      </c>
      <c r="B90" s="168" t="s">
        <v>796</v>
      </c>
      <c r="C90" s="168">
        <v>2185</v>
      </c>
      <c r="D90" s="167" t="s">
        <v>797</v>
      </c>
      <c r="E90" s="194">
        <v>4.7860921383459329</v>
      </c>
      <c r="F90" s="196">
        <v>4.8219298689083283</v>
      </c>
      <c r="G90" s="183">
        <v>-3.5837730562395365E-2</v>
      </c>
      <c r="H90" s="189">
        <v>-777.25650667557102</v>
      </c>
      <c r="I90" s="190">
        <v>-7.4322380326342641E-3</v>
      </c>
    </row>
    <row r="91" spans="1:9" x14ac:dyDescent="0.2">
      <c r="A91" s="167" t="s">
        <v>239</v>
      </c>
      <c r="B91" s="168" t="s">
        <v>798</v>
      </c>
      <c r="C91" s="168">
        <v>5206</v>
      </c>
      <c r="D91" s="167" t="s">
        <v>799</v>
      </c>
      <c r="E91" s="194">
        <v>4.2900890726743377</v>
      </c>
      <c r="F91" s="196">
        <v>4.3078580874045844</v>
      </c>
      <c r="G91" s="183">
        <v>-1.7769014730246724E-2</v>
      </c>
      <c r="H91" s="189">
        <v>-188.87846900316072</v>
      </c>
      <c r="I91" s="190">
        <v>-4.1247911072558319E-3</v>
      </c>
    </row>
    <row r="92" spans="1:9" x14ac:dyDescent="0.2">
      <c r="A92" s="167" t="s">
        <v>239</v>
      </c>
      <c r="B92" s="168" t="s">
        <v>800</v>
      </c>
      <c r="C92" s="168">
        <v>2170</v>
      </c>
      <c r="D92" s="167" t="s">
        <v>801</v>
      </c>
      <c r="E92" s="194">
        <v>4.3733678677973655</v>
      </c>
      <c r="F92" s="196">
        <v>4.4042493769247386</v>
      </c>
      <c r="G92" s="183">
        <v>-3.0881509127373086E-2</v>
      </c>
      <c r="H92" s="189">
        <v>-800.91193921842103</v>
      </c>
      <c r="I92" s="190">
        <v>-7.0117530785543947E-3</v>
      </c>
    </row>
    <row r="93" spans="1:9" x14ac:dyDescent="0.2">
      <c r="A93" s="167" t="s">
        <v>239</v>
      </c>
      <c r="B93" s="168" t="s">
        <v>802</v>
      </c>
      <c r="C93" s="168">
        <v>2054</v>
      </c>
      <c r="D93" s="167" t="s">
        <v>803</v>
      </c>
      <c r="E93" s="194">
        <v>4.6978897930366266</v>
      </c>
      <c r="F93" s="196">
        <v>4.7725789143013593</v>
      </c>
      <c r="G93" s="183">
        <v>-7.4689121264732705E-2</v>
      </c>
      <c r="H93" s="189">
        <v>-2442.4562822380335</v>
      </c>
      <c r="I93" s="190">
        <v>-1.5649635680391127E-2</v>
      </c>
    </row>
    <row r="94" spans="1:9" x14ac:dyDescent="0.2">
      <c r="A94" s="167" t="s">
        <v>239</v>
      </c>
      <c r="B94" s="168" t="s">
        <v>804</v>
      </c>
      <c r="C94" s="168">
        <v>2197</v>
      </c>
      <c r="D94" s="167" t="s">
        <v>805</v>
      </c>
      <c r="E94" s="194">
        <v>4.501101315329457</v>
      </c>
      <c r="F94" s="196">
        <v>4.5284092893208001</v>
      </c>
      <c r="G94" s="183">
        <v>-2.7307973991343104E-2</v>
      </c>
      <c r="H94" s="189">
        <v>-808.40660609709357</v>
      </c>
      <c r="I94" s="190">
        <v>-6.0303678944707562E-3</v>
      </c>
    </row>
    <row r="95" spans="1:9" x14ac:dyDescent="0.2">
      <c r="A95" s="167" t="s">
        <v>240</v>
      </c>
      <c r="B95" s="168">
        <v>0</v>
      </c>
      <c r="C95" s="168">
        <v>5205</v>
      </c>
      <c r="D95" s="167" t="s">
        <v>806</v>
      </c>
      <c r="E95" s="194">
        <v>4.2477016936616909</v>
      </c>
      <c r="F95" s="196">
        <v>4.2637655353207915</v>
      </c>
      <c r="G95" s="183">
        <v>-1.6063841659100575E-2</v>
      </c>
      <c r="H95" s="189">
        <v>-515.97616076811312</v>
      </c>
      <c r="I95" s="190">
        <v>-3.7675246272405039E-3</v>
      </c>
    </row>
    <row r="96" spans="1:9" hidden="1" x14ac:dyDescent="0.2">
      <c r="A96" s="167" t="s">
        <v>239</v>
      </c>
      <c r="B96" s="168" t="s">
        <v>807</v>
      </c>
      <c r="C96" s="168">
        <v>2130</v>
      </c>
      <c r="D96" s="167" t="s">
        <v>808</v>
      </c>
      <c r="E96" s="194"/>
      <c r="F96" s="196"/>
      <c r="G96" s="182"/>
      <c r="H96" s="187"/>
      <c r="I96" s="188"/>
    </row>
    <row r="97" spans="1:9" hidden="1" x14ac:dyDescent="0.2">
      <c r="A97" s="167" t="s">
        <v>239</v>
      </c>
      <c r="B97" s="168" t="s">
        <v>809</v>
      </c>
      <c r="C97" s="168">
        <v>3353</v>
      </c>
      <c r="D97" s="167" t="s">
        <v>810</v>
      </c>
      <c r="E97" s="194"/>
      <c r="F97" s="196"/>
      <c r="G97" s="182"/>
      <c r="H97" s="187"/>
      <c r="I97" s="188"/>
    </row>
    <row r="98" spans="1:9" x14ac:dyDescent="0.2">
      <c r="A98" s="167" t="s">
        <v>240</v>
      </c>
      <c r="B98" s="168">
        <v>0</v>
      </c>
      <c r="C98" s="168">
        <v>3372</v>
      </c>
      <c r="D98" s="167" t="s">
        <v>811</v>
      </c>
      <c r="E98" s="194">
        <v>4.5859046756986332</v>
      </c>
      <c r="F98" s="196">
        <v>4.6182398639793236</v>
      </c>
      <c r="G98" s="183">
        <v>-3.2335188280690375E-2</v>
      </c>
      <c r="H98" s="189">
        <v>-940.53138046778781</v>
      </c>
      <c r="I98" s="190">
        <v>-7.0016259945469006E-3</v>
      </c>
    </row>
    <row r="99" spans="1:9" hidden="1" x14ac:dyDescent="0.2">
      <c r="A99" s="167" t="s">
        <v>240</v>
      </c>
      <c r="B99" s="168">
        <v>0</v>
      </c>
      <c r="C99" s="168">
        <v>3375</v>
      </c>
      <c r="D99" s="167" t="s">
        <v>812</v>
      </c>
      <c r="E99" s="194"/>
      <c r="F99" s="196"/>
      <c r="G99" s="182"/>
      <c r="H99" s="187"/>
      <c r="I99" s="188"/>
    </row>
    <row r="100" spans="1:9" x14ac:dyDescent="0.2">
      <c r="A100" s="167" t="s">
        <v>239</v>
      </c>
      <c r="B100" s="168" t="s">
        <v>813</v>
      </c>
      <c r="C100" s="168">
        <v>2064</v>
      </c>
      <c r="D100" s="167" t="s">
        <v>814</v>
      </c>
      <c r="E100" s="194">
        <v>4.5637025317635507</v>
      </c>
      <c r="F100" s="196">
        <v>4.6020018808261334</v>
      </c>
      <c r="G100" s="183">
        <v>-3.8299349062582699E-2</v>
      </c>
      <c r="H100" s="189">
        <v>-640.76138186866388</v>
      </c>
      <c r="I100" s="190">
        <v>-8.322323644011087E-3</v>
      </c>
    </row>
    <row r="101" spans="1:9" x14ac:dyDescent="0.2">
      <c r="A101" s="167" t="s">
        <v>240</v>
      </c>
      <c r="B101" s="168">
        <v>0</v>
      </c>
      <c r="C101" s="168">
        <v>2132</v>
      </c>
      <c r="D101" s="167" t="s">
        <v>815</v>
      </c>
      <c r="E101" s="194">
        <v>4.5765918772204275</v>
      </c>
      <c r="F101" s="196">
        <v>4.6005296698457974</v>
      </c>
      <c r="G101" s="183">
        <v>-2.393779262536988E-2</v>
      </c>
      <c r="H101" s="189">
        <v>-288.83198377062638</v>
      </c>
      <c r="I101" s="190">
        <v>-5.2032688284286976E-3</v>
      </c>
    </row>
    <row r="102" spans="1:9" x14ac:dyDescent="0.2">
      <c r="A102" s="167" t="s">
        <v>239</v>
      </c>
      <c r="B102" s="168" t="s">
        <v>816</v>
      </c>
      <c r="C102" s="168">
        <v>3377</v>
      </c>
      <c r="D102" s="167" t="s">
        <v>817</v>
      </c>
      <c r="E102" s="194">
        <v>4.6260058364198393</v>
      </c>
      <c r="F102" s="196">
        <v>4.6634169790282431</v>
      </c>
      <c r="G102" s="183">
        <v>-3.7411142608403836E-2</v>
      </c>
      <c r="H102" s="189">
        <v>-1220.2384976436028</v>
      </c>
      <c r="I102" s="190">
        <v>-8.0222598100587739E-3</v>
      </c>
    </row>
    <row r="103" spans="1:9" x14ac:dyDescent="0.2">
      <c r="A103" s="167" t="s">
        <v>239</v>
      </c>
      <c r="B103" s="168" t="s">
        <v>818</v>
      </c>
      <c r="C103" s="168">
        <v>2101</v>
      </c>
      <c r="D103" s="167" t="s">
        <v>819</v>
      </c>
      <c r="E103" s="194">
        <v>4.4648562739750179</v>
      </c>
      <c r="F103" s="196">
        <v>4.4471938098791792</v>
      </c>
      <c r="G103" s="183">
        <v>1.7662464095838715E-2</v>
      </c>
      <c r="H103" s="189">
        <v>311.89638206783388</v>
      </c>
      <c r="I103" s="190">
        <v>3.9715975626253286E-3</v>
      </c>
    </row>
    <row r="104" spans="1:9" x14ac:dyDescent="0.2">
      <c r="A104" s="167" t="s">
        <v>240</v>
      </c>
      <c r="B104" s="168">
        <v>0</v>
      </c>
      <c r="C104" s="168">
        <v>2115</v>
      </c>
      <c r="D104" s="167" t="s">
        <v>820</v>
      </c>
      <c r="E104" s="194">
        <v>4.2876164554980516</v>
      </c>
      <c r="F104" s="196">
        <v>4.3019581708413135</v>
      </c>
      <c r="G104" s="183">
        <v>-1.4341715343261896E-2</v>
      </c>
      <c r="H104" s="189">
        <v>-139.17356766001123</v>
      </c>
      <c r="I104" s="190">
        <v>-3.333764479736212E-3</v>
      </c>
    </row>
    <row r="105" spans="1:9" x14ac:dyDescent="0.2">
      <c r="A105" s="167" t="s">
        <v>239</v>
      </c>
      <c r="B105" s="168" t="s">
        <v>821</v>
      </c>
      <c r="C105" s="168">
        <v>2086</v>
      </c>
      <c r="D105" s="167" t="s">
        <v>822</v>
      </c>
      <c r="E105" s="194">
        <v>4.5996479010817373</v>
      </c>
      <c r="F105" s="196">
        <v>4.6220202703209878</v>
      </c>
      <c r="G105" s="183">
        <v>-2.2372369239250567E-2</v>
      </c>
      <c r="H105" s="189">
        <v>-780.22308670248367</v>
      </c>
      <c r="I105" s="190">
        <v>-4.840387521211964E-3</v>
      </c>
    </row>
    <row r="106" spans="1:9" hidden="1" x14ac:dyDescent="0.2">
      <c r="A106" s="167" t="s">
        <v>241</v>
      </c>
      <c r="B106" s="168">
        <v>0</v>
      </c>
      <c r="C106" s="168">
        <v>2000</v>
      </c>
      <c r="D106" s="167" t="s">
        <v>823</v>
      </c>
      <c r="E106" s="194"/>
      <c r="F106" s="196"/>
      <c r="G106" s="182"/>
      <c r="H106" s="187"/>
      <c r="I106" s="188"/>
    </row>
    <row r="107" spans="1:9" x14ac:dyDescent="0.2">
      <c r="A107" s="167" t="s">
        <v>240</v>
      </c>
      <c r="B107" s="168">
        <v>0</v>
      </c>
      <c r="C107" s="168">
        <v>2031</v>
      </c>
      <c r="D107" s="167" t="s">
        <v>824</v>
      </c>
      <c r="E107" s="194">
        <v>4.6209643830797908</v>
      </c>
      <c r="F107" s="196">
        <v>4.6621530828921633</v>
      </c>
      <c r="G107" s="183">
        <v>-4.1188699812372498E-2</v>
      </c>
      <c r="H107" s="189">
        <v>-466.76176492325806</v>
      </c>
      <c r="I107" s="190">
        <v>-8.8346948459318009E-3</v>
      </c>
    </row>
    <row r="108" spans="1:9" x14ac:dyDescent="0.2">
      <c r="A108" s="167" t="s">
        <v>239</v>
      </c>
      <c r="B108" s="168" t="s">
        <v>825</v>
      </c>
      <c r="C108" s="168">
        <v>3365</v>
      </c>
      <c r="D108" s="167" t="s">
        <v>826</v>
      </c>
      <c r="E108" s="194">
        <v>4.4495135738168905</v>
      </c>
      <c r="F108" s="196">
        <v>4.4679694385995603</v>
      </c>
      <c r="G108" s="183">
        <v>-1.8455864782669806E-2</v>
      </c>
      <c r="H108" s="189">
        <v>-384.1305020944273</v>
      </c>
      <c r="I108" s="190">
        <v>-4.1307052423470436E-3</v>
      </c>
    </row>
    <row r="109" spans="1:9" x14ac:dyDescent="0.2">
      <c r="A109" s="167" t="s">
        <v>239</v>
      </c>
      <c r="B109" s="168" t="s">
        <v>827</v>
      </c>
      <c r="C109" s="168">
        <v>5202</v>
      </c>
      <c r="D109" s="167" t="s">
        <v>828</v>
      </c>
      <c r="E109" s="194">
        <v>4.3105042993110168</v>
      </c>
      <c r="F109" s="196">
        <v>4.336895164498876</v>
      </c>
      <c r="G109" s="183">
        <v>-2.6390865187859269E-2</v>
      </c>
      <c r="H109" s="189">
        <v>-630.90368132069273</v>
      </c>
      <c r="I109" s="190">
        <v>-6.0851978631835113E-3</v>
      </c>
    </row>
    <row r="110" spans="1:9" x14ac:dyDescent="0.2">
      <c r="A110" s="167" t="s">
        <v>240</v>
      </c>
      <c r="B110" s="168">
        <v>0</v>
      </c>
      <c r="C110" s="168">
        <v>2003</v>
      </c>
      <c r="D110" s="167" t="s">
        <v>829</v>
      </c>
      <c r="E110" s="194">
        <v>4.8437773432609186</v>
      </c>
      <c r="F110" s="196">
        <v>4.9114432163597952</v>
      </c>
      <c r="G110" s="183">
        <v>-6.7665873098876617E-2</v>
      </c>
      <c r="H110" s="189">
        <v>-1109.1609029400165</v>
      </c>
      <c r="I110" s="190">
        <v>-1.377718729873223E-2</v>
      </c>
    </row>
    <row r="111" spans="1:9" hidden="1" x14ac:dyDescent="0.2">
      <c r="A111" s="167" t="s">
        <v>239</v>
      </c>
      <c r="B111" s="168" t="s">
        <v>830</v>
      </c>
      <c r="C111" s="168">
        <v>2140</v>
      </c>
      <c r="D111" s="167" t="s">
        <v>831</v>
      </c>
      <c r="E111" s="194"/>
      <c r="F111" s="196"/>
      <c r="G111" s="182"/>
      <c r="H111" s="187"/>
      <c r="I111" s="188"/>
    </row>
    <row r="112" spans="1:9" x14ac:dyDescent="0.2">
      <c r="A112" s="167" t="s">
        <v>239</v>
      </c>
      <c r="B112" s="168" t="s">
        <v>832</v>
      </c>
      <c r="C112" s="168">
        <v>2174</v>
      </c>
      <c r="D112" s="167" t="s">
        <v>833</v>
      </c>
      <c r="E112" s="194">
        <v>4.2334508378426428</v>
      </c>
      <c r="F112" s="196">
        <v>4.2579871037045498</v>
      </c>
      <c r="G112" s="183">
        <v>-2.4536265861907047E-2</v>
      </c>
      <c r="H112" s="189">
        <v>-678.24968095423708</v>
      </c>
      <c r="I112" s="190">
        <v>-5.7624096232137267E-3</v>
      </c>
    </row>
    <row r="113" spans="1:9" hidden="1" x14ac:dyDescent="0.2">
      <c r="A113" s="167" t="s">
        <v>239</v>
      </c>
      <c r="B113" s="168" t="s">
        <v>834</v>
      </c>
      <c r="C113" s="168">
        <v>2055</v>
      </c>
      <c r="D113" s="167" t="s">
        <v>835</v>
      </c>
      <c r="E113" s="194"/>
      <c r="F113" s="196"/>
      <c r="G113" s="182"/>
      <c r="H113" s="187"/>
      <c r="I113" s="188"/>
    </row>
    <row r="114" spans="1:9" hidden="1" x14ac:dyDescent="0.2">
      <c r="A114" s="167" t="s">
        <v>240</v>
      </c>
      <c r="B114" s="168">
        <v>0</v>
      </c>
      <c r="C114" s="168">
        <v>2178</v>
      </c>
      <c r="D114" s="167" t="s">
        <v>836</v>
      </c>
      <c r="E114" s="194"/>
      <c r="F114" s="196"/>
      <c r="G114" s="182"/>
      <c r="H114" s="187"/>
      <c r="I114" s="188"/>
    </row>
    <row r="115" spans="1:9" x14ac:dyDescent="0.2">
      <c r="A115" s="167" t="s">
        <v>239</v>
      </c>
      <c r="B115" s="168" t="s">
        <v>837</v>
      </c>
      <c r="C115" s="168">
        <v>3366</v>
      </c>
      <c r="D115" s="167" t="s">
        <v>838</v>
      </c>
      <c r="E115" s="194">
        <v>4.3954191867461159</v>
      </c>
      <c r="F115" s="196">
        <v>4.4029423228624118</v>
      </c>
      <c r="G115" s="183">
        <v>-7.5231361162959587E-3</v>
      </c>
      <c r="H115" s="189">
        <v>-99.774661661172644</v>
      </c>
      <c r="I115" s="190">
        <v>-1.7086610644958533E-3</v>
      </c>
    </row>
    <row r="116" spans="1:9" x14ac:dyDescent="0.2">
      <c r="A116" s="167" t="s">
        <v>240</v>
      </c>
      <c r="B116" s="168">
        <v>0</v>
      </c>
      <c r="C116" s="168">
        <v>2077</v>
      </c>
      <c r="D116" s="167" t="s">
        <v>839</v>
      </c>
      <c r="E116" s="194">
        <v>4.5330707773328722</v>
      </c>
      <c r="F116" s="196">
        <v>4.5727104890181778</v>
      </c>
      <c r="G116" s="183">
        <v>-3.9639711685305556E-2</v>
      </c>
      <c r="H116" s="189">
        <v>-514.53130712312463</v>
      </c>
      <c r="I116" s="190">
        <v>-8.6687560431617516E-3</v>
      </c>
    </row>
    <row r="117" spans="1:9" x14ac:dyDescent="0.2">
      <c r="A117" s="167" t="s">
        <v>239</v>
      </c>
      <c r="B117" s="168" t="s">
        <v>840</v>
      </c>
      <c r="C117" s="168">
        <v>2146</v>
      </c>
      <c r="D117" s="167" t="s">
        <v>841</v>
      </c>
      <c r="E117" s="194">
        <v>4.2451854318287507</v>
      </c>
      <c r="F117" s="196">
        <v>4.2678073538251109</v>
      </c>
      <c r="G117" s="183">
        <v>-2.262192199636015E-2</v>
      </c>
      <c r="H117" s="189">
        <v>-958.7887276219692</v>
      </c>
      <c r="I117" s="190">
        <v>-5.3005958612646342E-3</v>
      </c>
    </row>
    <row r="118" spans="1:9" x14ac:dyDescent="0.2">
      <c r="A118" s="167" t="s">
        <v>240</v>
      </c>
      <c r="B118" s="168">
        <v>0</v>
      </c>
      <c r="C118" s="168">
        <v>2023</v>
      </c>
      <c r="D118" s="167" t="s">
        <v>842</v>
      </c>
      <c r="E118" s="194">
        <v>4.655969716426978</v>
      </c>
      <c r="F118" s="196">
        <v>4.6531671879570657</v>
      </c>
      <c r="G118" s="183">
        <v>2.8025284699122466E-3</v>
      </c>
      <c r="H118" s="189">
        <v>44.989322501180887</v>
      </c>
      <c r="I118" s="190">
        <v>6.022840694754894E-4</v>
      </c>
    </row>
    <row r="119" spans="1:9" x14ac:dyDescent="0.2">
      <c r="A119" s="167" t="s">
        <v>240</v>
      </c>
      <c r="B119" s="168">
        <v>0</v>
      </c>
      <c r="C119" s="168">
        <v>2025</v>
      </c>
      <c r="D119" s="167" t="s">
        <v>843</v>
      </c>
      <c r="E119" s="194">
        <v>4.8241818055758197</v>
      </c>
      <c r="F119" s="196">
        <v>4.85608085988037</v>
      </c>
      <c r="G119" s="183">
        <v>-3.1899054304550312E-2</v>
      </c>
      <c r="H119" s="189">
        <v>-429.35811261703878</v>
      </c>
      <c r="I119" s="190">
        <v>-6.5688886212936781E-3</v>
      </c>
    </row>
    <row r="120" spans="1:9" x14ac:dyDescent="0.2">
      <c r="A120" s="167" t="s">
        <v>240</v>
      </c>
      <c r="B120" s="168">
        <v>0</v>
      </c>
      <c r="C120" s="168">
        <v>3369</v>
      </c>
      <c r="D120" s="167" t="s">
        <v>844</v>
      </c>
      <c r="E120" s="194">
        <v>4.5831449498113574</v>
      </c>
      <c r="F120" s="196">
        <v>4.6167043925937143</v>
      </c>
      <c r="G120" s="183">
        <v>-3.3559442782356896E-2</v>
      </c>
      <c r="H120" s="189">
        <v>-549.62392756443398</v>
      </c>
      <c r="I120" s="190">
        <v>-7.2691339814162648E-3</v>
      </c>
    </row>
    <row r="121" spans="1:9" x14ac:dyDescent="0.2">
      <c r="A121" s="167" t="s">
        <v>239</v>
      </c>
      <c r="B121" s="168" t="s">
        <v>845</v>
      </c>
      <c r="C121" s="168">
        <v>3333</v>
      </c>
      <c r="D121" s="167" t="s">
        <v>846</v>
      </c>
      <c r="E121" s="194">
        <v>4.486550247654451</v>
      </c>
      <c r="F121" s="196">
        <v>4.4985612433196209</v>
      </c>
      <c r="G121" s="183">
        <v>-1.2010995665169943E-2</v>
      </c>
      <c r="H121" s="189">
        <v>-224.77448640248525</v>
      </c>
      <c r="I121" s="190">
        <v>-2.6699637985381219E-3</v>
      </c>
    </row>
    <row r="122" spans="1:9" hidden="1" x14ac:dyDescent="0.2">
      <c r="A122" s="167" t="s">
        <v>239</v>
      </c>
      <c r="B122" s="168" t="s">
        <v>847</v>
      </c>
      <c r="C122" s="168">
        <v>3373</v>
      </c>
      <c r="D122" s="167" t="s">
        <v>848</v>
      </c>
      <c r="E122" s="194"/>
      <c r="F122" s="196"/>
      <c r="G122" s="182"/>
      <c r="H122" s="187"/>
      <c r="I122" s="188"/>
    </row>
    <row r="123" spans="1:9" hidden="1" x14ac:dyDescent="0.2">
      <c r="A123" s="167" t="s">
        <v>239</v>
      </c>
      <c r="B123" s="168" t="s">
        <v>849</v>
      </c>
      <c r="C123" s="168">
        <v>3334</v>
      </c>
      <c r="D123" s="167" t="s">
        <v>850</v>
      </c>
      <c r="E123" s="194"/>
      <c r="F123" s="196"/>
      <c r="G123" s="182"/>
      <c r="H123" s="187"/>
      <c r="I123" s="188"/>
    </row>
    <row r="124" spans="1:9" x14ac:dyDescent="0.2">
      <c r="A124" s="167" t="s">
        <v>239</v>
      </c>
      <c r="B124" s="168" t="s">
        <v>851</v>
      </c>
      <c r="C124" s="168">
        <v>3335</v>
      </c>
      <c r="D124" s="167" t="s">
        <v>852</v>
      </c>
      <c r="E124" s="194">
        <v>4.7289389140619997</v>
      </c>
      <c r="F124" s="196">
        <v>4.7542965354640945</v>
      </c>
      <c r="G124" s="183">
        <v>-2.5357621402094743E-2</v>
      </c>
      <c r="H124" s="189">
        <v>-756.75176361720685</v>
      </c>
      <c r="I124" s="190">
        <v>-5.333622169535035E-3</v>
      </c>
    </row>
    <row r="125" spans="1:9" x14ac:dyDescent="0.2">
      <c r="A125" s="167" t="s">
        <v>239</v>
      </c>
      <c r="B125" s="168" t="s">
        <v>853</v>
      </c>
      <c r="C125" s="168">
        <v>3354</v>
      </c>
      <c r="D125" s="167" t="s">
        <v>854</v>
      </c>
      <c r="E125" s="194">
        <v>4.505578596745897</v>
      </c>
      <c r="F125" s="196">
        <v>4.5523453553861053</v>
      </c>
      <c r="G125" s="183">
        <v>-4.6766758640208295E-2</v>
      </c>
      <c r="H125" s="189">
        <v>-454.22561607212998</v>
      </c>
      <c r="I125" s="190">
        <v>-1.0273113085516705E-2</v>
      </c>
    </row>
    <row r="126" spans="1:9" x14ac:dyDescent="0.2">
      <c r="A126" s="167" t="s">
        <v>239</v>
      </c>
      <c r="B126" s="168" t="s">
        <v>855</v>
      </c>
      <c r="C126" s="168">
        <v>3351</v>
      </c>
      <c r="D126" s="167" t="s">
        <v>856</v>
      </c>
      <c r="E126" s="194">
        <v>4.3966732416162175</v>
      </c>
      <c r="F126" s="196">
        <v>4.4132542785845681</v>
      </c>
      <c r="G126" s="183">
        <v>-1.658103696835056E-2</v>
      </c>
      <c r="H126" s="189">
        <v>-335.23655460689156</v>
      </c>
      <c r="I126" s="190">
        <v>-3.7570998455290772E-3</v>
      </c>
    </row>
    <row r="127" spans="1:9" x14ac:dyDescent="0.2">
      <c r="A127" s="167" t="s">
        <v>240</v>
      </c>
      <c r="B127" s="168">
        <v>0</v>
      </c>
      <c r="C127" s="168">
        <v>2032</v>
      </c>
      <c r="D127" s="167" t="s">
        <v>857</v>
      </c>
      <c r="E127" s="194">
        <v>4.6240348733262486</v>
      </c>
      <c r="F127" s="196">
        <v>4.657298926670002</v>
      </c>
      <c r="G127" s="183">
        <v>-3.3264053343753375E-2</v>
      </c>
      <c r="H127" s="189">
        <v>-701.0695654552552</v>
      </c>
      <c r="I127" s="190">
        <v>-7.1423487878922165E-3</v>
      </c>
    </row>
    <row r="128" spans="1:9" hidden="1" x14ac:dyDescent="0.2">
      <c r="A128" s="167" t="s">
        <v>240</v>
      </c>
      <c r="B128" s="168">
        <v>0</v>
      </c>
      <c r="C128" s="168">
        <v>3352</v>
      </c>
      <c r="D128" s="167" t="s">
        <v>858</v>
      </c>
      <c r="E128" s="194"/>
      <c r="F128" s="196"/>
      <c r="G128" s="182"/>
      <c r="H128" s="187"/>
      <c r="I128" s="188"/>
    </row>
    <row r="129" spans="1:9" x14ac:dyDescent="0.2">
      <c r="A129" s="167" t="s">
        <v>239</v>
      </c>
      <c r="B129" s="168" t="s">
        <v>859</v>
      </c>
      <c r="C129" s="168">
        <v>5208</v>
      </c>
      <c r="D129" s="167" t="s">
        <v>860</v>
      </c>
      <c r="E129" s="194">
        <v>4.5924351689931795</v>
      </c>
      <c r="F129" s="196">
        <v>4.6292944127626967</v>
      </c>
      <c r="G129" s="183">
        <v>-3.6859243769517214E-2</v>
      </c>
      <c r="H129" s="189">
        <v>-1469.3675377990899</v>
      </c>
      <c r="I129" s="190">
        <v>-7.962173170040443E-3</v>
      </c>
    </row>
    <row r="130" spans="1:9" hidden="1" x14ac:dyDescent="0.2">
      <c r="A130" s="167" t="s">
        <v>239</v>
      </c>
      <c r="B130" s="168" t="s">
        <v>861</v>
      </c>
      <c r="C130" s="168">
        <v>3367</v>
      </c>
      <c r="D130" s="167" t="s">
        <v>862</v>
      </c>
      <c r="E130" s="194"/>
      <c r="F130" s="196"/>
      <c r="G130" s="182"/>
      <c r="H130" s="187"/>
      <c r="I130" s="188"/>
    </row>
    <row r="131" spans="1:9" x14ac:dyDescent="0.2">
      <c r="A131" s="167" t="s">
        <v>239</v>
      </c>
      <c r="B131" s="168" t="s">
        <v>863</v>
      </c>
      <c r="C131" s="168">
        <v>3338</v>
      </c>
      <c r="D131" s="167" t="s">
        <v>864</v>
      </c>
      <c r="E131" s="194">
        <v>4.7631099117059792</v>
      </c>
      <c r="F131" s="196">
        <v>4.8145806177804564</v>
      </c>
      <c r="G131" s="183">
        <v>-5.1470706074477235E-2</v>
      </c>
      <c r="H131" s="189">
        <v>-874.19426990840964</v>
      </c>
      <c r="I131" s="190">
        <v>-1.0690589723307053E-2</v>
      </c>
    </row>
    <row r="132" spans="1:9" x14ac:dyDescent="0.2">
      <c r="A132" s="167" t="s">
        <v>240</v>
      </c>
      <c r="B132" s="168">
        <v>0</v>
      </c>
      <c r="C132" s="168">
        <v>3370</v>
      </c>
      <c r="D132" s="167" t="s">
        <v>865</v>
      </c>
      <c r="E132" s="194">
        <v>4.4935551542331336</v>
      </c>
      <c r="F132" s="196">
        <v>4.5295677873531961</v>
      </c>
      <c r="G132" s="183">
        <v>-3.6012633120062532E-2</v>
      </c>
      <c r="H132" s="189">
        <v>-704.32687766553192</v>
      </c>
      <c r="I132" s="190">
        <v>-7.9505672087769597E-3</v>
      </c>
    </row>
    <row r="133" spans="1:9" hidden="1" x14ac:dyDescent="0.2">
      <c r="A133" s="167" t="s">
        <v>239</v>
      </c>
      <c r="B133" s="168" t="s">
        <v>866</v>
      </c>
      <c r="C133" s="168">
        <v>3021</v>
      </c>
      <c r="D133" s="167" t="s">
        <v>867</v>
      </c>
      <c r="E133" s="194"/>
      <c r="F133" s="196"/>
      <c r="G133" s="182"/>
      <c r="H133" s="187"/>
      <c r="I133" s="188"/>
    </row>
    <row r="134" spans="1:9" x14ac:dyDescent="0.2">
      <c r="A134" s="167" t="s">
        <v>239</v>
      </c>
      <c r="B134" s="168" t="s">
        <v>868</v>
      </c>
      <c r="C134" s="168">
        <v>3347</v>
      </c>
      <c r="D134" s="167" t="s">
        <v>869</v>
      </c>
      <c r="E134" s="194">
        <v>4.6820997103152369</v>
      </c>
      <c r="F134" s="196">
        <v>4.7673781096297878</v>
      </c>
      <c r="G134" s="183">
        <v>-8.5278399314550946E-2</v>
      </c>
      <c r="H134" s="189">
        <v>-1295.5899707348469</v>
      </c>
      <c r="I134" s="190">
        <v>-1.788790344577329E-2</v>
      </c>
    </row>
    <row r="135" spans="1:9" x14ac:dyDescent="0.2">
      <c r="A135" s="167" t="s">
        <v>239</v>
      </c>
      <c r="B135" s="168" t="s">
        <v>870</v>
      </c>
      <c r="C135" s="168">
        <v>3355</v>
      </c>
      <c r="D135" s="167" t="s">
        <v>871</v>
      </c>
      <c r="E135" s="194">
        <v>4.6485535460419074</v>
      </c>
      <c r="F135" s="196">
        <v>4.6784009117525205</v>
      </c>
      <c r="G135" s="183">
        <v>-2.9847365710613083E-2</v>
      </c>
      <c r="H135" s="189">
        <v>-516.45399270476867</v>
      </c>
      <c r="I135" s="190">
        <v>-6.3798221387213472E-3</v>
      </c>
    </row>
    <row r="136" spans="1:9" x14ac:dyDescent="0.2">
      <c r="A136" s="167" t="s">
        <v>239</v>
      </c>
      <c r="B136" s="168" t="s">
        <v>872</v>
      </c>
      <c r="C136" s="168">
        <v>3013</v>
      </c>
      <c r="D136" s="167" t="s">
        <v>873</v>
      </c>
      <c r="E136" s="194">
        <v>4.5969878400084401</v>
      </c>
      <c r="F136" s="196">
        <v>4.621808120336043</v>
      </c>
      <c r="G136" s="183">
        <v>-2.4820280327602973E-2</v>
      </c>
      <c r="H136" s="189">
        <v>-602.25181488179726</v>
      </c>
      <c r="I136" s="190">
        <v>-5.3702533037650602E-3</v>
      </c>
    </row>
    <row r="137" spans="1:9" x14ac:dyDescent="0.2">
      <c r="A137" s="167" t="s">
        <v>240</v>
      </c>
      <c r="B137" s="168">
        <v>0</v>
      </c>
      <c r="C137" s="168">
        <v>2010</v>
      </c>
      <c r="D137" s="167" t="s">
        <v>874</v>
      </c>
      <c r="E137" s="194">
        <v>4.8074260008771592</v>
      </c>
      <c r="F137" s="196">
        <v>4.8051739975095664</v>
      </c>
      <c r="G137" s="183">
        <v>2.252003367592792E-3</v>
      </c>
      <c r="H137" s="189">
        <v>29.797014656763775</v>
      </c>
      <c r="I137" s="190">
        <v>4.6866218970631479E-4</v>
      </c>
    </row>
    <row r="138" spans="1:9" hidden="1" x14ac:dyDescent="0.2">
      <c r="A138" s="167" t="s">
        <v>239</v>
      </c>
      <c r="B138" s="168" t="s">
        <v>875</v>
      </c>
      <c r="C138" s="168">
        <v>3301</v>
      </c>
      <c r="D138" s="167" t="s">
        <v>876</v>
      </c>
      <c r="E138" s="194"/>
      <c r="F138" s="196"/>
      <c r="G138" s="182"/>
      <c r="H138" s="187"/>
      <c r="I138" s="188"/>
    </row>
    <row r="139" spans="1:9" x14ac:dyDescent="0.2">
      <c r="A139" s="167" t="s">
        <v>240</v>
      </c>
      <c r="B139" s="168">
        <v>0</v>
      </c>
      <c r="C139" s="168">
        <v>2022</v>
      </c>
      <c r="D139" s="167" t="s">
        <v>877</v>
      </c>
      <c r="E139" s="194">
        <v>4.6597219130923468</v>
      </c>
      <c r="F139" s="196">
        <v>4.7045274956001926</v>
      </c>
      <c r="G139" s="183">
        <v>-4.480558250784572E-2</v>
      </c>
      <c r="H139" s="189">
        <v>-585.25184957636714</v>
      </c>
      <c r="I139" s="190">
        <v>-9.5239282903010203E-3</v>
      </c>
    </row>
    <row r="140" spans="1:9" x14ac:dyDescent="0.2">
      <c r="A140" s="167" t="s">
        <v>239</v>
      </c>
      <c r="B140" s="168" t="s">
        <v>878</v>
      </c>
      <c r="C140" s="168">
        <v>3313</v>
      </c>
      <c r="D140" s="167" t="s">
        <v>879</v>
      </c>
      <c r="E140" s="194">
        <v>4.6845669851523075</v>
      </c>
      <c r="F140" s="196">
        <v>4.7419513390003294</v>
      </c>
      <c r="G140" s="183">
        <v>-5.7384353848021874E-2</v>
      </c>
      <c r="H140" s="189">
        <v>-1945.7045823146714</v>
      </c>
      <c r="I140" s="190">
        <v>-1.2101421913814803E-2</v>
      </c>
    </row>
    <row r="141" spans="1:9" x14ac:dyDescent="0.2">
      <c r="A141" s="167" t="s">
        <v>240</v>
      </c>
      <c r="B141" s="168">
        <v>0</v>
      </c>
      <c r="C141" s="168">
        <v>3371</v>
      </c>
      <c r="D141" s="167" t="s">
        <v>880</v>
      </c>
      <c r="E141" s="194">
        <v>4.3513908111669828</v>
      </c>
      <c r="F141" s="196">
        <v>4.3870576352390112</v>
      </c>
      <c r="G141" s="183">
        <v>-3.5666824072028369E-2</v>
      </c>
      <c r="H141" s="189">
        <v>-458.11139798170041</v>
      </c>
      <c r="I141" s="190">
        <v>-8.130010370854257E-3</v>
      </c>
    </row>
    <row r="142" spans="1:9" hidden="1" x14ac:dyDescent="0.2">
      <c r="A142" s="167" t="s">
        <v>239</v>
      </c>
      <c r="B142" s="168" t="s">
        <v>881</v>
      </c>
      <c r="C142" s="168">
        <v>3349</v>
      </c>
      <c r="D142" s="167" t="s">
        <v>882</v>
      </c>
      <c r="E142" s="194"/>
      <c r="F142" s="196"/>
      <c r="G142" s="182"/>
      <c r="H142" s="187"/>
      <c r="I142" s="188"/>
    </row>
    <row r="143" spans="1:9" x14ac:dyDescent="0.2">
      <c r="A143" s="167" t="s">
        <v>240</v>
      </c>
      <c r="B143" s="168">
        <v>0</v>
      </c>
      <c r="C143" s="168">
        <v>3350</v>
      </c>
      <c r="D143" s="167" t="s">
        <v>883</v>
      </c>
      <c r="E143" s="194">
        <v>4.4374349220962586</v>
      </c>
      <c r="F143" s="196">
        <v>4.4530263217582009</v>
      </c>
      <c r="G143" s="183">
        <v>-1.559139966194234E-2</v>
      </c>
      <c r="H143" s="189">
        <v>-363.71107709409938</v>
      </c>
      <c r="I143" s="190">
        <v>-3.5013041772873343E-3</v>
      </c>
    </row>
    <row r="144" spans="1:9" x14ac:dyDescent="0.2">
      <c r="A144" s="167" t="s">
        <v>239</v>
      </c>
      <c r="B144" s="168" t="s">
        <v>884</v>
      </c>
      <c r="C144" s="168">
        <v>2134</v>
      </c>
      <c r="D144" s="167" t="s">
        <v>885</v>
      </c>
      <c r="E144" s="194">
        <v>4.2764968633129312</v>
      </c>
      <c r="F144" s="196">
        <v>4.3130225216046165</v>
      </c>
      <c r="G144" s="183">
        <v>-3.6525658291685303E-2</v>
      </c>
      <c r="H144" s="189">
        <v>-276.83917503829718</v>
      </c>
      <c r="I144" s="190">
        <v>-8.4686917605281131E-3</v>
      </c>
    </row>
    <row r="145" spans="1:9" hidden="1" x14ac:dyDescent="0.2">
      <c r="A145" s="167" t="s">
        <v>239</v>
      </c>
      <c r="B145" s="168" t="s">
        <v>886</v>
      </c>
      <c r="C145" s="168">
        <v>2148</v>
      </c>
      <c r="D145" s="167" t="s">
        <v>887</v>
      </c>
      <c r="E145" s="194"/>
      <c r="F145" s="196"/>
      <c r="G145" s="182"/>
      <c r="H145" s="187"/>
      <c r="I145" s="188"/>
    </row>
    <row r="146" spans="1:9" hidden="1" x14ac:dyDescent="0.2">
      <c r="A146" s="167" t="s">
        <v>239</v>
      </c>
      <c r="B146" s="168" t="s">
        <v>888</v>
      </c>
      <c r="C146" s="168">
        <v>2081</v>
      </c>
      <c r="D146" s="167" t="s">
        <v>889</v>
      </c>
      <c r="E146" s="194"/>
      <c r="F146" s="196"/>
      <c r="G146" s="182"/>
      <c r="H146" s="187"/>
      <c r="I146" s="188"/>
    </row>
    <row r="147" spans="1:9" x14ac:dyDescent="0.2">
      <c r="A147" s="167" t="s">
        <v>239</v>
      </c>
      <c r="B147" s="168" t="s">
        <v>890</v>
      </c>
      <c r="C147" s="168">
        <v>2057</v>
      </c>
      <c r="D147" s="167" t="s">
        <v>891</v>
      </c>
      <c r="E147" s="194">
        <v>4.4612380245164518</v>
      </c>
      <c r="F147" s="196">
        <v>4.4613801672513489</v>
      </c>
      <c r="G147" s="183">
        <v>-1.4214273489709939E-4</v>
      </c>
      <c r="H147" s="189">
        <v>-5.1075543768436056</v>
      </c>
      <c r="I147" s="190">
        <v>-3.186070892158277E-5</v>
      </c>
    </row>
    <row r="148" spans="1:9" x14ac:dyDescent="0.2">
      <c r="A148" s="167" t="s">
        <v>239</v>
      </c>
      <c r="B148" s="168" t="s">
        <v>892</v>
      </c>
      <c r="C148" s="168">
        <v>2058</v>
      </c>
      <c r="D148" s="167" t="s">
        <v>893</v>
      </c>
      <c r="E148" s="194">
        <v>4.3087855364531098</v>
      </c>
      <c r="F148" s="196">
        <v>4.3403938635479413</v>
      </c>
      <c r="G148" s="183">
        <v>-3.1608327094831523E-2</v>
      </c>
      <c r="H148" s="189">
        <v>-1311.6548178527607</v>
      </c>
      <c r="I148" s="190">
        <v>-7.2823637873715708E-3</v>
      </c>
    </row>
    <row r="149" spans="1:9" hidden="1" x14ac:dyDescent="0.2">
      <c r="A149" s="167" t="s">
        <v>240</v>
      </c>
      <c r="B149" s="168">
        <v>0</v>
      </c>
      <c r="C149" s="168">
        <v>3368</v>
      </c>
      <c r="D149" s="167" t="s">
        <v>894</v>
      </c>
      <c r="E149" s="194"/>
      <c r="F149" s="196"/>
      <c r="G149" s="182"/>
      <c r="H149" s="187"/>
      <c r="I149" s="188"/>
    </row>
    <row r="150" spans="1:9" x14ac:dyDescent="0.2">
      <c r="A150" s="167" t="s">
        <v>240</v>
      </c>
      <c r="B150" s="168">
        <v>0</v>
      </c>
      <c r="C150" s="168">
        <v>2060</v>
      </c>
      <c r="D150" s="167" t="s">
        <v>895</v>
      </c>
      <c r="E150" s="194">
        <v>4.7206332123347003</v>
      </c>
      <c r="F150" s="196">
        <v>4.7675150877435302</v>
      </c>
      <c r="G150" s="183">
        <v>-4.6881875408829821E-2</v>
      </c>
      <c r="H150" s="189">
        <v>-1763.8284433206879</v>
      </c>
      <c r="I150" s="190">
        <v>-9.8336081891707838E-3</v>
      </c>
    </row>
    <row r="151" spans="1:9" x14ac:dyDescent="0.2">
      <c r="A151" s="167" t="s">
        <v>240</v>
      </c>
      <c r="B151" s="168">
        <v>0</v>
      </c>
      <c r="C151" s="168">
        <v>2061</v>
      </c>
      <c r="D151" s="167" t="s">
        <v>896</v>
      </c>
      <c r="E151" s="194">
        <v>4.3905505114067447</v>
      </c>
      <c r="F151" s="196">
        <v>4.4004275768753027</v>
      </c>
      <c r="G151" s="183">
        <v>-9.8770654685580439E-3</v>
      </c>
      <c r="H151" s="189">
        <v>-327.34404128258473</v>
      </c>
      <c r="I151" s="190">
        <v>-2.2445694869432931E-3</v>
      </c>
    </row>
    <row r="152" spans="1:9" hidden="1" x14ac:dyDescent="0.2">
      <c r="A152" s="167" t="s">
        <v>239</v>
      </c>
      <c r="B152" s="168" t="s">
        <v>897</v>
      </c>
      <c r="C152" s="168">
        <v>2200</v>
      </c>
      <c r="D152" s="167" t="s">
        <v>898</v>
      </c>
      <c r="E152" s="194"/>
      <c r="F152" s="196"/>
      <c r="G152" s="182"/>
      <c r="H152" s="187"/>
      <c r="I152" s="188"/>
    </row>
    <row r="153" spans="1:9" x14ac:dyDescent="0.2">
      <c r="A153" s="167" t="s">
        <v>239</v>
      </c>
      <c r="B153" s="168" t="s">
        <v>899</v>
      </c>
      <c r="C153" s="168">
        <v>3362</v>
      </c>
      <c r="D153" s="167" t="s">
        <v>900</v>
      </c>
      <c r="E153" s="194">
        <v>4.2964876142122499</v>
      </c>
      <c r="F153" s="196">
        <v>4.3218013761249336</v>
      </c>
      <c r="G153" s="183">
        <v>-2.5313761912683752E-2</v>
      </c>
      <c r="H153" s="189">
        <v>-450.86566910856493</v>
      </c>
      <c r="I153" s="190">
        <v>-5.8572247333080751E-3</v>
      </c>
    </row>
    <row r="154" spans="1:9" x14ac:dyDescent="0.2">
      <c r="A154" s="167" t="s">
        <v>240</v>
      </c>
      <c r="B154" s="168">
        <v>0</v>
      </c>
      <c r="C154" s="168">
        <v>2135</v>
      </c>
      <c r="D154" s="167" t="s">
        <v>901</v>
      </c>
      <c r="E154" s="194">
        <v>4.5831478870228688</v>
      </c>
      <c r="F154" s="196">
        <v>4.628201372449646</v>
      </c>
      <c r="G154" s="183">
        <v>-4.5053485426777229E-2</v>
      </c>
      <c r="H154" s="189">
        <v>-881.27293939455092</v>
      </c>
      <c r="I154" s="190">
        <v>-9.7345559972752405E-3</v>
      </c>
    </row>
    <row r="155" spans="1:9" x14ac:dyDescent="0.2">
      <c r="A155" s="167" t="s">
        <v>239</v>
      </c>
      <c r="B155" s="168" t="s">
        <v>902</v>
      </c>
      <c r="C155" s="168">
        <v>2071</v>
      </c>
      <c r="D155" s="167" t="s">
        <v>903</v>
      </c>
      <c r="E155" s="194">
        <v>4.4560675612792462</v>
      </c>
      <c r="F155" s="196">
        <v>4.4675987071491878</v>
      </c>
      <c r="G155" s="183">
        <v>-1.1531145869941639E-2</v>
      </c>
      <c r="H155" s="189">
        <v>-491.23195169876283</v>
      </c>
      <c r="I155" s="190">
        <v>-2.5810612424721491E-3</v>
      </c>
    </row>
    <row r="156" spans="1:9" x14ac:dyDescent="0.2">
      <c r="A156" s="167" t="s">
        <v>240</v>
      </c>
      <c r="B156" s="168">
        <v>0</v>
      </c>
      <c r="C156" s="168">
        <v>2193</v>
      </c>
      <c r="D156" s="167" t="s">
        <v>904</v>
      </c>
      <c r="E156" s="194">
        <v>4.7365974146697356</v>
      </c>
      <c r="F156" s="196">
        <v>4.7837867583771594</v>
      </c>
      <c r="G156" s="183">
        <v>-4.7189343707423781E-2</v>
      </c>
      <c r="H156" s="189">
        <v>-1186.9708494581489</v>
      </c>
      <c r="I156" s="190">
        <v>-9.8644329463030145E-3</v>
      </c>
    </row>
    <row r="157" spans="1:9" x14ac:dyDescent="0.2">
      <c r="A157" s="167" t="s">
        <v>240</v>
      </c>
      <c r="B157" s="168">
        <v>0</v>
      </c>
      <c r="C157" s="168">
        <v>2028</v>
      </c>
      <c r="D157" s="167" t="s">
        <v>905</v>
      </c>
      <c r="E157" s="194">
        <v>4.6695520812537819</v>
      </c>
      <c r="F157" s="196">
        <v>4.7162494496880223</v>
      </c>
      <c r="G157" s="183">
        <v>-4.6697368434240438E-2</v>
      </c>
      <c r="H157" s="189">
        <v>-1471.8686885344825</v>
      </c>
      <c r="I157" s="190">
        <v>-9.9013779768009069E-3</v>
      </c>
    </row>
    <row r="158" spans="1:9" x14ac:dyDescent="0.2">
      <c r="A158" s="167" t="s">
        <v>240</v>
      </c>
      <c r="B158" s="168">
        <v>0</v>
      </c>
      <c r="C158" s="168">
        <v>2012</v>
      </c>
      <c r="D158" s="167" t="s">
        <v>906</v>
      </c>
      <c r="E158" s="194">
        <v>4.7158726392731483</v>
      </c>
      <c r="F158" s="196">
        <v>4.7392301644882595</v>
      </c>
      <c r="G158" s="183">
        <v>-2.3357525215111252E-2</v>
      </c>
      <c r="H158" s="189">
        <v>-699.4353110008592</v>
      </c>
      <c r="I158" s="190">
        <v>-4.9285483938156238E-3</v>
      </c>
    </row>
    <row r="159" spans="1:9" x14ac:dyDescent="0.2">
      <c r="A159" s="167" t="s">
        <v>239</v>
      </c>
      <c r="B159" s="168" t="s">
        <v>907</v>
      </c>
      <c r="C159" s="168">
        <v>2074</v>
      </c>
      <c r="D159" s="167" t="s">
        <v>908</v>
      </c>
      <c r="E159" s="194">
        <v>4.4555704050473501</v>
      </c>
      <c r="F159" s="196">
        <v>4.4522628123624521</v>
      </c>
      <c r="G159" s="183">
        <v>3.3075926848979975E-3</v>
      </c>
      <c r="H159" s="189">
        <v>111.7756737464005</v>
      </c>
      <c r="I159" s="190">
        <v>7.4290149173439346E-4</v>
      </c>
    </row>
    <row r="160" spans="1:9" hidden="1" x14ac:dyDescent="0.2">
      <c r="A160" s="167" t="s">
        <v>240</v>
      </c>
      <c r="B160" s="168">
        <v>0</v>
      </c>
      <c r="C160" s="168">
        <v>2117</v>
      </c>
      <c r="D160" s="167" t="s">
        <v>909</v>
      </c>
      <c r="E160" s="194"/>
      <c r="F160" s="196"/>
      <c r="G160" s="182"/>
      <c r="H160" s="187"/>
      <c r="I160" s="188"/>
    </row>
    <row r="161" spans="1:9" hidden="1" x14ac:dyDescent="0.2">
      <c r="A161" s="167" t="s">
        <v>239</v>
      </c>
      <c r="B161" s="168" t="s">
        <v>910</v>
      </c>
      <c r="C161" s="168">
        <v>3035</v>
      </c>
      <c r="D161" s="167" t="s">
        <v>911</v>
      </c>
      <c r="E161" s="194"/>
      <c r="F161" s="196"/>
      <c r="G161" s="182"/>
      <c r="H161" s="187"/>
      <c r="I161" s="188"/>
    </row>
    <row r="162" spans="1:9" x14ac:dyDescent="0.2">
      <c r="A162" s="167" t="s">
        <v>240</v>
      </c>
      <c r="B162" s="168">
        <v>0</v>
      </c>
      <c r="C162" s="168">
        <v>2078</v>
      </c>
      <c r="D162" s="167" t="s">
        <v>912</v>
      </c>
      <c r="E162" s="194">
        <v>4.5218247273779166</v>
      </c>
      <c r="F162" s="196">
        <v>4.5354772261586769</v>
      </c>
      <c r="G162" s="183">
        <v>-1.3652498780760247E-2</v>
      </c>
      <c r="H162" s="189">
        <v>-391.83144607175302</v>
      </c>
      <c r="I162" s="190">
        <v>-3.0101570573474179E-3</v>
      </c>
    </row>
    <row r="163" spans="1:9" x14ac:dyDescent="0.2">
      <c r="A163" s="167" t="s">
        <v>240</v>
      </c>
      <c r="B163" s="168">
        <v>0</v>
      </c>
      <c r="C163" s="168">
        <v>2030</v>
      </c>
      <c r="D163" s="167" t="s">
        <v>913</v>
      </c>
      <c r="E163" s="194">
        <v>4.5276602478939418</v>
      </c>
      <c r="F163" s="196">
        <v>4.5712210651195937</v>
      </c>
      <c r="G163" s="183">
        <v>-4.356081722565186E-2</v>
      </c>
      <c r="H163" s="189">
        <v>-787.29707707064904</v>
      </c>
      <c r="I163" s="190">
        <v>-9.5293613249290976E-3</v>
      </c>
    </row>
    <row r="164" spans="1:9" hidden="1" x14ac:dyDescent="0.2">
      <c r="A164" s="167" t="s">
        <v>239</v>
      </c>
      <c r="B164" s="168" t="s">
        <v>914</v>
      </c>
      <c r="C164" s="168">
        <v>2100</v>
      </c>
      <c r="D164" s="167" t="s">
        <v>915</v>
      </c>
      <c r="E164" s="176"/>
      <c r="F164" s="176"/>
      <c r="G164" s="182"/>
      <c r="H164" s="177"/>
      <c r="I164" s="178"/>
    </row>
    <row r="165" spans="1:9" ht="12" hidden="1" thickBot="1" x14ac:dyDescent="0.25">
      <c r="A165" s="167" t="s">
        <v>239</v>
      </c>
      <c r="B165" s="168" t="s">
        <v>916</v>
      </c>
      <c r="C165" s="168">
        <v>3036</v>
      </c>
      <c r="D165" s="167" t="s">
        <v>917</v>
      </c>
      <c r="E165" s="176"/>
      <c r="F165" s="176"/>
      <c r="G165" s="182"/>
      <c r="H165" s="177"/>
      <c r="I165" s="178"/>
    </row>
    <row r="166" spans="1:9" hidden="1" x14ac:dyDescent="0.2">
      <c r="A166" s="167"/>
      <c r="B166" s="168"/>
      <c r="C166" s="168"/>
      <c r="D166" s="167"/>
      <c r="E166" s="170"/>
      <c r="F166" s="170"/>
      <c r="G166" s="183"/>
      <c r="H166" s="174"/>
      <c r="I166" s="175"/>
    </row>
    <row r="167" spans="1:9" hidden="1" x14ac:dyDescent="0.2">
      <c r="A167" s="167"/>
      <c r="B167" s="168"/>
      <c r="C167" s="168"/>
      <c r="D167" s="167"/>
      <c r="E167" s="170"/>
      <c r="F167" s="170"/>
      <c r="G167" s="183"/>
      <c r="H167" s="174"/>
      <c r="I167" s="175"/>
    </row>
    <row r="168" spans="1:9" hidden="1" x14ac:dyDescent="0.2">
      <c r="A168" s="167"/>
      <c r="B168" s="168"/>
      <c r="C168" s="168"/>
      <c r="D168" s="167"/>
      <c r="E168" s="170"/>
      <c r="F168" s="170"/>
      <c r="G168" s="183"/>
      <c r="H168" s="174"/>
      <c r="I168" s="175"/>
    </row>
    <row r="169" spans="1:9" ht="12" hidden="1" thickBot="1" x14ac:dyDescent="0.25">
      <c r="A169" s="167"/>
      <c r="B169" s="168"/>
      <c r="C169" s="168"/>
      <c r="D169" s="179"/>
      <c r="E169" s="170"/>
      <c r="F169" s="170"/>
      <c r="G169" s="183"/>
      <c r="H169" s="192"/>
      <c r="I169" s="175"/>
    </row>
    <row r="170" spans="1:9" hidden="1" x14ac:dyDescent="0.2">
      <c r="A170" s="107"/>
      <c r="B170" s="137"/>
      <c r="C170" s="137"/>
      <c r="D170" s="191" t="s">
        <v>216</v>
      </c>
      <c r="E170" s="172"/>
      <c r="F170" s="171"/>
      <c r="G170" s="184"/>
      <c r="H170" s="169">
        <v>-90137.271540957547</v>
      </c>
    </row>
    <row r="171" spans="1:9" x14ac:dyDescent="0.2">
      <c r="A171" s="107"/>
      <c r="B171" s="137"/>
      <c r="C171" s="137"/>
      <c r="D171" s="107"/>
      <c r="E171" s="172"/>
      <c r="F171" s="173" t="s">
        <v>574</v>
      </c>
      <c r="G171" s="185">
        <v>1.7662464095838715E-2</v>
      </c>
      <c r="H171" s="197">
        <v>639.75544132093535</v>
      </c>
      <c r="I171" s="198">
        <v>3.9715975626253286E-3</v>
      </c>
    </row>
    <row r="172" spans="1:9" x14ac:dyDescent="0.2">
      <c r="A172" s="107"/>
      <c r="B172" s="137"/>
      <c r="C172" s="137"/>
      <c r="D172" s="107"/>
      <c r="E172" s="172"/>
      <c r="F172" s="173" t="s">
        <v>573</v>
      </c>
      <c r="G172" s="185">
        <v>-9.0247596650518069E-2</v>
      </c>
      <c r="H172" s="199">
        <v>-3010.3247465509467</v>
      </c>
      <c r="I172" s="198">
        <v>-1.8583386958799575E-2</v>
      </c>
    </row>
    <row r="173" spans="1:9" hidden="1" x14ac:dyDescent="0.2">
      <c r="A173" s="162"/>
      <c r="B173" s="137"/>
      <c r="C173" s="163" t="s">
        <v>272</v>
      </c>
      <c r="D173" s="164" t="s">
        <v>239</v>
      </c>
      <c r="E173" s="16"/>
      <c r="H173" s="200"/>
      <c r="I173" s="200"/>
    </row>
    <row r="174" spans="1:9" hidden="1" x14ac:dyDescent="0.2">
      <c r="A174" s="107"/>
      <c r="B174" s="137"/>
      <c r="C174" s="163" t="s">
        <v>272</v>
      </c>
      <c r="D174" s="164" t="s">
        <v>240</v>
      </c>
      <c r="E174" s="16"/>
      <c r="F174" s="161"/>
      <c r="H174" s="200"/>
      <c r="I174" s="200"/>
    </row>
    <row r="175" spans="1:9" hidden="1" x14ac:dyDescent="0.2">
      <c r="A175" s="107"/>
      <c r="B175" s="137"/>
      <c r="C175" s="163" t="s">
        <v>272</v>
      </c>
      <c r="D175" s="164" t="s">
        <v>241</v>
      </c>
      <c r="E175" s="16"/>
      <c r="F175" s="161"/>
      <c r="H175" s="200"/>
      <c r="I175" s="200"/>
    </row>
    <row r="176" spans="1:9" hidden="1" x14ac:dyDescent="0.2">
      <c r="A176" s="107"/>
      <c r="B176" s="137"/>
      <c r="C176" s="137"/>
      <c r="D176" s="107"/>
      <c r="E176" s="55"/>
      <c r="F176" s="161"/>
      <c r="H176" s="200"/>
      <c r="I176" s="200"/>
    </row>
    <row r="177" spans="1:9" x14ac:dyDescent="0.2">
      <c r="A177" s="107"/>
      <c r="B177" s="137"/>
      <c r="C177" s="137"/>
      <c r="D177" s="107"/>
      <c r="E177" s="55"/>
      <c r="F177" s="173" t="s">
        <v>640</v>
      </c>
      <c r="H177" s="200"/>
      <c r="I177" s="198">
        <v>-6.4075140385451146E-3</v>
      </c>
    </row>
    <row r="178" spans="1:9" x14ac:dyDescent="0.2">
      <c r="A178" s="107"/>
      <c r="B178" s="137"/>
      <c r="C178" s="137"/>
      <c r="D178" s="107"/>
      <c r="E178" s="55"/>
    </row>
    <row r="179" spans="1:9" x14ac:dyDescent="0.2">
      <c r="A179" s="60" t="s">
        <v>648</v>
      </c>
      <c r="B179" s="137"/>
      <c r="C179" s="137"/>
      <c r="D179" s="107"/>
      <c r="E179" s="55"/>
    </row>
    <row r="180" spans="1:9" x14ac:dyDescent="0.2">
      <c r="A180" s="107"/>
      <c r="B180" s="137"/>
      <c r="C180" s="137"/>
      <c r="D180" s="107"/>
      <c r="E180" s="55"/>
    </row>
    <row r="181" spans="1:9" x14ac:dyDescent="0.2">
      <c r="A181" s="107"/>
      <c r="B181" s="137"/>
      <c r="C181" s="137"/>
      <c r="D181" s="107"/>
      <c r="E181" s="55"/>
    </row>
    <row r="182" spans="1:9" x14ac:dyDescent="0.2">
      <c r="A182" s="107"/>
      <c r="B182" s="137"/>
      <c r="C182" s="137"/>
      <c r="D182" s="107"/>
      <c r="E182" s="55"/>
    </row>
    <row r="183" spans="1:9" x14ac:dyDescent="0.2">
      <c r="A183" s="107"/>
      <c r="B183" s="137"/>
      <c r="C183" s="137"/>
      <c r="D183" s="107"/>
      <c r="E183" s="55"/>
    </row>
    <row r="184" spans="1:9" x14ac:dyDescent="0.2">
      <c r="A184" s="107"/>
      <c r="B184" s="137"/>
      <c r="C184" s="137"/>
      <c r="D184" s="107"/>
      <c r="E184" s="55"/>
    </row>
    <row r="185" spans="1:9" x14ac:dyDescent="0.2">
      <c r="A185" s="107"/>
      <c r="B185" s="137"/>
      <c r="C185" s="137"/>
      <c r="D185" s="107"/>
      <c r="E185" s="55"/>
    </row>
    <row r="186" spans="1:9" x14ac:dyDescent="0.2">
      <c r="A186" s="107"/>
      <c r="B186" s="137"/>
      <c r="C186" s="137"/>
      <c r="D186" s="107"/>
      <c r="E186" s="55"/>
    </row>
    <row r="187" spans="1:9" x14ac:dyDescent="0.2">
      <c r="A187" s="107"/>
      <c r="B187" s="137"/>
      <c r="C187" s="137"/>
      <c r="D187" s="107"/>
      <c r="E187" s="55"/>
    </row>
    <row r="188" spans="1:9" x14ac:dyDescent="0.2">
      <c r="A188" s="107"/>
      <c r="B188" s="137"/>
      <c r="C188" s="137"/>
      <c r="D188" s="107"/>
      <c r="E188" s="55"/>
    </row>
    <row r="189" spans="1:9" x14ac:dyDescent="0.2">
      <c r="A189" s="107"/>
      <c r="B189" s="137"/>
      <c r="C189" s="137"/>
      <c r="D189" s="107"/>
      <c r="E189" s="55"/>
    </row>
    <row r="190" spans="1:9" x14ac:dyDescent="0.2">
      <c r="A190" s="107"/>
      <c r="B190" s="137"/>
      <c r="C190" s="137"/>
      <c r="D190" s="107"/>
      <c r="E190" s="55"/>
    </row>
    <row r="191" spans="1:9" x14ac:dyDescent="0.2">
      <c r="A191" s="107"/>
      <c r="B191" s="137"/>
      <c r="C191" s="137"/>
      <c r="D191" s="107"/>
      <c r="E191" s="55"/>
    </row>
    <row r="192" spans="1:9" x14ac:dyDescent="0.2">
      <c r="E192" s="55"/>
    </row>
    <row r="193" spans="5:5" x14ac:dyDescent="0.2">
      <c r="E193" s="55"/>
    </row>
    <row r="194" spans="5:5" x14ac:dyDescent="0.2">
      <c r="E194" s="55"/>
    </row>
    <row r="195" spans="5:5" x14ac:dyDescent="0.2">
      <c r="E195" s="55"/>
    </row>
    <row r="196" spans="5:5" x14ac:dyDescent="0.2">
      <c r="E196" s="55"/>
    </row>
    <row r="197" spans="5:5" x14ac:dyDescent="0.2">
      <c r="E197" s="55"/>
    </row>
    <row r="198" spans="5:5" x14ac:dyDescent="0.2">
      <c r="E198" s="55"/>
    </row>
    <row r="199" spans="5:5" x14ac:dyDescent="0.2">
      <c r="E199" s="55"/>
    </row>
    <row r="200" spans="5:5" x14ac:dyDescent="0.2">
      <c r="E200" s="55"/>
    </row>
  </sheetData>
  <phoneticPr fontId="2" type="noConversion"/>
  <pageMargins left="0.23622047244094491" right="0.23622047244094491" top="0.74803149606299213" bottom="0.74803149606299213" header="0.31496062992125984" footer="0.31496062992125984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indexed="10"/>
  </sheetPr>
  <dimension ref="A1:AF625"/>
  <sheetViews>
    <sheetView zoomScale="115" zoomScaleNormal="115" workbookViewId="0">
      <pane xSplit="3" ySplit="3" topLeftCell="X560" activePane="bottomRight" state="frozen"/>
      <selection pane="topRight" activeCell="D1" sqref="D1"/>
      <selection pane="bottomLeft" activeCell="A4" sqref="A4"/>
      <selection pane="bottomRight" activeCell="AF576" sqref="AF576"/>
    </sheetView>
  </sheetViews>
  <sheetFormatPr defaultRowHeight="11.25" x14ac:dyDescent="0.2"/>
  <cols>
    <col min="1" max="1" width="17.5703125" style="1" customWidth="1"/>
    <col min="2" max="2" width="9.140625" style="3"/>
    <col min="3" max="3" width="47.5703125" style="1" bestFit="1" customWidth="1"/>
    <col min="4" max="4" width="8.7109375" style="6" bestFit="1" customWidth="1"/>
    <col min="5" max="5" width="11.42578125" style="6" bestFit="1" customWidth="1"/>
    <col min="6" max="6" width="5.85546875" style="6" bestFit="1" customWidth="1"/>
    <col min="7" max="7" width="8.7109375" style="6" bestFit="1" customWidth="1"/>
    <col min="8" max="8" width="1.7109375" style="21" customWidth="1"/>
    <col min="9" max="9" width="7.28515625" style="6" bestFit="1" customWidth="1"/>
    <col min="10" max="10" width="12.140625" style="6" bestFit="1" customWidth="1"/>
    <col min="11" max="13" width="12.7109375" style="6" customWidth="1"/>
    <col min="14" max="14" width="10.28515625" style="6" bestFit="1" customWidth="1"/>
    <col min="15" max="15" width="7" style="6" bestFit="1" customWidth="1"/>
    <col min="16" max="16" width="1.7109375" style="6" customWidth="1"/>
    <col min="17" max="18" width="12.7109375" style="6" hidden="1" customWidth="1"/>
    <col min="19" max="19" width="2.7109375" style="6" customWidth="1"/>
    <col min="20" max="20" width="9.140625" style="6" customWidth="1"/>
    <col min="21" max="21" width="10" style="81" customWidth="1"/>
    <col min="22" max="22" width="10" style="6" customWidth="1"/>
    <col min="23" max="24" width="9.140625" style="59" customWidth="1"/>
    <col min="25" max="26" width="9.140625" style="1"/>
    <col min="27" max="27" width="9.140625" style="86"/>
    <col min="28" max="28" width="9.140625" style="1"/>
    <col min="29" max="30" width="0" style="1" hidden="1" customWidth="1"/>
    <col min="31" max="31" width="9.140625" style="1"/>
    <col min="32" max="32" width="9.140625" style="109"/>
    <col min="33" max="16384" width="9.140625" style="1"/>
  </cols>
  <sheetData>
    <row r="1" spans="1:32" x14ac:dyDescent="0.2">
      <c r="A1" s="4" t="s">
        <v>563</v>
      </c>
      <c r="C1" s="138" t="s">
        <v>566</v>
      </c>
      <c r="I1" s="85"/>
      <c r="AF1" s="3"/>
    </row>
    <row r="2" spans="1:32" ht="12" thickBot="1" x14ac:dyDescent="0.25">
      <c r="C2" s="104" t="s">
        <v>623</v>
      </c>
      <c r="I2" s="207" t="s">
        <v>76</v>
      </c>
      <c r="J2" s="207"/>
      <c r="K2" s="207"/>
      <c r="L2" s="207"/>
      <c r="M2" s="207"/>
      <c r="N2" s="207"/>
      <c r="AF2" s="116" t="s">
        <v>564</v>
      </c>
    </row>
    <row r="3" spans="1:32" s="5" customFormat="1" ht="45" customHeight="1" x14ac:dyDescent="0.2">
      <c r="A3" s="113" t="s">
        <v>0</v>
      </c>
      <c r="B3" s="114" t="s">
        <v>65</v>
      </c>
      <c r="C3" s="113" t="s">
        <v>159</v>
      </c>
      <c r="D3" s="65" t="s">
        <v>2</v>
      </c>
      <c r="E3" s="65" t="s">
        <v>6</v>
      </c>
      <c r="F3" s="49" t="s">
        <v>181</v>
      </c>
      <c r="G3" s="7" t="s">
        <v>4</v>
      </c>
      <c r="H3" s="34"/>
      <c r="I3" s="76" t="s">
        <v>176</v>
      </c>
      <c r="J3" s="101" t="s">
        <v>78</v>
      </c>
      <c r="K3" s="101" t="s">
        <v>79</v>
      </c>
      <c r="L3" s="101" t="s">
        <v>77</v>
      </c>
      <c r="M3" s="31" t="s">
        <v>75</v>
      </c>
      <c r="N3" s="7" t="s">
        <v>80</v>
      </c>
      <c r="O3" s="7"/>
      <c r="P3" s="7"/>
      <c r="Q3" s="64" t="s">
        <v>304</v>
      </c>
      <c r="R3" s="7" t="s">
        <v>14</v>
      </c>
      <c r="S3" s="7"/>
      <c r="T3" s="76" t="s">
        <v>288</v>
      </c>
      <c r="U3" s="82" t="s">
        <v>290</v>
      </c>
      <c r="V3" s="7" t="s">
        <v>287</v>
      </c>
      <c r="W3" s="79" t="s">
        <v>289</v>
      </c>
      <c r="X3" s="156" t="s">
        <v>565</v>
      </c>
      <c r="Y3" s="87" t="s">
        <v>14</v>
      </c>
      <c r="Z3" s="64" t="s">
        <v>298</v>
      </c>
      <c r="AA3" s="87" t="s">
        <v>14</v>
      </c>
      <c r="AC3" s="79" t="s">
        <v>339</v>
      </c>
      <c r="AD3" s="95" t="s">
        <v>340</v>
      </c>
      <c r="AF3" s="115" t="s">
        <v>545</v>
      </c>
    </row>
    <row r="4" spans="1:32" x14ac:dyDescent="0.2">
      <c r="A4" s="28" t="s">
        <v>16</v>
      </c>
      <c r="B4" s="29">
        <v>1</v>
      </c>
      <c r="C4" s="28" t="s">
        <v>17</v>
      </c>
      <c r="D4" s="9">
        <v>36236.030395286056</v>
      </c>
      <c r="E4" s="11">
        <v>466.65303525406637</v>
      </c>
      <c r="F4" s="51"/>
      <c r="G4" s="16">
        <f>SUM(D4:F4)</f>
        <v>36702.683430540121</v>
      </c>
      <c r="H4" s="57"/>
      <c r="I4" s="53">
        <f>W4</f>
        <v>4.6766925879893115</v>
      </c>
      <c r="J4" s="118">
        <v>16106.529273035188</v>
      </c>
      <c r="K4" s="118">
        <v>9231.791168690901</v>
      </c>
      <c r="L4" s="118">
        <v>11364.362988814028</v>
      </c>
      <c r="M4" s="32">
        <f t="shared" ref="M4" si="0">L4+K4+J4</f>
        <v>36702.683430540113</v>
      </c>
      <c r="N4" s="6">
        <f>M4-G4-F4</f>
        <v>-7.2759576141834259E-12</v>
      </c>
      <c r="O4" s="20">
        <f>IF(ISERROR(N4), 0, N4)</f>
        <v>-7.2759576141834259E-12</v>
      </c>
      <c r="Q4" s="17"/>
      <c r="R4" s="6">
        <f>G4-Q4</f>
        <v>36702.683430540121</v>
      </c>
      <c r="T4" s="30">
        <v>4.6766925879893115</v>
      </c>
      <c r="U4" s="81" t="str">
        <f>IF(A4="Childminders","YES","NO")</f>
        <v>NO</v>
      </c>
      <c r="V4" s="84">
        <v>0</v>
      </c>
      <c r="W4" s="84">
        <f>MAX(T4,V4)</f>
        <v>4.6766925879893115</v>
      </c>
      <c r="X4" s="157">
        <v>4.7114997091952207</v>
      </c>
      <c r="Y4" s="90">
        <f>I4-X4</f>
        <v>-3.480712120590912E-2</v>
      </c>
      <c r="Z4" s="92"/>
      <c r="AA4" s="90">
        <f>I4-Z4</f>
        <v>4.6766925879893115</v>
      </c>
      <c r="AC4" s="97">
        <v>38280.859236273216</v>
      </c>
      <c r="AD4" s="98">
        <f>G4-AC4</f>
        <v>-1578.1758057330953</v>
      </c>
      <c r="AF4" s="117"/>
    </row>
    <row r="5" spans="1:32" x14ac:dyDescent="0.2">
      <c r="A5" s="28" t="s">
        <v>16</v>
      </c>
      <c r="B5" s="29">
        <v>2</v>
      </c>
      <c r="C5" s="28" t="s">
        <v>88</v>
      </c>
      <c r="D5" s="9">
        <v>18145.718584795384</v>
      </c>
      <c r="E5" s="11">
        <v>1944.1868974566437</v>
      </c>
      <c r="F5" s="51"/>
      <c r="G5" s="16">
        <f t="shared" ref="G5:G68" si="1">SUM(D5:F5)</f>
        <v>20089.905482252027</v>
      </c>
      <c r="H5" s="57"/>
      <c r="I5" s="53">
        <f t="shared" ref="I5:I15" si="2">W5</f>
        <v>5.111935237214257</v>
      </c>
      <c r="J5" s="118">
        <v>9201.4834269856619</v>
      </c>
      <c r="K5" s="118">
        <v>5367.5319990749695</v>
      </c>
      <c r="L5" s="118">
        <v>5520.8900561913979</v>
      </c>
      <c r="M5" s="32">
        <f t="shared" ref="M5:M68" si="3">L5+K5+J5</f>
        <v>20089.90548225203</v>
      </c>
      <c r="N5" s="6">
        <f t="shared" ref="N5:N68" si="4">M5-G5-F5</f>
        <v>3.637978807091713E-12</v>
      </c>
      <c r="O5" s="20">
        <f t="shared" ref="O5:O68" si="5">IF(ISERROR(N5), 0, N5)</f>
        <v>3.637978807091713E-12</v>
      </c>
      <c r="Q5" s="17"/>
      <c r="R5" s="6">
        <f t="shared" ref="R5:R68" si="6">G5-Q5</f>
        <v>20089.905482252027</v>
      </c>
      <c r="T5" s="30">
        <v>5.111935237214257</v>
      </c>
      <c r="U5" s="81" t="str">
        <f t="shared" ref="U5:U68" si="7">IF(A5="Childminders","YES","NO")</f>
        <v>NO</v>
      </c>
      <c r="V5" s="84">
        <v>0</v>
      </c>
      <c r="W5" s="84">
        <f t="shared" ref="W5:W68" si="8">MAX(T5,V5)</f>
        <v>5.111935237214257</v>
      </c>
      <c r="X5" s="157">
        <v>5.5382787784293939</v>
      </c>
      <c r="Y5" s="90">
        <f t="shared" ref="Y5:Y68" si="9">I5-X5</f>
        <v>-0.42634354121513685</v>
      </c>
      <c r="Z5" s="92"/>
      <c r="AA5" s="90">
        <f t="shared" ref="AA5:AA68" si="10">I5-Z5</f>
        <v>5.111935237214257</v>
      </c>
      <c r="AC5" s="97">
        <v>18338.431019521562</v>
      </c>
      <c r="AD5" s="98">
        <f t="shared" ref="AD5:AD68" si="11">G5-AC5</f>
        <v>1751.4744627304644</v>
      </c>
      <c r="AF5" s="117"/>
    </row>
    <row r="6" spans="1:32" x14ac:dyDescent="0.2">
      <c r="A6" s="28" t="s">
        <v>16</v>
      </c>
      <c r="B6" s="29">
        <v>3</v>
      </c>
      <c r="C6" s="28" t="s">
        <v>18</v>
      </c>
      <c r="D6" s="9">
        <v>58177.113019954675</v>
      </c>
      <c r="E6" s="11">
        <v>2949.0358094267599</v>
      </c>
      <c r="F6" s="51"/>
      <c r="G6" s="16">
        <f t="shared" si="1"/>
        <v>61126.148829381433</v>
      </c>
      <c r="H6" s="57"/>
      <c r="I6" s="53">
        <f t="shared" si="2"/>
        <v>4.8512816531255103</v>
      </c>
      <c r="J6" s="118">
        <v>25323.690229315165</v>
      </c>
      <c r="K6" s="118">
        <v>11351.999068313695</v>
      </c>
      <c r="L6" s="118">
        <v>24450.459531752571</v>
      </c>
      <c r="M6" s="32">
        <f t="shared" si="3"/>
        <v>61126.148829381433</v>
      </c>
      <c r="N6" s="6">
        <f t="shared" si="4"/>
        <v>0</v>
      </c>
      <c r="O6" s="20">
        <f t="shared" si="5"/>
        <v>0</v>
      </c>
      <c r="Q6" s="17"/>
      <c r="R6" s="6">
        <f t="shared" si="6"/>
        <v>61126.148829381433</v>
      </c>
      <c r="T6" s="30">
        <v>4.8512816531255103</v>
      </c>
      <c r="U6" s="81" t="str">
        <f t="shared" si="7"/>
        <v>NO</v>
      </c>
      <c r="V6" s="84">
        <v>0</v>
      </c>
      <c r="W6" s="84">
        <f t="shared" si="8"/>
        <v>4.8512816531255103</v>
      </c>
      <c r="X6" s="157">
        <v>4.9986391475592251</v>
      </c>
      <c r="Y6" s="90">
        <f t="shared" si="9"/>
        <v>-0.14735749443371482</v>
      </c>
      <c r="Z6" s="92"/>
      <c r="AA6" s="90">
        <f t="shared" si="10"/>
        <v>4.8512816531255103</v>
      </c>
      <c r="AC6" s="97">
        <v>68861.045660627235</v>
      </c>
      <c r="AD6" s="98">
        <f t="shared" si="11"/>
        <v>-7734.8968312458019</v>
      </c>
      <c r="AF6" s="117"/>
    </row>
    <row r="7" spans="1:32" x14ac:dyDescent="0.2">
      <c r="A7" s="158" t="s">
        <v>16</v>
      </c>
      <c r="B7" s="159">
        <v>4</v>
      </c>
      <c r="C7" s="158" t="s">
        <v>620</v>
      </c>
      <c r="D7" s="9">
        <v>0</v>
      </c>
      <c r="E7" s="11">
        <v>0</v>
      </c>
      <c r="F7" s="51"/>
      <c r="G7" s="16">
        <f t="shared" si="1"/>
        <v>0</v>
      </c>
      <c r="H7" s="57"/>
      <c r="I7" s="94"/>
      <c r="J7" s="118">
        <v>0</v>
      </c>
      <c r="K7" s="118">
        <v>0</v>
      </c>
      <c r="L7" s="118">
        <v>0</v>
      </c>
      <c r="M7" s="32">
        <f t="shared" si="3"/>
        <v>0</v>
      </c>
      <c r="N7" s="6">
        <f t="shared" si="4"/>
        <v>0</v>
      </c>
      <c r="O7" s="20">
        <f t="shared" si="5"/>
        <v>0</v>
      </c>
      <c r="Q7" s="17"/>
      <c r="R7" s="6">
        <f t="shared" si="6"/>
        <v>0</v>
      </c>
      <c r="T7" s="30">
        <v>4.6172311920598945</v>
      </c>
      <c r="U7" s="81" t="str">
        <f t="shared" si="7"/>
        <v>NO</v>
      </c>
      <c r="V7" s="84">
        <v>0</v>
      </c>
      <c r="W7" s="84">
        <f t="shared" si="8"/>
        <v>4.6172311920598945</v>
      </c>
      <c r="X7" s="157">
        <v>0</v>
      </c>
      <c r="Y7" s="90">
        <f t="shared" si="9"/>
        <v>0</v>
      </c>
      <c r="Z7" s="92"/>
      <c r="AA7" s="90">
        <f t="shared" si="10"/>
        <v>0</v>
      </c>
      <c r="AC7" s="97">
        <v>70241.461849264</v>
      </c>
      <c r="AD7" s="98">
        <f t="shared" si="11"/>
        <v>-70241.461849264</v>
      </c>
      <c r="AF7" s="117"/>
    </row>
    <row r="8" spans="1:32" x14ac:dyDescent="0.2">
      <c r="A8" s="158" t="s">
        <v>16</v>
      </c>
      <c r="B8" s="159">
        <v>5</v>
      </c>
      <c r="C8" s="158" t="s">
        <v>621</v>
      </c>
      <c r="D8" s="9">
        <v>0</v>
      </c>
      <c r="E8" s="11">
        <v>0</v>
      </c>
      <c r="F8" s="51"/>
      <c r="G8" s="16">
        <f t="shared" si="1"/>
        <v>0</v>
      </c>
      <c r="H8" s="57"/>
      <c r="I8" s="94"/>
      <c r="J8" s="118">
        <v>0</v>
      </c>
      <c r="K8" s="118">
        <v>0</v>
      </c>
      <c r="L8" s="118">
        <v>0</v>
      </c>
      <c r="M8" s="32">
        <f t="shared" si="3"/>
        <v>0</v>
      </c>
      <c r="N8" s="6">
        <f t="shared" si="4"/>
        <v>0</v>
      </c>
      <c r="O8" s="20">
        <f t="shared" si="5"/>
        <v>0</v>
      </c>
      <c r="Q8" s="17"/>
      <c r="R8" s="6">
        <f t="shared" si="6"/>
        <v>0</v>
      </c>
      <c r="T8" s="30">
        <v>4.6172311920598945</v>
      </c>
      <c r="U8" s="81" t="str">
        <f t="shared" si="7"/>
        <v>NO</v>
      </c>
      <c r="V8" s="84">
        <v>0</v>
      </c>
      <c r="W8" s="84">
        <f t="shared" si="8"/>
        <v>4.6172311920598945</v>
      </c>
      <c r="X8" s="157">
        <v>0</v>
      </c>
      <c r="Y8" s="90">
        <f t="shared" si="9"/>
        <v>0</v>
      </c>
      <c r="Z8" s="92"/>
      <c r="AA8" s="90">
        <f t="shared" si="10"/>
        <v>0</v>
      </c>
      <c r="AC8" s="97">
        <v>11508.722613703507</v>
      </c>
      <c r="AD8" s="98">
        <f t="shared" si="11"/>
        <v>-11508.722613703507</v>
      </c>
      <c r="AF8" s="117"/>
    </row>
    <row r="9" spans="1:32" x14ac:dyDescent="0.2">
      <c r="A9" s="28" t="s">
        <v>16</v>
      </c>
      <c r="B9" s="29">
        <v>6</v>
      </c>
      <c r="C9" s="28" t="s">
        <v>89</v>
      </c>
      <c r="D9" s="9">
        <v>43632.834764965999</v>
      </c>
      <c r="E9" s="11">
        <v>3989.6515822840329</v>
      </c>
      <c r="F9" s="51"/>
      <c r="G9" s="16">
        <f t="shared" si="1"/>
        <v>47622.486347250029</v>
      </c>
      <c r="H9" s="57"/>
      <c r="I9" s="53">
        <f t="shared" si="2"/>
        <v>5.0394165446825436</v>
      </c>
      <c r="J9" s="118">
        <v>19653.724524261921</v>
      </c>
      <c r="K9" s="118">
        <v>11641.052218216675</v>
      </c>
      <c r="L9" s="118">
        <v>16327.709604771442</v>
      </c>
      <c r="M9" s="32">
        <f t="shared" si="3"/>
        <v>47622.486347250044</v>
      </c>
      <c r="N9" s="6">
        <f t="shared" si="4"/>
        <v>1.4551915228366852E-11</v>
      </c>
      <c r="O9" s="20">
        <f t="shared" si="5"/>
        <v>1.4551915228366852E-11</v>
      </c>
      <c r="Q9" s="17"/>
      <c r="R9" s="6">
        <f t="shared" si="6"/>
        <v>47622.486347250029</v>
      </c>
      <c r="T9" s="30">
        <v>5.0394165446825436</v>
      </c>
      <c r="U9" s="81" t="str">
        <f t="shared" si="7"/>
        <v>NO</v>
      </c>
      <c r="V9" s="84">
        <v>0</v>
      </c>
      <c r="W9" s="84">
        <f t="shared" si="8"/>
        <v>5.0394165446825436</v>
      </c>
      <c r="X9" s="157">
        <v>5.3177316217539126</v>
      </c>
      <c r="Y9" s="90">
        <f t="shared" si="9"/>
        <v>-0.27831507707136893</v>
      </c>
      <c r="Z9" s="92"/>
      <c r="AA9" s="90">
        <f t="shared" si="10"/>
        <v>5.0394165446825436</v>
      </c>
      <c r="AC9" s="97">
        <v>30621.455488495012</v>
      </c>
      <c r="AD9" s="98">
        <f t="shared" si="11"/>
        <v>17001.030858755017</v>
      </c>
      <c r="AF9" s="117"/>
    </row>
    <row r="10" spans="1:32" x14ac:dyDescent="0.2">
      <c r="A10" s="93"/>
      <c r="B10" s="29">
        <v>7</v>
      </c>
      <c r="C10" s="93" t="s">
        <v>483</v>
      </c>
      <c r="D10" s="9">
        <v>0</v>
      </c>
      <c r="E10" s="11">
        <v>0</v>
      </c>
      <c r="F10" s="51"/>
      <c r="G10" s="16">
        <f t="shared" si="1"/>
        <v>0</v>
      </c>
      <c r="H10" s="57"/>
      <c r="I10" s="94"/>
      <c r="J10" s="118">
        <v>0</v>
      </c>
      <c r="K10" s="118">
        <v>0</v>
      </c>
      <c r="L10" s="118">
        <v>0</v>
      </c>
      <c r="M10" s="32">
        <f t="shared" si="3"/>
        <v>0</v>
      </c>
      <c r="N10" s="6">
        <f t="shared" si="4"/>
        <v>0</v>
      </c>
      <c r="O10" s="20">
        <f t="shared" si="5"/>
        <v>0</v>
      </c>
      <c r="Q10" s="17"/>
      <c r="R10" s="6">
        <f t="shared" si="6"/>
        <v>0</v>
      </c>
      <c r="T10" s="106"/>
      <c r="U10" s="81" t="str">
        <f t="shared" si="7"/>
        <v>NO</v>
      </c>
      <c r="V10" s="84">
        <v>0</v>
      </c>
      <c r="W10" s="84">
        <f t="shared" si="8"/>
        <v>0</v>
      </c>
      <c r="X10" s="157">
        <v>0</v>
      </c>
      <c r="Y10" s="90">
        <f t="shared" si="9"/>
        <v>0</v>
      </c>
      <c r="Z10" s="92"/>
      <c r="AA10" s="90">
        <f t="shared" si="10"/>
        <v>0</v>
      </c>
      <c r="AC10" s="97">
        <v>2934.5978080826076</v>
      </c>
      <c r="AD10" s="98">
        <f t="shared" si="11"/>
        <v>-2934.5978080826076</v>
      </c>
      <c r="AF10" s="117"/>
    </row>
    <row r="11" spans="1:32" x14ac:dyDescent="0.2">
      <c r="A11" s="93"/>
      <c r="B11" s="29">
        <v>8</v>
      </c>
      <c r="C11" s="93" t="s">
        <v>543</v>
      </c>
      <c r="D11" s="9">
        <v>0</v>
      </c>
      <c r="E11" s="11">
        <v>0</v>
      </c>
      <c r="F11" s="51"/>
      <c r="G11" s="16">
        <f t="shared" si="1"/>
        <v>0</v>
      </c>
      <c r="H11" s="57"/>
      <c r="I11" s="94"/>
      <c r="J11" s="118">
        <v>0</v>
      </c>
      <c r="K11" s="118">
        <v>0</v>
      </c>
      <c r="L11" s="118">
        <v>0</v>
      </c>
      <c r="M11" s="32">
        <f t="shared" si="3"/>
        <v>0</v>
      </c>
      <c r="N11" s="6">
        <f t="shared" si="4"/>
        <v>0</v>
      </c>
      <c r="O11" s="20">
        <f t="shared" si="5"/>
        <v>0</v>
      </c>
      <c r="Q11" s="17"/>
      <c r="R11" s="6">
        <f t="shared" si="6"/>
        <v>0</v>
      </c>
      <c r="T11" s="106"/>
      <c r="U11" s="81" t="str">
        <f t="shared" si="7"/>
        <v>NO</v>
      </c>
      <c r="V11" s="84">
        <v>0</v>
      </c>
      <c r="W11" s="84">
        <f t="shared" si="8"/>
        <v>0</v>
      </c>
      <c r="X11" s="157">
        <v>0</v>
      </c>
      <c r="Y11" s="90">
        <f t="shared" si="9"/>
        <v>0</v>
      </c>
      <c r="Z11" s="92"/>
      <c r="AA11" s="90">
        <f t="shared" si="10"/>
        <v>0</v>
      </c>
      <c r="AC11" s="97">
        <v>59950.31766198836</v>
      </c>
      <c r="AD11" s="98">
        <f t="shared" si="11"/>
        <v>-59950.31766198836</v>
      </c>
      <c r="AF11" s="117"/>
    </row>
    <row r="12" spans="1:32" x14ac:dyDescent="0.2">
      <c r="A12" s="93"/>
      <c r="B12" s="29">
        <v>9</v>
      </c>
      <c r="C12" s="93" t="s">
        <v>484</v>
      </c>
      <c r="D12" s="9">
        <v>0</v>
      </c>
      <c r="E12" s="11">
        <v>0</v>
      </c>
      <c r="F12" s="51"/>
      <c r="G12" s="16">
        <f t="shared" si="1"/>
        <v>0</v>
      </c>
      <c r="H12" s="57"/>
      <c r="I12" s="94"/>
      <c r="J12" s="118">
        <v>0</v>
      </c>
      <c r="K12" s="118">
        <v>0</v>
      </c>
      <c r="L12" s="118">
        <v>0</v>
      </c>
      <c r="M12" s="32">
        <f t="shared" ref="M12" si="12">L12+K12+J12</f>
        <v>0</v>
      </c>
      <c r="N12" s="6">
        <f t="shared" ref="N12" si="13">M12-G12-F12</f>
        <v>0</v>
      </c>
      <c r="O12" s="20">
        <f t="shared" ref="O12" si="14">IF(ISERROR(N12), 0, N12)</f>
        <v>0</v>
      </c>
      <c r="Q12" s="17"/>
      <c r="R12" s="6">
        <f t="shared" ref="R12" si="15">G12-Q12</f>
        <v>0</v>
      </c>
      <c r="T12" s="106"/>
      <c r="U12" s="81" t="str">
        <f t="shared" ref="U12" si="16">IF(A12="Childminders","YES","NO")</f>
        <v>NO</v>
      </c>
      <c r="V12" s="84">
        <v>0</v>
      </c>
      <c r="W12" s="84">
        <f t="shared" ref="W12" si="17">MAX(T12,V12)</f>
        <v>0</v>
      </c>
      <c r="X12" s="157">
        <v>0</v>
      </c>
      <c r="Y12" s="90">
        <f t="shared" si="9"/>
        <v>0</v>
      </c>
      <c r="Z12" s="92"/>
      <c r="AA12" s="90">
        <f t="shared" si="10"/>
        <v>0</v>
      </c>
      <c r="AC12" s="97">
        <v>2866.7450243753729</v>
      </c>
      <c r="AD12" s="98">
        <f t="shared" si="11"/>
        <v>-2866.7450243753729</v>
      </c>
      <c r="AF12" s="117"/>
    </row>
    <row r="13" spans="1:32" x14ac:dyDescent="0.2">
      <c r="A13" s="63" t="s">
        <v>16</v>
      </c>
      <c r="B13" s="29">
        <v>10</v>
      </c>
      <c r="C13" s="28" t="s">
        <v>21</v>
      </c>
      <c r="D13" s="9">
        <v>79083.935857601871</v>
      </c>
      <c r="E13" s="11">
        <v>2616.3729116497134</v>
      </c>
      <c r="F13" s="51"/>
      <c r="G13" s="16">
        <f t="shared" si="1"/>
        <v>81700.308769251584</v>
      </c>
      <c r="H13" s="57"/>
      <c r="I13" s="53">
        <f t="shared" si="2"/>
        <v>4.7699853321608821</v>
      </c>
      <c r="J13" s="118">
        <v>29364.029704782381</v>
      </c>
      <c r="K13" s="118">
        <v>28381.412726357252</v>
      </c>
      <c r="L13" s="118">
        <v>23954.866338111955</v>
      </c>
      <c r="M13" s="32">
        <f t="shared" si="3"/>
        <v>81700.308769251584</v>
      </c>
      <c r="N13" s="6">
        <f t="shared" si="4"/>
        <v>0</v>
      </c>
      <c r="O13" s="20">
        <f t="shared" si="5"/>
        <v>0</v>
      </c>
      <c r="Q13" s="17"/>
      <c r="R13" s="6">
        <f t="shared" si="6"/>
        <v>81700.308769251584</v>
      </c>
      <c r="T13" s="30">
        <v>4.7699853321608821</v>
      </c>
      <c r="U13" s="81" t="str">
        <f t="shared" si="7"/>
        <v>NO</v>
      </c>
      <c r="V13" s="84">
        <v>0</v>
      </c>
      <c r="W13" s="84">
        <f t="shared" si="8"/>
        <v>4.7699853321608821</v>
      </c>
      <c r="X13" s="157">
        <v>4.8695536632516063</v>
      </c>
      <c r="Y13" s="90">
        <f t="shared" si="9"/>
        <v>-9.9568331090724271E-2</v>
      </c>
      <c r="Z13" s="92"/>
      <c r="AA13" s="90">
        <f t="shared" si="10"/>
        <v>4.7699853321608821</v>
      </c>
      <c r="AC13" s="97">
        <v>82696.606098560296</v>
      </c>
      <c r="AD13" s="98">
        <f t="shared" si="11"/>
        <v>-996.29732930871251</v>
      </c>
      <c r="AF13" s="117"/>
    </row>
    <row r="14" spans="1:32" x14ac:dyDescent="0.2">
      <c r="A14" s="63" t="s">
        <v>16</v>
      </c>
      <c r="B14" s="29">
        <v>11</v>
      </c>
      <c r="C14" s="28" t="s">
        <v>91</v>
      </c>
      <c r="D14" s="9">
        <v>54769.596400214461</v>
      </c>
      <c r="E14" s="11">
        <v>2331.3076043390211</v>
      </c>
      <c r="F14" s="51"/>
      <c r="G14" s="16">
        <f t="shared" si="1"/>
        <v>57100.904004553478</v>
      </c>
      <c r="H14" s="57"/>
      <c r="I14" s="53">
        <f t="shared" si="2"/>
        <v>4.8137669874012383</v>
      </c>
      <c r="J14" s="118">
        <v>23279.377151072385</v>
      </c>
      <c r="K14" s="118">
        <v>13141.58387560538</v>
      </c>
      <c r="L14" s="118">
        <v>20679.942977875715</v>
      </c>
      <c r="M14" s="32">
        <f t="shared" si="3"/>
        <v>57100.904004553478</v>
      </c>
      <c r="N14" s="6">
        <f t="shared" si="4"/>
        <v>0</v>
      </c>
      <c r="O14" s="20">
        <f t="shared" si="5"/>
        <v>0</v>
      </c>
      <c r="Q14" s="17"/>
      <c r="R14" s="6">
        <f t="shared" si="6"/>
        <v>57100.904004553478</v>
      </c>
      <c r="T14" s="30">
        <v>4.8137669874012383</v>
      </c>
      <c r="U14" s="81" t="str">
        <f t="shared" si="7"/>
        <v>NO</v>
      </c>
      <c r="V14" s="84">
        <v>0</v>
      </c>
      <c r="W14" s="84">
        <f t="shared" si="8"/>
        <v>4.8137669874012383</v>
      </c>
      <c r="X14" s="157">
        <v>4.9537103260673963</v>
      </c>
      <c r="Y14" s="90">
        <f t="shared" si="9"/>
        <v>-0.13994333866615793</v>
      </c>
      <c r="Z14" s="92"/>
      <c r="AA14" s="90">
        <f t="shared" si="10"/>
        <v>4.8137669874012383</v>
      </c>
      <c r="AC14" s="97">
        <v>64119.467567740074</v>
      </c>
      <c r="AD14" s="98">
        <f t="shared" si="11"/>
        <v>-7018.5635631865953</v>
      </c>
      <c r="AF14" s="117"/>
    </row>
    <row r="15" spans="1:32" x14ac:dyDescent="0.2">
      <c r="A15" s="63" t="s">
        <v>16</v>
      </c>
      <c r="B15" s="29">
        <v>12</v>
      </c>
      <c r="C15" s="28" t="s">
        <v>92</v>
      </c>
      <c r="D15" s="9">
        <v>76212.018056140616</v>
      </c>
      <c r="E15" s="11">
        <v>828.62968878899471</v>
      </c>
      <c r="F15" s="51"/>
      <c r="G15" s="16">
        <f t="shared" si="1"/>
        <v>77040.647744929607</v>
      </c>
      <c r="H15" s="57"/>
      <c r="I15" s="53">
        <f t="shared" si="2"/>
        <v>4.6674329180255434</v>
      </c>
      <c r="J15" s="118">
        <v>30020.928528740296</v>
      </c>
      <c r="K15" s="118">
        <v>20191.314803378496</v>
      </c>
      <c r="L15" s="118">
        <v>26828.404412810822</v>
      </c>
      <c r="M15" s="32">
        <f t="shared" si="3"/>
        <v>77040.647744929622</v>
      </c>
      <c r="N15" s="6">
        <f t="shared" si="4"/>
        <v>1.4551915228366852E-11</v>
      </c>
      <c r="O15" s="20">
        <f t="shared" si="5"/>
        <v>1.4551915228366852E-11</v>
      </c>
      <c r="Q15" s="17"/>
      <c r="R15" s="6">
        <f t="shared" si="6"/>
        <v>77040.647744929607</v>
      </c>
      <c r="T15" s="30">
        <v>4.6674329180255434</v>
      </c>
      <c r="U15" s="81" t="str">
        <f t="shared" si="7"/>
        <v>NO</v>
      </c>
      <c r="V15" s="84">
        <v>0</v>
      </c>
      <c r="W15" s="84">
        <f t="shared" si="8"/>
        <v>4.6674329180255434</v>
      </c>
      <c r="X15" s="157">
        <v>4.7093599170148019</v>
      </c>
      <c r="Y15" s="90">
        <f t="shared" si="9"/>
        <v>-4.1926998989258557E-2</v>
      </c>
      <c r="Z15" s="92"/>
      <c r="AA15" s="90">
        <f t="shared" si="10"/>
        <v>4.6674329180255434</v>
      </c>
      <c r="AC15" s="97">
        <v>89837.734963988623</v>
      </c>
      <c r="AD15" s="98">
        <f t="shared" si="11"/>
        <v>-12797.087219059016</v>
      </c>
      <c r="AF15" s="117"/>
    </row>
    <row r="16" spans="1:32" x14ac:dyDescent="0.2">
      <c r="A16" s="93"/>
      <c r="B16" s="29">
        <v>13</v>
      </c>
      <c r="C16" s="28" t="s">
        <v>93</v>
      </c>
      <c r="D16" s="9">
        <v>0</v>
      </c>
      <c r="E16" s="11">
        <v>0</v>
      </c>
      <c r="F16" s="51"/>
      <c r="G16" s="16">
        <f t="shared" si="1"/>
        <v>0</v>
      </c>
      <c r="H16" s="57"/>
      <c r="I16" s="94"/>
      <c r="J16" s="118">
        <v>0</v>
      </c>
      <c r="K16" s="118">
        <v>0</v>
      </c>
      <c r="L16" s="118">
        <v>0</v>
      </c>
      <c r="M16" s="32">
        <f t="shared" ref="M16" si="18">L16+K16+J16</f>
        <v>0</v>
      </c>
      <c r="N16" s="6">
        <f t="shared" ref="N16" si="19">M16-G16-F16</f>
        <v>0</v>
      </c>
      <c r="O16" s="20">
        <f t="shared" ref="O16" si="20">IF(ISERROR(N16), 0, N16)</f>
        <v>0</v>
      </c>
      <c r="Q16" s="17"/>
      <c r="R16" s="6">
        <f t="shared" ref="R16" si="21">G16-Q16</f>
        <v>0</v>
      </c>
      <c r="T16" s="106"/>
      <c r="U16" s="81" t="str">
        <f t="shared" ref="U16" si="22">IF(A16="Childminders","YES","NO")</f>
        <v>NO</v>
      </c>
      <c r="V16" s="84">
        <v>0</v>
      </c>
      <c r="W16" s="84">
        <f t="shared" ref="W16" si="23">MAX(T16,V16)</f>
        <v>0</v>
      </c>
      <c r="X16" s="157">
        <v>0</v>
      </c>
      <c r="Y16" s="90">
        <f t="shared" si="9"/>
        <v>0</v>
      </c>
      <c r="Z16" s="92"/>
      <c r="AA16" s="90">
        <f t="shared" si="10"/>
        <v>0</v>
      </c>
      <c r="AC16" s="97">
        <v>0</v>
      </c>
      <c r="AD16" s="98">
        <f t="shared" si="11"/>
        <v>0</v>
      </c>
      <c r="AF16" s="117"/>
    </row>
    <row r="17" spans="1:32" x14ac:dyDescent="0.2">
      <c r="A17" s="63" t="s">
        <v>16</v>
      </c>
      <c r="B17" s="29">
        <v>14</v>
      </c>
      <c r="C17" s="28" t="s">
        <v>94</v>
      </c>
      <c r="D17" s="9">
        <v>32897.772243426749</v>
      </c>
      <c r="E17" s="11">
        <v>3646.7551524771125</v>
      </c>
      <c r="F17" s="51"/>
      <c r="G17" s="16">
        <f t="shared" si="1"/>
        <v>36544.52739590386</v>
      </c>
      <c r="H17" s="57"/>
      <c r="I17" s="53">
        <f t="shared" ref="I17:I26" si="24">W17</f>
        <v>5.1290564766180857</v>
      </c>
      <c r="J17" s="118">
        <v>14771.682652660087</v>
      </c>
      <c r="K17" s="118">
        <v>9770.8525879574518</v>
      </c>
      <c r="L17" s="118">
        <v>12001.99215528632</v>
      </c>
      <c r="M17" s="32">
        <f t="shared" si="3"/>
        <v>36544.52739590386</v>
      </c>
      <c r="N17" s="6">
        <f t="shared" si="4"/>
        <v>0</v>
      </c>
      <c r="O17" s="20">
        <f t="shared" si="5"/>
        <v>0</v>
      </c>
      <c r="Q17" s="17"/>
      <c r="R17" s="6">
        <f t="shared" si="6"/>
        <v>36544.52739590386</v>
      </c>
      <c r="T17" s="30">
        <v>5.1290564766180857</v>
      </c>
      <c r="U17" s="81" t="str">
        <f t="shared" si="7"/>
        <v>NO</v>
      </c>
      <c r="V17" s="84">
        <v>0</v>
      </c>
      <c r="W17" s="84">
        <f t="shared" si="8"/>
        <v>5.1290564766180857</v>
      </c>
      <c r="X17" s="157">
        <v>5.4651728272855848</v>
      </c>
      <c r="Y17" s="90">
        <f t="shared" si="9"/>
        <v>-0.33611635066749912</v>
      </c>
      <c r="Z17" s="92"/>
      <c r="AA17" s="90">
        <f t="shared" si="10"/>
        <v>5.1290564766180857</v>
      </c>
      <c r="AC17" s="97">
        <v>67558.104471222614</v>
      </c>
      <c r="AD17" s="98">
        <f t="shared" si="11"/>
        <v>-31013.577075318753</v>
      </c>
      <c r="AF17" s="117"/>
    </row>
    <row r="18" spans="1:32" x14ac:dyDescent="0.2">
      <c r="A18" s="63" t="s">
        <v>16</v>
      </c>
      <c r="B18" s="29">
        <v>15</v>
      </c>
      <c r="C18" s="28" t="s">
        <v>95</v>
      </c>
      <c r="D18" s="9">
        <v>90340.745503843893</v>
      </c>
      <c r="E18" s="11">
        <v>11245.785358052357</v>
      </c>
      <c r="F18" s="51"/>
      <c r="G18" s="16">
        <f t="shared" si="1"/>
        <v>101586.53086189624</v>
      </c>
      <c r="H18" s="57"/>
      <c r="I18" s="53">
        <f t="shared" si="24"/>
        <v>5.1919927865632349</v>
      </c>
      <c r="J18" s="118">
        <v>40186.024167999436</v>
      </c>
      <c r="K18" s="118">
        <v>33363.74564645534</v>
      </c>
      <c r="L18" s="118">
        <v>28036.761047441469</v>
      </c>
      <c r="M18" s="32">
        <f t="shared" si="3"/>
        <v>101586.53086189624</v>
      </c>
      <c r="N18" s="6">
        <f t="shared" si="4"/>
        <v>0</v>
      </c>
      <c r="O18" s="20">
        <f t="shared" si="5"/>
        <v>0</v>
      </c>
      <c r="Q18" s="17"/>
      <c r="R18" s="6">
        <f t="shared" si="6"/>
        <v>101586.53086189624</v>
      </c>
      <c r="T18" s="30">
        <v>5.1919927865632349</v>
      </c>
      <c r="U18" s="81" t="str">
        <f t="shared" si="7"/>
        <v>NO</v>
      </c>
      <c r="V18" s="84">
        <v>0</v>
      </c>
      <c r="W18" s="84">
        <f t="shared" si="8"/>
        <v>5.1919927865632349</v>
      </c>
      <c r="X18" s="157">
        <v>5.6408208913540605</v>
      </c>
      <c r="Y18" s="90">
        <f t="shared" si="9"/>
        <v>-0.44882810479082558</v>
      </c>
      <c r="Z18" s="92"/>
      <c r="AA18" s="90">
        <f t="shared" si="10"/>
        <v>5.1919927865632349</v>
      </c>
      <c r="AC18" s="97">
        <v>129269.94914970898</v>
      </c>
      <c r="AD18" s="98">
        <f t="shared" si="11"/>
        <v>-27683.418287812732</v>
      </c>
      <c r="AF18" s="117"/>
    </row>
    <row r="19" spans="1:32" x14ac:dyDescent="0.2">
      <c r="A19" s="63" t="s">
        <v>16</v>
      </c>
      <c r="B19" s="29">
        <v>16</v>
      </c>
      <c r="C19" s="28" t="s">
        <v>96</v>
      </c>
      <c r="D19" s="9">
        <v>97654.439712066771</v>
      </c>
      <c r="E19" s="11">
        <v>11727.283490812766</v>
      </c>
      <c r="F19" s="51"/>
      <c r="G19" s="16">
        <f t="shared" si="1"/>
        <v>109381.72320287954</v>
      </c>
      <c r="H19" s="57"/>
      <c r="I19" s="53">
        <f t="shared" si="24"/>
        <v>5.1717126809872118</v>
      </c>
      <c r="J19" s="118">
        <v>41890.872715996418</v>
      </c>
      <c r="K19" s="118">
        <v>29323.610901197491</v>
      </c>
      <c r="L19" s="118">
        <v>38167.239585685624</v>
      </c>
      <c r="M19" s="32">
        <f t="shared" si="3"/>
        <v>109381.72320287953</v>
      </c>
      <c r="N19" s="6">
        <f t="shared" si="4"/>
        <v>-1.4551915228366852E-11</v>
      </c>
      <c r="O19" s="20">
        <f t="shared" si="5"/>
        <v>-1.4551915228366852E-11</v>
      </c>
      <c r="Q19" s="17"/>
      <c r="R19" s="6">
        <f t="shared" si="6"/>
        <v>109381.72320287954</v>
      </c>
      <c r="T19" s="30">
        <v>5.1717126809872118</v>
      </c>
      <c r="U19" s="81" t="str">
        <f t="shared" si="7"/>
        <v>NO</v>
      </c>
      <c r="V19" s="84">
        <v>0</v>
      </c>
      <c r="W19" s="84">
        <f t="shared" si="8"/>
        <v>5.1717126809872118</v>
      </c>
      <c r="X19" s="157">
        <v>5.6257021002690006</v>
      </c>
      <c r="Y19" s="90">
        <f t="shared" si="9"/>
        <v>-0.45398941928178882</v>
      </c>
      <c r="Z19" s="92"/>
      <c r="AA19" s="90">
        <f t="shared" si="10"/>
        <v>5.1717126809872118</v>
      </c>
      <c r="AC19" s="97">
        <v>134353.18208956218</v>
      </c>
      <c r="AD19" s="98">
        <f t="shared" si="11"/>
        <v>-24971.458886682638</v>
      </c>
      <c r="AF19" s="117"/>
    </row>
    <row r="20" spans="1:32" x14ac:dyDescent="0.2">
      <c r="A20" s="63" t="s">
        <v>16</v>
      </c>
      <c r="B20" s="29">
        <v>17</v>
      </c>
      <c r="C20" s="28" t="s">
        <v>97</v>
      </c>
      <c r="D20" s="9">
        <v>55268.25736895694</v>
      </c>
      <c r="E20" s="11">
        <v>3528.5083145640588</v>
      </c>
      <c r="F20" s="51"/>
      <c r="G20" s="16">
        <f t="shared" si="1"/>
        <v>58796.765683521</v>
      </c>
      <c r="H20" s="57"/>
      <c r="I20" s="53">
        <f t="shared" si="24"/>
        <v>4.9120104998764411</v>
      </c>
      <c r="J20" s="118">
        <v>23872.371029399503</v>
      </c>
      <c r="K20" s="118">
        <v>15472.833074610789</v>
      </c>
      <c r="L20" s="118">
        <v>19451.561579510708</v>
      </c>
      <c r="M20" s="32">
        <f t="shared" si="3"/>
        <v>58796.765683521</v>
      </c>
      <c r="N20" s="6">
        <f t="shared" si="4"/>
        <v>0</v>
      </c>
      <c r="O20" s="20">
        <f t="shared" si="5"/>
        <v>0</v>
      </c>
      <c r="Q20" s="17"/>
      <c r="R20" s="6">
        <f t="shared" si="6"/>
        <v>58796.765683521</v>
      </c>
      <c r="T20" s="30">
        <v>4.9120104998764411</v>
      </c>
      <c r="U20" s="81" t="str">
        <f t="shared" si="7"/>
        <v>NO</v>
      </c>
      <c r="V20" s="84">
        <v>0</v>
      </c>
      <c r="W20" s="84">
        <f t="shared" si="8"/>
        <v>4.9120104998764411</v>
      </c>
      <c r="X20" s="157">
        <v>5.0920910043874255</v>
      </c>
      <c r="Y20" s="90">
        <f t="shared" si="9"/>
        <v>-0.18008050451098434</v>
      </c>
      <c r="Z20" s="92"/>
      <c r="AA20" s="90">
        <f t="shared" si="10"/>
        <v>4.9120104998764411</v>
      </c>
      <c r="AC20" s="97">
        <v>89101.305632190953</v>
      </c>
      <c r="AD20" s="98">
        <f t="shared" si="11"/>
        <v>-30304.539948669953</v>
      </c>
      <c r="AF20" s="117"/>
    </row>
    <row r="21" spans="1:32" x14ac:dyDescent="0.2">
      <c r="A21" s="63" t="s">
        <v>16</v>
      </c>
      <c r="B21" s="29">
        <v>18</v>
      </c>
      <c r="C21" s="28" t="s">
        <v>98</v>
      </c>
      <c r="D21" s="9">
        <v>58177.113019954675</v>
      </c>
      <c r="E21" s="11">
        <v>6310.5252659373964</v>
      </c>
      <c r="F21" s="51"/>
      <c r="G21" s="16">
        <f t="shared" si="1"/>
        <v>64487.63828589207</v>
      </c>
      <c r="H21" s="57"/>
      <c r="I21" s="53">
        <f t="shared" si="24"/>
        <v>5.1180665306263542</v>
      </c>
      <c r="J21" s="118">
        <v>26716.307289869568</v>
      </c>
      <c r="K21" s="118">
        <v>12897.527657178412</v>
      </c>
      <c r="L21" s="118">
        <v>24873.803338844082</v>
      </c>
      <c r="M21" s="32">
        <f t="shared" si="3"/>
        <v>64487.638285892062</v>
      </c>
      <c r="N21" s="6">
        <f t="shared" si="4"/>
        <v>-7.2759576141834259E-12</v>
      </c>
      <c r="O21" s="20">
        <f t="shared" si="5"/>
        <v>-7.2759576141834259E-12</v>
      </c>
      <c r="Q21" s="17"/>
      <c r="R21" s="6">
        <f t="shared" si="6"/>
        <v>64487.63828589207</v>
      </c>
      <c r="T21" s="30">
        <v>5.1180665306263542</v>
      </c>
      <c r="U21" s="81" t="str">
        <f t="shared" si="7"/>
        <v>NO</v>
      </c>
      <c r="V21" s="84">
        <v>0</v>
      </c>
      <c r="W21" s="84">
        <f t="shared" si="8"/>
        <v>5.1180665306263542</v>
      </c>
      <c r="X21" s="157">
        <v>5.5135642472406019</v>
      </c>
      <c r="Y21" s="90">
        <f t="shared" si="9"/>
        <v>-0.39549771661424771</v>
      </c>
      <c r="Z21" s="92"/>
      <c r="AA21" s="90">
        <f t="shared" si="10"/>
        <v>5.1180665306263542</v>
      </c>
      <c r="AC21" s="97">
        <v>72856.51504002625</v>
      </c>
      <c r="AD21" s="98">
        <f t="shared" si="11"/>
        <v>-8368.8767541341804</v>
      </c>
      <c r="AF21" s="117"/>
    </row>
    <row r="22" spans="1:32" x14ac:dyDescent="0.2">
      <c r="A22" s="63" t="s">
        <v>16</v>
      </c>
      <c r="B22" s="29">
        <v>19</v>
      </c>
      <c r="C22" s="28" t="s">
        <v>22</v>
      </c>
      <c r="D22" s="9">
        <v>91162.612656030557</v>
      </c>
      <c r="E22" s="11">
        <v>1463.6508397281254</v>
      </c>
      <c r="F22" s="51"/>
      <c r="G22" s="16">
        <f t="shared" si="1"/>
        <v>92626.263495758685</v>
      </c>
      <c r="H22" s="57"/>
      <c r="I22" s="53">
        <f t="shared" si="24"/>
        <v>4.6913626162762707</v>
      </c>
      <c r="J22" s="118">
        <v>30906.696916028071</v>
      </c>
      <c r="K22" s="118">
        <v>30475.091555330655</v>
      </c>
      <c r="L22" s="118">
        <v>31244.475024399962</v>
      </c>
      <c r="M22" s="32">
        <f t="shared" si="3"/>
        <v>92626.263495758685</v>
      </c>
      <c r="N22" s="6">
        <f t="shared" si="4"/>
        <v>0</v>
      </c>
      <c r="O22" s="20">
        <f t="shared" si="5"/>
        <v>0</v>
      </c>
      <c r="Q22" s="17"/>
      <c r="R22" s="6">
        <f t="shared" si="6"/>
        <v>92626.263495758685</v>
      </c>
      <c r="T22" s="30">
        <v>4.6913626162762707</v>
      </c>
      <c r="U22" s="81" t="str">
        <f t="shared" si="7"/>
        <v>NO</v>
      </c>
      <c r="V22" s="84">
        <v>0</v>
      </c>
      <c r="W22" s="84">
        <f t="shared" si="8"/>
        <v>4.6913626162762707</v>
      </c>
      <c r="X22" s="157">
        <v>4.7419169356168309</v>
      </c>
      <c r="Y22" s="90">
        <f t="shared" si="9"/>
        <v>-5.0554319340560205E-2</v>
      </c>
      <c r="Z22" s="92"/>
      <c r="AA22" s="90">
        <f t="shared" si="10"/>
        <v>4.6913626162762707</v>
      </c>
      <c r="AC22" s="97">
        <v>73229.994716738103</v>
      </c>
      <c r="AD22" s="98">
        <f t="shared" si="11"/>
        <v>19396.268779020582</v>
      </c>
      <c r="AF22" s="117"/>
    </row>
    <row r="23" spans="1:32" x14ac:dyDescent="0.2">
      <c r="A23" s="28" t="s">
        <v>16</v>
      </c>
      <c r="B23" s="29">
        <v>20</v>
      </c>
      <c r="C23" s="28" t="s">
        <v>23</v>
      </c>
      <c r="D23" s="9">
        <v>109982.4469948667</v>
      </c>
      <c r="E23" s="11">
        <v>13956.373268328849</v>
      </c>
      <c r="F23" s="51"/>
      <c r="G23" s="16">
        <f t="shared" si="1"/>
        <v>123938.82026319555</v>
      </c>
      <c r="H23" s="57"/>
      <c r="I23" s="53">
        <f t="shared" si="24"/>
        <v>5.20314106898386</v>
      </c>
      <c r="J23" s="118">
        <v>48701.400405688932</v>
      </c>
      <c r="K23" s="118">
        <v>34965.107983571535</v>
      </c>
      <c r="L23" s="118">
        <v>40272.311873935076</v>
      </c>
      <c r="M23" s="32">
        <f t="shared" si="3"/>
        <v>123938.82026319555</v>
      </c>
      <c r="N23" s="6">
        <f t="shared" si="4"/>
        <v>0</v>
      </c>
      <c r="O23" s="20">
        <f t="shared" si="5"/>
        <v>0</v>
      </c>
      <c r="Q23" s="17"/>
      <c r="R23" s="6">
        <f t="shared" si="6"/>
        <v>123938.82026319555</v>
      </c>
      <c r="T23" s="30">
        <v>5.20314106898386</v>
      </c>
      <c r="U23" s="81" t="str">
        <f t="shared" si="7"/>
        <v>NO</v>
      </c>
      <c r="V23" s="84">
        <v>0</v>
      </c>
      <c r="W23" s="84">
        <f t="shared" si="8"/>
        <v>5.20314106898386</v>
      </c>
      <c r="X23" s="157">
        <v>5.6107477170509279</v>
      </c>
      <c r="Y23" s="90">
        <f t="shared" si="9"/>
        <v>-0.40760664806706792</v>
      </c>
      <c r="Z23" s="92"/>
      <c r="AA23" s="90">
        <f t="shared" si="10"/>
        <v>5.20314106898386</v>
      </c>
      <c r="AC23" s="97">
        <v>149890.51166063335</v>
      </c>
      <c r="AD23" s="98">
        <f t="shared" si="11"/>
        <v>-25951.691397437797</v>
      </c>
      <c r="AF23" s="117"/>
    </row>
    <row r="24" spans="1:32" x14ac:dyDescent="0.2">
      <c r="A24" s="28" t="s">
        <v>16</v>
      </c>
      <c r="B24" s="29">
        <v>21</v>
      </c>
      <c r="C24" s="28" t="s">
        <v>24</v>
      </c>
      <c r="D24" s="9">
        <v>69960.287022091507</v>
      </c>
      <c r="E24" s="11">
        <v>2216.8722717776109</v>
      </c>
      <c r="F24" s="51"/>
      <c r="G24" s="16">
        <f t="shared" si="1"/>
        <v>72177.159293869117</v>
      </c>
      <c r="H24" s="57"/>
      <c r="I24" s="53">
        <f t="shared" si="24"/>
        <v>4.7635400801127989</v>
      </c>
      <c r="J24" s="118">
        <v>28809.890404522208</v>
      </c>
      <c r="K24" s="118">
        <v>16272.252913665321</v>
      </c>
      <c r="L24" s="118">
        <v>27095.015975681596</v>
      </c>
      <c r="M24" s="32">
        <f t="shared" si="3"/>
        <v>72177.159293869132</v>
      </c>
      <c r="N24" s="6">
        <f t="shared" si="4"/>
        <v>1.4551915228366852E-11</v>
      </c>
      <c r="O24" s="20">
        <f t="shared" si="5"/>
        <v>1.4551915228366852E-11</v>
      </c>
      <c r="Q24" s="17"/>
      <c r="R24" s="6">
        <f t="shared" si="6"/>
        <v>72177.159293869117</v>
      </c>
      <c r="T24" s="30">
        <v>4.7635400801127989</v>
      </c>
      <c r="U24" s="81" t="str">
        <f t="shared" si="7"/>
        <v>NO</v>
      </c>
      <c r="V24" s="84">
        <v>0</v>
      </c>
      <c r="W24" s="84">
        <f t="shared" si="8"/>
        <v>4.7635400801127989</v>
      </c>
      <c r="X24" s="157">
        <v>4.8433657680710471</v>
      </c>
      <c r="Y24" s="90">
        <f t="shared" si="9"/>
        <v>-7.9825687958248182E-2</v>
      </c>
      <c r="Z24" s="92"/>
      <c r="AA24" s="90">
        <f t="shared" si="10"/>
        <v>4.7635400801127989</v>
      </c>
      <c r="AC24" s="97">
        <v>61773.637719519284</v>
      </c>
      <c r="AD24" s="98">
        <f t="shared" si="11"/>
        <v>10403.521574349834</v>
      </c>
      <c r="AF24" s="117"/>
    </row>
    <row r="25" spans="1:32" x14ac:dyDescent="0.2">
      <c r="A25" s="28" t="s">
        <v>16</v>
      </c>
      <c r="B25" s="29">
        <v>22</v>
      </c>
      <c r="C25" s="28" t="s">
        <v>25</v>
      </c>
      <c r="D25" s="9">
        <v>55448.329385447272</v>
      </c>
      <c r="E25" s="11">
        <v>2898.4763692821589</v>
      </c>
      <c r="F25" s="51"/>
      <c r="G25" s="16">
        <f t="shared" si="1"/>
        <v>58346.80575472943</v>
      </c>
      <c r="H25" s="57"/>
      <c r="I25" s="53">
        <f t="shared" si="24"/>
        <v>4.8585898704912509</v>
      </c>
      <c r="J25" s="118">
        <v>26236.385300652753</v>
      </c>
      <c r="K25" s="118">
        <v>13628.344586727959</v>
      </c>
      <c r="L25" s="118">
        <v>18482.075867348718</v>
      </c>
      <c r="M25" s="32">
        <f t="shared" si="3"/>
        <v>58346.80575472943</v>
      </c>
      <c r="N25" s="6">
        <f t="shared" si="4"/>
        <v>0</v>
      </c>
      <c r="O25" s="20">
        <f t="shared" si="5"/>
        <v>0</v>
      </c>
      <c r="Q25" s="17"/>
      <c r="R25" s="6">
        <f t="shared" si="6"/>
        <v>58346.80575472943</v>
      </c>
      <c r="T25" s="30">
        <v>4.8585898704912509</v>
      </c>
      <c r="U25" s="81" t="str">
        <f t="shared" si="7"/>
        <v>NO</v>
      </c>
      <c r="V25" s="84">
        <v>0</v>
      </c>
      <c r="W25" s="84">
        <f t="shared" si="8"/>
        <v>4.8585898704912509</v>
      </c>
      <c r="X25" s="157">
        <v>5.0070022036545589</v>
      </c>
      <c r="Y25" s="90">
        <f t="shared" si="9"/>
        <v>-0.14841233316330804</v>
      </c>
      <c r="Z25" s="92"/>
      <c r="AA25" s="90">
        <f t="shared" si="10"/>
        <v>4.8585898704912509</v>
      </c>
      <c r="AC25" s="97">
        <v>54125.423648953591</v>
      </c>
      <c r="AD25" s="98">
        <f t="shared" si="11"/>
        <v>4221.3821057758396</v>
      </c>
      <c r="AF25" s="117"/>
    </row>
    <row r="26" spans="1:32" x14ac:dyDescent="0.2">
      <c r="A26" s="28" t="s">
        <v>16</v>
      </c>
      <c r="B26" s="29">
        <v>23</v>
      </c>
      <c r="C26" s="28" t="s">
        <v>26</v>
      </c>
      <c r="D26" s="9">
        <v>110536.51473791388</v>
      </c>
      <c r="E26" s="11">
        <v>7935.6609855614579</v>
      </c>
      <c r="F26" s="51"/>
      <c r="G26" s="16">
        <f t="shared" si="1"/>
        <v>118472.17572347533</v>
      </c>
      <c r="H26" s="57"/>
      <c r="I26" s="53">
        <f t="shared" si="24"/>
        <v>4.948712436235394</v>
      </c>
      <c r="J26" s="118">
        <v>51664.557834297513</v>
      </c>
      <c r="K26" s="118">
        <v>24941.510678626386</v>
      </c>
      <c r="L26" s="118">
        <v>41866.107210551432</v>
      </c>
      <c r="M26" s="32">
        <f t="shared" si="3"/>
        <v>118472.17572347532</v>
      </c>
      <c r="N26" s="6">
        <f t="shared" si="4"/>
        <v>-1.4551915228366852E-11</v>
      </c>
      <c r="O26" s="20">
        <f t="shared" si="5"/>
        <v>-1.4551915228366852E-11</v>
      </c>
      <c r="Q26" s="17"/>
      <c r="R26" s="6">
        <f t="shared" si="6"/>
        <v>118472.17572347533</v>
      </c>
      <c r="T26" s="30">
        <v>4.948712436235394</v>
      </c>
      <c r="U26" s="81" t="str">
        <f t="shared" si="7"/>
        <v>NO</v>
      </c>
      <c r="V26" s="84">
        <v>0</v>
      </c>
      <c r="W26" s="84">
        <f t="shared" si="8"/>
        <v>4.948712436235394</v>
      </c>
      <c r="X26" s="157">
        <v>5.1870342125221311</v>
      </c>
      <c r="Y26" s="90">
        <f t="shared" si="9"/>
        <v>-0.23832177628673712</v>
      </c>
      <c r="Z26" s="92"/>
      <c r="AA26" s="90">
        <f t="shared" si="10"/>
        <v>4.948712436235394</v>
      </c>
      <c r="AC26" s="97">
        <v>122171.76875296354</v>
      </c>
      <c r="AD26" s="98">
        <f t="shared" si="11"/>
        <v>-3699.5930294882128</v>
      </c>
      <c r="AF26" s="117"/>
    </row>
    <row r="27" spans="1:32" x14ac:dyDescent="0.2">
      <c r="A27" s="93"/>
      <c r="B27" s="29">
        <v>24</v>
      </c>
      <c r="C27" s="28" t="s">
        <v>93</v>
      </c>
      <c r="D27" s="9">
        <v>0</v>
      </c>
      <c r="E27" s="11">
        <v>0</v>
      </c>
      <c r="F27" s="51"/>
      <c r="G27" s="16">
        <f t="shared" si="1"/>
        <v>0</v>
      </c>
      <c r="H27" s="57"/>
      <c r="I27" s="94"/>
      <c r="J27" s="118">
        <v>0</v>
      </c>
      <c r="K27" s="118">
        <v>0</v>
      </c>
      <c r="L27" s="118">
        <v>0</v>
      </c>
      <c r="M27" s="32">
        <f t="shared" ref="M27" si="25">L27+K27+J27</f>
        <v>0</v>
      </c>
      <c r="N27" s="6">
        <f t="shared" ref="N27" si="26">M27-G27-F27</f>
        <v>0</v>
      </c>
      <c r="O27" s="20">
        <f t="shared" ref="O27" si="27">IF(ISERROR(N27), 0, N27)</f>
        <v>0</v>
      </c>
      <c r="Q27" s="17"/>
      <c r="R27" s="6">
        <f t="shared" ref="R27" si="28">G27-Q27</f>
        <v>0</v>
      </c>
      <c r="T27" s="106"/>
      <c r="U27" s="81" t="str">
        <f t="shared" ref="U27" si="29">IF(A27="Childminders","YES","NO")</f>
        <v>NO</v>
      </c>
      <c r="V27" s="84">
        <v>0</v>
      </c>
      <c r="W27" s="84">
        <f t="shared" ref="W27" si="30">MAX(T27,V27)</f>
        <v>0</v>
      </c>
      <c r="X27" s="157">
        <v>0</v>
      </c>
      <c r="Y27" s="90">
        <f t="shared" si="9"/>
        <v>0</v>
      </c>
      <c r="Z27" s="92"/>
      <c r="AA27" s="90">
        <f t="shared" si="10"/>
        <v>0</v>
      </c>
      <c r="AC27" s="97">
        <v>0</v>
      </c>
      <c r="AD27" s="98">
        <f t="shared" si="11"/>
        <v>0</v>
      </c>
      <c r="AF27" s="117"/>
    </row>
    <row r="28" spans="1:32" x14ac:dyDescent="0.2">
      <c r="A28" s="28" t="s">
        <v>16</v>
      </c>
      <c r="B28" s="29">
        <v>25</v>
      </c>
      <c r="C28" s="28" t="s">
        <v>27</v>
      </c>
      <c r="D28" s="9">
        <v>52359.401717959205</v>
      </c>
      <c r="E28" s="11">
        <v>5011.6815258848319</v>
      </c>
      <c r="F28" s="51"/>
      <c r="G28" s="16">
        <f t="shared" si="1"/>
        <v>57371.083243844034</v>
      </c>
      <c r="H28" s="57"/>
      <c r="I28" s="53">
        <f t="shared" ref="I28:I29" si="31">W28</f>
        <v>5.0591784165647296</v>
      </c>
      <c r="J28" s="118">
        <v>24587.607104504586</v>
      </c>
      <c r="K28" s="118">
        <v>12749.129609743119</v>
      </c>
      <c r="L28" s="118">
        <v>20034.346529596329</v>
      </c>
      <c r="M28" s="32">
        <f t="shared" si="3"/>
        <v>57371.083243844027</v>
      </c>
      <c r="N28" s="6">
        <f t="shared" si="4"/>
        <v>-7.2759576141834259E-12</v>
      </c>
      <c r="O28" s="20">
        <f t="shared" si="5"/>
        <v>-7.2759576141834259E-12</v>
      </c>
      <c r="Q28" s="17"/>
      <c r="R28" s="6">
        <f t="shared" si="6"/>
        <v>57371.083243844034</v>
      </c>
      <c r="T28" s="30">
        <v>5.0591784165647296</v>
      </c>
      <c r="U28" s="81" t="str">
        <f t="shared" si="7"/>
        <v>NO</v>
      </c>
      <c r="V28" s="84">
        <v>0</v>
      </c>
      <c r="W28" s="84">
        <f t="shared" si="8"/>
        <v>5.0591784165647296</v>
      </c>
      <c r="X28" s="157">
        <v>5.3250955600357113</v>
      </c>
      <c r="Y28" s="90">
        <f t="shared" si="9"/>
        <v>-0.26591714347098172</v>
      </c>
      <c r="Z28" s="92"/>
      <c r="AA28" s="90">
        <f t="shared" si="10"/>
        <v>5.0591784165647296</v>
      </c>
      <c r="AC28" s="97">
        <v>53085.012646014147</v>
      </c>
      <c r="AD28" s="98">
        <f t="shared" si="11"/>
        <v>4286.0705978298865</v>
      </c>
      <c r="AF28" s="117"/>
    </row>
    <row r="29" spans="1:32" x14ac:dyDescent="0.2">
      <c r="A29" s="63" t="s">
        <v>16</v>
      </c>
      <c r="B29" s="29">
        <v>26</v>
      </c>
      <c r="C29" s="103" t="s">
        <v>354</v>
      </c>
      <c r="D29" s="9">
        <v>1800.7201649033589</v>
      </c>
      <c r="E29" s="11">
        <v>53.650377966198043</v>
      </c>
      <c r="F29" s="51"/>
      <c r="G29" s="16">
        <f t="shared" si="1"/>
        <v>1854.3705428695569</v>
      </c>
      <c r="H29" s="57"/>
      <c r="I29" s="53">
        <f t="shared" si="31"/>
        <v>4.7547962637680943</v>
      </c>
      <c r="J29" s="118">
        <v>855.86332747825702</v>
      </c>
      <c r="K29" s="118">
        <v>998.50721539129984</v>
      </c>
      <c r="L29" s="118">
        <v>0</v>
      </c>
      <c r="M29" s="32">
        <f t="shared" si="3"/>
        <v>1854.3705428695569</v>
      </c>
      <c r="N29" s="6">
        <f t="shared" si="4"/>
        <v>0</v>
      </c>
      <c r="O29" s="20">
        <f t="shared" si="5"/>
        <v>0</v>
      </c>
      <c r="Q29" s="17"/>
      <c r="R29" s="6">
        <f t="shared" si="6"/>
        <v>1854.3705428695569</v>
      </c>
      <c r="T29" s="30">
        <v>4.7547962637680943</v>
      </c>
      <c r="U29" s="81" t="str">
        <f t="shared" si="7"/>
        <v>NO</v>
      </c>
      <c r="V29" s="84">
        <v>0</v>
      </c>
      <c r="W29" s="84">
        <f t="shared" si="8"/>
        <v>4.7547962637680943</v>
      </c>
      <c r="X29" s="157">
        <v>4.8514497278826401</v>
      </c>
      <c r="Y29" s="90">
        <f t="shared" si="9"/>
        <v>-9.6653464114545784E-2</v>
      </c>
      <c r="Z29" s="92"/>
      <c r="AA29" s="90">
        <f t="shared" si="10"/>
        <v>4.7547962637680943</v>
      </c>
      <c r="AC29" s="97">
        <v>10667.745790976755</v>
      </c>
      <c r="AD29" s="98">
        <f t="shared" si="11"/>
        <v>-8813.375248107197</v>
      </c>
      <c r="AF29" s="117"/>
    </row>
    <row r="30" spans="1:32" x14ac:dyDescent="0.2">
      <c r="A30" s="93"/>
      <c r="B30" s="29">
        <v>27</v>
      </c>
      <c r="C30" s="28" t="s">
        <v>93</v>
      </c>
      <c r="D30" s="9">
        <v>0</v>
      </c>
      <c r="E30" s="11">
        <v>0</v>
      </c>
      <c r="F30" s="51"/>
      <c r="G30" s="16">
        <f t="shared" si="1"/>
        <v>0</v>
      </c>
      <c r="H30" s="57"/>
      <c r="I30" s="94"/>
      <c r="J30" s="118">
        <v>0</v>
      </c>
      <c r="K30" s="118">
        <v>0</v>
      </c>
      <c r="L30" s="118">
        <v>0</v>
      </c>
      <c r="M30" s="32">
        <f t="shared" ref="M30:M31" si="32">L30+K30+J30</f>
        <v>0</v>
      </c>
      <c r="N30" s="6">
        <f t="shared" ref="N30:N31" si="33">M30-G30-F30</f>
        <v>0</v>
      </c>
      <c r="O30" s="20">
        <f t="shared" ref="O30:O31" si="34">IF(ISERROR(N30), 0, N30)</f>
        <v>0</v>
      </c>
      <c r="Q30" s="17"/>
      <c r="R30" s="6">
        <f t="shared" ref="R30:R31" si="35">G30-Q30</f>
        <v>0</v>
      </c>
      <c r="T30" s="106"/>
      <c r="U30" s="81" t="str">
        <f t="shared" ref="U30:U31" si="36">IF(A30="Childminders","YES","NO")</f>
        <v>NO</v>
      </c>
      <c r="V30" s="84">
        <v>0</v>
      </c>
      <c r="W30" s="84">
        <f t="shared" ref="W30:W31" si="37">MAX(T30,V30)</f>
        <v>0</v>
      </c>
      <c r="X30" s="157">
        <v>0</v>
      </c>
      <c r="Y30" s="90">
        <f t="shared" si="9"/>
        <v>0</v>
      </c>
      <c r="Z30" s="92"/>
      <c r="AA30" s="90">
        <f t="shared" si="10"/>
        <v>0</v>
      </c>
      <c r="AC30" s="97">
        <v>0</v>
      </c>
      <c r="AD30" s="98">
        <f t="shared" si="11"/>
        <v>0</v>
      </c>
      <c r="AF30" s="117"/>
    </row>
    <row r="31" spans="1:32" x14ac:dyDescent="0.2">
      <c r="A31" s="93"/>
      <c r="B31" s="29">
        <v>28</v>
      </c>
      <c r="C31" s="28" t="s">
        <v>93</v>
      </c>
      <c r="D31" s="9">
        <v>0</v>
      </c>
      <c r="E31" s="11">
        <v>0</v>
      </c>
      <c r="F31" s="51"/>
      <c r="G31" s="16">
        <f t="shared" si="1"/>
        <v>0</v>
      </c>
      <c r="H31" s="57"/>
      <c r="I31" s="94"/>
      <c r="J31" s="118">
        <v>0</v>
      </c>
      <c r="K31" s="118">
        <v>0</v>
      </c>
      <c r="L31" s="118">
        <v>0</v>
      </c>
      <c r="M31" s="32">
        <f t="shared" si="32"/>
        <v>0</v>
      </c>
      <c r="N31" s="6">
        <f t="shared" si="33"/>
        <v>0</v>
      </c>
      <c r="O31" s="20">
        <f t="shared" si="34"/>
        <v>0</v>
      </c>
      <c r="Q31" s="17"/>
      <c r="R31" s="6">
        <f t="shared" si="35"/>
        <v>0</v>
      </c>
      <c r="T31" s="106"/>
      <c r="U31" s="81" t="str">
        <f t="shared" si="36"/>
        <v>NO</v>
      </c>
      <c r="V31" s="84">
        <v>0</v>
      </c>
      <c r="W31" s="84">
        <f t="shared" si="37"/>
        <v>0</v>
      </c>
      <c r="X31" s="157">
        <v>0</v>
      </c>
      <c r="Y31" s="90">
        <f t="shared" si="9"/>
        <v>0</v>
      </c>
      <c r="Z31" s="92"/>
      <c r="AA31" s="90">
        <f t="shared" si="10"/>
        <v>0</v>
      </c>
      <c r="AC31" s="97">
        <v>0</v>
      </c>
      <c r="AD31" s="98">
        <f t="shared" si="11"/>
        <v>0</v>
      </c>
      <c r="AF31" s="117"/>
    </row>
    <row r="32" spans="1:32" x14ac:dyDescent="0.2">
      <c r="A32" s="28" t="s">
        <v>16</v>
      </c>
      <c r="B32" s="29">
        <v>29</v>
      </c>
      <c r="C32" s="28" t="s">
        <v>28</v>
      </c>
      <c r="D32" s="9">
        <v>92446.202927423205</v>
      </c>
      <c r="E32" s="11">
        <v>1573.4922966420058</v>
      </c>
      <c r="F32" s="51"/>
      <c r="G32" s="16">
        <f t="shared" si="1"/>
        <v>94019.695224065217</v>
      </c>
      <c r="H32" s="57"/>
      <c r="I32" s="53">
        <f t="shared" ref="I32:I38" si="38">W32</f>
        <v>4.6958193599073628</v>
      </c>
      <c r="J32" s="118">
        <v>27836.817165530843</v>
      </c>
      <c r="K32" s="118">
        <v>34908.721121551338</v>
      </c>
      <c r="L32" s="118">
        <v>31274.156936983036</v>
      </c>
      <c r="M32" s="32">
        <f t="shared" si="3"/>
        <v>94019.695224065217</v>
      </c>
      <c r="N32" s="6">
        <f t="shared" si="4"/>
        <v>0</v>
      </c>
      <c r="O32" s="20">
        <f t="shared" si="5"/>
        <v>0</v>
      </c>
      <c r="Q32" s="17"/>
      <c r="R32" s="6">
        <f t="shared" si="6"/>
        <v>94019.695224065217</v>
      </c>
      <c r="T32" s="30">
        <v>4.6958193599073628</v>
      </c>
      <c r="U32" s="81" t="str">
        <f t="shared" si="7"/>
        <v>NO</v>
      </c>
      <c r="V32" s="84">
        <v>0</v>
      </c>
      <c r="W32" s="84">
        <f t="shared" si="8"/>
        <v>4.6958193599073628</v>
      </c>
      <c r="X32" s="157">
        <v>4.7432395058788517</v>
      </c>
      <c r="Y32" s="90">
        <f t="shared" si="9"/>
        <v>-4.7420145971488914E-2</v>
      </c>
      <c r="Z32" s="92"/>
      <c r="AA32" s="90">
        <f t="shared" si="10"/>
        <v>4.6958193599073628</v>
      </c>
      <c r="AC32" s="97">
        <v>82408.336751099065</v>
      </c>
      <c r="AD32" s="98">
        <f t="shared" si="11"/>
        <v>11611.358472966152</v>
      </c>
      <c r="AF32" s="117"/>
    </row>
    <row r="33" spans="1:32" x14ac:dyDescent="0.2">
      <c r="A33" s="93"/>
      <c r="B33" s="29">
        <v>30</v>
      </c>
      <c r="C33" s="93" t="s">
        <v>485</v>
      </c>
      <c r="D33" s="9">
        <v>0</v>
      </c>
      <c r="E33" s="11">
        <v>0</v>
      </c>
      <c r="F33" s="51"/>
      <c r="G33" s="16">
        <f t="shared" si="1"/>
        <v>0</v>
      </c>
      <c r="H33" s="57"/>
      <c r="I33" s="94"/>
      <c r="J33" s="118">
        <v>0</v>
      </c>
      <c r="K33" s="118">
        <v>0</v>
      </c>
      <c r="L33" s="118">
        <v>0</v>
      </c>
      <c r="M33" s="32">
        <f t="shared" ref="M33" si="39">L33+K33+J33</f>
        <v>0</v>
      </c>
      <c r="N33" s="6">
        <f t="shared" ref="N33" si="40">M33-G33-F33</f>
        <v>0</v>
      </c>
      <c r="O33" s="20">
        <f t="shared" ref="O33" si="41">IF(ISERROR(N33), 0, N33)</f>
        <v>0</v>
      </c>
      <c r="Q33" s="17"/>
      <c r="R33" s="6">
        <f t="shared" ref="R33" si="42">G33-Q33</f>
        <v>0</v>
      </c>
      <c r="T33" s="106"/>
      <c r="U33" s="81" t="str">
        <f t="shared" ref="U33" si="43">IF(A33="Childminders","YES","NO")</f>
        <v>NO</v>
      </c>
      <c r="V33" s="84">
        <v>0</v>
      </c>
      <c r="W33" s="84">
        <f t="shared" ref="W33" si="44">MAX(T33,V33)</f>
        <v>0</v>
      </c>
      <c r="X33" s="157">
        <v>0</v>
      </c>
      <c r="Y33" s="90">
        <f t="shared" si="9"/>
        <v>0</v>
      </c>
      <c r="Z33" s="92"/>
      <c r="AA33" s="90">
        <f t="shared" si="10"/>
        <v>0</v>
      </c>
      <c r="AC33" s="97">
        <v>2979.9125450263446</v>
      </c>
      <c r="AD33" s="98">
        <f t="shared" si="11"/>
        <v>-2979.9125450263446</v>
      </c>
      <c r="AF33" s="117"/>
    </row>
    <row r="34" spans="1:32" x14ac:dyDescent="0.2">
      <c r="A34" s="28" t="s">
        <v>16</v>
      </c>
      <c r="B34" s="29">
        <v>31</v>
      </c>
      <c r="C34" s="28" t="s">
        <v>29</v>
      </c>
      <c r="D34" s="9">
        <v>66488.129165662482</v>
      </c>
      <c r="E34" s="11">
        <v>2856.7804691356587</v>
      </c>
      <c r="F34" s="51"/>
      <c r="G34" s="16">
        <f t="shared" si="1"/>
        <v>69344.909634798139</v>
      </c>
      <c r="H34" s="57"/>
      <c r="I34" s="53">
        <f t="shared" si="38"/>
        <v>4.8156187246387594</v>
      </c>
      <c r="J34" s="118">
        <v>28604.775224354231</v>
      </c>
      <c r="K34" s="118">
        <v>18203.038779134509</v>
      </c>
      <c r="L34" s="118">
        <v>22537.095631309396</v>
      </c>
      <c r="M34" s="32">
        <f t="shared" si="3"/>
        <v>69344.909634798139</v>
      </c>
      <c r="N34" s="6">
        <f t="shared" si="4"/>
        <v>0</v>
      </c>
      <c r="O34" s="20">
        <f t="shared" si="5"/>
        <v>0</v>
      </c>
      <c r="Q34" s="17"/>
      <c r="R34" s="6">
        <f t="shared" si="6"/>
        <v>69344.909634798139</v>
      </c>
      <c r="T34" s="30">
        <v>4.8156187246387594</v>
      </c>
      <c r="U34" s="81" t="str">
        <f t="shared" si="7"/>
        <v>NO</v>
      </c>
      <c r="V34" s="84">
        <v>0</v>
      </c>
      <c r="W34" s="84">
        <f t="shared" si="8"/>
        <v>4.8156187246387594</v>
      </c>
      <c r="X34" s="157">
        <v>4.9633354621860093</v>
      </c>
      <c r="Y34" s="90">
        <f t="shared" si="9"/>
        <v>-0.1477167375472499</v>
      </c>
      <c r="Z34" s="92"/>
      <c r="AA34" s="90">
        <f t="shared" si="10"/>
        <v>4.8156187246387594</v>
      </c>
      <c r="AC34" s="97">
        <v>73517.583461276066</v>
      </c>
      <c r="AD34" s="98">
        <f t="shared" si="11"/>
        <v>-4172.6738264779269</v>
      </c>
      <c r="AF34" s="117"/>
    </row>
    <row r="35" spans="1:32" x14ac:dyDescent="0.2">
      <c r="A35" s="28" t="s">
        <v>16</v>
      </c>
      <c r="B35" s="29">
        <v>32</v>
      </c>
      <c r="C35" s="28" t="s">
        <v>30</v>
      </c>
      <c r="D35" s="9">
        <v>78954.653384224192</v>
      </c>
      <c r="E35" s="11">
        <v>4024.7190812453878</v>
      </c>
      <c r="F35" s="51"/>
      <c r="G35" s="16">
        <f t="shared" si="1"/>
        <v>82979.372465469583</v>
      </c>
      <c r="H35" s="57"/>
      <c r="I35" s="53">
        <f t="shared" si="38"/>
        <v>4.8525948810216128</v>
      </c>
      <c r="J35" s="118">
        <v>35812.150221939504</v>
      </c>
      <c r="K35" s="118">
        <v>18342.808650261697</v>
      </c>
      <c r="L35" s="118">
        <v>28824.413593268382</v>
      </c>
      <c r="M35" s="32">
        <f t="shared" si="3"/>
        <v>82979.372465469583</v>
      </c>
      <c r="N35" s="6">
        <f t="shared" si="4"/>
        <v>0</v>
      </c>
      <c r="O35" s="20">
        <f t="shared" si="5"/>
        <v>0</v>
      </c>
      <c r="Q35" s="17"/>
      <c r="R35" s="6">
        <f t="shared" si="6"/>
        <v>82979.372465469583</v>
      </c>
      <c r="T35" s="30">
        <v>4.8525948810216128</v>
      </c>
      <c r="U35" s="81" t="str">
        <f t="shared" si="7"/>
        <v>NO</v>
      </c>
      <c r="V35" s="84">
        <v>0</v>
      </c>
      <c r="W35" s="84">
        <f t="shared" si="8"/>
        <v>4.8525948810216128</v>
      </c>
      <c r="X35" s="157">
        <v>5.0165018378065875</v>
      </c>
      <c r="Y35" s="90">
        <f t="shared" si="9"/>
        <v>-0.16390695678497469</v>
      </c>
      <c r="Z35" s="92"/>
      <c r="AA35" s="90">
        <f t="shared" si="10"/>
        <v>4.8525948810216128</v>
      </c>
      <c r="AC35" s="97">
        <v>82608.776944906931</v>
      </c>
      <c r="AD35" s="98">
        <f t="shared" si="11"/>
        <v>370.59552056265238</v>
      </c>
      <c r="AF35" s="117"/>
    </row>
    <row r="36" spans="1:32" x14ac:dyDescent="0.2">
      <c r="A36" s="93"/>
      <c r="B36" s="29">
        <v>33</v>
      </c>
      <c r="C36" s="93" t="s">
        <v>486</v>
      </c>
      <c r="D36" s="9">
        <v>0</v>
      </c>
      <c r="E36" s="11">
        <v>0</v>
      </c>
      <c r="F36" s="51"/>
      <c r="G36" s="16">
        <f t="shared" si="1"/>
        <v>0</v>
      </c>
      <c r="H36" s="57"/>
      <c r="I36" s="94"/>
      <c r="J36" s="118">
        <v>0</v>
      </c>
      <c r="K36" s="118">
        <v>0</v>
      </c>
      <c r="L36" s="118">
        <v>0</v>
      </c>
      <c r="M36" s="32">
        <f t="shared" ref="M36" si="45">L36+K36+J36</f>
        <v>0</v>
      </c>
      <c r="N36" s="6">
        <f t="shared" ref="N36" si="46">M36-G36-F36</f>
        <v>0</v>
      </c>
      <c r="O36" s="20">
        <f t="shared" ref="O36" si="47">IF(ISERROR(N36), 0, N36)</f>
        <v>0</v>
      </c>
      <c r="Q36" s="17"/>
      <c r="R36" s="6">
        <f t="shared" ref="R36" si="48">G36-Q36</f>
        <v>0</v>
      </c>
      <c r="T36" s="106"/>
      <c r="U36" s="81" t="str">
        <f t="shared" ref="U36" si="49">IF(A36="Childminders","YES","NO")</f>
        <v>NO</v>
      </c>
      <c r="V36" s="84">
        <v>0</v>
      </c>
      <c r="W36" s="84">
        <f t="shared" ref="W36" si="50">MAX(T36,V36)</f>
        <v>0</v>
      </c>
      <c r="X36" s="157">
        <v>0</v>
      </c>
      <c r="Y36" s="90">
        <f t="shared" si="9"/>
        <v>0</v>
      </c>
      <c r="Z36" s="92"/>
      <c r="AA36" s="90">
        <f t="shared" si="10"/>
        <v>0</v>
      </c>
      <c r="AC36" s="97">
        <v>124702.45056616949</v>
      </c>
      <c r="AD36" s="98">
        <f t="shared" si="11"/>
        <v>-124702.45056616949</v>
      </c>
      <c r="AF36" s="117"/>
    </row>
    <row r="37" spans="1:32" x14ac:dyDescent="0.2">
      <c r="A37" s="28" t="s">
        <v>16</v>
      </c>
      <c r="B37" s="29">
        <v>34</v>
      </c>
      <c r="C37" s="28" t="s">
        <v>31</v>
      </c>
      <c r="D37" s="9">
        <v>33945.883724024345</v>
      </c>
      <c r="E37" s="11">
        <v>1767.1360804308893</v>
      </c>
      <c r="F37" s="51"/>
      <c r="G37" s="16">
        <f t="shared" si="1"/>
        <v>35713.019804455231</v>
      </c>
      <c r="H37" s="57"/>
      <c r="I37" s="53">
        <f t="shared" si="38"/>
        <v>4.8575924652414626</v>
      </c>
      <c r="J37" s="118">
        <v>15330.561820302057</v>
      </c>
      <c r="K37" s="118">
        <v>6800.6294513380462</v>
      </c>
      <c r="L37" s="118">
        <v>13581.828532815129</v>
      </c>
      <c r="M37" s="32">
        <f t="shared" si="3"/>
        <v>35713.019804455231</v>
      </c>
      <c r="N37" s="6">
        <f t="shared" si="4"/>
        <v>0</v>
      </c>
      <c r="O37" s="20">
        <f t="shared" si="5"/>
        <v>0</v>
      </c>
      <c r="Q37" s="17"/>
      <c r="R37" s="6">
        <f t="shared" si="6"/>
        <v>35713.019804455231</v>
      </c>
      <c r="T37" s="30">
        <v>4.8575924652414626</v>
      </c>
      <c r="U37" s="81" t="str">
        <f t="shared" si="7"/>
        <v>NO</v>
      </c>
      <c r="V37" s="84">
        <v>0</v>
      </c>
      <c r="W37" s="84">
        <f t="shared" si="8"/>
        <v>4.8575924652414626</v>
      </c>
      <c r="X37" s="157">
        <v>5.040486090126695</v>
      </c>
      <c r="Y37" s="90">
        <f t="shared" si="9"/>
        <v>-0.18289362488523242</v>
      </c>
      <c r="Z37" s="92"/>
      <c r="AA37" s="90">
        <f t="shared" si="10"/>
        <v>4.8575924652414626</v>
      </c>
      <c r="AC37" s="97">
        <v>65671.716515608205</v>
      </c>
      <c r="AD37" s="98">
        <f t="shared" si="11"/>
        <v>-29958.696711152974</v>
      </c>
      <c r="AF37" s="117"/>
    </row>
    <row r="38" spans="1:32" x14ac:dyDescent="0.2">
      <c r="A38" s="28" t="s">
        <v>16</v>
      </c>
      <c r="B38" s="29">
        <v>35</v>
      </c>
      <c r="C38" s="28" t="s">
        <v>32</v>
      </c>
      <c r="D38" s="9">
        <v>71691.748719113981</v>
      </c>
      <c r="E38" s="11">
        <v>5413.789274036606</v>
      </c>
      <c r="F38" s="51"/>
      <c r="G38" s="16">
        <f t="shared" si="1"/>
        <v>77105.537993150589</v>
      </c>
      <c r="H38" s="57"/>
      <c r="I38" s="53">
        <f t="shared" si="38"/>
        <v>4.9659005598731625</v>
      </c>
      <c r="J38" s="118">
        <v>33072.897728755263</v>
      </c>
      <c r="K38" s="118">
        <v>14564.986342107986</v>
      </c>
      <c r="L38" s="118">
        <v>29467.653922287347</v>
      </c>
      <c r="M38" s="32">
        <f t="shared" si="3"/>
        <v>77105.537993150589</v>
      </c>
      <c r="N38" s="6">
        <f t="shared" si="4"/>
        <v>0</v>
      </c>
      <c r="O38" s="20">
        <f t="shared" si="5"/>
        <v>0</v>
      </c>
      <c r="Q38" s="17"/>
      <c r="R38" s="6">
        <f t="shared" si="6"/>
        <v>77105.537993150589</v>
      </c>
      <c r="T38" s="30">
        <v>4.9659005598731625</v>
      </c>
      <c r="U38" s="81" t="str">
        <f t="shared" si="7"/>
        <v>NO</v>
      </c>
      <c r="V38" s="84">
        <v>0</v>
      </c>
      <c r="W38" s="84">
        <f t="shared" si="8"/>
        <v>4.9659005598731625</v>
      </c>
      <c r="X38" s="157">
        <v>5.1993475770957671</v>
      </c>
      <c r="Y38" s="90">
        <f t="shared" si="9"/>
        <v>-0.23344701722260464</v>
      </c>
      <c r="Z38" s="92"/>
      <c r="AA38" s="90">
        <f t="shared" si="10"/>
        <v>4.9659005598731625</v>
      </c>
      <c r="AC38" s="97">
        <v>97761.262341289432</v>
      </c>
      <c r="AD38" s="98">
        <f t="shared" si="11"/>
        <v>-20655.724348138843</v>
      </c>
      <c r="AF38" s="117"/>
    </row>
    <row r="39" spans="1:32" x14ac:dyDescent="0.2">
      <c r="A39" s="93"/>
      <c r="B39" s="29">
        <v>36</v>
      </c>
      <c r="C39" s="93" t="s">
        <v>487</v>
      </c>
      <c r="D39" s="9">
        <v>0</v>
      </c>
      <c r="E39" s="11">
        <v>0</v>
      </c>
      <c r="F39" s="51"/>
      <c r="G39" s="16">
        <f t="shared" si="1"/>
        <v>0</v>
      </c>
      <c r="H39" s="57"/>
      <c r="I39" s="94"/>
      <c r="J39" s="118">
        <v>0</v>
      </c>
      <c r="K39" s="118">
        <v>0</v>
      </c>
      <c r="L39" s="118">
        <v>0</v>
      </c>
      <c r="M39" s="32">
        <f t="shared" ref="M39:M40" si="51">L39+K39+J39</f>
        <v>0</v>
      </c>
      <c r="N39" s="6">
        <f t="shared" ref="N39:N40" si="52">M39-G39-F39</f>
        <v>0</v>
      </c>
      <c r="O39" s="20">
        <f t="shared" ref="O39:O40" si="53">IF(ISERROR(N39), 0, N39)</f>
        <v>0</v>
      </c>
      <c r="Q39" s="17"/>
      <c r="R39" s="6">
        <f t="shared" ref="R39:R40" si="54">G39-Q39</f>
        <v>0</v>
      </c>
      <c r="T39" s="106"/>
      <c r="U39" s="81" t="str">
        <f t="shared" ref="U39:U40" si="55">IF(A39="Childminders","YES","NO")</f>
        <v>NO</v>
      </c>
      <c r="V39" s="84">
        <v>0</v>
      </c>
      <c r="W39" s="84">
        <f t="shared" ref="W39:W40" si="56">MAX(T39,V39)</f>
        <v>0</v>
      </c>
      <c r="X39" s="157">
        <v>0</v>
      </c>
      <c r="Y39" s="90">
        <f t="shared" si="9"/>
        <v>0</v>
      </c>
      <c r="Z39" s="92"/>
      <c r="AA39" s="90">
        <f t="shared" si="10"/>
        <v>0</v>
      </c>
      <c r="AC39" s="97">
        <v>74328.927730853015</v>
      </c>
      <c r="AD39" s="98">
        <f t="shared" si="11"/>
        <v>-74328.927730853015</v>
      </c>
      <c r="AF39" s="117"/>
    </row>
    <row r="40" spans="1:32" x14ac:dyDescent="0.2">
      <c r="A40" s="93"/>
      <c r="B40" s="29">
        <v>37</v>
      </c>
      <c r="C40" s="28" t="s">
        <v>93</v>
      </c>
      <c r="D40" s="9">
        <v>0</v>
      </c>
      <c r="E40" s="11">
        <v>0</v>
      </c>
      <c r="F40" s="51"/>
      <c r="G40" s="16">
        <f t="shared" si="1"/>
        <v>0</v>
      </c>
      <c r="H40" s="57"/>
      <c r="I40" s="94"/>
      <c r="J40" s="118">
        <v>0</v>
      </c>
      <c r="K40" s="118">
        <v>0</v>
      </c>
      <c r="L40" s="118">
        <v>0</v>
      </c>
      <c r="M40" s="32">
        <f t="shared" si="51"/>
        <v>0</v>
      </c>
      <c r="N40" s="6">
        <f t="shared" si="52"/>
        <v>0</v>
      </c>
      <c r="O40" s="20">
        <f t="shared" si="53"/>
        <v>0</v>
      </c>
      <c r="Q40" s="17"/>
      <c r="R40" s="6">
        <f t="shared" si="54"/>
        <v>0</v>
      </c>
      <c r="T40" s="106"/>
      <c r="U40" s="81" t="str">
        <f t="shared" si="55"/>
        <v>NO</v>
      </c>
      <c r="V40" s="84">
        <v>0</v>
      </c>
      <c r="W40" s="84">
        <f t="shared" si="56"/>
        <v>0</v>
      </c>
      <c r="X40" s="157">
        <v>0</v>
      </c>
      <c r="Y40" s="90">
        <f t="shared" si="9"/>
        <v>0</v>
      </c>
      <c r="Z40" s="92"/>
      <c r="AA40" s="90">
        <f t="shared" si="10"/>
        <v>0</v>
      </c>
      <c r="AC40" s="97">
        <v>0</v>
      </c>
      <c r="AD40" s="98">
        <f t="shared" si="11"/>
        <v>0</v>
      </c>
      <c r="AF40" s="117"/>
    </row>
    <row r="41" spans="1:32" x14ac:dyDescent="0.2">
      <c r="A41" s="28" t="s">
        <v>16</v>
      </c>
      <c r="B41" s="29">
        <v>38</v>
      </c>
      <c r="C41" s="28" t="s">
        <v>33</v>
      </c>
      <c r="D41" s="9">
        <v>63440.756578902947</v>
      </c>
      <c r="E41" s="11">
        <v>7005.3839370685864</v>
      </c>
      <c r="F41" s="51"/>
      <c r="G41" s="16">
        <f t="shared" si="1"/>
        <v>70446.140515971536</v>
      </c>
      <c r="H41" s="57"/>
      <c r="I41" s="53">
        <f t="shared" ref="I41" si="57">W41</f>
        <v>5.127084462588904</v>
      </c>
      <c r="J41" s="118">
        <v>25840.505691448077</v>
      </c>
      <c r="K41" s="118">
        <v>21533.754742873396</v>
      </c>
      <c r="L41" s="118">
        <v>23071.88008165007</v>
      </c>
      <c r="M41" s="32">
        <f t="shared" si="3"/>
        <v>70446.14051597155</v>
      </c>
      <c r="N41" s="6">
        <f t="shared" si="4"/>
        <v>1.4551915228366852E-11</v>
      </c>
      <c r="O41" s="20">
        <f t="shared" si="5"/>
        <v>1.4551915228366852E-11</v>
      </c>
      <c r="Q41" s="17"/>
      <c r="R41" s="6">
        <f t="shared" si="6"/>
        <v>70446.140515971536</v>
      </c>
      <c r="T41" s="30">
        <v>5.127084462588904</v>
      </c>
      <c r="U41" s="81" t="str">
        <f t="shared" si="7"/>
        <v>NO</v>
      </c>
      <c r="V41" s="84">
        <v>0</v>
      </c>
      <c r="W41" s="84">
        <f t="shared" si="8"/>
        <v>5.127084462588904</v>
      </c>
      <c r="X41" s="157">
        <v>5.4619697529036255</v>
      </c>
      <c r="Y41" s="90">
        <f t="shared" si="9"/>
        <v>-0.33488529031472147</v>
      </c>
      <c r="Z41" s="92"/>
      <c r="AA41" s="90">
        <f t="shared" si="10"/>
        <v>5.127084462588904</v>
      </c>
      <c r="AC41" s="97">
        <v>79715.958843581233</v>
      </c>
      <c r="AD41" s="98">
        <f t="shared" si="11"/>
        <v>-9269.818327609697</v>
      </c>
      <c r="AF41" s="117"/>
    </row>
    <row r="42" spans="1:32" x14ac:dyDescent="0.2">
      <c r="A42" s="93"/>
      <c r="B42" s="29">
        <v>39</v>
      </c>
      <c r="C42" s="93" t="s">
        <v>488</v>
      </c>
      <c r="D42" s="9">
        <v>0</v>
      </c>
      <c r="E42" s="11">
        <v>0</v>
      </c>
      <c r="F42" s="51"/>
      <c r="G42" s="16">
        <f t="shared" si="1"/>
        <v>0</v>
      </c>
      <c r="H42" s="57"/>
      <c r="I42" s="94"/>
      <c r="J42" s="118">
        <v>0</v>
      </c>
      <c r="K42" s="118">
        <v>0</v>
      </c>
      <c r="L42" s="118">
        <v>0</v>
      </c>
      <c r="M42" s="32">
        <f t="shared" ref="M42:M43" si="58">L42+K42+J42</f>
        <v>0</v>
      </c>
      <c r="N42" s="6">
        <f t="shared" ref="N42:N43" si="59">M42-G42-F42</f>
        <v>0</v>
      </c>
      <c r="O42" s="20">
        <f t="shared" ref="O42:O43" si="60">IF(ISERROR(N42), 0, N42)</f>
        <v>0</v>
      </c>
      <c r="Q42" s="17"/>
      <c r="R42" s="6">
        <f t="shared" ref="R42:R43" si="61">G42-Q42</f>
        <v>0</v>
      </c>
      <c r="T42" s="106"/>
      <c r="U42" s="81" t="str">
        <f t="shared" ref="U42:U43" si="62">IF(A42="Childminders","YES","NO")</f>
        <v>NO</v>
      </c>
      <c r="V42" s="84">
        <v>0</v>
      </c>
      <c r="W42" s="84">
        <f t="shared" ref="W42:W43" si="63">MAX(T42,V42)</f>
        <v>0</v>
      </c>
      <c r="X42" s="157">
        <v>0</v>
      </c>
      <c r="Y42" s="90">
        <f t="shared" si="9"/>
        <v>0</v>
      </c>
      <c r="Z42" s="92"/>
      <c r="AA42" s="90">
        <f t="shared" si="10"/>
        <v>0</v>
      </c>
      <c r="AC42" s="97">
        <v>2894.5330383540941</v>
      </c>
      <c r="AD42" s="98">
        <f t="shared" si="11"/>
        <v>-2894.5330383540941</v>
      </c>
      <c r="AF42" s="117"/>
    </row>
    <row r="43" spans="1:32" x14ac:dyDescent="0.2">
      <c r="A43" s="93"/>
      <c r="B43" s="29">
        <v>40</v>
      </c>
      <c r="C43" s="28" t="s">
        <v>93</v>
      </c>
      <c r="D43" s="9">
        <v>0</v>
      </c>
      <c r="E43" s="11">
        <v>0</v>
      </c>
      <c r="F43" s="51"/>
      <c r="G43" s="16">
        <f t="shared" si="1"/>
        <v>0</v>
      </c>
      <c r="H43" s="57"/>
      <c r="I43" s="94"/>
      <c r="J43" s="118">
        <v>0</v>
      </c>
      <c r="K43" s="118">
        <v>0</v>
      </c>
      <c r="L43" s="118">
        <v>0</v>
      </c>
      <c r="M43" s="32">
        <f t="shared" si="58"/>
        <v>0</v>
      </c>
      <c r="N43" s="6">
        <f t="shared" si="59"/>
        <v>0</v>
      </c>
      <c r="O43" s="20">
        <f t="shared" si="60"/>
        <v>0</v>
      </c>
      <c r="Q43" s="17"/>
      <c r="R43" s="6">
        <f t="shared" si="61"/>
        <v>0</v>
      </c>
      <c r="T43" s="106"/>
      <c r="U43" s="81" t="str">
        <f t="shared" si="62"/>
        <v>NO</v>
      </c>
      <c r="V43" s="84">
        <v>0</v>
      </c>
      <c r="W43" s="84">
        <f t="shared" si="63"/>
        <v>0</v>
      </c>
      <c r="X43" s="157">
        <v>0</v>
      </c>
      <c r="Y43" s="90">
        <f t="shared" si="9"/>
        <v>0</v>
      </c>
      <c r="Z43" s="92"/>
      <c r="AA43" s="90">
        <f t="shared" si="10"/>
        <v>0</v>
      </c>
      <c r="AC43" s="97">
        <v>0</v>
      </c>
      <c r="AD43" s="98">
        <f t="shared" si="11"/>
        <v>0</v>
      </c>
      <c r="AF43" s="117"/>
    </row>
    <row r="44" spans="1:32" x14ac:dyDescent="0.2">
      <c r="A44" s="63" t="s">
        <v>16</v>
      </c>
      <c r="B44" s="29">
        <v>41</v>
      </c>
      <c r="C44" s="28" t="s">
        <v>99</v>
      </c>
      <c r="D44" s="9">
        <v>44273.475592864314</v>
      </c>
      <c r="E44" s="11">
        <v>492.13322320539476</v>
      </c>
      <c r="F44" s="51"/>
      <c r="G44" s="16">
        <f t="shared" si="1"/>
        <v>44765.608816069711</v>
      </c>
      <c r="H44" s="57"/>
      <c r="I44" s="53">
        <f t="shared" ref="I44:I50" si="64">W44</f>
        <v>4.6685552148162905</v>
      </c>
      <c r="J44" s="118">
        <v>16806.798773338647</v>
      </c>
      <c r="K44" s="118">
        <v>12832.691146726276</v>
      </c>
      <c r="L44" s="118">
        <v>15126.118896004782</v>
      </c>
      <c r="M44" s="32">
        <f t="shared" si="3"/>
        <v>44765.608816069704</v>
      </c>
      <c r="N44" s="6">
        <f t="shared" si="4"/>
        <v>-7.2759576141834259E-12</v>
      </c>
      <c r="O44" s="20">
        <f t="shared" si="5"/>
        <v>-7.2759576141834259E-12</v>
      </c>
      <c r="Q44" s="17"/>
      <c r="R44" s="6">
        <f t="shared" si="6"/>
        <v>44765.608816069711</v>
      </c>
      <c r="T44" s="30">
        <v>4.6685552148162905</v>
      </c>
      <c r="U44" s="81" t="str">
        <f t="shared" si="7"/>
        <v>NO</v>
      </c>
      <c r="V44" s="84">
        <v>0</v>
      </c>
      <c r="W44" s="84">
        <f t="shared" si="8"/>
        <v>4.6685552148162905</v>
      </c>
      <c r="X44" s="157">
        <v>4.7106726614310821</v>
      </c>
      <c r="Y44" s="90">
        <f t="shared" si="9"/>
        <v>-4.2117446614791554E-2</v>
      </c>
      <c r="Z44" s="92"/>
      <c r="AA44" s="90">
        <f t="shared" si="10"/>
        <v>4.6685552148162905</v>
      </c>
      <c r="AC44" s="97">
        <v>36063.620143690139</v>
      </c>
      <c r="AD44" s="98">
        <f t="shared" si="11"/>
        <v>8701.9886723795717</v>
      </c>
      <c r="AF44" s="117"/>
    </row>
    <row r="45" spans="1:32" x14ac:dyDescent="0.2">
      <c r="A45" s="28" t="s">
        <v>16</v>
      </c>
      <c r="B45" s="29">
        <v>42</v>
      </c>
      <c r="C45" s="28" t="s">
        <v>100</v>
      </c>
      <c r="D45" s="9">
        <v>75514.816146139579</v>
      </c>
      <c r="E45" s="11">
        <v>2082.546965094913</v>
      </c>
      <c r="F45" s="51"/>
      <c r="G45" s="16">
        <f t="shared" si="1"/>
        <v>77597.363111234488</v>
      </c>
      <c r="H45" s="57"/>
      <c r="I45" s="53">
        <f t="shared" si="64"/>
        <v>4.7445651550739525</v>
      </c>
      <c r="J45" s="118">
        <v>30175.434386270339</v>
      </c>
      <c r="K45" s="118">
        <v>21801.276887564807</v>
      </c>
      <c r="L45" s="118">
        <v>25620.651837399342</v>
      </c>
      <c r="M45" s="32">
        <f t="shared" si="3"/>
        <v>77597.363111234488</v>
      </c>
      <c r="N45" s="6">
        <f t="shared" si="4"/>
        <v>0</v>
      </c>
      <c r="O45" s="20">
        <f t="shared" si="5"/>
        <v>0</v>
      </c>
      <c r="Q45" s="17"/>
      <c r="R45" s="6">
        <f t="shared" si="6"/>
        <v>77597.363111234488</v>
      </c>
      <c r="T45" s="30">
        <v>4.7445651550739525</v>
      </c>
      <c r="U45" s="81" t="str">
        <f t="shared" si="7"/>
        <v>NO</v>
      </c>
      <c r="V45" s="84">
        <v>0</v>
      </c>
      <c r="W45" s="84">
        <f t="shared" si="8"/>
        <v>4.7445651550739525</v>
      </c>
      <c r="X45" s="157">
        <v>4.8375705968679474</v>
      </c>
      <c r="Y45" s="90">
        <f t="shared" si="9"/>
        <v>-9.3005441793994947E-2</v>
      </c>
      <c r="Z45" s="92"/>
      <c r="AA45" s="90">
        <f t="shared" si="10"/>
        <v>4.7445651550739525</v>
      </c>
      <c r="AC45" s="97">
        <v>73592.872771968396</v>
      </c>
      <c r="AD45" s="98">
        <f t="shared" si="11"/>
        <v>4004.4903392660926</v>
      </c>
      <c r="AF45" s="117"/>
    </row>
    <row r="46" spans="1:32" x14ac:dyDescent="0.2">
      <c r="A46" s="28" t="s">
        <v>16</v>
      </c>
      <c r="B46" s="29">
        <v>43</v>
      </c>
      <c r="C46" s="28" t="s">
        <v>101</v>
      </c>
      <c r="D46" s="9">
        <v>72520.541718088731</v>
      </c>
      <c r="E46" s="11">
        <v>3101.7085733317949</v>
      </c>
      <c r="F46" s="51"/>
      <c r="G46" s="16">
        <f t="shared" si="1"/>
        <v>75622.250291420525</v>
      </c>
      <c r="H46" s="57"/>
      <c r="I46" s="53">
        <f t="shared" si="64"/>
        <v>4.8147104887416372</v>
      </c>
      <c r="J46" s="118">
        <v>28772.70988072002</v>
      </c>
      <c r="K46" s="118">
        <v>22352.29344398305</v>
      </c>
      <c r="L46" s="118">
        <v>24497.246966717452</v>
      </c>
      <c r="M46" s="32">
        <f t="shared" si="3"/>
        <v>75622.250291420525</v>
      </c>
      <c r="N46" s="6">
        <f t="shared" si="4"/>
        <v>0</v>
      </c>
      <c r="O46" s="20">
        <f t="shared" si="5"/>
        <v>0</v>
      </c>
      <c r="Q46" s="17"/>
      <c r="R46" s="6">
        <f t="shared" si="6"/>
        <v>75622.250291420525</v>
      </c>
      <c r="T46" s="30">
        <v>4.8147104887416372</v>
      </c>
      <c r="U46" s="81" t="str">
        <f t="shared" si="7"/>
        <v>NO</v>
      </c>
      <c r="V46" s="84">
        <v>0</v>
      </c>
      <c r="W46" s="84">
        <f t="shared" si="8"/>
        <v>4.8147104887416372</v>
      </c>
      <c r="X46" s="157">
        <v>4.9413925285697697</v>
      </c>
      <c r="Y46" s="90">
        <f t="shared" si="9"/>
        <v>-0.12668203982813253</v>
      </c>
      <c r="Z46" s="92"/>
      <c r="AA46" s="90">
        <f t="shared" si="10"/>
        <v>4.8147104887416372</v>
      </c>
      <c r="AC46" s="97">
        <v>71470.172763707247</v>
      </c>
      <c r="AD46" s="98">
        <f t="shared" si="11"/>
        <v>4152.077527713278</v>
      </c>
      <c r="AF46" s="117"/>
    </row>
    <row r="47" spans="1:32" x14ac:dyDescent="0.2">
      <c r="A47" s="28" t="s">
        <v>16</v>
      </c>
      <c r="B47" s="29">
        <v>44</v>
      </c>
      <c r="C47" s="28" t="s">
        <v>102</v>
      </c>
      <c r="D47" s="9">
        <v>80866.187097736984</v>
      </c>
      <c r="E47" s="11">
        <v>2654.3083712532243</v>
      </c>
      <c r="F47" s="51"/>
      <c r="G47" s="16">
        <f t="shared" si="1"/>
        <v>83520.495468990208</v>
      </c>
      <c r="H47" s="57"/>
      <c r="I47" s="53">
        <f t="shared" si="64"/>
        <v>4.7687847133145036</v>
      </c>
      <c r="J47" s="118">
        <v>31760.106190674593</v>
      </c>
      <c r="K47" s="118">
        <v>25837.275576737982</v>
      </c>
      <c r="L47" s="118">
        <v>25923.11370157764</v>
      </c>
      <c r="M47" s="32">
        <f t="shared" si="3"/>
        <v>83520.495468990208</v>
      </c>
      <c r="N47" s="6">
        <f t="shared" si="4"/>
        <v>0</v>
      </c>
      <c r="O47" s="20">
        <f t="shared" si="5"/>
        <v>0</v>
      </c>
      <c r="Q47" s="17"/>
      <c r="R47" s="6">
        <f t="shared" si="6"/>
        <v>83520.495468990208</v>
      </c>
      <c r="T47" s="30">
        <v>4.7687847133145036</v>
      </c>
      <c r="U47" s="81" t="str">
        <f t="shared" si="7"/>
        <v>NO</v>
      </c>
      <c r="V47" s="84">
        <v>0</v>
      </c>
      <c r="W47" s="84">
        <f t="shared" si="8"/>
        <v>4.7687847133145036</v>
      </c>
      <c r="X47" s="157">
        <v>4.8837988500078477</v>
      </c>
      <c r="Y47" s="90">
        <f t="shared" si="9"/>
        <v>-0.11501413669334415</v>
      </c>
      <c r="Z47" s="92"/>
      <c r="AA47" s="90">
        <f t="shared" si="10"/>
        <v>4.7687847133145036</v>
      </c>
      <c r="AC47" s="97">
        <v>95046.941886027809</v>
      </c>
      <c r="AD47" s="98">
        <f t="shared" si="11"/>
        <v>-11526.446417037601</v>
      </c>
      <c r="AF47" s="117"/>
    </row>
    <row r="48" spans="1:32" x14ac:dyDescent="0.2">
      <c r="A48" s="28" t="s">
        <v>16</v>
      </c>
      <c r="B48" s="29">
        <v>45</v>
      </c>
      <c r="C48" s="28" t="s">
        <v>103</v>
      </c>
      <c r="D48" s="9">
        <v>79370.204191509576</v>
      </c>
      <c r="E48" s="11">
        <v>4583.6376199925871</v>
      </c>
      <c r="F48" s="51"/>
      <c r="G48" s="16">
        <f t="shared" si="1"/>
        <v>83953.841811502163</v>
      </c>
      <c r="H48" s="57"/>
      <c r="I48" s="53">
        <f t="shared" si="64"/>
        <v>4.8838767778651642</v>
      </c>
      <c r="J48" s="118">
        <v>32526.619340581994</v>
      </c>
      <c r="K48" s="118">
        <v>27691.581330495479</v>
      </c>
      <c r="L48" s="118">
        <v>23735.641140424697</v>
      </c>
      <c r="M48" s="32">
        <f t="shared" si="3"/>
        <v>83953.841811502178</v>
      </c>
      <c r="N48" s="6">
        <f t="shared" si="4"/>
        <v>1.4551915228366852E-11</v>
      </c>
      <c r="O48" s="20">
        <f t="shared" si="5"/>
        <v>1.4551915228366852E-11</v>
      </c>
      <c r="Q48" s="17"/>
      <c r="R48" s="6">
        <f t="shared" si="6"/>
        <v>83953.841811502163</v>
      </c>
      <c r="T48" s="30">
        <v>4.8838767778651642</v>
      </c>
      <c r="U48" s="81" t="str">
        <f t="shared" si="7"/>
        <v>NO</v>
      </c>
      <c r="V48" s="84">
        <v>0</v>
      </c>
      <c r="W48" s="84">
        <f t="shared" si="8"/>
        <v>4.8838767778651642</v>
      </c>
      <c r="X48" s="157">
        <v>5.0561267526804885</v>
      </c>
      <c r="Y48" s="90">
        <f t="shared" si="9"/>
        <v>-0.17224997481532434</v>
      </c>
      <c r="Z48" s="92"/>
      <c r="AA48" s="90">
        <f t="shared" si="10"/>
        <v>4.8838767778651642</v>
      </c>
      <c r="AC48" s="97">
        <v>70251.763134486668</v>
      </c>
      <c r="AD48" s="98">
        <f t="shared" si="11"/>
        <v>13702.078677015495</v>
      </c>
      <c r="AF48" s="117"/>
    </row>
    <row r="49" spans="1:32" x14ac:dyDescent="0.2">
      <c r="A49" s="28" t="s">
        <v>16</v>
      </c>
      <c r="B49" s="29">
        <v>46</v>
      </c>
      <c r="C49" s="28" t="s">
        <v>104</v>
      </c>
      <c r="D49" s="9">
        <v>149321.25675121698</v>
      </c>
      <c r="E49" s="11">
        <v>15447.234681758753</v>
      </c>
      <c r="F49" s="51"/>
      <c r="G49" s="16">
        <f t="shared" si="1"/>
        <v>164768.49143297574</v>
      </c>
      <c r="H49" s="57"/>
      <c r="I49" s="53">
        <f t="shared" si="64"/>
        <v>5.0948822335490336</v>
      </c>
      <c r="J49" s="118">
        <v>62819.897939659582</v>
      </c>
      <c r="K49" s="118">
        <v>50592.180579141903</v>
      </c>
      <c r="L49" s="118">
        <v>51356.41291417426</v>
      </c>
      <c r="M49" s="32">
        <f t="shared" si="3"/>
        <v>164768.49143297574</v>
      </c>
      <c r="N49" s="6">
        <f t="shared" si="4"/>
        <v>0</v>
      </c>
      <c r="O49" s="20">
        <f t="shared" si="5"/>
        <v>0</v>
      </c>
      <c r="Q49" s="17"/>
      <c r="R49" s="6">
        <f t="shared" si="6"/>
        <v>164768.49143297574</v>
      </c>
      <c r="T49" s="30">
        <v>5.0948822335490336</v>
      </c>
      <c r="U49" s="81" t="str">
        <f t="shared" si="7"/>
        <v>NO</v>
      </c>
      <c r="V49" s="84">
        <v>0</v>
      </c>
      <c r="W49" s="84">
        <f t="shared" si="8"/>
        <v>5.0948822335490336</v>
      </c>
      <c r="X49" s="157">
        <v>5.492845486601178</v>
      </c>
      <c r="Y49" s="90">
        <f t="shared" si="9"/>
        <v>-0.39796325305214442</v>
      </c>
      <c r="Z49" s="92"/>
      <c r="AA49" s="90">
        <f t="shared" si="10"/>
        <v>5.0948822335490336</v>
      </c>
      <c r="AC49" s="97">
        <v>147294.48229764181</v>
      </c>
      <c r="AD49" s="98">
        <f t="shared" si="11"/>
        <v>17474.009135333938</v>
      </c>
      <c r="AF49" s="117"/>
    </row>
    <row r="50" spans="1:32" x14ac:dyDescent="0.2">
      <c r="A50" s="28" t="s">
        <v>16</v>
      </c>
      <c r="B50" s="29">
        <v>47</v>
      </c>
      <c r="C50" s="28" t="s">
        <v>105</v>
      </c>
      <c r="D50" s="9">
        <v>25210.082308647026</v>
      </c>
      <c r="E50" s="11">
        <v>3116.2104871194442</v>
      </c>
      <c r="F50" s="51"/>
      <c r="G50" s="16">
        <f t="shared" si="1"/>
        <v>28326.292795766472</v>
      </c>
      <c r="H50" s="57"/>
      <c r="I50" s="53">
        <f t="shared" si="64"/>
        <v>5.1879657135103425</v>
      </c>
      <c r="J50" s="118">
        <v>11206.00594118234</v>
      </c>
      <c r="K50" s="118">
        <v>8715.7823986973763</v>
      </c>
      <c r="L50" s="118">
        <v>8404.5044558867557</v>
      </c>
      <c r="M50" s="32">
        <f t="shared" si="3"/>
        <v>28326.292795766472</v>
      </c>
      <c r="N50" s="6">
        <f t="shared" si="4"/>
        <v>0</v>
      </c>
      <c r="O50" s="20">
        <f t="shared" si="5"/>
        <v>0</v>
      </c>
      <c r="Q50" s="17"/>
      <c r="R50" s="6">
        <f t="shared" si="6"/>
        <v>28326.292795766472</v>
      </c>
      <c r="T50" s="30">
        <v>5.1879657135103425</v>
      </c>
      <c r="U50" s="81" t="str">
        <f t="shared" si="7"/>
        <v>NO</v>
      </c>
      <c r="V50" s="84">
        <v>0</v>
      </c>
      <c r="W50" s="84">
        <f t="shared" si="8"/>
        <v>5.1879657135103425</v>
      </c>
      <c r="X50" s="157">
        <v>5.6484473702159574</v>
      </c>
      <c r="Y50" s="90">
        <f t="shared" si="9"/>
        <v>-0.46048165670561492</v>
      </c>
      <c r="Z50" s="92"/>
      <c r="AA50" s="90">
        <f t="shared" si="10"/>
        <v>5.1879657135103425</v>
      </c>
      <c r="AC50" s="97">
        <v>25578.699173770518</v>
      </c>
      <c r="AD50" s="98">
        <f t="shared" si="11"/>
        <v>2747.5936219959549</v>
      </c>
      <c r="AF50" s="117"/>
    </row>
    <row r="51" spans="1:32" x14ac:dyDescent="0.2">
      <c r="A51" s="93"/>
      <c r="B51" s="29">
        <v>48</v>
      </c>
      <c r="C51" s="28" t="s">
        <v>93</v>
      </c>
      <c r="D51" s="9">
        <v>0</v>
      </c>
      <c r="E51" s="11">
        <v>0</v>
      </c>
      <c r="F51" s="51"/>
      <c r="G51" s="16">
        <f t="shared" si="1"/>
        <v>0</v>
      </c>
      <c r="H51" s="57"/>
      <c r="I51" s="94"/>
      <c r="J51" s="118">
        <v>0</v>
      </c>
      <c r="K51" s="118">
        <v>0</v>
      </c>
      <c r="L51" s="118">
        <v>0</v>
      </c>
      <c r="M51" s="32">
        <f t="shared" ref="M51" si="65">L51+K51+J51</f>
        <v>0</v>
      </c>
      <c r="N51" s="6">
        <f t="shared" ref="N51" si="66">M51-G51-F51</f>
        <v>0</v>
      </c>
      <c r="O51" s="20">
        <f t="shared" ref="O51" si="67">IF(ISERROR(N51), 0, N51)</f>
        <v>0</v>
      </c>
      <c r="Q51" s="17"/>
      <c r="R51" s="6">
        <f t="shared" ref="R51" si="68">G51-Q51</f>
        <v>0</v>
      </c>
      <c r="T51" s="106"/>
      <c r="U51" s="81" t="str">
        <f t="shared" ref="U51" si="69">IF(A51="Childminders","YES","NO")</f>
        <v>NO</v>
      </c>
      <c r="V51" s="84">
        <v>0</v>
      </c>
      <c r="W51" s="84">
        <f t="shared" ref="W51" si="70">MAX(T51,V51)</f>
        <v>0</v>
      </c>
      <c r="X51" s="157">
        <v>0</v>
      </c>
      <c r="Y51" s="90">
        <f t="shared" si="9"/>
        <v>0</v>
      </c>
      <c r="Z51" s="92"/>
      <c r="AA51" s="90">
        <f t="shared" si="10"/>
        <v>0</v>
      </c>
      <c r="AC51" s="97">
        <v>0</v>
      </c>
      <c r="AD51" s="98">
        <f t="shared" si="11"/>
        <v>0</v>
      </c>
      <c r="AF51" s="117"/>
    </row>
    <row r="52" spans="1:32" x14ac:dyDescent="0.2">
      <c r="A52" s="28" t="s">
        <v>16</v>
      </c>
      <c r="B52" s="29">
        <v>49</v>
      </c>
      <c r="C52" s="28" t="s">
        <v>106</v>
      </c>
      <c r="D52" s="9">
        <v>53329.020268291781</v>
      </c>
      <c r="E52" s="11">
        <v>3695.9164513891897</v>
      </c>
      <c r="F52" s="51"/>
      <c r="G52" s="16">
        <f t="shared" si="1"/>
        <v>57024.936719680969</v>
      </c>
      <c r="H52" s="57"/>
      <c r="I52" s="53">
        <f t="shared" ref="I52:I60" si="71">W52</f>
        <v>4.937223958413937</v>
      </c>
      <c r="J52" s="118">
        <v>24883.608750406242</v>
      </c>
      <c r="K52" s="118">
        <v>13478.621406470049</v>
      </c>
      <c r="L52" s="118">
        <v>18662.70656280468</v>
      </c>
      <c r="M52" s="32">
        <f t="shared" si="3"/>
        <v>57024.936719680976</v>
      </c>
      <c r="N52" s="6">
        <f t="shared" si="4"/>
        <v>7.2759576141834259E-12</v>
      </c>
      <c r="O52" s="20">
        <f t="shared" si="5"/>
        <v>7.2759576141834259E-12</v>
      </c>
      <c r="Q52" s="17"/>
      <c r="R52" s="6">
        <f t="shared" si="6"/>
        <v>57024.936719680969</v>
      </c>
      <c r="T52" s="30">
        <v>4.937223958413937</v>
      </c>
      <c r="U52" s="81" t="str">
        <f t="shared" si="7"/>
        <v>NO</v>
      </c>
      <c r="V52" s="84">
        <v>0</v>
      </c>
      <c r="W52" s="84">
        <f t="shared" si="8"/>
        <v>4.937223958413937</v>
      </c>
      <c r="X52" s="157">
        <v>5.1893225170516359</v>
      </c>
      <c r="Y52" s="90">
        <f t="shared" si="9"/>
        <v>-0.25209855863769892</v>
      </c>
      <c r="Z52" s="92"/>
      <c r="AA52" s="90">
        <f t="shared" si="10"/>
        <v>4.937223958413937</v>
      </c>
      <c r="AC52" s="97">
        <v>66535.094464338064</v>
      </c>
      <c r="AD52" s="98">
        <f t="shared" si="11"/>
        <v>-9510.1577446570955</v>
      </c>
      <c r="AF52" s="117"/>
    </row>
    <row r="53" spans="1:32" x14ac:dyDescent="0.2">
      <c r="A53" s="28" t="s">
        <v>16</v>
      </c>
      <c r="B53" s="29">
        <v>50</v>
      </c>
      <c r="C53" s="28" t="s">
        <v>242</v>
      </c>
      <c r="D53" s="9">
        <v>43909.868636489598</v>
      </c>
      <c r="E53" s="11">
        <v>4804.5834819437641</v>
      </c>
      <c r="F53" s="51"/>
      <c r="G53" s="16">
        <f t="shared" si="1"/>
        <v>48714.452118433364</v>
      </c>
      <c r="H53" s="57"/>
      <c r="I53" s="53">
        <f t="shared" si="71"/>
        <v>5.1224450177111844</v>
      </c>
      <c r="J53" s="118">
        <v>21206.922373324305</v>
      </c>
      <c r="K53" s="118">
        <v>11832.847990912836</v>
      </c>
      <c r="L53" s="118">
        <v>15674.681754196225</v>
      </c>
      <c r="M53" s="32">
        <f t="shared" si="3"/>
        <v>48714.452118433364</v>
      </c>
      <c r="N53" s="6">
        <f t="shared" si="4"/>
        <v>0</v>
      </c>
      <c r="O53" s="20">
        <f t="shared" si="5"/>
        <v>0</v>
      </c>
      <c r="Q53" s="17"/>
      <c r="R53" s="6">
        <f t="shared" si="6"/>
        <v>48714.452118433364</v>
      </c>
      <c r="T53" s="30">
        <v>5.1224450177111844</v>
      </c>
      <c r="U53" s="81" t="str">
        <f t="shared" si="7"/>
        <v>NO</v>
      </c>
      <c r="V53" s="84">
        <v>0</v>
      </c>
      <c r="W53" s="84">
        <f t="shared" si="8"/>
        <v>5.1224450177111844</v>
      </c>
      <c r="X53" s="157">
        <v>5.4960651817539823</v>
      </c>
      <c r="Y53" s="90">
        <f t="shared" si="9"/>
        <v>-0.37362016404279785</v>
      </c>
      <c r="Z53" s="92"/>
      <c r="AA53" s="90">
        <f t="shared" si="10"/>
        <v>5.1224450177111844</v>
      </c>
      <c r="AC53" s="97">
        <v>24551.983729176816</v>
      </c>
      <c r="AD53" s="98">
        <f t="shared" si="11"/>
        <v>24162.468389256548</v>
      </c>
      <c r="AF53" s="117"/>
    </row>
    <row r="54" spans="1:32" x14ac:dyDescent="0.2">
      <c r="A54" s="28" t="s">
        <v>16</v>
      </c>
      <c r="B54" s="29">
        <v>51</v>
      </c>
      <c r="C54" s="28" t="s">
        <v>183</v>
      </c>
      <c r="D54" s="9">
        <v>35792.776200848304</v>
      </c>
      <c r="E54" s="11">
        <v>568.98546190055254</v>
      </c>
      <c r="F54" s="51"/>
      <c r="G54" s="16">
        <f t="shared" si="1"/>
        <v>36361.761662748853</v>
      </c>
      <c r="H54" s="57"/>
      <c r="I54" s="53">
        <f t="shared" si="71"/>
        <v>4.6906297294567665</v>
      </c>
      <c r="J54" s="118">
        <v>15085.065209932962</v>
      </c>
      <c r="K54" s="118">
        <v>7880.2579454873676</v>
      </c>
      <c r="L54" s="118">
        <v>13396.438507328525</v>
      </c>
      <c r="M54" s="32">
        <f t="shared" si="3"/>
        <v>36361.761662748853</v>
      </c>
      <c r="N54" s="6">
        <f t="shared" si="4"/>
        <v>0</v>
      </c>
      <c r="O54" s="20">
        <f t="shared" si="5"/>
        <v>0</v>
      </c>
      <c r="Q54" s="17"/>
      <c r="R54" s="6">
        <f t="shared" si="6"/>
        <v>36361.761662748853</v>
      </c>
      <c r="T54" s="30">
        <v>4.6906297294567665</v>
      </c>
      <c r="U54" s="81" t="str">
        <f t="shared" si="7"/>
        <v>NO</v>
      </c>
      <c r="V54" s="84">
        <v>0</v>
      </c>
      <c r="W54" s="84">
        <f t="shared" si="8"/>
        <v>4.6906297294567665</v>
      </c>
      <c r="X54" s="157">
        <v>4.7281953601634648</v>
      </c>
      <c r="Y54" s="90">
        <f t="shared" si="9"/>
        <v>-3.7565630706698272E-2</v>
      </c>
      <c r="Z54" s="92"/>
      <c r="AA54" s="90">
        <f t="shared" si="10"/>
        <v>4.6906297294567665</v>
      </c>
      <c r="AC54" s="97">
        <v>47842.755708248769</v>
      </c>
      <c r="AD54" s="98">
        <f t="shared" si="11"/>
        <v>-11480.994045499916</v>
      </c>
      <c r="AF54" s="117"/>
    </row>
    <row r="55" spans="1:32" x14ac:dyDescent="0.2">
      <c r="A55" s="28" t="s">
        <v>58</v>
      </c>
      <c r="B55" s="29">
        <v>52</v>
      </c>
      <c r="C55" s="28" t="s">
        <v>34</v>
      </c>
      <c r="D55" s="9">
        <v>111090.58248096106</v>
      </c>
      <c r="E55" s="11">
        <v>14964.215231172726</v>
      </c>
      <c r="F55" s="51"/>
      <c r="G55" s="16">
        <f t="shared" si="1"/>
        <v>126054.79771213379</v>
      </c>
      <c r="H55" s="57"/>
      <c r="I55" s="53">
        <f t="shared" si="71"/>
        <v>5.2391852748185279</v>
      </c>
      <c r="J55" s="118">
        <v>47152.667473366753</v>
      </c>
      <c r="K55" s="118">
        <v>37407.782862204287</v>
      </c>
      <c r="L55" s="118">
        <v>41494.347376562742</v>
      </c>
      <c r="M55" s="32">
        <f t="shared" si="3"/>
        <v>126054.79771213379</v>
      </c>
      <c r="N55" s="6">
        <f t="shared" si="4"/>
        <v>0</v>
      </c>
      <c r="O55" s="20">
        <f t="shared" si="5"/>
        <v>0</v>
      </c>
      <c r="Q55" s="17"/>
      <c r="R55" s="6">
        <f t="shared" si="6"/>
        <v>126054.79771213379</v>
      </c>
      <c r="T55" s="30">
        <v>5.2391852748185279</v>
      </c>
      <c r="U55" s="81" t="str">
        <f t="shared" si="7"/>
        <v>NO</v>
      </c>
      <c r="V55" s="84">
        <v>0</v>
      </c>
      <c r="W55" s="84">
        <f t="shared" si="8"/>
        <v>5.2391852748185279</v>
      </c>
      <c r="X55" s="157">
        <v>5.7160491714342276</v>
      </c>
      <c r="Y55" s="90">
        <f t="shared" si="9"/>
        <v>-0.47686389661569972</v>
      </c>
      <c r="Z55" s="92"/>
      <c r="AA55" s="90">
        <f t="shared" si="10"/>
        <v>5.2391852748185279</v>
      </c>
      <c r="AC55" s="97">
        <v>95183.48637739828</v>
      </c>
      <c r="AD55" s="98">
        <f t="shared" si="11"/>
        <v>30871.31133473551</v>
      </c>
      <c r="AF55" s="117"/>
    </row>
    <row r="56" spans="1:32" x14ac:dyDescent="0.2">
      <c r="A56" s="93"/>
      <c r="B56" s="29">
        <v>53</v>
      </c>
      <c r="C56" s="93" t="s">
        <v>489</v>
      </c>
      <c r="D56" s="9">
        <v>0</v>
      </c>
      <c r="E56" s="11">
        <v>0</v>
      </c>
      <c r="F56" s="51"/>
      <c r="G56" s="16">
        <f t="shared" si="1"/>
        <v>0</v>
      </c>
      <c r="H56" s="57"/>
      <c r="I56" s="94"/>
      <c r="J56" s="118">
        <v>0</v>
      </c>
      <c r="K56" s="118">
        <v>0</v>
      </c>
      <c r="L56" s="118">
        <v>0</v>
      </c>
      <c r="M56" s="32">
        <f t="shared" si="3"/>
        <v>0</v>
      </c>
      <c r="N56" s="6">
        <f t="shared" si="4"/>
        <v>0</v>
      </c>
      <c r="O56" s="20">
        <f t="shared" si="5"/>
        <v>0</v>
      </c>
      <c r="Q56" s="17"/>
      <c r="R56" s="6">
        <f t="shared" si="6"/>
        <v>0</v>
      </c>
      <c r="T56" s="106"/>
      <c r="U56" s="81" t="str">
        <f t="shared" si="7"/>
        <v>NO</v>
      </c>
      <c r="V56" s="84">
        <v>0</v>
      </c>
      <c r="W56" s="84">
        <f t="shared" si="8"/>
        <v>0</v>
      </c>
      <c r="X56" s="157">
        <v>0</v>
      </c>
      <c r="Y56" s="90">
        <f t="shared" si="9"/>
        <v>0</v>
      </c>
      <c r="Z56" s="92"/>
      <c r="AA56" s="90">
        <f t="shared" si="10"/>
        <v>0</v>
      </c>
      <c r="AC56" s="97">
        <v>2736.9415824115054</v>
      </c>
      <c r="AD56" s="98">
        <f t="shared" si="11"/>
        <v>-2736.9415824115054</v>
      </c>
      <c r="AF56" s="117"/>
    </row>
    <row r="57" spans="1:32" x14ac:dyDescent="0.2">
      <c r="A57" s="93"/>
      <c r="B57" s="29">
        <v>54</v>
      </c>
      <c r="C57" s="93" t="s">
        <v>490</v>
      </c>
      <c r="D57" s="9">
        <v>0</v>
      </c>
      <c r="E57" s="11">
        <v>0</v>
      </c>
      <c r="F57" s="51"/>
      <c r="G57" s="16">
        <f t="shared" si="1"/>
        <v>0</v>
      </c>
      <c r="H57" s="57"/>
      <c r="I57" s="94"/>
      <c r="J57" s="118">
        <v>0</v>
      </c>
      <c r="K57" s="118">
        <v>0</v>
      </c>
      <c r="L57" s="118">
        <v>0</v>
      </c>
      <c r="M57" s="32">
        <f t="shared" si="3"/>
        <v>0</v>
      </c>
      <c r="N57" s="6">
        <f t="shared" si="4"/>
        <v>0</v>
      </c>
      <c r="O57" s="20">
        <f t="shared" si="5"/>
        <v>0</v>
      </c>
      <c r="Q57" s="17"/>
      <c r="R57" s="6">
        <f t="shared" si="6"/>
        <v>0</v>
      </c>
      <c r="T57" s="106"/>
      <c r="U57" s="81" t="str">
        <f t="shared" si="7"/>
        <v>NO</v>
      </c>
      <c r="V57" s="84">
        <v>0</v>
      </c>
      <c r="W57" s="84">
        <f t="shared" si="8"/>
        <v>0</v>
      </c>
      <c r="X57" s="157">
        <v>0</v>
      </c>
      <c r="Y57" s="90">
        <f t="shared" si="9"/>
        <v>0</v>
      </c>
      <c r="Z57" s="92"/>
      <c r="AA57" s="90">
        <f t="shared" si="10"/>
        <v>0</v>
      </c>
      <c r="AC57" s="97">
        <v>103011.56839931714</v>
      </c>
      <c r="AD57" s="98">
        <f t="shared" si="11"/>
        <v>-103011.56839931714</v>
      </c>
      <c r="AF57" s="117"/>
    </row>
    <row r="58" spans="1:32" x14ac:dyDescent="0.2">
      <c r="A58" s="28" t="s">
        <v>16</v>
      </c>
      <c r="B58" s="29">
        <v>55</v>
      </c>
      <c r="C58" s="28" t="s">
        <v>35</v>
      </c>
      <c r="D58" s="9">
        <v>84135.186781715383</v>
      </c>
      <c r="E58" s="11">
        <v>2441.1833176852883</v>
      </c>
      <c r="F58" s="51"/>
      <c r="G58" s="16">
        <f t="shared" si="1"/>
        <v>86576.370099400665</v>
      </c>
      <c r="H58" s="57"/>
      <c r="I58" s="53">
        <f t="shared" si="71"/>
        <v>4.7512002030183673</v>
      </c>
      <c r="J58" s="118">
        <v>33524.468632497592</v>
      </c>
      <c r="K58" s="118">
        <v>28079.593199838549</v>
      </c>
      <c r="L58" s="118">
        <v>24972.308267064538</v>
      </c>
      <c r="M58" s="32">
        <f t="shared" si="3"/>
        <v>86576.370099400679</v>
      </c>
      <c r="N58" s="6">
        <f t="shared" si="4"/>
        <v>1.4551915228366852E-11</v>
      </c>
      <c r="O58" s="20">
        <f t="shared" si="5"/>
        <v>1.4551915228366852E-11</v>
      </c>
      <c r="Q58" s="17"/>
      <c r="R58" s="6">
        <f t="shared" si="6"/>
        <v>86576.370099400665</v>
      </c>
      <c r="T58" s="30">
        <v>4.7512002030183673</v>
      </c>
      <c r="U58" s="81" t="str">
        <f t="shared" si="7"/>
        <v>NO</v>
      </c>
      <c r="V58" s="84">
        <v>0</v>
      </c>
      <c r="W58" s="84">
        <f t="shared" si="8"/>
        <v>4.7512002030183673</v>
      </c>
      <c r="X58" s="157">
        <v>4.8618540116463524</v>
      </c>
      <c r="Y58" s="90">
        <f t="shared" si="9"/>
        <v>-0.11065380862798513</v>
      </c>
      <c r="Z58" s="92"/>
      <c r="AA58" s="90">
        <f t="shared" si="10"/>
        <v>4.7512002030183673</v>
      </c>
      <c r="AC58" s="97">
        <v>91666.203877715467</v>
      </c>
      <c r="AD58" s="98">
        <f t="shared" si="11"/>
        <v>-5089.8337783148017</v>
      </c>
      <c r="AF58" s="117"/>
    </row>
    <row r="59" spans="1:32" x14ac:dyDescent="0.2">
      <c r="A59" s="28" t="s">
        <v>16</v>
      </c>
      <c r="B59" s="29">
        <v>56</v>
      </c>
      <c r="C59" s="28" t="s">
        <v>36</v>
      </c>
      <c r="D59" s="9">
        <v>56248.95727415046</v>
      </c>
      <c r="E59" s="11">
        <v>777.85751651245528</v>
      </c>
      <c r="F59" s="51"/>
      <c r="G59" s="16">
        <f t="shared" si="1"/>
        <v>57026.814790662916</v>
      </c>
      <c r="H59" s="57"/>
      <c r="I59" s="53">
        <f t="shared" si="71"/>
        <v>4.6810821176995434</v>
      </c>
      <c r="J59" s="118">
        <v>19660.544894338083</v>
      </c>
      <c r="K59" s="118">
        <v>15602.046698292579</v>
      </c>
      <c r="L59" s="118">
        <v>21764.223198032254</v>
      </c>
      <c r="M59" s="32">
        <f t="shared" si="3"/>
        <v>57026.814790662916</v>
      </c>
      <c r="N59" s="6">
        <f t="shared" si="4"/>
        <v>0</v>
      </c>
      <c r="O59" s="20">
        <f t="shared" si="5"/>
        <v>0</v>
      </c>
      <c r="Q59" s="17"/>
      <c r="R59" s="6">
        <f t="shared" si="6"/>
        <v>57026.814790662916</v>
      </c>
      <c r="T59" s="30">
        <v>4.6810821176995434</v>
      </c>
      <c r="U59" s="81" t="str">
        <f t="shared" si="7"/>
        <v>NO</v>
      </c>
      <c r="V59" s="84">
        <v>0</v>
      </c>
      <c r="W59" s="84">
        <f t="shared" si="8"/>
        <v>4.6810821176995434</v>
      </c>
      <c r="X59" s="157">
        <v>4.7301013624140689</v>
      </c>
      <c r="Y59" s="90">
        <f t="shared" si="9"/>
        <v>-4.9019244714525456E-2</v>
      </c>
      <c r="Z59" s="92"/>
      <c r="AA59" s="90">
        <f t="shared" si="10"/>
        <v>4.6810821176995434</v>
      </c>
      <c r="AC59" s="97">
        <v>51267.396329496718</v>
      </c>
      <c r="AD59" s="98">
        <f t="shared" si="11"/>
        <v>5759.4184611661985</v>
      </c>
      <c r="AF59" s="117"/>
    </row>
    <row r="60" spans="1:32" x14ac:dyDescent="0.2">
      <c r="A60" s="28" t="s">
        <v>16</v>
      </c>
      <c r="B60" s="29">
        <v>57</v>
      </c>
      <c r="C60" s="28" t="s">
        <v>37</v>
      </c>
      <c r="D60" s="9">
        <v>25099.268760037587</v>
      </c>
      <c r="E60" s="11">
        <v>1813.4373337633081</v>
      </c>
      <c r="F60" s="51"/>
      <c r="G60" s="16">
        <f t="shared" si="1"/>
        <v>26912.706093800894</v>
      </c>
      <c r="H60" s="57"/>
      <c r="I60" s="53">
        <f t="shared" si="71"/>
        <v>4.9508289355777952</v>
      </c>
      <c r="J60" s="118">
        <v>8703.5572687457643</v>
      </c>
      <c r="K60" s="118">
        <v>10396.74076471337</v>
      </c>
      <c r="L60" s="118">
        <v>7812.4080603417606</v>
      </c>
      <c r="M60" s="32">
        <f t="shared" si="3"/>
        <v>26912.706093800894</v>
      </c>
      <c r="N60" s="6">
        <f t="shared" si="4"/>
        <v>0</v>
      </c>
      <c r="O60" s="20">
        <f t="shared" si="5"/>
        <v>0</v>
      </c>
      <c r="Q60" s="17"/>
      <c r="R60" s="6">
        <f t="shared" si="6"/>
        <v>26912.706093800894</v>
      </c>
      <c r="T60" s="30">
        <v>4.9508289355777952</v>
      </c>
      <c r="U60" s="81" t="str">
        <f t="shared" si="7"/>
        <v>NO</v>
      </c>
      <c r="V60" s="84">
        <v>0</v>
      </c>
      <c r="W60" s="84">
        <f t="shared" si="8"/>
        <v>4.9508289355777952</v>
      </c>
      <c r="X60" s="157">
        <v>5.1973215932067998</v>
      </c>
      <c r="Y60" s="90">
        <f t="shared" si="9"/>
        <v>-0.24649265762900452</v>
      </c>
      <c r="Z60" s="92"/>
      <c r="AA60" s="90">
        <f t="shared" si="10"/>
        <v>4.9508289355777952</v>
      </c>
      <c r="AC60" s="97">
        <v>22106.207320677513</v>
      </c>
      <c r="AD60" s="98">
        <f t="shared" si="11"/>
        <v>4806.4987731233814</v>
      </c>
      <c r="AF60" s="117"/>
    </row>
    <row r="61" spans="1:32" x14ac:dyDescent="0.2">
      <c r="A61" s="93"/>
      <c r="B61" s="29">
        <v>58</v>
      </c>
      <c r="C61" s="28" t="s">
        <v>93</v>
      </c>
      <c r="D61" s="9">
        <v>0</v>
      </c>
      <c r="E61" s="11">
        <v>0</v>
      </c>
      <c r="F61" s="51"/>
      <c r="G61" s="16">
        <f t="shared" si="1"/>
        <v>0</v>
      </c>
      <c r="H61" s="57"/>
      <c r="I61" s="94"/>
      <c r="J61" s="118">
        <v>0</v>
      </c>
      <c r="K61" s="118">
        <v>0</v>
      </c>
      <c r="L61" s="118">
        <v>0</v>
      </c>
      <c r="M61" s="32">
        <f t="shared" si="3"/>
        <v>0</v>
      </c>
      <c r="N61" s="6">
        <f t="shared" si="4"/>
        <v>0</v>
      </c>
      <c r="O61" s="20">
        <f t="shared" si="5"/>
        <v>0</v>
      </c>
      <c r="Q61" s="17"/>
      <c r="R61" s="6">
        <f t="shared" si="6"/>
        <v>0</v>
      </c>
      <c r="T61" s="106"/>
      <c r="U61" s="81" t="str">
        <f t="shared" si="7"/>
        <v>NO</v>
      </c>
      <c r="V61" s="84">
        <v>0</v>
      </c>
      <c r="W61" s="84">
        <f t="shared" si="8"/>
        <v>0</v>
      </c>
      <c r="X61" s="157">
        <v>0</v>
      </c>
      <c r="Y61" s="90">
        <f t="shared" si="9"/>
        <v>0</v>
      </c>
      <c r="Z61" s="92"/>
      <c r="AA61" s="90">
        <f t="shared" si="10"/>
        <v>0</v>
      </c>
      <c r="AC61" s="97">
        <v>0</v>
      </c>
      <c r="AD61" s="98">
        <f t="shared" si="11"/>
        <v>0</v>
      </c>
      <c r="AF61" s="117"/>
    </row>
    <row r="62" spans="1:32" x14ac:dyDescent="0.2">
      <c r="A62" s="28" t="s">
        <v>16</v>
      </c>
      <c r="B62" s="29">
        <v>59</v>
      </c>
      <c r="C62" s="28" t="s">
        <v>38</v>
      </c>
      <c r="D62" s="9">
        <v>19946.438749698744</v>
      </c>
      <c r="E62" s="11">
        <v>1247.0573097835456</v>
      </c>
      <c r="F62" s="51"/>
      <c r="G62" s="16">
        <f t="shared" si="1"/>
        <v>21193.496059482288</v>
      </c>
      <c r="H62" s="57"/>
      <c r="I62" s="53">
        <f t="shared" ref="I62:I69" si="72">W62</f>
        <v>4.9059018656209004</v>
      </c>
      <c r="J62" s="118">
        <v>7947.5610223058584</v>
      </c>
      <c r="K62" s="118">
        <v>6181.4363506823347</v>
      </c>
      <c r="L62" s="118">
        <v>7064.4986864940965</v>
      </c>
      <c r="M62" s="32">
        <f t="shared" si="3"/>
        <v>21193.496059482288</v>
      </c>
      <c r="N62" s="6">
        <f t="shared" si="4"/>
        <v>0</v>
      </c>
      <c r="O62" s="20">
        <f t="shared" si="5"/>
        <v>0</v>
      </c>
      <c r="Q62" s="17"/>
      <c r="R62" s="6">
        <f t="shared" si="6"/>
        <v>21193.496059482288</v>
      </c>
      <c r="T62" s="30">
        <v>4.9059018656209004</v>
      </c>
      <c r="U62" s="81" t="str">
        <f t="shared" si="7"/>
        <v>NO</v>
      </c>
      <c r="V62" s="84">
        <v>0</v>
      </c>
      <c r="W62" s="84">
        <f t="shared" si="8"/>
        <v>4.9059018656209004</v>
      </c>
      <c r="X62" s="157">
        <v>5.0754071549894668</v>
      </c>
      <c r="Y62" s="90">
        <f t="shared" si="9"/>
        <v>-0.16950528936856646</v>
      </c>
      <c r="Z62" s="92"/>
      <c r="AA62" s="90">
        <f t="shared" si="10"/>
        <v>4.9059018656209004</v>
      </c>
      <c r="AC62" s="97">
        <v>28242.043421456805</v>
      </c>
      <c r="AD62" s="98">
        <f t="shared" si="11"/>
        <v>-7048.5473619745171</v>
      </c>
      <c r="AF62" s="117"/>
    </row>
    <row r="63" spans="1:32" x14ac:dyDescent="0.2">
      <c r="A63" s="93"/>
      <c r="B63" s="29">
        <v>60</v>
      </c>
      <c r="C63" s="93" t="s">
        <v>491</v>
      </c>
      <c r="D63" s="9">
        <v>0</v>
      </c>
      <c r="E63" s="11">
        <v>0</v>
      </c>
      <c r="F63" s="51"/>
      <c r="G63" s="16">
        <f t="shared" si="1"/>
        <v>0</v>
      </c>
      <c r="H63" s="57"/>
      <c r="I63" s="94"/>
      <c r="J63" s="118">
        <v>0</v>
      </c>
      <c r="K63" s="118">
        <v>0</v>
      </c>
      <c r="L63" s="118">
        <v>0</v>
      </c>
      <c r="M63" s="32">
        <f t="shared" si="3"/>
        <v>0</v>
      </c>
      <c r="N63" s="6">
        <f t="shared" si="4"/>
        <v>0</v>
      </c>
      <c r="O63" s="20">
        <f t="shared" si="5"/>
        <v>0</v>
      </c>
      <c r="Q63" s="17"/>
      <c r="R63" s="6">
        <f t="shared" si="6"/>
        <v>0</v>
      </c>
      <c r="T63" s="106"/>
      <c r="U63" s="81" t="str">
        <f t="shared" si="7"/>
        <v>NO</v>
      </c>
      <c r="V63" s="84">
        <v>0</v>
      </c>
      <c r="W63" s="84">
        <f t="shared" si="8"/>
        <v>0</v>
      </c>
      <c r="X63" s="157">
        <v>0</v>
      </c>
      <c r="Y63" s="90">
        <f t="shared" si="9"/>
        <v>0</v>
      </c>
      <c r="Z63" s="92"/>
      <c r="AA63" s="90">
        <f t="shared" si="10"/>
        <v>0</v>
      </c>
      <c r="AC63" s="97">
        <v>3820.218604572256</v>
      </c>
      <c r="AD63" s="98">
        <f t="shared" si="11"/>
        <v>-3820.218604572256</v>
      </c>
      <c r="AF63" s="117"/>
    </row>
    <row r="64" spans="1:32" x14ac:dyDescent="0.2">
      <c r="A64" s="158" t="s">
        <v>58</v>
      </c>
      <c r="B64" s="159">
        <v>61</v>
      </c>
      <c r="C64" s="158" t="s">
        <v>622</v>
      </c>
      <c r="D64" s="9">
        <v>0</v>
      </c>
      <c r="E64" s="11">
        <v>0</v>
      </c>
      <c r="F64" s="51"/>
      <c r="G64" s="16">
        <f t="shared" si="1"/>
        <v>0</v>
      </c>
      <c r="H64" s="57"/>
      <c r="I64" s="94"/>
      <c r="J64" s="118">
        <v>0</v>
      </c>
      <c r="K64" s="118">
        <v>0</v>
      </c>
      <c r="L64" s="118">
        <v>0</v>
      </c>
      <c r="M64" s="32">
        <f t="shared" si="3"/>
        <v>0</v>
      </c>
      <c r="N64" s="6">
        <f t="shared" si="4"/>
        <v>0</v>
      </c>
      <c r="O64" s="20">
        <f t="shared" si="5"/>
        <v>0</v>
      </c>
      <c r="Q64" s="17"/>
      <c r="R64" s="6">
        <f t="shared" si="6"/>
        <v>0</v>
      </c>
      <c r="T64" s="30">
        <v>4.6172311920598945</v>
      </c>
      <c r="U64" s="81" t="str">
        <f t="shared" si="7"/>
        <v>NO</v>
      </c>
      <c r="V64" s="84">
        <v>0</v>
      </c>
      <c r="W64" s="84">
        <f t="shared" si="8"/>
        <v>4.6172311920598945</v>
      </c>
      <c r="X64" s="157">
        <v>0</v>
      </c>
      <c r="Y64" s="90">
        <f t="shared" si="9"/>
        <v>0</v>
      </c>
      <c r="Z64" s="92"/>
      <c r="AA64" s="90">
        <f t="shared" si="10"/>
        <v>0</v>
      </c>
      <c r="AC64" s="97">
        <v>52561.919669864088</v>
      </c>
      <c r="AD64" s="98">
        <f t="shared" si="11"/>
        <v>-52561.919669864088</v>
      </c>
      <c r="AF64" s="117"/>
    </row>
    <row r="65" spans="1:32" x14ac:dyDescent="0.2">
      <c r="A65" s="93"/>
      <c r="B65" s="29">
        <v>62</v>
      </c>
      <c r="C65" s="28" t="s">
        <v>93</v>
      </c>
      <c r="D65" s="9">
        <v>0</v>
      </c>
      <c r="E65" s="11">
        <v>0</v>
      </c>
      <c r="F65" s="51"/>
      <c r="G65" s="16">
        <f t="shared" si="1"/>
        <v>0</v>
      </c>
      <c r="H65" s="57"/>
      <c r="I65" s="94"/>
      <c r="J65" s="118">
        <v>0</v>
      </c>
      <c r="K65" s="118">
        <v>0</v>
      </c>
      <c r="L65" s="118">
        <v>0</v>
      </c>
      <c r="M65" s="32">
        <f t="shared" si="3"/>
        <v>0</v>
      </c>
      <c r="N65" s="6">
        <f t="shared" si="4"/>
        <v>0</v>
      </c>
      <c r="O65" s="20">
        <f t="shared" si="5"/>
        <v>0</v>
      </c>
      <c r="Q65" s="17"/>
      <c r="R65" s="6">
        <f t="shared" si="6"/>
        <v>0</v>
      </c>
      <c r="T65" s="106"/>
      <c r="U65" s="81" t="str">
        <f t="shared" si="7"/>
        <v>NO</v>
      </c>
      <c r="V65" s="84">
        <v>0</v>
      </c>
      <c r="W65" s="84">
        <f t="shared" si="8"/>
        <v>0</v>
      </c>
      <c r="X65" s="157">
        <v>0</v>
      </c>
      <c r="Y65" s="90">
        <f t="shared" si="9"/>
        <v>0</v>
      </c>
      <c r="Z65" s="92"/>
      <c r="AA65" s="90">
        <f t="shared" si="10"/>
        <v>0</v>
      </c>
      <c r="AC65" s="97">
        <v>0</v>
      </c>
      <c r="AD65" s="98">
        <f t="shared" si="11"/>
        <v>0</v>
      </c>
      <c r="AF65" s="117"/>
    </row>
    <row r="66" spans="1:32" x14ac:dyDescent="0.2">
      <c r="A66" s="28" t="s">
        <v>16</v>
      </c>
      <c r="B66" s="29">
        <v>63</v>
      </c>
      <c r="C66" s="28" t="s">
        <v>39</v>
      </c>
      <c r="D66" s="9">
        <v>63004.428231253289</v>
      </c>
      <c r="E66" s="11">
        <v>3707.1811187005069</v>
      </c>
      <c r="F66" s="51"/>
      <c r="G66" s="16">
        <f t="shared" si="1"/>
        <v>66711.609349953796</v>
      </c>
      <c r="H66" s="57"/>
      <c r="I66" s="53">
        <f t="shared" si="72"/>
        <v>4.8889091165551868</v>
      </c>
      <c r="J66" s="118">
        <v>26928.111413985964</v>
      </c>
      <c r="K66" s="118">
        <v>17783.406911469494</v>
      </c>
      <c r="L66" s="118">
        <v>22000.091024498339</v>
      </c>
      <c r="M66" s="32">
        <f t="shared" si="3"/>
        <v>66711.609349953796</v>
      </c>
      <c r="N66" s="6">
        <f t="shared" si="4"/>
        <v>0</v>
      </c>
      <c r="O66" s="20">
        <f t="shared" si="5"/>
        <v>0</v>
      </c>
      <c r="Q66" s="17"/>
      <c r="R66" s="6">
        <f t="shared" si="6"/>
        <v>66711.609349953796</v>
      </c>
      <c r="T66" s="30">
        <v>4.8889091165551868</v>
      </c>
      <c r="U66" s="81" t="str">
        <f t="shared" si="7"/>
        <v>NO</v>
      </c>
      <c r="V66" s="84">
        <v>0</v>
      </c>
      <c r="W66" s="84">
        <f t="shared" si="8"/>
        <v>4.8889091165551868</v>
      </c>
      <c r="X66" s="157">
        <v>5.1042124840854166</v>
      </c>
      <c r="Y66" s="90">
        <f t="shared" si="9"/>
        <v>-0.21530336753022983</v>
      </c>
      <c r="Z66" s="92"/>
      <c r="AA66" s="90">
        <f t="shared" si="10"/>
        <v>4.8889091165551868</v>
      </c>
      <c r="AC66" s="97">
        <v>67375.491608763914</v>
      </c>
      <c r="AD66" s="98">
        <f t="shared" si="11"/>
        <v>-663.88225881011749</v>
      </c>
      <c r="AF66" s="117"/>
    </row>
    <row r="67" spans="1:32" x14ac:dyDescent="0.2">
      <c r="A67" s="28" t="s">
        <v>16</v>
      </c>
      <c r="B67" s="29">
        <v>64</v>
      </c>
      <c r="C67" s="28" t="s">
        <v>40</v>
      </c>
      <c r="D67" s="9">
        <v>99732.193748493723</v>
      </c>
      <c r="E67" s="11">
        <v>6549.9244127036072</v>
      </c>
      <c r="F67" s="51"/>
      <c r="G67" s="16">
        <f t="shared" si="1"/>
        <v>106282.11816119733</v>
      </c>
      <c r="H67" s="57"/>
      <c r="I67" s="53">
        <f t="shared" si="72"/>
        <v>4.9204684333887654</v>
      </c>
      <c r="J67" s="118">
        <v>40741.478628458979</v>
      </c>
      <c r="K67" s="118">
        <v>30998.951130349222</v>
      </c>
      <c r="L67" s="118">
        <v>34541.688402389133</v>
      </c>
      <c r="M67" s="32">
        <f t="shared" si="3"/>
        <v>106282.11816119733</v>
      </c>
      <c r="N67" s="6">
        <f t="shared" si="4"/>
        <v>0</v>
      </c>
      <c r="O67" s="20">
        <f t="shared" si="5"/>
        <v>0</v>
      </c>
      <c r="Q67" s="17"/>
      <c r="R67" s="6">
        <f t="shared" si="6"/>
        <v>106282.11816119733</v>
      </c>
      <c r="T67" s="30">
        <v>4.9204684333887654</v>
      </c>
      <c r="U67" s="81" t="str">
        <f t="shared" si="7"/>
        <v>NO</v>
      </c>
      <c r="V67" s="84">
        <v>0</v>
      </c>
      <c r="W67" s="84">
        <f t="shared" si="8"/>
        <v>4.9204684333887654</v>
      </c>
      <c r="X67" s="157">
        <v>5.1223419538824082</v>
      </c>
      <c r="Y67" s="90">
        <f t="shared" si="9"/>
        <v>-0.20187352049364282</v>
      </c>
      <c r="Z67" s="92"/>
      <c r="AA67" s="90">
        <f t="shared" si="10"/>
        <v>4.9204684333887654</v>
      </c>
      <c r="AC67" s="97">
        <v>99410.475635209121</v>
      </c>
      <c r="AD67" s="98">
        <f t="shared" si="11"/>
        <v>6871.6425259882089</v>
      </c>
      <c r="AF67" s="117"/>
    </row>
    <row r="68" spans="1:32" x14ac:dyDescent="0.2">
      <c r="A68" s="93"/>
      <c r="B68" s="29">
        <v>65</v>
      </c>
      <c r="C68" s="28" t="s">
        <v>93</v>
      </c>
      <c r="D68" s="9">
        <v>0</v>
      </c>
      <c r="E68" s="11">
        <v>0</v>
      </c>
      <c r="F68" s="51"/>
      <c r="G68" s="16">
        <f t="shared" si="1"/>
        <v>0</v>
      </c>
      <c r="H68" s="57"/>
      <c r="I68" s="94"/>
      <c r="J68" s="118">
        <v>0</v>
      </c>
      <c r="K68" s="118">
        <v>0</v>
      </c>
      <c r="L68" s="118">
        <v>0</v>
      </c>
      <c r="M68" s="32">
        <f t="shared" si="3"/>
        <v>0</v>
      </c>
      <c r="N68" s="6">
        <f t="shared" si="4"/>
        <v>0</v>
      </c>
      <c r="O68" s="20">
        <f t="shared" si="5"/>
        <v>0</v>
      </c>
      <c r="Q68" s="17"/>
      <c r="R68" s="6">
        <f t="shared" si="6"/>
        <v>0</v>
      </c>
      <c r="T68" s="106"/>
      <c r="U68" s="81" t="str">
        <f t="shared" si="7"/>
        <v>NO</v>
      </c>
      <c r="V68" s="84">
        <v>0</v>
      </c>
      <c r="W68" s="84">
        <f t="shared" si="8"/>
        <v>0</v>
      </c>
      <c r="X68" s="157">
        <v>0</v>
      </c>
      <c r="Y68" s="90">
        <f t="shared" si="9"/>
        <v>0</v>
      </c>
      <c r="Z68" s="92"/>
      <c r="AA68" s="90">
        <f t="shared" si="10"/>
        <v>0</v>
      </c>
      <c r="AC68" s="97">
        <v>0</v>
      </c>
      <c r="AD68" s="98">
        <f t="shared" si="11"/>
        <v>0</v>
      </c>
      <c r="AF68" s="117"/>
    </row>
    <row r="69" spans="1:32" x14ac:dyDescent="0.2">
      <c r="A69" s="28" t="s">
        <v>16</v>
      </c>
      <c r="B69" s="29">
        <v>66</v>
      </c>
      <c r="C69" s="28" t="s">
        <v>108</v>
      </c>
      <c r="D69" s="9">
        <v>47649.82590205811</v>
      </c>
      <c r="E69" s="11">
        <v>1375.5528970563905</v>
      </c>
      <c r="F69" s="51"/>
      <c r="G69" s="16">
        <f t="shared" ref="G69:G132" si="73">SUM(D69:F69)</f>
        <v>49025.3787991145</v>
      </c>
      <c r="H69" s="57"/>
      <c r="I69" s="53">
        <f t="shared" si="72"/>
        <v>4.7505212014645837</v>
      </c>
      <c r="J69" s="118">
        <v>17187.385706898858</v>
      </c>
      <c r="K69" s="118">
        <v>15163.663675074953</v>
      </c>
      <c r="L69" s="118">
        <v>16674.329417140689</v>
      </c>
      <c r="M69" s="32">
        <f t="shared" ref="M69:M132" si="74">L69+K69+J69</f>
        <v>49025.3787991145</v>
      </c>
      <c r="N69" s="6">
        <f t="shared" ref="N69:N132" si="75">M69-G69-F69</f>
        <v>0</v>
      </c>
      <c r="O69" s="20">
        <f t="shared" ref="O69:O132" si="76">IF(ISERROR(N69), 0, N69)</f>
        <v>0</v>
      </c>
      <c r="Q69" s="17"/>
      <c r="R69" s="6">
        <f t="shared" ref="R69:R132" si="77">G69-Q69</f>
        <v>49025.3787991145</v>
      </c>
      <c r="T69" s="30">
        <v>4.7505212014645837</v>
      </c>
      <c r="U69" s="81" t="str">
        <f t="shared" ref="U69:U132" si="78">IF(A69="Childminders","YES","NO")</f>
        <v>NO</v>
      </c>
      <c r="V69" s="84">
        <v>0</v>
      </c>
      <c r="W69" s="84">
        <f t="shared" ref="W69:W132" si="79">MAX(T69,V69)</f>
        <v>4.7505212014645837</v>
      </c>
      <c r="X69" s="157">
        <v>4.8484939620189058</v>
      </c>
      <c r="Y69" s="90">
        <f t="shared" ref="Y69:Y132" si="80">I69-X69</f>
        <v>-9.7972760554322136E-2</v>
      </c>
      <c r="Z69" s="92"/>
      <c r="AA69" s="90">
        <f t="shared" ref="AA69:AA132" si="81">I69-Z69</f>
        <v>4.7505212014645837</v>
      </c>
      <c r="AC69" s="97">
        <v>43706.451399318699</v>
      </c>
      <c r="AD69" s="98">
        <f t="shared" ref="AD69:AD132" si="82">G69-AC69</f>
        <v>5318.9273997958007</v>
      </c>
      <c r="AF69" s="117"/>
    </row>
    <row r="70" spans="1:32" x14ac:dyDescent="0.2">
      <c r="A70" s="93"/>
      <c r="B70" s="29">
        <v>67</v>
      </c>
      <c r="C70" s="28" t="s">
        <v>93</v>
      </c>
      <c r="D70" s="9">
        <v>0</v>
      </c>
      <c r="E70" s="11">
        <v>0</v>
      </c>
      <c r="F70" s="51"/>
      <c r="G70" s="16">
        <f t="shared" si="73"/>
        <v>0</v>
      </c>
      <c r="H70" s="57"/>
      <c r="I70" s="94"/>
      <c r="J70" s="118">
        <v>0</v>
      </c>
      <c r="K70" s="118">
        <v>0</v>
      </c>
      <c r="L70" s="118">
        <v>0</v>
      </c>
      <c r="M70" s="32">
        <f t="shared" si="74"/>
        <v>0</v>
      </c>
      <c r="N70" s="6">
        <f t="shared" si="75"/>
        <v>0</v>
      </c>
      <c r="O70" s="20">
        <f t="shared" si="76"/>
        <v>0</v>
      </c>
      <c r="Q70" s="17"/>
      <c r="R70" s="6">
        <f t="shared" si="77"/>
        <v>0</v>
      </c>
      <c r="T70" s="106"/>
      <c r="U70" s="81" t="str">
        <f t="shared" si="78"/>
        <v>NO</v>
      </c>
      <c r="V70" s="84">
        <v>0</v>
      </c>
      <c r="W70" s="84">
        <f t="shared" si="79"/>
        <v>0</v>
      </c>
      <c r="X70" s="157">
        <v>0</v>
      </c>
      <c r="Y70" s="90">
        <f t="shared" si="80"/>
        <v>0</v>
      </c>
      <c r="Z70" s="92"/>
      <c r="AA70" s="90">
        <f t="shared" si="81"/>
        <v>0</v>
      </c>
      <c r="AC70" s="97">
        <v>0</v>
      </c>
      <c r="AD70" s="98">
        <f t="shared" si="82"/>
        <v>0</v>
      </c>
      <c r="AF70" s="117"/>
    </row>
    <row r="71" spans="1:32" x14ac:dyDescent="0.2">
      <c r="A71" s="93"/>
      <c r="B71" s="29">
        <v>68</v>
      </c>
      <c r="C71" s="28" t="s">
        <v>93</v>
      </c>
      <c r="D71" s="9">
        <v>0</v>
      </c>
      <c r="E71" s="11">
        <v>0</v>
      </c>
      <c r="F71" s="51"/>
      <c r="G71" s="16">
        <f t="shared" si="73"/>
        <v>0</v>
      </c>
      <c r="H71" s="57"/>
      <c r="I71" s="94"/>
      <c r="J71" s="118">
        <v>0</v>
      </c>
      <c r="K71" s="118">
        <v>0</v>
      </c>
      <c r="L71" s="118">
        <v>0</v>
      </c>
      <c r="M71" s="32">
        <f t="shared" si="74"/>
        <v>0</v>
      </c>
      <c r="N71" s="6">
        <f t="shared" si="75"/>
        <v>0</v>
      </c>
      <c r="O71" s="20">
        <f t="shared" si="76"/>
        <v>0</v>
      </c>
      <c r="Q71" s="17"/>
      <c r="R71" s="6">
        <f t="shared" si="77"/>
        <v>0</v>
      </c>
      <c r="T71" s="106"/>
      <c r="U71" s="81" t="str">
        <f t="shared" si="78"/>
        <v>NO</v>
      </c>
      <c r="V71" s="84">
        <v>0</v>
      </c>
      <c r="W71" s="84">
        <f t="shared" si="79"/>
        <v>0</v>
      </c>
      <c r="X71" s="157">
        <v>0</v>
      </c>
      <c r="Y71" s="90">
        <f t="shared" si="80"/>
        <v>0</v>
      </c>
      <c r="Z71" s="92"/>
      <c r="AA71" s="90">
        <f t="shared" si="81"/>
        <v>0</v>
      </c>
      <c r="AC71" s="97">
        <v>0</v>
      </c>
      <c r="AD71" s="98">
        <f t="shared" si="82"/>
        <v>0</v>
      </c>
      <c r="AF71" s="117"/>
    </row>
    <row r="72" spans="1:32" x14ac:dyDescent="0.2">
      <c r="A72" s="28" t="s">
        <v>16</v>
      </c>
      <c r="B72" s="29">
        <v>69</v>
      </c>
      <c r="C72" s="28" t="s">
        <v>109</v>
      </c>
      <c r="D72" s="9">
        <v>51888.4441363691</v>
      </c>
      <c r="E72" s="11">
        <v>2307.5825983304067</v>
      </c>
      <c r="F72" s="51"/>
      <c r="G72" s="16">
        <f t="shared" si="73"/>
        <v>54196.02673469951</v>
      </c>
      <c r="H72" s="57"/>
      <c r="I72" s="53">
        <f t="shared" ref="I72:I132" si="83">W72</f>
        <v>4.8225686718899716</v>
      </c>
      <c r="J72" s="118">
        <v>21180.721606940759</v>
      </c>
      <c r="K72" s="118">
        <v>17216.570158647199</v>
      </c>
      <c r="L72" s="118">
        <v>15798.734969111547</v>
      </c>
      <c r="M72" s="32">
        <f t="shared" si="74"/>
        <v>54196.026734699502</v>
      </c>
      <c r="N72" s="6">
        <f t="shared" si="75"/>
        <v>-7.2759576141834259E-12</v>
      </c>
      <c r="O72" s="20">
        <f t="shared" si="76"/>
        <v>-7.2759576141834259E-12</v>
      </c>
      <c r="Q72" s="17"/>
      <c r="R72" s="6">
        <f t="shared" si="77"/>
        <v>54196.02673469951</v>
      </c>
      <c r="T72" s="30">
        <v>4.8225686718899716</v>
      </c>
      <c r="U72" s="81" t="str">
        <f t="shared" si="78"/>
        <v>NO</v>
      </c>
      <c r="V72" s="84">
        <v>0</v>
      </c>
      <c r="W72" s="84">
        <f t="shared" si="79"/>
        <v>4.8225686718899716</v>
      </c>
      <c r="X72" s="157">
        <v>4.9509399964231315</v>
      </c>
      <c r="Y72" s="90">
        <f t="shared" si="80"/>
        <v>-0.12837132453315991</v>
      </c>
      <c r="Z72" s="92"/>
      <c r="AA72" s="90">
        <f t="shared" si="81"/>
        <v>4.8225686718899716</v>
      </c>
      <c r="AC72" s="97">
        <v>74377.075145288749</v>
      </c>
      <c r="AD72" s="98">
        <f t="shared" si="82"/>
        <v>-20181.048410589239</v>
      </c>
      <c r="AF72" s="117"/>
    </row>
    <row r="73" spans="1:32" x14ac:dyDescent="0.2">
      <c r="A73" s="28" t="s">
        <v>16</v>
      </c>
      <c r="B73" s="29">
        <v>70</v>
      </c>
      <c r="C73" s="28" t="s">
        <v>110</v>
      </c>
      <c r="D73" s="9">
        <v>108043.20989420154</v>
      </c>
      <c r="E73" s="11">
        <v>7961.0024977552039</v>
      </c>
      <c r="F73" s="51"/>
      <c r="G73" s="16">
        <f t="shared" si="73"/>
        <v>116004.21239195675</v>
      </c>
      <c r="H73" s="57"/>
      <c r="I73" s="53">
        <f t="shared" si="83"/>
        <v>4.9574449740152451</v>
      </c>
      <c r="J73" s="118">
        <v>42832.324575491715</v>
      </c>
      <c r="K73" s="118">
        <v>37478.284003555251</v>
      </c>
      <c r="L73" s="118">
        <v>35693.603812909765</v>
      </c>
      <c r="M73" s="32">
        <f t="shared" si="74"/>
        <v>116004.21239195674</v>
      </c>
      <c r="N73" s="6">
        <f t="shared" si="75"/>
        <v>-1.4551915228366852E-11</v>
      </c>
      <c r="O73" s="20">
        <f t="shared" si="76"/>
        <v>-1.4551915228366852E-11</v>
      </c>
      <c r="Q73" s="17"/>
      <c r="R73" s="6">
        <f t="shared" si="77"/>
        <v>116004.21239195675</v>
      </c>
      <c r="T73" s="30">
        <v>4.9574449740152451</v>
      </c>
      <c r="U73" s="81" t="str">
        <f t="shared" si="78"/>
        <v>NO</v>
      </c>
      <c r="V73" s="84">
        <v>0</v>
      </c>
      <c r="W73" s="84">
        <f t="shared" si="79"/>
        <v>4.9574449740152451</v>
      </c>
      <c r="X73" s="157">
        <v>5.178637205338223</v>
      </c>
      <c r="Y73" s="90">
        <f t="shared" si="80"/>
        <v>-0.22119223132297794</v>
      </c>
      <c r="Z73" s="92"/>
      <c r="AA73" s="90">
        <f t="shared" si="81"/>
        <v>4.9574449740152451</v>
      </c>
      <c r="AC73" s="97">
        <v>127865.28915044929</v>
      </c>
      <c r="AD73" s="98">
        <f t="shared" si="82"/>
        <v>-11861.076758492534</v>
      </c>
      <c r="AF73" s="117"/>
    </row>
    <row r="74" spans="1:32" x14ac:dyDescent="0.2">
      <c r="A74" s="28" t="s">
        <v>16</v>
      </c>
      <c r="B74" s="29">
        <v>71</v>
      </c>
      <c r="C74" s="28" t="s">
        <v>41</v>
      </c>
      <c r="D74" s="9">
        <v>113722.4042604352</v>
      </c>
      <c r="E74" s="11">
        <v>4238.6846648110004</v>
      </c>
      <c r="F74" s="51"/>
      <c r="G74" s="16">
        <f t="shared" si="73"/>
        <v>117961.08892524621</v>
      </c>
      <c r="H74" s="57"/>
      <c r="I74" s="53">
        <f t="shared" si="83"/>
        <v>4.7893255755276574</v>
      </c>
      <c r="J74" s="118">
        <v>45690.165990533853</v>
      </c>
      <c r="K74" s="118">
        <v>35201.542980128281</v>
      </c>
      <c r="L74" s="118">
        <v>37069.379954584067</v>
      </c>
      <c r="M74" s="32">
        <f t="shared" si="74"/>
        <v>117961.08892524621</v>
      </c>
      <c r="N74" s="6">
        <f t="shared" si="75"/>
        <v>0</v>
      </c>
      <c r="O74" s="20">
        <f t="shared" si="76"/>
        <v>0</v>
      </c>
      <c r="Q74" s="17"/>
      <c r="R74" s="6">
        <f t="shared" si="77"/>
        <v>117961.08892524621</v>
      </c>
      <c r="T74" s="30">
        <v>4.7893255755276574</v>
      </c>
      <c r="U74" s="81" t="str">
        <f t="shared" si="78"/>
        <v>NO</v>
      </c>
      <c r="V74" s="84">
        <v>0</v>
      </c>
      <c r="W74" s="84">
        <f t="shared" si="79"/>
        <v>4.7893255755276574</v>
      </c>
      <c r="X74" s="157">
        <v>4.9028552686145082</v>
      </c>
      <c r="Y74" s="90">
        <f t="shared" si="80"/>
        <v>-0.11352969308685079</v>
      </c>
      <c r="Z74" s="92"/>
      <c r="AA74" s="90">
        <f t="shared" si="81"/>
        <v>4.7893255755276574</v>
      </c>
      <c r="AC74" s="97">
        <v>102625.53235110457</v>
      </c>
      <c r="AD74" s="98">
        <f t="shared" si="82"/>
        <v>15335.556574141636</v>
      </c>
      <c r="AF74" s="117"/>
    </row>
    <row r="75" spans="1:32" x14ac:dyDescent="0.2">
      <c r="A75" s="63" t="s">
        <v>16</v>
      </c>
      <c r="B75" s="29">
        <v>72</v>
      </c>
      <c r="C75" s="28" t="s">
        <v>42</v>
      </c>
      <c r="D75" s="9">
        <v>72582.874339181537</v>
      </c>
      <c r="E75" s="11">
        <v>7521.6087874061286</v>
      </c>
      <c r="F75" s="51"/>
      <c r="G75" s="16">
        <f t="shared" si="73"/>
        <v>80104.483126587671</v>
      </c>
      <c r="H75" s="57"/>
      <c r="I75" s="53">
        <f t="shared" si="83"/>
        <v>5.0957050334979437</v>
      </c>
      <c r="J75" s="118">
        <v>43109.664583392601</v>
      </c>
      <c r="K75" s="118">
        <v>21401.961140691365</v>
      </c>
      <c r="L75" s="118">
        <v>15592.857402503707</v>
      </c>
      <c r="M75" s="32">
        <f t="shared" si="74"/>
        <v>80104.483126587671</v>
      </c>
      <c r="N75" s="6">
        <f t="shared" si="75"/>
        <v>0</v>
      </c>
      <c r="O75" s="20">
        <f t="shared" si="76"/>
        <v>0</v>
      </c>
      <c r="Q75" s="17"/>
      <c r="R75" s="6">
        <f t="shared" si="77"/>
        <v>80104.483126587671</v>
      </c>
      <c r="T75" s="30">
        <v>5.0957050334979437</v>
      </c>
      <c r="U75" s="81" t="str">
        <f t="shared" si="78"/>
        <v>NO</v>
      </c>
      <c r="V75" s="84">
        <v>0</v>
      </c>
      <c r="W75" s="84">
        <f t="shared" si="79"/>
        <v>5.0957050334979437</v>
      </c>
      <c r="X75" s="157">
        <v>5.3983560126351406</v>
      </c>
      <c r="Y75" s="90">
        <f t="shared" si="80"/>
        <v>-0.30265097913719696</v>
      </c>
      <c r="Z75" s="92"/>
      <c r="AA75" s="90">
        <f t="shared" si="81"/>
        <v>5.0957050334979437</v>
      </c>
      <c r="AC75" s="97">
        <v>48107.251377397239</v>
      </c>
      <c r="AD75" s="98">
        <f t="shared" si="82"/>
        <v>31997.231749190432</v>
      </c>
      <c r="AF75" s="117"/>
    </row>
    <row r="76" spans="1:32" x14ac:dyDescent="0.2">
      <c r="A76" s="28" t="s">
        <v>16</v>
      </c>
      <c r="B76" s="29">
        <v>73</v>
      </c>
      <c r="C76" s="28" t="s">
        <v>43</v>
      </c>
      <c r="D76" s="9">
        <v>68427.366266327634</v>
      </c>
      <c r="E76" s="11">
        <v>5095.9572657311655</v>
      </c>
      <c r="F76" s="51"/>
      <c r="G76" s="16">
        <f t="shared" si="73"/>
        <v>73523.323532058799</v>
      </c>
      <c r="H76" s="57"/>
      <c r="I76" s="53">
        <f t="shared" si="83"/>
        <v>4.9610879576287994</v>
      </c>
      <c r="J76" s="118">
        <v>31254.854133061435</v>
      </c>
      <c r="K76" s="118">
        <v>20836.569422040957</v>
      </c>
      <c r="L76" s="118">
        <v>21431.899976956414</v>
      </c>
      <c r="M76" s="32">
        <f t="shared" si="74"/>
        <v>73523.323532058814</v>
      </c>
      <c r="N76" s="6">
        <f t="shared" si="75"/>
        <v>1.4551915228366852E-11</v>
      </c>
      <c r="O76" s="20">
        <f t="shared" si="76"/>
        <v>1.4551915228366852E-11</v>
      </c>
      <c r="Q76" s="17"/>
      <c r="R76" s="6">
        <f t="shared" si="77"/>
        <v>73523.323532058799</v>
      </c>
      <c r="T76" s="30">
        <v>4.9610879576287994</v>
      </c>
      <c r="U76" s="81" t="str">
        <f t="shared" si="78"/>
        <v>NO</v>
      </c>
      <c r="V76" s="84">
        <v>0</v>
      </c>
      <c r="W76" s="84">
        <f t="shared" si="79"/>
        <v>4.9610879576287994</v>
      </c>
      <c r="X76" s="157">
        <v>5.1871228951383239</v>
      </c>
      <c r="Y76" s="90">
        <f t="shared" si="80"/>
        <v>-0.22603493750952453</v>
      </c>
      <c r="Z76" s="92"/>
      <c r="AA76" s="90">
        <f t="shared" si="81"/>
        <v>4.9610879576287994</v>
      </c>
      <c r="AC76" s="97">
        <v>67567.2329108329</v>
      </c>
      <c r="AD76" s="98">
        <f t="shared" si="82"/>
        <v>5956.0906212258997</v>
      </c>
      <c r="AF76" s="117"/>
    </row>
    <row r="77" spans="1:32" x14ac:dyDescent="0.2">
      <c r="A77" s="93"/>
      <c r="B77" s="29">
        <v>74</v>
      </c>
      <c r="C77" s="28" t="s">
        <v>93</v>
      </c>
      <c r="D77" s="9">
        <v>0</v>
      </c>
      <c r="E77" s="11">
        <v>0</v>
      </c>
      <c r="F77" s="51"/>
      <c r="G77" s="16">
        <f t="shared" si="73"/>
        <v>0</v>
      </c>
      <c r="H77" s="57"/>
      <c r="I77" s="94"/>
      <c r="J77" s="118">
        <v>0</v>
      </c>
      <c r="K77" s="118">
        <v>0</v>
      </c>
      <c r="L77" s="118">
        <v>0</v>
      </c>
      <c r="M77" s="32">
        <f t="shared" si="74"/>
        <v>0</v>
      </c>
      <c r="N77" s="6">
        <f t="shared" si="75"/>
        <v>0</v>
      </c>
      <c r="O77" s="20">
        <f t="shared" si="76"/>
        <v>0</v>
      </c>
      <c r="Q77" s="17"/>
      <c r="R77" s="6">
        <f t="shared" si="77"/>
        <v>0</v>
      </c>
      <c r="T77" s="106"/>
      <c r="U77" s="81" t="str">
        <f t="shared" si="78"/>
        <v>NO</v>
      </c>
      <c r="V77" s="84">
        <v>0</v>
      </c>
      <c r="W77" s="84">
        <f t="shared" si="79"/>
        <v>0</v>
      </c>
      <c r="X77" s="157">
        <v>0</v>
      </c>
      <c r="Y77" s="90">
        <f t="shared" si="80"/>
        <v>0</v>
      </c>
      <c r="Z77" s="92"/>
      <c r="AA77" s="90">
        <f t="shared" si="81"/>
        <v>0</v>
      </c>
      <c r="AC77" s="97">
        <v>0</v>
      </c>
      <c r="AD77" s="98">
        <f t="shared" si="82"/>
        <v>0</v>
      </c>
      <c r="AF77" s="117"/>
    </row>
    <row r="78" spans="1:32" x14ac:dyDescent="0.2">
      <c r="A78" s="93"/>
      <c r="B78" s="29">
        <v>75</v>
      </c>
      <c r="C78" s="93" t="s">
        <v>492</v>
      </c>
      <c r="D78" s="9">
        <v>0</v>
      </c>
      <c r="E78" s="11">
        <v>0</v>
      </c>
      <c r="F78" s="51"/>
      <c r="G78" s="16">
        <f t="shared" si="73"/>
        <v>0</v>
      </c>
      <c r="H78" s="57"/>
      <c r="I78" s="94"/>
      <c r="J78" s="118">
        <v>0</v>
      </c>
      <c r="K78" s="118">
        <v>0</v>
      </c>
      <c r="L78" s="118">
        <v>0</v>
      </c>
      <c r="M78" s="32">
        <f t="shared" si="74"/>
        <v>0</v>
      </c>
      <c r="N78" s="6">
        <f t="shared" si="75"/>
        <v>0</v>
      </c>
      <c r="O78" s="20">
        <f t="shared" si="76"/>
        <v>0</v>
      </c>
      <c r="Q78" s="17"/>
      <c r="R78" s="6">
        <f t="shared" si="77"/>
        <v>0</v>
      </c>
      <c r="T78" s="106"/>
      <c r="U78" s="81" t="str">
        <f t="shared" si="78"/>
        <v>NO</v>
      </c>
      <c r="V78" s="84">
        <v>0</v>
      </c>
      <c r="W78" s="84">
        <f t="shared" si="79"/>
        <v>0</v>
      </c>
      <c r="X78" s="157">
        <v>0</v>
      </c>
      <c r="Y78" s="90">
        <f t="shared" si="80"/>
        <v>0</v>
      </c>
      <c r="Z78" s="92"/>
      <c r="AA78" s="90">
        <f t="shared" si="81"/>
        <v>0</v>
      </c>
      <c r="AC78" s="97">
        <v>2869.716354793848</v>
      </c>
      <c r="AD78" s="98">
        <f t="shared" si="82"/>
        <v>-2869.716354793848</v>
      </c>
      <c r="AF78" s="117"/>
    </row>
    <row r="79" spans="1:32" x14ac:dyDescent="0.2">
      <c r="A79" s="28" t="s">
        <v>16</v>
      </c>
      <c r="B79" s="29">
        <v>76</v>
      </c>
      <c r="C79" s="28" t="s">
        <v>184</v>
      </c>
      <c r="D79" s="9">
        <v>113583.8873246734</v>
      </c>
      <c r="E79" s="11">
        <v>9447.7670523787783</v>
      </c>
      <c r="F79" s="51"/>
      <c r="G79" s="16">
        <f t="shared" si="73"/>
        <v>123031.65437705218</v>
      </c>
      <c r="H79" s="57"/>
      <c r="I79" s="53">
        <f t="shared" si="83"/>
        <v>5.0012867632948037</v>
      </c>
      <c r="J79" s="118">
        <v>51313.202191404685</v>
      </c>
      <c r="K79" s="118">
        <v>27607.102933387316</v>
      </c>
      <c r="L79" s="118">
        <v>44111.349252260166</v>
      </c>
      <c r="M79" s="32">
        <f t="shared" si="74"/>
        <v>123031.65437705215</v>
      </c>
      <c r="N79" s="6">
        <f t="shared" si="75"/>
        <v>-2.9103830456733704E-11</v>
      </c>
      <c r="O79" s="20">
        <f t="shared" si="76"/>
        <v>-2.9103830456733704E-11</v>
      </c>
      <c r="Q79" s="17"/>
      <c r="R79" s="6">
        <f t="shared" si="77"/>
        <v>123031.65437705218</v>
      </c>
      <c r="T79" s="30">
        <v>5.0012867632948037</v>
      </c>
      <c r="U79" s="81" t="str">
        <f t="shared" si="78"/>
        <v>NO</v>
      </c>
      <c r="V79" s="84">
        <v>0</v>
      </c>
      <c r="W79" s="84">
        <f t="shared" si="79"/>
        <v>5.0012867632948037</v>
      </c>
      <c r="X79" s="157">
        <v>5.2968727443547889</v>
      </c>
      <c r="Y79" s="90">
        <f t="shared" si="80"/>
        <v>-0.29558598105998524</v>
      </c>
      <c r="Z79" s="92"/>
      <c r="AA79" s="90">
        <f t="shared" si="81"/>
        <v>5.0012867632948037</v>
      </c>
      <c r="AC79" s="97">
        <v>112297.46442360233</v>
      </c>
      <c r="AD79" s="98">
        <f t="shared" si="82"/>
        <v>10734.189953449852</v>
      </c>
      <c r="AF79" s="117"/>
    </row>
    <row r="80" spans="1:32" x14ac:dyDescent="0.2">
      <c r="A80" s="93"/>
      <c r="B80" s="29">
        <v>77</v>
      </c>
      <c r="C80" s="28" t="s">
        <v>93</v>
      </c>
      <c r="D80" s="9">
        <v>0</v>
      </c>
      <c r="E80" s="11">
        <v>0</v>
      </c>
      <c r="F80" s="51"/>
      <c r="G80" s="16">
        <f t="shared" si="73"/>
        <v>0</v>
      </c>
      <c r="H80" s="57"/>
      <c r="I80" s="94"/>
      <c r="J80" s="118">
        <v>0</v>
      </c>
      <c r="K80" s="118">
        <v>0</v>
      </c>
      <c r="L80" s="118">
        <v>0</v>
      </c>
      <c r="M80" s="32">
        <f t="shared" si="74"/>
        <v>0</v>
      </c>
      <c r="N80" s="6">
        <f t="shared" si="75"/>
        <v>0</v>
      </c>
      <c r="O80" s="20">
        <f t="shared" si="76"/>
        <v>0</v>
      </c>
      <c r="Q80" s="17"/>
      <c r="R80" s="6">
        <f t="shared" si="77"/>
        <v>0</v>
      </c>
      <c r="T80" s="106"/>
      <c r="U80" s="81" t="str">
        <f t="shared" si="78"/>
        <v>NO</v>
      </c>
      <c r="V80" s="84">
        <v>0</v>
      </c>
      <c r="W80" s="84">
        <f t="shared" si="79"/>
        <v>0</v>
      </c>
      <c r="X80" s="157">
        <v>0</v>
      </c>
      <c r="Y80" s="90">
        <f t="shared" si="80"/>
        <v>0</v>
      </c>
      <c r="Z80" s="92"/>
      <c r="AA80" s="90">
        <f t="shared" si="81"/>
        <v>0</v>
      </c>
      <c r="AC80" s="97">
        <v>0</v>
      </c>
      <c r="AD80" s="98">
        <f t="shared" si="82"/>
        <v>0</v>
      </c>
      <c r="AF80" s="117"/>
    </row>
    <row r="81" spans="1:32" x14ac:dyDescent="0.2">
      <c r="A81" s="93"/>
      <c r="B81" s="29">
        <v>78</v>
      </c>
      <c r="C81" s="28" t="s">
        <v>93</v>
      </c>
      <c r="D81" s="9">
        <v>0</v>
      </c>
      <c r="E81" s="11">
        <v>0</v>
      </c>
      <c r="F81" s="51"/>
      <c r="G81" s="16">
        <f t="shared" si="73"/>
        <v>0</v>
      </c>
      <c r="H81" s="57"/>
      <c r="I81" s="94"/>
      <c r="J81" s="118">
        <v>0</v>
      </c>
      <c r="K81" s="118">
        <v>0</v>
      </c>
      <c r="L81" s="118">
        <v>0</v>
      </c>
      <c r="M81" s="32">
        <f t="shared" si="74"/>
        <v>0</v>
      </c>
      <c r="N81" s="6">
        <f t="shared" si="75"/>
        <v>0</v>
      </c>
      <c r="O81" s="20">
        <f t="shared" si="76"/>
        <v>0</v>
      </c>
      <c r="Q81" s="17"/>
      <c r="R81" s="6">
        <f t="shared" si="77"/>
        <v>0</v>
      </c>
      <c r="T81" s="106"/>
      <c r="U81" s="81" t="str">
        <f t="shared" si="78"/>
        <v>NO</v>
      </c>
      <c r="V81" s="84">
        <v>0</v>
      </c>
      <c r="W81" s="84">
        <f t="shared" si="79"/>
        <v>0</v>
      </c>
      <c r="X81" s="157">
        <v>0</v>
      </c>
      <c r="Y81" s="90">
        <f t="shared" si="80"/>
        <v>0</v>
      </c>
      <c r="Z81" s="92"/>
      <c r="AA81" s="90">
        <f t="shared" si="81"/>
        <v>0</v>
      </c>
      <c r="AC81" s="97">
        <v>0</v>
      </c>
      <c r="AD81" s="98">
        <f t="shared" si="82"/>
        <v>0</v>
      </c>
      <c r="AF81" s="117"/>
    </row>
    <row r="82" spans="1:32" x14ac:dyDescent="0.2">
      <c r="A82" s="93"/>
      <c r="B82" s="29">
        <v>79</v>
      </c>
      <c r="C82" s="93" t="s">
        <v>493</v>
      </c>
      <c r="D82" s="9">
        <v>0</v>
      </c>
      <c r="E82" s="11">
        <v>0</v>
      </c>
      <c r="F82" s="51"/>
      <c r="G82" s="16">
        <f t="shared" si="73"/>
        <v>0</v>
      </c>
      <c r="H82" s="57"/>
      <c r="I82" s="94"/>
      <c r="J82" s="118">
        <v>0</v>
      </c>
      <c r="K82" s="118">
        <v>0</v>
      </c>
      <c r="L82" s="118">
        <v>0</v>
      </c>
      <c r="M82" s="32">
        <f t="shared" si="74"/>
        <v>0</v>
      </c>
      <c r="N82" s="6">
        <f t="shared" si="75"/>
        <v>0</v>
      </c>
      <c r="O82" s="20">
        <f t="shared" si="76"/>
        <v>0</v>
      </c>
      <c r="Q82" s="17"/>
      <c r="R82" s="6">
        <f t="shared" si="77"/>
        <v>0</v>
      </c>
      <c r="T82" s="106"/>
      <c r="U82" s="81" t="str">
        <f t="shared" si="78"/>
        <v>NO</v>
      </c>
      <c r="V82" s="84">
        <v>0</v>
      </c>
      <c r="W82" s="84">
        <f t="shared" si="79"/>
        <v>0</v>
      </c>
      <c r="X82" s="157">
        <v>0</v>
      </c>
      <c r="Y82" s="90">
        <f t="shared" si="80"/>
        <v>0</v>
      </c>
      <c r="Z82" s="92"/>
      <c r="AA82" s="90">
        <f t="shared" si="81"/>
        <v>0</v>
      </c>
      <c r="AC82" s="97">
        <v>44179.228158896185</v>
      </c>
      <c r="AD82" s="98">
        <f t="shared" si="82"/>
        <v>-44179.228158896185</v>
      </c>
      <c r="AF82" s="117"/>
    </row>
    <row r="83" spans="1:32" x14ac:dyDescent="0.2">
      <c r="A83" s="63" t="s">
        <v>16</v>
      </c>
      <c r="B83" s="29">
        <v>80</v>
      </c>
      <c r="C83" s="28" t="s">
        <v>44</v>
      </c>
      <c r="D83" s="9">
        <v>58869.697698763659</v>
      </c>
      <c r="E83" s="11">
        <v>4334.4533912628267</v>
      </c>
      <c r="F83" s="51"/>
      <c r="G83" s="16">
        <f t="shared" si="73"/>
        <v>63204.151090026484</v>
      </c>
      <c r="H83" s="57"/>
      <c r="I83" s="53">
        <f t="shared" si="83"/>
        <v>4.9571883207863907</v>
      </c>
      <c r="J83" s="118">
        <v>24984.22913676341</v>
      </c>
      <c r="K83" s="118">
        <v>17697.162305207414</v>
      </c>
      <c r="L83" s="118">
        <v>20522.759648055657</v>
      </c>
      <c r="M83" s="32">
        <f t="shared" si="74"/>
        <v>63204.151090026477</v>
      </c>
      <c r="N83" s="6">
        <f t="shared" si="75"/>
        <v>-7.2759576141834259E-12</v>
      </c>
      <c r="O83" s="20">
        <f t="shared" si="76"/>
        <v>-7.2759576141834259E-12</v>
      </c>
      <c r="Q83" s="17"/>
      <c r="R83" s="6">
        <f t="shared" si="77"/>
        <v>63204.151090026484</v>
      </c>
      <c r="T83" s="30">
        <v>4.9571883207863907</v>
      </c>
      <c r="U83" s="81" t="str">
        <f t="shared" si="78"/>
        <v>NO</v>
      </c>
      <c r="V83" s="84">
        <v>0</v>
      </c>
      <c r="W83" s="84">
        <f t="shared" si="79"/>
        <v>4.9571883207863907</v>
      </c>
      <c r="X83" s="157">
        <v>5.2511359483773816</v>
      </c>
      <c r="Y83" s="90">
        <f t="shared" si="80"/>
        <v>-0.29394762759099091</v>
      </c>
      <c r="Z83" s="92"/>
      <c r="AA83" s="90">
        <f t="shared" si="81"/>
        <v>4.9571883207863907</v>
      </c>
      <c r="AC83" s="97">
        <v>93951.427533116032</v>
      </c>
      <c r="AD83" s="98">
        <f t="shared" si="82"/>
        <v>-30747.276443089548</v>
      </c>
      <c r="AF83" s="117"/>
    </row>
    <row r="84" spans="1:32" x14ac:dyDescent="0.2">
      <c r="A84" s="28" t="s">
        <v>16</v>
      </c>
      <c r="B84" s="29">
        <v>81</v>
      </c>
      <c r="C84" s="28" t="s">
        <v>111</v>
      </c>
      <c r="D84" s="9">
        <v>53522.943978358293</v>
      </c>
      <c r="E84" s="11">
        <v>2615.7589213338924</v>
      </c>
      <c r="F84" s="51"/>
      <c r="G84" s="16">
        <f t="shared" si="73"/>
        <v>56138.702899692187</v>
      </c>
      <c r="H84" s="57"/>
      <c r="I84" s="53">
        <f t="shared" si="83"/>
        <v>4.8428832729203064</v>
      </c>
      <c r="J84" s="118">
        <v>21792.97472814138</v>
      </c>
      <c r="K84" s="118">
        <v>13424.472432535091</v>
      </c>
      <c r="L84" s="118">
        <v>20921.255739015724</v>
      </c>
      <c r="M84" s="32">
        <f t="shared" si="74"/>
        <v>56138.702899692194</v>
      </c>
      <c r="N84" s="6">
        <f t="shared" si="75"/>
        <v>7.2759576141834259E-12</v>
      </c>
      <c r="O84" s="20">
        <f t="shared" si="76"/>
        <v>7.2759576141834259E-12</v>
      </c>
      <c r="Q84" s="17"/>
      <c r="R84" s="6">
        <f t="shared" si="77"/>
        <v>56138.702899692187</v>
      </c>
      <c r="T84" s="30">
        <v>4.8428832729203064</v>
      </c>
      <c r="U84" s="81" t="str">
        <f t="shared" si="78"/>
        <v>NO</v>
      </c>
      <c r="V84" s="84">
        <v>0</v>
      </c>
      <c r="W84" s="84">
        <f t="shared" si="79"/>
        <v>4.8428832729203064</v>
      </c>
      <c r="X84" s="157">
        <v>5.0030638372940821</v>
      </c>
      <c r="Y84" s="90">
        <f t="shared" si="80"/>
        <v>-0.1601805643737757</v>
      </c>
      <c r="Z84" s="92"/>
      <c r="AA84" s="90">
        <f t="shared" si="81"/>
        <v>4.8428832729203064</v>
      </c>
      <c r="AC84" s="97">
        <v>55010.50397593699</v>
      </c>
      <c r="AD84" s="98">
        <f t="shared" si="82"/>
        <v>1128.198923755197</v>
      </c>
      <c r="AF84" s="117"/>
    </row>
    <row r="85" spans="1:32" x14ac:dyDescent="0.2">
      <c r="A85" s="28" t="s">
        <v>16</v>
      </c>
      <c r="B85" s="29">
        <v>82</v>
      </c>
      <c r="C85" s="28" t="s">
        <v>45</v>
      </c>
      <c r="D85" s="9">
        <v>94330.033253783651</v>
      </c>
      <c r="E85" s="11">
        <v>3986.5928939685832</v>
      </c>
      <c r="F85" s="51"/>
      <c r="G85" s="16">
        <f t="shared" si="73"/>
        <v>98316.626147752235</v>
      </c>
      <c r="H85" s="57"/>
      <c r="I85" s="53">
        <f t="shared" si="83"/>
        <v>4.8123654502081363</v>
      </c>
      <c r="J85" s="118">
        <v>38113.934365648442</v>
      </c>
      <c r="K85" s="118">
        <v>33349.692569942388</v>
      </c>
      <c r="L85" s="118">
        <v>26852.999212161401</v>
      </c>
      <c r="M85" s="32">
        <f t="shared" si="74"/>
        <v>98316.626147752235</v>
      </c>
      <c r="N85" s="6">
        <f t="shared" si="75"/>
        <v>0</v>
      </c>
      <c r="O85" s="20">
        <f t="shared" si="76"/>
        <v>0</v>
      </c>
      <c r="Q85" s="17"/>
      <c r="R85" s="6">
        <f t="shared" si="77"/>
        <v>98316.626147752235</v>
      </c>
      <c r="T85" s="30">
        <v>4.8123654502081363</v>
      </c>
      <c r="U85" s="81" t="str">
        <f t="shared" si="78"/>
        <v>NO</v>
      </c>
      <c r="V85" s="84">
        <v>0</v>
      </c>
      <c r="W85" s="84">
        <f t="shared" si="79"/>
        <v>4.8123654502081363</v>
      </c>
      <c r="X85" s="157">
        <v>4.9447906719156176</v>
      </c>
      <c r="Y85" s="90">
        <f t="shared" si="80"/>
        <v>-0.13242522170748128</v>
      </c>
      <c r="Z85" s="92"/>
      <c r="AA85" s="90">
        <f t="shared" si="81"/>
        <v>4.8123654502081363</v>
      </c>
      <c r="AC85" s="97">
        <v>95177.396076379708</v>
      </c>
      <c r="AD85" s="98">
        <f t="shared" si="82"/>
        <v>3139.2300713725272</v>
      </c>
      <c r="AF85" s="117"/>
    </row>
    <row r="86" spans="1:32" x14ac:dyDescent="0.2">
      <c r="A86" s="28" t="s">
        <v>16</v>
      </c>
      <c r="B86" s="29">
        <v>83</v>
      </c>
      <c r="C86" s="28" t="s">
        <v>112</v>
      </c>
      <c r="D86" s="9">
        <v>63579.273514664746</v>
      </c>
      <c r="E86" s="11">
        <v>4690.0750913191714</v>
      </c>
      <c r="F86" s="51"/>
      <c r="G86" s="16">
        <f t="shared" si="73"/>
        <v>68269.34860598392</v>
      </c>
      <c r="H86" s="57"/>
      <c r="I86" s="53">
        <f t="shared" si="83"/>
        <v>4.957832142772979</v>
      </c>
      <c r="J86" s="118">
        <v>28557.11314237236</v>
      </c>
      <c r="K86" s="118">
        <v>15617.171249734884</v>
      </c>
      <c r="L86" s="118">
        <v>24095.064213876678</v>
      </c>
      <c r="M86" s="32">
        <f t="shared" si="74"/>
        <v>68269.34860598392</v>
      </c>
      <c r="N86" s="6">
        <f t="shared" si="75"/>
        <v>0</v>
      </c>
      <c r="O86" s="20">
        <f t="shared" si="76"/>
        <v>0</v>
      </c>
      <c r="Q86" s="17"/>
      <c r="R86" s="6">
        <f t="shared" si="77"/>
        <v>68269.34860598392</v>
      </c>
      <c r="T86" s="30">
        <v>4.957832142772979</v>
      </c>
      <c r="U86" s="81" t="str">
        <f t="shared" si="78"/>
        <v>NO</v>
      </c>
      <c r="V86" s="84">
        <v>0</v>
      </c>
      <c r="W86" s="84">
        <f t="shared" si="79"/>
        <v>4.957832142772979</v>
      </c>
      <c r="X86" s="157">
        <v>5.1977081236000213</v>
      </c>
      <c r="Y86" s="90">
        <f t="shared" si="80"/>
        <v>-0.23987598082704231</v>
      </c>
      <c r="Z86" s="92"/>
      <c r="AA86" s="90">
        <f t="shared" si="81"/>
        <v>4.957832142772979</v>
      </c>
      <c r="AC86" s="97">
        <v>97174.762992890988</v>
      </c>
      <c r="AD86" s="98">
        <f t="shared" si="82"/>
        <v>-28905.414386907069</v>
      </c>
      <c r="AF86" s="117"/>
    </row>
    <row r="87" spans="1:32" x14ac:dyDescent="0.2">
      <c r="A87" s="28" t="s">
        <v>16</v>
      </c>
      <c r="B87" s="29">
        <v>84</v>
      </c>
      <c r="C87" s="28" t="s">
        <v>46</v>
      </c>
      <c r="D87" s="9">
        <v>105411.38811472739</v>
      </c>
      <c r="E87" s="11">
        <v>2862.1934947774189</v>
      </c>
      <c r="F87" s="51"/>
      <c r="G87" s="16">
        <f t="shared" si="73"/>
        <v>108273.58160950481</v>
      </c>
      <c r="H87" s="57"/>
      <c r="I87" s="53">
        <f t="shared" si="83"/>
        <v>4.7426010341438811</v>
      </c>
      <c r="J87" s="118">
        <v>44390.745679586726</v>
      </c>
      <c r="K87" s="118">
        <v>28882.440297936235</v>
      </c>
      <c r="L87" s="118">
        <v>35000.395631981846</v>
      </c>
      <c r="M87" s="32">
        <f t="shared" si="74"/>
        <v>108273.58160950481</v>
      </c>
      <c r="N87" s="6">
        <f t="shared" si="75"/>
        <v>0</v>
      </c>
      <c r="O87" s="20">
        <f t="shared" si="76"/>
        <v>0</v>
      </c>
      <c r="Q87" s="17"/>
      <c r="R87" s="6">
        <f t="shared" si="77"/>
        <v>108273.58160950481</v>
      </c>
      <c r="T87" s="30">
        <v>4.7426010341438811</v>
      </c>
      <c r="U87" s="81" t="str">
        <f t="shared" si="78"/>
        <v>NO</v>
      </c>
      <c r="V87" s="84">
        <v>0</v>
      </c>
      <c r="W87" s="84">
        <f t="shared" si="79"/>
        <v>4.7426010341438811</v>
      </c>
      <c r="X87" s="157">
        <v>4.8386251141409922</v>
      </c>
      <c r="Y87" s="90">
        <f t="shared" si="80"/>
        <v>-9.6024079997111045E-2</v>
      </c>
      <c r="Z87" s="92"/>
      <c r="AA87" s="90">
        <f t="shared" si="81"/>
        <v>4.7426010341438811</v>
      </c>
      <c r="AC87" s="97">
        <v>130164.4368426201</v>
      </c>
      <c r="AD87" s="98">
        <f t="shared" si="82"/>
        <v>-21890.85523311529</v>
      </c>
      <c r="AF87" s="117"/>
    </row>
    <row r="88" spans="1:32" x14ac:dyDescent="0.2">
      <c r="A88" s="28" t="s">
        <v>16</v>
      </c>
      <c r="B88" s="29">
        <v>85</v>
      </c>
      <c r="C88" s="28" t="s">
        <v>113</v>
      </c>
      <c r="D88" s="9">
        <v>134880.86619804965</v>
      </c>
      <c r="E88" s="11">
        <v>15780.057022551557</v>
      </c>
      <c r="F88" s="51"/>
      <c r="G88" s="16">
        <f t="shared" si="73"/>
        <v>150660.92322060122</v>
      </c>
      <c r="H88" s="57"/>
      <c r="I88" s="53">
        <f t="shared" si="83"/>
        <v>5.157412861638039</v>
      </c>
      <c r="J88" s="118">
        <v>65911.736371734136</v>
      </c>
      <c r="K88" s="118">
        <v>35856.912920538467</v>
      </c>
      <c r="L88" s="118">
        <v>48892.273928328606</v>
      </c>
      <c r="M88" s="32">
        <f t="shared" si="74"/>
        <v>150660.92322060122</v>
      </c>
      <c r="N88" s="6">
        <f t="shared" si="75"/>
        <v>0</v>
      </c>
      <c r="O88" s="20">
        <f t="shared" si="76"/>
        <v>0</v>
      </c>
      <c r="Q88" s="17"/>
      <c r="R88" s="6">
        <f t="shared" si="77"/>
        <v>150660.92322060122</v>
      </c>
      <c r="T88" s="30">
        <v>5.157412861638039</v>
      </c>
      <c r="U88" s="81" t="str">
        <f t="shared" si="78"/>
        <v>NO</v>
      </c>
      <c r="V88" s="84">
        <v>0</v>
      </c>
      <c r="W88" s="84">
        <f t="shared" si="79"/>
        <v>5.157412861638039</v>
      </c>
      <c r="X88" s="157">
        <v>5.5775124686933886</v>
      </c>
      <c r="Y88" s="90">
        <f t="shared" si="80"/>
        <v>-0.42009960705534954</v>
      </c>
      <c r="Z88" s="92"/>
      <c r="AA88" s="90">
        <f t="shared" si="81"/>
        <v>5.157412861638039</v>
      </c>
      <c r="AC88" s="97">
        <v>142551.06964444934</v>
      </c>
      <c r="AD88" s="98">
        <f t="shared" si="82"/>
        <v>8109.853576151887</v>
      </c>
      <c r="AF88" s="117"/>
    </row>
    <row r="89" spans="1:32" x14ac:dyDescent="0.2">
      <c r="A89" s="28" t="s">
        <v>16</v>
      </c>
      <c r="B89" s="29">
        <v>86</v>
      </c>
      <c r="C89" s="28" t="s">
        <v>114</v>
      </c>
      <c r="D89" s="9">
        <v>69674.018688183816</v>
      </c>
      <c r="E89" s="11">
        <v>7232.7414216417865</v>
      </c>
      <c r="F89" s="51"/>
      <c r="G89" s="16">
        <f t="shared" si="73"/>
        <v>76906.760109825598</v>
      </c>
      <c r="H89" s="57"/>
      <c r="I89" s="53">
        <f t="shared" si="83"/>
        <v>5.0965381119831408</v>
      </c>
      <c r="J89" s="118">
        <v>33025.566965650753</v>
      </c>
      <c r="K89" s="118">
        <v>23698.902220721604</v>
      </c>
      <c r="L89" s="118">
        <v>20182.290923453238</v>
      </c>
      <c r="M89" s="32">
        <f t="shared" si="74"/>
        <v>76906.760109825598</v>
      </c>
      <c r="N89" s="6">
        <f t="shared" si="75"/>
        <v>0</v>
      </c>
      <c r="O89" s="20">
        <f t="shared" si="76"/>
        <v>0</v>
      </c>
      <c r="Q89" s="17"/>
      <c r="R89" s="6">
        <f t="shared" si="77"/>
        <v>76906.760109825598</v>
      </c>
      <c r="T89" s="30">
        <v>5.0965381119831408</v>
      </c>
      <c r="U89" s="81" t="str">
        <f t="shared" si="78"/>
        <v>NO</v>
      </c>
      <c r="V89" s="84">
        <v>0</v>
      </c>
      <c r="W89" s="84">
        <f t="shared" si="79"/>
        <v>5.0965381119831408</v>
      </c>
      <c r="X89" s="157">
        <v>5.4664805076344365</v>
      </c>
      <c r="Y89" s="90">
        <f t="shared" si="80"/>
        <v>-0.36994239565129572</v>
      </c>
      <c r="Z89" s="92"/>
      <c r="AA89" s="90">
        <f t="shared" si="81"/>
        <v>5.0965381119831408</v>
      </c>
      <c r="AC89" s="97">
        <v>91995.651024822859</v>
      </c>
      <c r="AD89" s="98">
        <f t="shared" si="82"/>
        <v>-15088.890914997261</v>
      </c>
      <c r="AF89" s="117"/>
    </row>
    <row r="90" spans="1:32" x14ac:dyDescent="0.2">
      <c r="A90" s="28" t="s">
        <v>16</v>
      </c>
      <c r="B90" s="29">
        <v>87</v>
      </c>
      <c r="C90" s="28" t="s">
        <v>47</v>
      </c>
      <c r="D90" s="9">
        <v>110190.22239850939</v>
      </c>
      <c r="E90" s="11">
        <v>8642.1597449564415</v>
      </c>
      <c r="F90" s="51"/>
      <c r="G90" s="16">
        <f t="shared" si="73"/>
        <v>118832.38214346583</v>
      </c>
      <c r="H90" s="57"/>
      <c r="I90" s="53">
        <f t="shared" si="83"/>
        <v>4.9793581455464411</v>
      </c>
      <c r="J90" s="118">
        <v>45112.984798650759</v>
      </c>
      <c r="K90" s="118">
        <v>35776.688275751185</v>
      </c>
      <c r="L90" s="118">
        <v>37942.70906906388</v>
      </c>
      <c r="M90" s="32">
        <f t="shared" si="74"/>
        <v>118832.38214346583</v>
      </c>
      <c r="N90" s="6">
        <f t="shared" si="75"/>
        <v>0</v>
      </c>
      <c r="O90" s="20">
        <f t="shared" si="76"/>
        <v>0</v>
      </c>
      <c r="Q90" s="17"/>
      <c r="R90" s="6">
        <f t="shared" si="77"/>
        <v>118832.38214346583</v>
      </c>
      <c r="T90" s="30">
        <v>4.9793581455464411</v>
      </c>
      <c r="U90" s="81" t="str">
        <f t="shared" si="78"/>
        <v>NO</v>
      </c>
      <c r="V90" s="84">
        <v>0</v>
      </c>
      <c r="W90" s="84">
        <f t="shared" si="79"/>
        <v>4.9793581455464411</v>
      </c>
      <c r="X90" s="157">
        <v>5.2791577205884526</v>
      </c>
      <c r="Y90" s="90">
        <f t="shared" si="80"/>
        <v>-0.29979957504201149</v>
      </c>
      <c r="Z90" s="92"/>
      <c r="AA90" s="90">
        <f t="shared" si="81"/>
        <v>4.9793581455464411</v>
      </c>
      <c r="AC90" s="97">
        <v>90269.441189055244</v>
      </c>
      <c r="AD90" s="98">
        <f t="shared" si="82"/>
        <v>28562.940954410587</v>
      </c>
      <c r="AF90" s="117"/>
    </row>
    <row r="91" spans="1:32" x14ac:dyDescent="0.2">
      <c r="A91" s="158" t="s">
        <v>48</v>
      </c>
      <c r="B91" s="159">
        <v>88</v>
      </c>
      <c r="C91" s="158" t="s">
        <v>494</v>
      </c>
      <c r="D91" s="9">
        <v>0</v>
      </c>
      <c r="E91" s="11">
        <v>0</v>
      </c>
      <c r="F91" s="51"/>
      <c r="G91" s="16">
        <f t="shared" si="73"/>
        <v>0</v>
      </c>
      <c r="H91" s="57"/>
      <c r="I91" s="94"/>
      <c r="J91" s="118">
        <v>0</v>
      </c>
      <c r="K91" s="118">
        <v>0</v>
      </c>
      <c r="L91" s="118">
        <v>0</v>
      </c>
      <c r="M91" s="32">
        <f t="shared" si="74"/>
        <v>0</v>
      </c>
      <c r="N91" s="6">
        <f t="shared" si="75"/>
        <v>0</v>
      </c>
      <c r="O91" s="20">
        <f t="shared" si="76"/>
        <v>0</v>
      </c>
      <c r="Q91" s="17"/>
      <c r="R91" s="6">
        <f t="shared" si="77"/>
        <v>0</v>
      </c>
      <c r="T91" s="30">
        <v>4.6172311920598945</v>
      </c>
      <c r="U91" s="81" t="str">
        <f t="shared" si="78"/>
        <v>NO</v>
      </c>
      <c r="V91" s="84">
        <v>0</v>
      </c>
      <c r="W91" s="84">
        <f t="shared" si="79"/>
        <v>4.6172311920598945</v>
      </c>
      <c r="X91" s="157">
        <v>0</v>
      </c>
      <c r="Y91" s="90">
        <f t="shared" si="80"/>
        <v>0</v>
      </c>
      <c r="Z91" s="92"/>
      <c r="AA91" s="90">
        <f t="shared" si="81"/>
        <v>0</v>
      </c>
      <c r="AC91" s="97">
        <v>44516.15589904537</v>
      </c>
      <c r="AD91" s="98">
        <f t="shared" si="82"/>
        <v>-44516.15589904537</v>
      </c>
      <c r="AF91" s="117"/>
    </row>
    <row r="92" spans="1:32" x14ac:dyDescent="0.2">
      <c r="A92" s="28" t="s">
        <v>48</v>
      </c>
      <c r="B92" s="29">
        <v>89</v>
      </c>
      <c r="C92" s="28" t="s">
        <v>49</v>
      </c>
      <c r="D92" s="9">
        <v>46513.987028811374</v>
      </c>
      <c r="E92" s="11">
        <v>467.21915273055288</v>
      </c>
      <c r="F92" s="51"/>
      <c r="G92" s="16">
        <f t="shared" si="73"/>
        <v>46981.206181541929</v>
      </c>
      <c r="H92" s="57"/>
      <c r="I92" s="53">
        <f t="shared" si="83"/>
        <v>4.6636099048582418</v>
      </c>
      <c r="J92" s="118">
        <v>18691.748498671834</v>
      </c>
      <c r="K92" s="118">
        <v>9989.4524162063553</v>
      </c>
      <c r="L92" s="118">
        <v>18300.005266663742</v>
      </c>
      <c r="M92" s="32">
        <f t="shared" si="74"/>
        <v>46981.206181541929</v>
      </c>
      <c r="N92" s="6">
        <f t="shared" si="75"/>
        <v>0</v>
      </c>
      <c r="O92" s="20">
        <f t="shared" si="76"/>
        <v>0</v>
      </c>
      <c r="Q92" s="17"/>
      <c r="R92" s="6">
        <f t="shared" si="77"/>
        <v>46981.206181541929</v>
      </c>
      <c r="T92" s="30">
        <v>4.6636099048582418</v>
      </c>
      <c r="U92" s="81" t="str">
        <f t="shared" si="78"/>
        <v>NO</v>
      </c>
      <c r="V92" s="84">
        <v>0</v>
      </c>
      <c r="W92" s="84">
        <f t="shared" si="79"/>
        <v>4.6636099048582418</v>
      </c>
      <c r="X92" s="157">
        <v>4.7023956220261427</v>
      </c>
      <c r="Y92" s="90">
        <f t="shared" si="80"/>
        <v>-3.8785717167900913E-2</v>
      </c>
      <c r="Z92" s="92"/>
      <c r="AA92" s="90">
        <f t="shared" si="81"/>
        <v>4.6636099048582418</v>
      </c>
      <c r="AC92" s="97">
        <v>59889.151930741966</v>
      </c>
      <c r="AD92" s="98">
        <f t="shared" si="82"/>
        <v>-12907.945749200037</v>
      </c>
      <c r="AF92" s="117"/>
    </row>
    <row r="93" spans="1:32" x14ac:dyDescent="0.2">
      <c r="A93" s="28" t="s">
        <v>48</v>
      </c>
      <c r="B93" s="29">
        <v>90</v>
      </c>
      <c r="C93" s="28" t="s">
        <v>50</v>
      </c>
      <c r="D93" s="9">
        <v>88927.872759073565</v>
      </c>
      <c r="E93" s="11">
        <v>2632.8819758702093</v>
      </c>
      <c r="F93" s="51"/>
      <c r="G93" s="16">
        <f t="shared" si="73"/>
        <v>91560.754734943781</v>
      </c>
      <c r="H93" s="57"/>
      <c r="I93" s="53">
        <f t="shared" si="83"/>
        <v>4.7539332676502477</v>
      </c>
      <c r="J93" s="118">
        <v>30805.487574373605</v>
      </c>
      <c r="K93" s="118">
        <v>29949.779586196561</v>
      </c>
      <c r="L93" s="118">
        <v>30805.487574373605</v>
      </c>
      <c r="M93" s="32">
        <f t="shared" si="74"/>
        <v>91560.754734943766</v>
      </c>
      <c r="N93" s="6">
        <f t="shared" si="75"/>
        <v>-1.4551915228366852E-11</v>
      </c>
      <c r="O93" s="20">
        <f t="shared" si="76"/>
        <v>-1.4551915228366852E-11</v>
      </c>
      <c r="Q93" s="17"/>
      <c r="R93" s="6">
        <f t="shared" si="77"/>
        <v>91560.754734943781</v>
      </c>
      <c r="T93" s="30">
        <v>4.7539332676502477</v>
      </c>
      <c r="U93" s="81" t="str">
        <f t="shared" si="78"/>
        <v>NO</v>
      </c>
      <c r="V93" s="84">
        <v>0</v>
      </c>
      <c r="W93" s="84">
        <f t="shared" si="79"/>
        <v>4.7539332676502477</v>
      </c>
      <c r="X93" s="157">
        <v>4.8478190683525764</v>
      </c>
      <c r="Y93" s="90">
        <f t="shared" si="80"/>
        <v>-9.3885800702328659E-2</v>
      </c>
      <c r="Z93" s="92"/>
      <c r="AA93" s="90">
        <f t="shared" si="81"/>
        <v>4.7539332676502477</v>
      </c>
      <c r="AC93" s="97">
        <v>103865.10334032323</v>
      </c>
      <c r="AD93" s="98">
        <f t="shared" si="82"/>
        <v>-12304.348605379448</v>
      </c>
      <c r="AF93" s="117"/>
    </row>
    <row r="94" spans="1:32" x14ac:dyDescent="0.2">
      <c r="A94" s="28" t="s">
        <v>48</v>
      </c>
      <c r="B94" s="29">
        <v>91</v>
      </c>
      <c r="C94" s="28" t="s">
        <v>115</v>
      </c>
      <c r="D94" s="9">
        <v>43161.877183375895</v>
      </c>
      <c r="E94" s="11">
        <v>580.38155202264431</v>
      </c>
      <c r="F94" s="51"/>
      <c r="G94" s="16">
        <f t="shared" si="73"/>
        <v>43742.258735398536</v>
      </c>
      <c r="H94" s="57"/>
      <c r="I94" s="53">
        <f t="shared" si="83"/>
        <v>4.6793173657893172</v>
      </c>
      <c r="J94" s="118">
        <v>13981.800288978478</v>
      </c>
      <c r="K94" s="118">
        <v>12578.005079241682</v>
      </c>
      <c r="L94" s="118">
        <v>17182.453367178376</v>
      </c>
      <c r="M94" s="32">
        <f t="shared" si="74"/>
        <v>43742.258735398536</v>
      </c>
      <c r="N94" s="6">
        <f t="shared" si="75"/>
        <v>0</v>
      </c>
      <c r="O94" s="20">
        <f t="shared" si="76"/>
        <v>0</v>
      </c>
      <c r="Q94" s="17"/>
      <c r="R94" s="6">
        <f t="shared" si="77"/>
        <v>43742.258735398536</v>
      </c>
      <c r="T94" s="30">
        <v>4.6793173657893172</v>
      </c>
      <c r="U94" s="81" t="str">
        <f t="shared" si="78"/>
        <v>NO</v>
      </c>
      <c r="V94" s="84">
        <v>0</v>
      </c>
      <c r="W94" s="84">
        <f t="shared" si="79"/>
        <v>4.6793173657893172</v>
      </c>
      <c r="X94" s="157">
        <v>4.725618226080063</v>
      </c>
      <c r="Y94" s="90">
        <f t="shared" si="80"/>
        <v>-4.630086029074576E-2</v>
      </c>
      <c r="Z94" s="92"/>
      <c r="AA94" s="90">
        <f t="shared" si="81"/>
        <v>4.6793173657893172</v>
      </c>
      <c r="AC94" s="97">
        <v>64070.120904703464</v>
      </c>
      <c r="AD94" s="98">
        <f t="shared" si="82"/>
        <v>-20327.862169304928</v>
      </c>
      <c r="AF94" s="117"/>
    </row>
    <row r="95" spans="1:32" x14ac:dyDescent="0.2">
      <c r="A95" s="28" t="s">
        <v>48</v>
      </c>
      <c r="B95" s="29">
        <v>92</v>
      </c>
      <c r="C95" s="28" t="s">
        <v>51</v>
      </c>
      <c r="D95" s="9">
        <v>145027.23174260129</v>
      </c>
      <c r="E95" s="11">
        <v>11040.390819593846</v>
      </c>
      <c r="F95" s="51"/>
      <c r="G95" s="16">
        <f t="shared" si="73"/>
        <v>156067.62256219515</v>
      </c>
      <c r="H95" s="57"/>
      <c r="I95" s="53">
        <f t="shared" si="83"/>
        <v>4.9687240548295168</v>
      </c>
      <c r="J95" s="118">
        <v>49786.61502939176</v>
      </c>
      <c r="K95" s="118">
        <v>59475.626936309316</v>
      </c>
      <c r="L95" s="118">
        <v>46805.380596494047</v>
      </c>
      <c r="M95" s="32">
        <f t="shared" si="74"/>
        <v>156067.62256219512</v>
      </c>
      <c r="N95" s="6">
        <f t="shared" si="75"/>
        <v>-2.9103830456733704E-11</v>
      </c>
      <c r="O95" s="20">
        <f t="shared" si="76"/>
        <v>-2.9103830456733704E-11</v>
      </c>
      <c r="Q95" s="17"/>
      <c r="R95" s="6">
        <f t="shared" si="77"/>
        <v>156067.62256219515</v>
      </c>
      <c r="T95" s="30">
        <v>4.9687240548295168</v>
      </c>
      <c r="U95" s="81" t="str">
        <f t="shared" si="78"/>
        <v>NO</v>
      </c>
      <c r="V95" s="84">
        <v>0</v>
      </c>
      <c r="W95" s="84">
        <f t="shared" si="79"/>
        <v>4.9687240548295168</v>
      </c>
      <c r="X95" s="157">
        <v>5.2130649529260431</v>
      </c>
      <c r="Y95" s="90">
        <f t="shared" si="80"/>
        <v>-0.24434089809652626</v>
      </c>
      <c r="Z95" s="92"/>
      <c r="AA95" s="90">
        <f t="shared" si="81"/>
        <v>4.9687240548295168</v>
      </c>
      <c r="AC95" s="97">
        <v>174309.25814224186</v>
      </c>
      <c r="AD95" s="98">
        <f t="shared" si="82"/>
        <v>-18241.635580046714</v>
      </c>
      <c r="AF95" s="117"/>
    </row>
    <row r="96" spans="1:32" x14ac:dyDescent="0.2">
      <c r="A96" s="28" t="s">
        <v>16</v>
      </c>
      <c r="B96" s="29">
        <v>93</v>
      </c>
      <c r="C96" s="28" t="s">
        <v>116</v>
      </c>
      <c r="D96" s="9">
        <v>72721.391274943366</v>
      </c>
      <c r="E96" s="11">
        <v>4732.9232599112438</v>
      </c>
      <c r="F96" s="51"/>
      <c r="G96" s="16">
        <f t="shared" si="73"/>
        <v>77454.31453485461</v>
      </c>
      <c r="H96" s="57"/>
      <c r="I96" s="53">
        <f t="shared" si="83"/>
        <v>4.9177342561812436</v>
      </c>
      <c r="J96" s="118">
        <v>30804.687380719319</v>
      </c>
      <c r="K96" s="118">
        <v>24165.746134874636</v>
      </c>
      <c r="L96" s="118">
        <v>22483.881019260651</v>
      </c>
      <c r="M96" s="32">
        <f t="shared" si="74"/>
        <v>77454.31453485461</v>
      </c>
      <c r="N96" s="6">
        <f t="shared" si="75"/>
        <v>0</v>
      </c>
      <c r="O96" s="20">
        <f t="shared" si="76"/>
        <v>0</v>
      </c>
      <c r="Q96" s="17"/>
      <c r="R96" s="6">
        <f t="shared" si="77"/>
        <v>77454.31453485461</v>
      </c>
      <c r="T96" s="30">
        <v>4.9177342561812436</v>
      </c>
      <c r="U96" s="81" t="str">
        <f t="shared" si="78"/>
        <v>NO</v>
      </c>
      <c r="V96" s="84">
        <v>0</v>
      </c>
      <c r="W96" s="84">
        <f t="shared" si="79"/>
        <v>4.9177342561812436</v>
      </c>
      <c r="X96" s="157">
        <v>5.1428337637222725</v>
      </c>
      <c r="Y96" s="90">
        <f t="shared" si="80"/>
        <v>-0.22509950754102892</v>
      </c>
      <c r="Z96" s="92"/>
      <c r="AA96" s="90">
        <f t="shared" si="81"/>
        <v>4.9177342561812436</v>
      </c>
      <c r="AC96" s="97">
        <v>80918.203432426599</v>
      </c>
      <c r="AD96" s="98">
        <f t="shared" si="82"/>
        <v>-3463.8888975719892</v>
      </c>
      <c r="AF96" s="117"/>
    </row>
    <row r="97" spans="1:32" x14ac:dyDescent="0.2">
      <c r="A97" s="93"/>
      <c r="B97" s="29">
        <v>94</v>
      </c>
      <c r="C97" s="28" t="s">
        <v>93</v>
      </c>
      <c r="D97" s="9">
        <v>0</v>
      </c>
      <c r="E97" s="11">
        <v>0</v>
      </c>
      <c r="F97" s="51"/>
      <c r="G97" s="16">
        <f t="shared" si="73"/>
        <v>0</v>
      </c>
      <c r="H97" s="57"/>
      <c r="I97" s="94"/>
      <c r="J97" s="118">
        <v>0</v>
      </c>
      <c r="K97" s="118">
        <v>0</v>
      </c>
      <c r="L97" s="118">
        <v>0</v>
      </c>
      <c r="M97" s="32">
        <f t="shared" si="74"/>
        <v>0</v>
      </c>
      <c r="N97" s="6">
        <f t="shared" si="75"/>
        <v>0</v>
      </c>
      <c r="O97" s="20">
        <f t="shared" si="76"/>
        <v>0</v>
      </c>
      <c r="Q97" s="17"/>
      <c r="R97" s="6">
        <f t="shared" si="77"/>
        <v>0</v>
      </c>
      <c r="T97" s="106"/>
      <c r="U97" s="81" t="str">
        <f t="shared" si="78"/>
        <v>NO</v>
      </c>
      <c r="V97" s="84">
        <v>0</v>
      </c>
      <c r="W97" s="84">
        <f t="shared" si="79"/>
        <v>0</v>
      </c>
      <c r="X97" s="157">
        <v>0</v>
      </c>
      <c r="Y97" s="90">
        <f t="shared" si="80"/>
        <v>0</v>
      </c>
      <c r="Z97" s="92"/>
      <c r="AA97" s="90">
        <f t="shared" si="81"/>
        <v>0</v>
      </c>
      <c r="AC97" s="97">
        <v>0</v>
      </c>
      <c r="AD97" s="98">
        <f t="shared" si="82"/>
        <v>0</v>
      </c>
      <c r="AF97" s="117"/>
    </row>
    <row r="98" spans="1:32" x14ac:dyDescent="0.2">
      <c r="A98" s="28" t="s">
        <v>52</v>
      </c>
      <c r="B98" s="29">
        <v>95</v>
      </c>
      <c r="C98" s="28" t="s">
        <v>117</v>
      </c>
      <c r="D98" s="9">
        <v>61025.94466545563</v>
      </c>
      <c r="E98" s="11">
        <v>795.47075304182692</v>
      </c>
      <c r="F98" s="51"/>
      <c r="G98" s="16">
        <f t="shared" si="73"/>
        <v>61821.415418497454</v>
      </c>
      <c r="H98" s="57"/>
      <c r="I98" s="53">
        <f t="shared" si="83"/>
        <v>4.6774166163650941</v>
      </c>
      <c r="J98" s="118">
        <v>22535.793257647023</v>
      </c>
      <c r="K98" s="118">
        <v>17254.989897770833</v>
      </c>
      <c r="L98" s="118">
        <v>22030.632263079595</v>
      </c>
      <c r="M98" s="32">
        <f t="shared" si="74"/>
        <v>61821.415418497447</v>
      </c>
      <c r="N98" s="6">
        <f t="shared" si="75"/>
        <v>-7.2759576141834259E-12</v>
      </c>
      <c r="O98" s="20">
        <f t="shared" si="76"/>
        <v>-7.2759576141834259E-12</v>
      </c>
      <c r="Q98" s="17"/>
      <c r="R98" s="6">
        <f t="shared" si="77"/>
        <v>61821.415418497454</v>
      </c>
      <c r="T98" s="30">
        <v>4.6774166163650941</v>
      </c>
      <c r="U98" s="81" t="str">
        <f t="shared" si="78"/>
        <v>NO</v>
      </c>
      <c r="V98" s="84">
        <v>0</v>
      </c>
      <c r="W98" s="84">
        <f t="shared" si="79"/>
        <v>4.6774166163650941</v>
      </c>
      <c r="X98" s="157">
        <v>4.723329626937006</v>
      </c>
      <c r="Y98" s="90">
        <f t="shared" si="80"/>
        <v>-4.5913010571911883E-2</v>
      </c>
      <c r="Z98" s="92"/>
      <c r="AA98" s="90">
        <f t="shared" si="81"/>
        <v>4.6774166163650941</v>
      </c>
      <c r="AC98" s="97">
        <v>58868.67511124647</v>
      </c>
      <c r="AD98" s="98">
        <f t="shared" si="82"/>
        <v>2952.7403072509842</v>
      </c>
      <c r="AF98" s="117"/>
    </row>
    <row r="99" spans="1:32" x14ac:dyDescent="0.2">
      <c r="A99" s="28" t="s">
        <v>52</v>
      </c>
      <c r="B99" s="29">
        <v>96</v>
      </c>
      <c r="C99" s="28" t="s">
        <v>118</v>
      </c>
      <c r="D99" s="9">
        <v>42192.258633043319</v>
      </c>
      <c r="E99" s="11">
        <v>539.90970133517021</v>
      </c>
      <c r="F99" s="51"/>
      <c r="G99" s="16">
        <f t="shared" si="73"/>
        <v>42732.16833437849</v>
      </c>
      <c r="H99" s="57"/>
      <c r="I99" s="53">
        <f t="shared" si="83"/>
        <v>4.6763152040247853</v>
      </c>
      <c r="J99" s="118">
        <v>17508.124123868794</v>
      </c>
      <c r="K99" s="118">
        <v>8052.6147813306789</v>
      </c>
      <c r="L99" s="118">
        <v>17171.429429179017</v>
      </c>
      <c r="M99" s="32">
        <f t="shared" si="74"/>
        <v>42732.16833437849</v>
      </c>
      <c r="N99" s="6">
        <f t="shared" si="75"/>
        <v>0</v>
      </c>
      <c r="O99" s="20">
        <f t="shared" si="76"/>
        <v>0</v>
      </c>
      <c r="Q99" s="17"/>
      <c r="R99" s="6">
        <f t="shared" si="77"/>
        <v>42732.16833437849</v>
      </c>
      <c r="T99" s="30">
        <v>4.6763152040247853</v>
      </c>
      <c r="U99" s="81" t="str">
        <f t="shared" si="78"/>
        <v>NO</v>
      </c>
      <c r="V99" s="84">
        <v>0</v>
      </c>
      <c r="W99" s="84">
        <f t="shared" si="79"/>
        <v>4.6763152040247853</v>
      </c>
      <c r="X99" s="157">
        <v>4.7140689909734723</v>
      </c>
      <c r="Y99" s="90">
        <f t="shared" si="80"/>
        <v>-3.7753786948687029E-2</v>
      </c>
      <c r="Z99" s="92"/>
      <c r="AA99" s="90">
        <f t="shared" si="81"/>
        <v>4.6763152040247853</v>
      </c>
      <c r="AC99" s="97">
        <v>48331.533675331913</v>
      </c>
      <c r="AD99" s="98">
        <f t="shared" si="82"/>
        <v>-5599.3653409534236</v>
      </c>
      <c r="AF99" s="117"/>
    </row>
    <row r="100" spans="1:32" x14ac:dyDescent="0.2">
      <c r="A100" s="93"/>
      <c r="B100" s="29">
        <v>97</v>
      </c>
      <c r="C100" s="28" t="s">
        <v>93</v>
      </c>
      <c r="D100" s="9">
        <v>0</v>
      </c>
      <c r="E100" s="11">
        <v>0</v>
      </c>
      <c r="F100" s="51"/>
      <c r="G100" s="16">
        <f t="shared" si="73"/>
        <v>0</v>
      </c>
      <c r="H100" s="57"/>
      <c r="I100" s="94"/>
      <c r="J100" s="118">
        <v>0</v>
      </c>
      <c r="K100" s="118">
        <v>0</v>
      </c>
      <c r="L100" s="118">
        <v>0</v>
      </c>
      <c r="M100" s="32">
        <f t="shared" si="74"/>
        <v>0</v>
      </c>
      <c r="N100" s="6">
        <f t="shared" si="75"/>
        <v>0</v>
      </c>
      <c r="O100" s="20">
        <f t="shared" si="76"/>
        <v>0</v>
      </c>
      <c r="Q100" s="17"/>
      <c r="R100" s="6">
        <f t="shared" si="77"/>
        <v>0</v>
      </c>
      <c r="T100" s="106"/>
      <c r="U100" s="81" t="str">
        <f t="shared" si="78"/>
        <v>NO</v>
      </c>
      <c r="V100" s="84">
        <v>0</v>
      </c>
      <c r="W100" s="84">
        <f t="shared" si="79"/>
        <v>0</v>
      </c>
      <c r="X100" s="157">
        <v>0</v>
      </c>
      <c r="Y100" s="90">
        <f t="shared" si="80"/>
        <v>0</v>
      </c>
      <c r="Z100" s="92"/>
      <c r="AA100" s="90">
        <f t="shared" si="81"/>
        <v>0</v>
      </c>
      <c r="AC100" s="97">
        <v>0</v>
      </c>
      <c r="AD100" s="98">
        <f t="shared" si="82"/>
        <v>0</v>
      </c>
      <c r="AF100" s="117"/>
    </row>
    <row r="101" spans="1:32" x14ac:dyDescent="0.2">
      <c r="A101" s="63" t="s">
        <v>52</v>
      </c>
      <c r="B101" s="29">
        <v>98</v>
      </c>
      <c r="C101" s="28" t="s">
        <v>119</v>
      </c>
      <c r="D101" s="9">
        <v>15569.303579625966</v>
      </c>
      <c r="E101" s="11">
        <v>324.2080648077453</v>
      </c>
      <c r="F101" s="51"/>
      <c r="G101" s="16">
        <f t="shared" si="73"/>
        <v>15893.511644433711</v>
      </c>
      <c r="H101" s="57"/>
      <c r="I101" s="53">
        <f t="shared" si="83"/>
        <v>4.7133783049922036</v>
      </c>
      <c r="J101" s="118">
        <v>9756.693091333862</v>
      </c>
      <c r="K101" s="118">
        <v>1385.7332216677082</v>
      </c>
      <c r="L101" s="118">
        <v>4751.0853314321421</v>
      </c>
      <c r="M101" s="32">
        <f t="shared" si="74"/>
        <v>15893.511644433713</v>
      </c>
      <c r="N101" s="6">
        <f t="shared" si="75"/>
        <v>1.8189894035458565E-12</v>
      </c>
      <c r="O101" s="20">
        <f t="shared" si="76"/>
        <v>1.8189894035458565E-12</v>
      </c>
      <c r="Q101" s="17"/>
      <c r="R101" s="6">
        <f t="shared" si="77"/>
        <v>15893.511644433711</v>
      </c>
      <c r="T101" s="30">
        <v>4.7133783049922036</v>
      </c>
      <c r="U101" s="81" t="str">
        <f t="shared" si="78"/>
        <v>NO</v>
      </c>
      <c r="V101" s="84">
        <v>0</v>
      </c>
      <c r="W101" s="84">
        <f t="shared" si="79"/>
        <v>4.7133783049922036</v>
      </c>
      <c r="X101" s="157">
        <v>4.7879991172097371</v>
      </c>
      <c r="Y101" s="90">
        <f t="shared" si="80"/>
        <v>-7.4620812217533583E-2</v>
      </c>
      <c r="Z101" s="92"/>
      <c r="AA101" s="90">
        <f t="shared" si="81"/>
        <v>4.7133783049922036</v>
      </c>
      <c r="AC101" s="97">
        <v>20135.830832486547</v>
      </c>
      <c r="AD101" s="98">
        <f t="shared" si="82"/>
        <v>-4242.3191880528357</v>
      </c>
      <c r="AF101" s="117"/>
    </row>
    <row r="102" spans="1:32" x14ac:dyDescent="0.2">
      <c r="A102" s="28" t="s">
        <v>52</v>
      </c>
      <c r="B102" s="29">
        <v>99</v>
      </c>
      <c r="C102" s="28" t="s">
        <v>120</v>
      </c>
      <c r="D102" s="9">
        <v>64747.433006255902</v>
      </c>
      <c r="E102" s="11">
        <v>681.08409055928894</v>
      </c>
      <c r="F102" s="51"/>
      <c r="G102" s="16">
        <f t="shared" si="73"/>
        <v>65428.517096815194</v>
      </c>
      <c r="H102" s="57"/>
      <c r="I102" s="53">
        <f t="shared" si="83"/>
        <v>4.6658002636251297</v>
      </c>
      <c r="J102" s="118">
        <v>25199.987223839325</v>
      </c>
      <c r="K102" s="118">
        <v>15089.19805256367</v>
      </c>
      <c r="L102" s="118">
        <v>25139.331820412197</v>
      </c>
      <c r="M102" s="32">
        <f t="shared" si="74"/>
        <v>65428.517096815194</v>
      </c>
      <c r="N102" s="6">
        <f t="shared" si="75"/>
        <v>0</v>
      </c>
      <c r="O102" s="20">
        <f t="shared" si="76"/>
        <v>0</v>
      </c>
      <c r="Q102" s="17"/>
      <c r="R102" s="6">
        <f t="shared" si="77"/>
        <v>65428.517096815194</v>
      </c>
      <c r="T102" s="30">
        <v>4.6658002636251297</v>
      </c>
      <c r="U102" s="81" t="str">
        <f t="shared" si="78"/>
        <v>NO</v>
      </c>
      <c r="V102" s="84">
        <v>0</v>
      </c>
      <c r="W102" s="84">
        <f t="shared" si="79"/>
        <v>4.6658002636251297</v>
      </c>
      <c r="X102" s="157">
        <v>4.6928880636094643</v>
      </c>
      <c r="Y102" s="90">
        <f t="shared" si="80"/>
        <v>-2.7087799984334637E-2</v>
      </c>
      <c r="Z102" s="92"/>
      <c r="AA102" s="90">
        <f t="shared" si="81"/>
        <v>4.6658002636251297</v>
      </c>
      <c r="AC102" s="97">
        <v>80088.783135569785</v>
      </c>
      <c r="AD102" s="98">
        <f t="shared" si="82"/>
        <v>-14660.266038754591</v>
      </c>
      <c r="AF102" s="117"/>
    </row>
    <row r="103" spans="1:32" x14ac:dyDescent="0.2">
      <c r="A103" s="28" t="s">
        <v>52</v>
      </c>
      <c r="B103" s="29">
        <v>100</v>
      </c>
      <c r="C103" s="28" t="s">
        <v>121</v>
      </c>
      <c r="D103" s="9">
        <v>34610.765015680976</v>
      </c>
      <c r="E103" s="11">
        <v>1764.4837217568856</v>
      </c>
      <c r="F103" s="51"/>
      <c r="G103" s="16">
        <f t="shared" si="73"/>
        <v>36375.248737437862</v>
      </c>
      <c r="H103" s="57"/>
      <c r="I103" s="53">
        <f t="shared" si="83"/>
        <v>4.852621229647526</v>
      </c>
      <c r="J103" s="118">
        <v>16479.501695882998</v>
      </c>
      <c r="K103" s="118">
        <v>10869.87155441046</v>
      </c>
      <c r="L103" s="118">
        <v>9025.875487144398</v>
      </c>
      <c r="M103" s="32">
        <f t="shared" si="74"/>
        <v>36375.248737437854</v>
      </c>
      <c r="N103" s="6">
        <f t="shared" si="75"/>
        <v>-7.2759576141834259E-12</v>
      </c>
      <c r="O103" s="20">
        <f t="shared" si="76"/>
        <v>-7.2759576141834259E-12</v>
      </c>
      <c r="Q103" s="17"/>
      <c r="R103" s="6">
        <f t="shared" si="77"/>
        <v>36375.248737437862</v>
      </c>
      <c r="T103" s="30">
        <v>4.852621229647526</v>
      </c>
      <c r="U103" s="81" t="str">
        <f t="shared" si="78"/>
        <v>NO</v>
      </c>
      <c r="V103" s="84">
        <v>0</v>
      </c>
      <c r="W103" s="84">
        <f t="shared" si="79"/>
        <v>4.852621229647526</v>
      </c>
      <c r="X103" s="157">
        <v>4.9873559415456947</v>
      </c>
      <c r="Y103" s="90">
        <f t="shared" si="80"/>
        <v>-0.13473471189816877</v>
      </c>
      <c r="Z103" s="92"/>
      <c r="AA103" s="90">
        <f t="shared" si="81"/>
        <v>4.852621229647526</v>
      </c>
      <c r="AC103" s="97">
        <v>27429.851016950601</v>
      </c>
      <c r="AD103" s="98">
        <f t="shared" si="82"/>
        <v>8945.3977204872608</v>
      </c>
      <c r="AF103" s="117"/>
    </row>
    <row r="104" spans="1:32" x14ac:dyDescent="0.2">
      <c r="A104" s="28" t="s">
        <v>52</v>
      </c>
      <c r="B104" s="29">
        <v>101</v>
      </c>
      <c r="C104" s="28" t="s">
        <v>122</v>
      </c>
      <c r="D104" s="9">
        <v>41665.894277148494</v>
      </c>
      <c r="E104" s="11">
        <v>3970.8085595746838</v>
      </c>
      <c r="F104" s="51"/>
      <c r="G104" s="16">
        <f t="shared" si="73"/>
        <v>45636.702836723176</v>
      </c>
      <c r="H104" s="57"/>
      <c r="I104" s="53">
        <f t="shared" si="83"/>
        <v>5.057258736339004</v>
      </c>
      <c r="J104" s="118">
        <v>17659.947507295808</v>
      </c>
      <c r="K104" s="118">
        <v>14868.340684836672</v>
      </c>
      <c r="L104" s="118">
        <v>13108.414644590699</v>
      </c>
      <c r="M104" s="32">
        <f t="shared" si="74"/>
        <v>45636.702836723183</v>
      </c>
      <c r="N104" s="6">
        <f t="shared" si="75"/>
        <v>7.2759576141834259E-12</v>
      </c>
      <c r="O104" s="20">
        <f t="shared" si="76"/>
        <v>7.2759576141834259E-12</v>
      </c>
      <c r="Q104" s="17"/>
      <c r="R104" s="6">
        <f t="shared" si="77"/>
        <v>45636.702836723176</v>
      </c>
      <c r="T104" s="30">
        <v>5.057258736339004</v>
      </c>
      <c r="U104" s="81" t="str">
        <f t="shared" si="78"/>
        <v>NO</v>
      </c>
      <c r="V104" s="84">
        <v>0</v>
      </c>
      <c r="W104" s="84">
        <f t="shared" si="79"/>
        <v>5.057258736339004</v>
      </c>
      <c r="X104" s="157">
        <v>5.3279950345952827</v>
      </c>
      <c r="Y104" s="90">
        <f t="shared" si="80"/>
        <v>-0.27073629825627865</v>
      </c>
      <c r="Z104" s="92"/>
      <c r="AA104" s="90">
        <f t="shared" si="81"/>
        <v>5.057258736339004</v>
      </c>
      <c r="AC104" s="97">
        <v>34706.034446070196</v>
      </c>
      <c r="AD104" s="98">
        <f t="shared" si="82"/>
        <v>10930.66839065298</v>
      </c>
      <c r="AF104" s="117"/>
    </row>
    <row r="105" spans="1:32" x14ac:dyDescent="0.2">
      <c r="A105" s="28" t="s">
        <v>16</v>
      </c>
      <c r="B105" s="29">
        <v>102</v>
      </c>
      <c r="C105" s="28" t="s">
        <v>185</v>
      </c>
      <c r="D105" s="9">
        <v>145096.49021048218</v>
      </c>
      <c r="E105" s="11">
        <v>15350.700345731089</v>
      </c>
      <c r="F105" s="51"/>
      <c r="G105" s="16">
        <f t="shared" si="73"/>
        <v>160447.19055621326</v>
      </c>
      <c r="H105" s="57"/>
      <c r="I105" s="53">
        <f t="shared" si="83"/>
        <v>5.1057180765700325</v>
      </c>
      <c r="J105" s="118">
        <v>65251.077018565018</v>
      </c>
      <c r="K105" s="118">
        <v>47406.592340952753</v>
      </c>
      <c r="L105" s="118">
        <v>47789.521196695503</v>
      </c>
      <c r="M105" s="32">
        <f t="shared" si="74"/>
        <v>160447.19055621326</v>
      </c>
      <c r="N105" s="6">
        <f t="shared" si="75"/>
        <v>0</v>
      </c>
      <c r="O105" s="20">
        <f t="shared" si="76"/>
        <v>0</v>
      </c>
      <c r="Q105" s="17"/>
      <c r="R105" s="6">
        <f t="shared" si="77"/>
        <v>160447.19055621326</v>
      </c>
      <c r="T105" s="30">
        <v>5.1057180765700325</v>
      </c>
      <c r="U105" s="81" t="str">
        <f t="shared" si="78"/>
        <v>NO</v>
      </c>
      <c r="V105" s="84">
        <v>0</v>
      </c>
      <c r="W105" s="84">
        <f t="shared" si="79"/>
        <v>5.1057180765700325</v>
      </c>
      <c r="X105" s="157">
        <v>5.425277461406262</v>
      </c>
      <c r="Y105" s="90">
        <f t="shared" si="80"/>
        <v>-0.31955938483622948</v>
      </c>
      <c r="Z105" s="92"/>
      <c r="AA105" s="90">
        <f t="shared" si="81"/>
        <v>5.1057180765700325</v>
      </c>
      <c r="AC105" s="97">
        <v>201446.72615907644</v>
      </c>
      <c r="AD105" s="98">
        <f t="shared" si="82"/>
        <v>-40999.53560286318</v>
      </c>
      <c r="AF105" s="117"/>
    </row>
    <row r="106" spans="1:32" x14ac:dyDescent="0.2">
      <c r="A106" s="28" t="s">
        <v>52</v>
      </c>
      <c r="B106" s="29">
        <v>103</v>
      </c>
      <c r="C106" s="28" t="s">
        <v>123</v>
      </c>
      <c r="D106" s="9">
        <v>48757.961388152486</v>
      </c>
      <c r="E106" s="11">
        <v>2275.218681932492</v>
      </c>
      <c r="F106" s="51"/>
      <c r="G106" s="16">
        <f t="shared" si="73"/>
        <v>51033.180070084978</v>
      </c>
      <c r="H106" s="57"/>
      <c r="I106" s="53">
        <f t="shared" si="83"/>
        <v>4.8326875066368347</v>
      </c>
      <c r="J106" s="118">
        <v>21747.093779865754</v>
      </c>
      <c r="K106" s="118">
        <v>10148.643763937353</v>
      </c>
      <c r="L106" s="118">
        <v>19137.442526281866</v>
      </c>
      <c r="M106" s="32">
        <f t="shared" si="74"/>
        <v>51033.180070084971</v>
      </c>
      <c r="N106" s="6">
        <f t="shared" si="75"/>
        <v>-7.2759576141834259E-12</v>
      </c>
      <c r="O106" s="20">
        <f t="shared" si="76"/>
        <v>-7.2759576141834259E-12</v>
      </c>
      <c r="Q106" s="17"/>
      <c r="R106" s="6">
        <f t="shared" si="77"/>
        <v>51033.180070084978</v>
      </c>
      <c r="T106" s="30">
        <v>4.8326875066368347</v>
      </c>
      <c r="U106" s="81" t="str">
        <f t="shared" si="78"/>
        <v>NO</v>
      </c>
      <c r="V106" s="84">
        <v>0</v>
      </c>
      <c r="W106" s="84">
        <f t="shared" si="79"/>
        <v>4.8326875066368347</v>
      </c>
      <c r="X106" s="157">
        <v>5.0477276814123115</v>
      </c>
      <c r="Y106" s="90">
        <f t="shared" si="80"/>
        <v>-0.21504017477547688</v>
      </c>
      <c r="Z106" s="92"/>
      <c r="AA106" s="90">
        <f t="shared" si="81"/>
        <v>4.8326875066368347</v>
      </c>
      <c r="AC106" s="97">
        <v>39882.325997211738</v>
      </c>
      <c r="AD106" s="98">
        <f t="shared" si="82"/>
        <v>11150.854072873241</v>
      </c>
      <c r="AF106" s="117"/>
    </row>
    <row r="107" spans="1:32" x14ac:dyDescent="0.2">
      <c r="A107" s="28" t="s">
        <v>52</v>
      </c>
      <c r="B107" s="29">
        <v>104</v>
      </c>
      <c r="C107" s="28" t="s">
        <v>124</v>
      </c>
      <c r="D107" s="9">
        <v>79998.147633629735</v>
      </c>
      <c r="E107" s="11">
        <v>2439.4132246203858</v>
      </c>
      <c r="F107" s="51"/>
      <c r="G107" s="16">
        <f t="shared" si="73"/>
        <v>82437.560858250115</v>
      </c>
      <c r="H107" s="57"/>
      <c r="I107" s="53">
        <f t="shared" si="83"/>
        <v>4.758026137495678</v>
      </c>
      <c r="J107" s="118">
        <v>29461.69784337324</v>
      </c>
      <c r="K107" s="118">
        <v>25912.210344801464</v>
      </c>
      <c r="L107" s="118">
        <v>27063.652670075411</v>
      </c>
      <c r="M107" s="32">
        <f t="shared" si="74"/>
        <v>82437.560858250115</v>
      </c>
      <c r="N107" s="6">
        <f t="shared" si="75"/>
        <v>0</v>
      </c>
      <c r="O107" s="20">
        <f t="shared" si="76"/>
        <v>0</v>
      </c>
      <c r="Q107" s="17"/>
      <c r="R107" s="6">
        <f t="shared" si="77"/>
        <v>82437.560858250115</v>
      </c>
      <c r="T107" s="30">
        <v>4.758026137495678</v>
      </c>
      <c r="U107" s="81" t="str">
        <f t="shared" si="78"/>
        <v>NO</v>
      </c>
      <c r="V107" s="84">
        <v>0</v>
      </c>
      <c r="W107" s="84">
        <f t="shared" si="79"/>
        <v>4.758026137495678</v>
      </c>
      <c r="X107" s="157">
        <v>4.8436957640823826</v>
      </c>
      <c r="Y107" s="90">
        <f t="shared" si="80"/>
        <v>-8.5669626586704517E-2</v>
      </c>
      <c r="Z107" s="92"/>
      <c r="AA107" s="90">
        <f t="shared" si="81"/>
        <v>4.758026137495678</v>
      </c>
      <c r="AC107" s="97">
        <v>80087.065721876366</v>
      </c>
      <c r="AD107" s="98">
        <f t="shared" si="82"/>
        <v>2350.4951363737491</v>
      </c>
      <c r="AF107" s="117"/>
    </row>
    <row r="108" spans="1:32" x14ac:dyDescent="0.2">
      <c r="A108" s="28" t="s">
        <v>52</v>
      </c>
      <c r="B108" s="29">
        <v>105</v>
      </c>
      <c r="C108" s="28" t="s">
        <v>125</v>
      </c>
      <c r="D108" s="9">
        <v>37468.831123566044</v>
      </c>
      <c r="E108" s="11">
        <v>762.80776198827698</v>
      </c>
      <c r="F108" s="51"/>
      <c r="G108" s="16">
        <f t="shared" si="73"/>
        <v>38231.638885554319</v>
      </c>
      <c r="H108" s="57"/>
      <c r="I108" s="53">
        <f t="shared" si="83"/>
        <v>4.7112309162728678</v>
      </c>
      <c r="J108" s="118">
        <v>13851.018893842229</v>
      </c>
      <c r="K108" s="118">
        <v>14345.698140050883</v>
      </c>
      <c r="L108" s="118">
        <v>10034.921851661209</v>
      </c>
      <c r="M108" s="32">
        <f t="shared" si="74"/>
        <v>38231.638885554319</v>
      </c>
      <c r="N108" s="6">
        <f t="shared" si="75"/>
        <v>0</v>
      </c>
      <c r="O108" s="20">
        <f t="shared" si="76"/>
        <v>0</v>
      </c>
      <c r="Q108" s="17"/>
      <c r="R108" s="6">
        <f t="shared" si="77"/>
        <v>38231.638885554319</v>
      </c>
      <c r="T108" s="30">
        <v>4.7112309162728678</v>
      </c>
      <c r="U108" s="81" t="str">
        <f t="shared" si="78"/>
        <v>NO</v>
      </c>
      <c r="V108" s="84">
        <v>0</v>
      </c>
      <c r="W108" s="84">
        <f t="shared" si="79"/>
        <v>4.7112309162728678</v>
      </c>
      <c r="X108" s="157">
        <v>4.7881547817872168</v>
      </c>
      <c r="Y108" s="90">
        <f t="shared" si="80"/>
        <v>-7.6923865514348932E-2</v>
      </c>
      <c r="Z108" s="92"/>
      <c r="AA108" s="90">
        <f t="shared" si="81"/>
        <v>4.7112309162728678</v>
      </c>
      <c r="AC108" s="97">
        <v>38262.179228547117</v>
      </c>
      <c r="AD108" s="98">
        <f t="shared" si="82"/>
        <v>-30.540342992797378</v>
      </c>
      <c r="AF108" s="117"/>
    </row>
    <row r="109" spans="1:32" x14ac:dyDescent="0.2">
      <c r="A109" s="28" t="s">
        <v>52</v>
      </c>
      <c r="B109" s="29">
        <v>106</v>
      </c>
      <c r="C109" s="28" t="s">
        <v>53</v>
      </c>
      <c r="D109" s="9">
        <v>45765.995575697671</v>
      </c>
      <c r="E109" s="11">
        <v>2647.2454325478793</v>
      </c>
      <c r="F109" s="51"/>
      <c r="G109" s="16">
        <f t="shared" si="73"/>
        <v>48413.241008245546</v>
      </c>
      <c r="H109" s="57"/>
      <c r="I109" s="53">
        <f t="shared" si="83"/>
        <v>4.8843059935679536</v>
      </c>
      <c r="J109" s="118">
        <v>23561.892112971807</v>
      </c>
      <c r="K109" s="118">
        <v>9026.1974761135789</v>
      </c>
      <c r="L109" s="118">
        <v>15825.151419160169</v>
      </c>
      <c r="M109" s="32">
        <f t="shared" si="74"/>
        <v>48413.241008245554</v>
      </c>
      <c r="N109" s="6">
        <f t="shared" si="75"/>
        <v>7.2759576141834259E-12</v>
      </c>
      <c r="O109" s="20">
        <f t="shared" si="76"/>
        <v>7.2759576141834259E-12</v>
      </c>
      <c r="Q109" s="17"/>
      <c r="R109" s="6">
        <f t="shared" si="77"/>
        <v>48413.241008245546</v>
      </c>
      <c r="T109" s="30">
        <v>4.8843059935679536</v>
      </c>
      <c r="U109" s="81" t="str">
        <f t="shared" si="78"/>
        <v>NO</v>
      </c>
      <c r="V109" s="84">
        <v>0</v>
      </c>
      <c r="W109" s="84">
        <f t="shared" si="79"/>
        <v>4.8843059935679536</v>
      </c>
      <c r="X109" s="157">
        <v>5.0890193696533652</v>
      </c>
      <c r="Y109" s="90">
        <f t="shared" si="80"/>
        <v>-0.20471337608541162</v>
      </c>
      <c r="Z109" s="92"/>
      <c r="AA109" s="90">
        <f t="shared" si="81"/>
        <v>4.8843059935679536</v>
      </c>
      <c r="AC109" s="97">
        <v>35361.518364302508</v>
      </c>
      <c r="AD109" s="98">
        <f t="shared" si="82"/>
        <v>13051.722643943038</v>
      </c>
      <c r="AF109" s="117"/>
    </row>
    <row r="110" spans="1:32" x14ac:dyDescent="0.2">
      <c r="A110" s="28" t="s">
        <v>52</v>
      </c>
      <c r="B110" s="29">
        <v>107</v>
      </c>
      <c r="C110" s="28" t="s">
        <v>126</v>
      </c>
      <c r="D110" s="9">
        <v>127694.14584760845</v>
      </c>
      <c r="E110" s="11">
        <v>5054.9618512006327</v>
      </c>
      <c r="F110" s="51"/>
      <c r="G110" s="16">
        <f t="shared" si="73"/>
        <v>132749.10769880909</v>
      </c>
      <c r="H110" s="57"/>
      <c r="I110" s="53">
        <f t="shared" si="83"/>
        <v>4.8000111259332181</v>
      </c>
      <c r="J110" s="118">
        <v>52401.721461812944</v>
      </c>
      <c r="K110" s="118">
        <v>39076.890576222329</v>
      </c>
      <c r="L110" s="118">
        <v>41270.49566077382</v>
      </c>
      <c r="M110" s="32">
        <f t="shared" si="74"/>
        <v>132749.10769880909</v>
      </c>
      <c r="N110" s="6">
        <f t="shared" si="75"/>
        <v>0</v>
      </c>
      <c r="O110" s="20">
        <f t="shared" si="76"/>
        <v>0</v>
      </c>
      <c r="Q110" s="17"/>
      <c r="R110" s="6">
        <f t="shared" si="77"/>
        <v>132749.10769880909</v>
      </c>
      <c r="T110" s="30">
        <v>4.8000111259332181</v>
      </c>
      <c r="U110" s="81" t="str">
        <f t="shared" si="78"/>
        <v>NO</v>
      </c>
      <c r="V110" s="84">
        <v>0</v>
      </c>
      <c r="W110" s="84">
        <f t="shared" si="79"/>
        <v>4.8000111259332181</v>
      </c>
      <c r="X110" s="157">
        <v>4.9481843844672548</v>
      </c>
      <c r="Y110" s="90">
        <f t="shared" si="80"/>
        <v>-0.14817325853403673</v>
      </c>
      <c r="Z110" s="92"/>
      <c r="AA110" s="90">
        <f t="shared" si="81"/>
        <v>4.8000111259332181</v>
      </c>
      <c r="AC110" s="97">
        <v>121128.72195905482</v>
      </c>
      <c r="AD110" s="98">
        <f t="shared" si="82"/>
        <v>11620.385739754274</v>
      </c>
      <c r="AF110" s="117"/>
    </row>
    <row r="111" spans="1:32" x14ac:dyDescent="0.2">
      <c r="A111" s="93"/>
      <c r="B111" s="29">
        <v>108</v>
      </c>
      <c r="C111" s="28" t="s">
        <v>93</v>
      </c>
      <c r="D111" s="9">
        <v>0</v>
      </c>
      <c r="E111" s="11">
        <v>0</v>
      </c>
      <c r="F111" s="51"/>
      <c r="G111" s="16">
        <f t="shared" si="73"/>
        <v>0</v>
      </c>
      <c r="H111" s="57"/>
      <c r="I111" s="94"/>
      <c r="J111" s="118">
        <v>0</v>
      </c>
      <c r="K111" s="118">
        <v>0</v>
      </c>
      <c r="L111" s="118">
        <v>0</v>
      </c>
      <c r="M111" s="32">
        <f t="shared" si="74"/>
        <v>0</v>
      </c>
      <c r="N111" s="6">
        <f t="shared" si="75"/>
        <v>0</v>
      </c>
      <c r="O111" s="20">
        <f t="shared" si="76"/>
        <v>0</v>
      </c>
      <c r="Q111" s="17"/>
      <c r="R111" s="6">
        <f t="shared" si="77"/>
        <v>0</v>
      </c>
      <c r="T111" s="106"/>
      <c r="U111" s="81" t="str">
        <f t="shared" si="78"/>
        <v>NO</v>
      </c>
      <c r="V111" s="84">
        <v>0</v>
      </c>
      <c r="W111" s="84">
        <f t="shared" si="79"/>
        <v>0</v>
      </c>
      <c r="X111" s="157">
        <v>0</v>
      </c>
      <c r="Y111" s="90">
        <f t="shared" si="80"/>
        <v>0</v>
      </c>
      <c r="Z111" s="92"/>
      <c r="AA111" s="90">
        <f t="shared" si="81"/>
        <v>0</v>
      </c>
      <c r="AC111" s="97">
        <v>0</v>
      </c>
      <c r="AD111" s="98">
        <f t="shared" si="82"/>
        <v>0</v>
      </c>
      <c r="AF111" s="117"/>
    </row>
    <row r="112" spans="1:32" x14ac:dyDescent="0.2">
      <c r="A112" s="93"/>
      <c r="B112" s="29">
        <v>109</v>
      </c>
      <c r="C112" s="28" t="s">
        <v>93</v>
      </c>
      <c r="D112" s="9">
        <v>0</v>
      </c>
      <c r="E112" s="11">
        <v>0</v>
      </c>
      <c r="F112" s="51"/>
      <c r="G112" s="16">
        <f t="shared" si="73"/>
        <v>0</v>
      </c>
      <c r="H112" s="57"/>
      <c r="I112" s="94"/>
      <c r="J112" s="118">
        <v>0</v>
      </c>
      <c r="K112" s="118">
        <v>0</v>
      </c>
      <c r="L112" s="118">
        <v>0</v>
      </c>
      <c r="M112" s="32">
        <f t="shared" si="74"/>
        <v>0</v>
      </c>
      <c r="N112" s="6">
        <f t="shared" si="75"/>
        <v>0</v>
      </c>
      <c r="O112" s="20">
        <f t="shared" si="76"/>
        <v>0</v>
      </c>
      <c r="Q112" s="17"/>
      <c r="R112" s="6">
        <f t="shared" si="77"/>
        <v>0</v>
      </c>
      <c r="T112" s="106"/>
      <c r="U112" s="81" t="str">
        <f t="shared" si="78"/>
        <v>NO</v>
      </c>
      <c r="V112" s="84">
        <v>0</v>
      </c>
      <c r="W112" s="84">
        <f t="shared" si="79"/>
        <v>0</v>
      </c>
      <c r="X112" s="157">
        <v>0</v>
      </c>
      <c r="Y112" s="90">
        <f t="shared" si="80"/>
        <v>0</v>
      </c>
      <c r="Z112" s="92"/>
      <c r="AA112" s="90">
        <f t="shared" si="81"/>
        <v>0</v>
      </c>
      <c r="AC112" s="97">
        <v>0</v>
      </c>
      <c r="AD112" s="98">
        <f t="shared" si="82"/>
        <v>0</v>
      </c>
      <c r="AF112" s="117"/>
    </row>
    <row r="113" spans="1:32" x14ac:dyDescent="0.2">
      <c r="A113" s="28" t="s">
        <v>52</v>
      </c>
      <c r="B113" s="29">
        <v>110</v>
      </c>
      <c r="C113" s="28" t="s">
        <v>127</v>
      </c>
      <c r="D113" s="9">
        <v>66499.672243642635</v>
      </c>
      <c r="E113" s="11">
        <v>1256.8785403043826</v>
      </c>
      <c r="F113" s="51"/>
      <c r="G113" s="16">
        <f t="shared" si="73"/>
        <v>67756.550783947023</v>
      </c>
      <c r="H113" s="57"/>
      <c r="I113" s="53">
        <f t="shared" si="83"/>
        <v>4.7044992733169249</v>
      </c>
      <c r="J113" s="118">
        <v>24613.94019799415</v>
      </c>
      <c r="K113" s="118">
        <v>22903.854712143449</v>
      </c>
      <c r="L113" s="118">
        <v>20238.755873809416</v>
      </c>
      <c r="M113" s="32">
        <f t="shared" si="74"/>
        <v>67756.550783947008</v>
      </c>
      <c r="N113" s="6">
        <f t="shared" si="75"/>
        <v>-1.4551915228366852E-11</v>
      </c>
      <c r="O113" s="20">
        <f t="shared" si="76"/>
        <v>-1.4551915228366852E-11</v>
      </c>
      <c r="Q113" s="17"/>
      <c r="R113" s="6">
        <f t="shared" si="77"/>
        <v>67756.550783947023</v>
      </c>
      <c r="T113" s="30">
        <v>4.7044992733169249</v>
      </c>
      <c r="U113" s="81" t="str">
        <f t="shared" si="78"/>
        <v>NO</v>
      </c>
      <c r="V113" s="84">
        <v>0</v>
      </c>
      <c r="W113" s="84">
        <f t="shared" si="79"/>
        <v>4.7044992733169249</v>
      </c>
      <c r="X113" s="157">
        <v>4.7898748506216542</v>
      </c>
      <c r="Y113" s="90">
        <f t="shared" si="80"/>
        <v>-8.5375577304729333E-2</v>
      </c>
      <c r="Z113" s="92"/>
      <c r="AA113" s="90">
        <f t="shared" si="81"/>
        <v>4.7044992733169249</v>
      </c>
      <c r="AC113" s="97">
        <v>65651.115102893571</v>
      </c>
      <c r="AD113" s="98">
        <f t="shared" si="82"/>
        <v>2105.4356810534518</v>
      </c>
      <c r="AF113" s="117"/>
    </row>
    <row r="114" spans="1:32" x14ac:dyDescent="0.2">
      <c r="A114" s="28" t="s">
        <v>52</v>
      </c>
      <c r="B114" s="29">
        <v>111</v>
      </c>
      <c r="C114" s="28" t="s">
        <v>128</v>
      </c>
      <c r="D114" s="9">
        <v>28673.005702691946</v>
      </c>
      <c r="E114" s="11">
        <v>3430.5572870057849</v>
      </c>
      <c r="F114" s="51"/>
      <c r="G114" s="16">
        <f t="shared" si="73"/>
        <v>32103.56298969773</v>
      </c>
      <c r="H114" s="57"/>
      <c r="I114" s="53">
        <f t="shared" si="83"/>
        <v>5.1696558759577664</v>
      </c>
      <c r="J114" s="118">
        <v>11166.456692068776</v>
      </c>
      <c r="K114" s="118">
        <v>9770.6496055601783</v>
      </c>
      <c r="L114" s="118">
        <v>11166.456692068776</v>
      </c>
      <c r="M114" s="32">
        <f t="shared" si="74"/>
        <v>32103.56298969773</v>
      </c>
      <c r="N114" s="6">
        <f t="shared" si="75"/>
        <v>0</v>
      </c>
      <c r="O114" s="20">
        <f t="shared" si="76"/>
        <v>0</v>
      </c>
      <c r="Q114" s="17"/>
      <c r="R114" s="6">
        <f t="shared" si="77"/>
        <v>32103.56298969773</v>
      </c>
      <c r="T114" s="30">
        <v>5.1696558759577664</v>
      </c>
      <c r="U114" s="81" t="str">
        <f t="shared" si="78"/>
        <v>NO</v>
      </c>
      <c r="V114" s="84">
        <v>0</v>
      </c>
      <c r="W114" s="84">
        <f t="shared" si="79"/>
        <v>5.1696558759577664</v>
      </c>
      <c r="X114" s="157">
        <v>5.5743982352383856</v>
      </c>
      <c r="Y114" s="90">
        <f t="shared" si="80"/>
        <v>-0.40474235928061919</v>
      </c>
      <c r="Z114" s="92"/>
      <c r="AA114" s="90">
        <f t="shared" si="81"/>
        <v>5.1696558759577664</v>
      </c>
      <c r="AC114" s="97">
        <v>43551.373328990871</v>
      </c>
      <c r="AD114" s="98">
        <f t="shared" si="82"/>
        <v>-11447.810339293141</v>
      </c>
      <c r="AF114" s="117"/>
    </row>
    <row r="115" spans="1:32" x14ac:dyDescent="0.2">
      <c r="A115" s="28" t="s">
        <v>52</v>
      </c>
      <c r="B115" s="29">
        <v>112</v>
      </c>
      <c r="C115" s="28" t="s">
        <v>129</v>
      </c>
      <c r="D115" s="9">
        <v>86994.638058958095</v>
      </c>
      <c r="E115" s="11">
        <v>3393.7227922215588</v>
      </c>
      <c r="F115" s="51"/>
      <c r="G115" s="16">
        <f t="shared" si="73"/>
        <v>90388.360851179648</v>
      </c>
      <c r="H115" s="57"/>
      <c r="I115" s="53">
        <f t="shared" si="83"/>
        <v>4.7973526694644022</v>
      </c>
      <c r="J115" s="118">
        <v>33979.64895781636</v>
      </c>
      <c r="K115" s="118">
        <v>30025.191152376854</v>
      </c>
      <c r="L115" s="118">
        <v>26383.520740986427</v>
      </c>
      <c r="M115" s="32">
        <f t="shared" si="74"/>
        <v>90388.360851179634</v>
      </c>
      <c r="N115" s="6">
        <f t="shared" si="75"/>
        <v>-1.4551915228366852E-11</v>
      </c>
      <c r="O115" s="20">
        <f t="shared" si="76"/>
        <v>-1.4551915228366852E-11</v>
      </c>
      <c r="Q115" s="17"/>
      <c r="R115" s="6">
        <f t="shared" si="77"/>
        <v>90388.360851179648</v>
      </c>
      <c r="T115" s="30">
        <v>4.7973526694644022</v>
      </c>
      <c r="U115" s="81" t="str">
        <f t="shared" si="78"/>
        <v>NO</v>
      </c>
      <c r="V115" s="84">
        <v>0</v>
      </c>
      <c r="W115" s="84">
        <f t="shared" si="79"/>
        <v>4.7973526694644022</v>
      </c>
      <c r="X115" s="157">
        <v>4.9299693823572213</v>
      </c>
      <c r="Y115" s="90">
        <f t="shared" si="80"/>
        <v>-0.13261671289281907</v>
      </c>
      <c r="Z115" s="92"/>
      <c r="AA115" s="90">
        <f t="shared" si="81"/>
        <v>4.7973526694644022</v>
      </c>
      <c r="AC115" s="97">
        <v>89479.384250934905</v>
      </c>
      <c r="AD115" s="98">
        <f t="shared" si="82"/>
        <v>908.97660024474317</v>
      </c>
      <c r="AF115" s="117"/>
    </row>
    <row r="116" spans="1:32" x14ac:dyDescent="0.2">
      <c r="A116" s="93"/>
      <c r="B116" s="29">
        <v>113</v>
      </c>
      <c r="C116" s="28" t="s">
        <v>93</v>
      </c>
      <c r="D116" s="9">
        <v>0</v>
      </c>
      <c r="E116" s="11">
        <v>0</v>
      </c>
      <c r="F116" s="51"/>
      <c r="G116" s="16">
        <f t="shared" si="73"/>
        <v>0</v>
      </c>
      <c r="H116" s="57"/>
      <c r="I116" s="94"/>
      <c r="J116" s="118">
        <v>0</v>
      </c>
      <c r="K116" s="118">
        <v>0</v>
      </c>
      <c r="L116" s="118">
        <v>0</v>
      </c>
      <c r="M116" s="32">
        <f t="shared" si="74"/>
        <v>0</v>
      </c>
      <c r="N116" s="6">
        <f t="shared" si="75"/>
        <v>0</v>
      </c>
      <c r="O116" s="20">
        <f t="shared" si="76"/>
        <v>0</v>
      </c>
      <c r="Q116" s="17"/>
      <c r="R116" s="6">
        <f t="shared" si="77"/>
        <v>0</v>
      </c>
      <c r="T116" s="106"/>
      <c r="U116" s="81" t="str">
        <f t="shared" si="78"/>
        <v>NO</v>
      </c>
      <c r="V116" s="84">
        <v>0</v>
      </c>
      <c r="W116" s="84">
        <f t="shared" si="79"/>
        <v>0</v>
      </c>
      <c r="X116" s="157">
        <v>0</v>
      </c>
      <c r="Y116" s="90">
        <f t="shared" si="80"/>
        <v>0</v>
      </c>
      <c r="Z116" s="92"/>
      <c r="AA116" s="90">
        <f t="shared" si="81"/>
        <v>0</v>
      </c>
      <c r="AC116" s="97">
        <v>0</v>
      </c>
      <c r="AD116" s="98">
        <f t="shared" si="82"/>
        <v>0</v>
      </c>
      <c r="AF116" s="117"/>
    </row>
    <row r="117" spans="1:32" x14ac:dyDescent="0.2">
      <c r="A117" s="28" t="s">
        <v>52</v>
      </c>
      <c r="B117" s="29">
        <v>114</v>
      </c>
      <c r="C117" s="28" t="s">
        <v>130</v>
      </c>
      <c r="D117" s="9">
        <v>23778.740639108459</v>
      </c>
      <c r="E117" s="11">
        <v>288.54269610187532</v>
      </c>
      <c r="F117" s="51"/>
      <c r="G117" s="16">
        <f t="shared" si="73"/>
        <v>24067.283335210333</v>
      </c>
      <c r="H117" s="57"/>
      <c r="I117" s="53">
        <f t="shared" si="83"/>
        <v>4.6732589000408415</v>
      </c>
      <c r="J117" s="118">
        <v>9589.5272628838065</v>
      </c>
      <c r="K117" s="118">
        <v>4383.5168482383096</v>
      </c>
      <c r="L117" s="118">
        <v>10094.239224088218</v>
      </c>
      <c r="M117" s="32">
        <f t="shared" si="74"/>
        <v>24067.283335210333</v>
      </c>
      <c r="N117" s="6">
        <f t="shared" si="75"/>
        <v>0</v>
      </c>
      <c r="O117" s="20">
        <f t="shared" si="76"/>
        <v>0</v>
      </c>
      <c r="Q117" s="17"/>
      <c r="R117" s="6">
        <f t="shared" si="77"/>
        <v>24067.283335210333</v>
      </c>
      <c r="T117" s="30">
        <v>4.6732589000408415</v>
      </c>
      <c r="U117" s="81" t="str">
        <f t="shared" si="78"/>
        <v>NO</v>
      </c>
      <c r="V117" s="84">
        <v>0</v>
      </c>
      <c r="W117" s="84">
        <f t="shared" si="79"/>
        <v>4.6732589000408415</v>
      </c>
      <c r="X117" s="157">
        <v>4.7018306799769478</v>
      </c>
      <c r="Y117" s="90">
        <f t="shared" si="80"/>
        <v>-2.8571779936106267E-2</v>
      </c>
      <c r="Z117" s="92"/>
      <c r="AA117" s="90">
        <f t="shared" si="81"/>
        <v>4.6732589000408415</v>
      </c>
      <c r="AC117" s="97">
        <v>31148.042457698466</v>
      </c>
      <c r="AD117" s="98">
        <f t="shared" si="82"/>
        <v>-7080.7591224881326</v>
      </c>
      <c r="AF117" s="117"/>
    </row>
    <row r="118" spans="1:32" x14ac:dyDescent="0.2">
      <c r="A118" s="28" t="s">
        <v>52</v>
      </c>
      <c r="B118" s="29">
        <v>115</v>
      </c>
      <c r="C118" s="28" t="s">
        <v>54</v>
      </c>
      <c r="D118" s="9">
        <v>39588.140240721536</v>
      </c>
      <c r="E118" s="11">
        <v>1191.9001487332498</v>
      </c>
      <c r="F118" s="51"/>
      <c r="G118" s="16">
        <f t="shared" si="73"/>
        <v>40780.040389454785</v>
      </c>
      <c r="H118" s="57"/>
      <c r="I118" s="53">
        <f t="shared" si="83"/>
        <v>4.7562445054181</v>
      </c>
      <c r="J118" s="118">
        <v>18149.829032675469</v>
      </c>
      <c r="K118" s="118">
        <v>7391.2039614197265</v>
      </c>
      <c r="L118" s="118">
        <v>15239.007395359593</v>
      </c>
      <c r="M118" s="32">
        <f t="shared" si="74"/>
        <v>40780.040389454793</v>
      </c>
      <c r="N118" s="6">
        <f t="shared" si="75"/>
        <v>7.2759576141834259E-12</v>
      </c>
      <c r="O118" s="20">
        <f t="shared" si="76"/>
        <v>7.2759576141834259E-12</v>
      </c>
      <c r="Q118" s="17"/>
      <c r="R118" s="6">
        <f t="shared" si="77"/>
        <v>40780.040389454785</v>
      </c>
      <c r="T118" s="30">
        <v>4.7562445054181</v>
      </c>
      <c r="U118" s="81" t="str">
        <f t="shared" si="78"/>
        <v>NO</v>
      </c>
      <c r="V118" s="84">
        <v>0</v>
      </c>
      <c r="W118" s="84">
        <f t="shared" si="79"/>
        <v>4.7562445054181</v>
      </c>
      <c r="X118" s="157">
        <v>4.8757925395211723</v>
      </c>
      <c r="Y118" s="90">
        <f t="shared" si="80"/>
        <v>-0.11954803410307235</v>
      </c>
      <c r="Z118" s="92"/>
      <c r="AA118" s="90">
        <f t="shared" si="81"/>
        <v>4.7562445054181</v>
      </c>
      <c r="AC118" s="97">
        <v>37502.263392984773</v>
      </c>
      <c r="AD118" s="98">
        <f t="shared" si="82"/>
        <v>3277.7769964700128</v>
      </c>
      <c r="AF118" s="117"/>
    </row>
    <row r="119" spans="1:32" x14ac:dyDescent="0.2">
      <c r="A119" s="28" t="s">
        <v>52</v>
      </c>
      <c r="B119" s="29">
        <v>116</v>
      </c>
      <c r="C119" s="28" t="s">
        <v>131</v>
      </c>
      <c r="D119" s="9">
        <v>46292.359931592509</v>
      </c>
      <c r="E119" s="11">
        <v>539.7227830937594</v>
      </c>
      <c r="F119" s="51"/>
      <c r="G119" s="16">
        <f t="shared" si="73"/>
        <v>46832.082714686272</v>
      </c>
      <c r="H119" s="57"/>
      <c r="I119" s="53">
        <f t="shared" si="83"/>
        <v>4.6710635063521107</v>
      </c>
      <c r="J119" s="118">
        <v>19170.044630069064</v>
      </c>
      <c r="K119" s="118">
        <v>12359.634037807686</v>
      </c>
      <c r="L119" s="118">
        <v>15302.404046809514</v>
      </c>
      <c r="M119" s="32">
        <f t="shared" si="74"/>
        <v>46832.082714686258</v>
      </c>
      <c r="N119" s="6">
        <f t="shared" si="75"/>
        <v>-1.4551915228366852E-11</v>
      </c>
      <c r="O119" s="20">
        <f t="shared" si="76"/>
        <v>-1.4551915228366852E-11</v>
      </c>
      <c r="Q119" s="17"/>
      <c r="R119" s="6">
        <f t="shared" si="77"/>
        <v>46832.082714686272</v>
      </c>
      <c r="T119" s="30">
        <v>4.6710635063521107</v>
      </c>
      <c r="U119" s="81" t="str">
        <f t="shared" si="78"/>
        <v>NO</v>
      </c>
      <c r="V119" s="84">
        <v>0</v>
      </c>
      <c r="W119" s="84">
        <f t="shared" si="79"/>
        <v>4.6710635063521107</v>
      </c>
      <c r="X119" s="157">
        <v>4.7198193206092256</v>
      </c>
      <c r="Y119" s="90">
        <f t="shared" si="80"/>
        <v>-4.8755814257114949E-2</v>
      </c>
      <c r="Z119" s="92"/>
      <c r="AA119" s="90">
        <f t="shared" si="81"/>
        <v>4.6710635063521107</v>
      </c>
      <c r="AC119" s="97">
        <v>52931.338055080276</v>
      </c>
      <c r="AD119" s="98">
        <f t="shared" si="82"/>
        <v>-6099.2553403940037</v>
      </c>
      <c r="AF119" s="117"/>
    </row>
    <row r="120" spans="1:32" x14ac:dyDescent="0.2">
      <c r="A120" s="28" t="s">
        <v>16</v>
      </c>
      <c r="B120" s="29">
        <v>117</v>
      </c>
      <c r="C120" s="28" t="s">
        <v>132</v>
      </c>
      <c r="D120" s="9">
        <v>98485.541326637554</v>
      </c>
      <c r="E120" s="11">
        <v>8874.4164049089559</v>
      </c>
      <c r="F120" s="51"/>
      <c r="G120" s="16">
        <f t="shared" si="73"/>
        <v>107359.95773154651</v>
      </c>
      <c r="H120" s="57"/>
      <c r="I120" s="53">
        <f t="shared" si="83"/>
        <v>5.0332844693645811</v>
      </c>
      <c r="J120" s="118">
        <v>47111.54263325248</v>
      </c>
      <c r="K120" s="118">
        <v>22196.784509897803</v>
      </c>
      <c r="L120" s="118">
        <v>38051.630588396234</v>
      </c>
      <c r="M120" s="32">
        <f t="shared" si="74"/>
        <v>107359.95773154651</v>
      </c>
      <c r="N120" s="6">
        <f t="shared" si="75"/>
        <v>0</v>
      </c>
      <c r="O120" s="20">
        <f t="shared" si="76"/>
        <v>0</v>
      </c>
      <c r="Q120" s="17"/>
      <c r="R120" s="6">
        <f t="shared" si="77"/>
        <v>107359.95773154651</v>
      </c>
      <c r="T120" s="30">
        <v>5.0332844693645811</v>
      </c>
      <c r="U120" s="81" t="str">
        <f t="shared" si="78"/>
        <v>NO</v>
      </c>
      <c r="V120" s="84">
        <v>0</v>
      </c>
      <c r="W120" s="84">
        <f t="shared" si="79"/>
        <v>5.0332844693645811</v>
      </c>
      <c r="X120" s="157">
        <v>5.3127988292562618</v>
      </c>
      <c r="Y120" s="90">
        <f t="shared" si="80"/>
        <v>-0.27951435989168072</v>
      </c>
      <c r="Z120" s="92"/>
      <c r="AA120" s="90">
        <f t="shared" si="81"/>
        <v>5.0332844693645811</v>
      </c>
      <c r="AC120" s="97">
        <v>150411.7531514265</v>
      </c>
      <c r="AD120" s="98">
        <f t="shared" si="82"/>
        <v>-43051.795419879985</v>
      </c>
      <c r="AF120" s="117"/>
    </row>
    <row r="121" spans="1:32" x14ac:dyDescent="0.2">
      <c r="A121" s="63" t="s">
        <v>52</v>
      </c>
      <c r="B121" s="29">
        <v>118</v>
      </c>
      <c r="C121" s="28" t="s">
        <v>133</v>
      </c>
      <c r="D121" s="9">
        <v>70468.182453218105</v>
      </c>
      <c r="E121" s="11">
        <v>686.13284245592274</v>
      </c>
      <c r="F121" s="51"/>
      <c r="G121" s="16">
        <f t="shared" si="73"/>
        <v>71154.315295674023</v>
      </c>
      <c r="H121" s="57"/>
      <c r="I121" s="53">
        <f t="shared" si="83"/>
        <v>4.6621881336439541</v>
      </c>
      <c r="J121" s="118">
        <v>26798.257392185449</v>
      </c>
      <c r="K121" s="118">
        <v>22453.098051629284</v>
      </c>
      <c r="L121" s="118">
        <v>21902.959851859294</v>
      </c>
      <c r="M121" s="32">
        <f t="shared" si="74"/>
        <v>71154.315295674023</v>
      </c>
      <c r="N121" s="6">
        <f t="shared" si="75"/>
        <v>0</v>
      </c>
      <c r="O121" s="20">
        <f t="shared" si="76"/>
        <v>0</v>
      </c>
      <c r="Q121" s="17"/>
      <c r="R121" s="6">
        <f t="shared" si="77"/>
        <v>71154.315295674023</v>
      </c>
      <c r="T121" s="30">
        <v>4.6621881336439541</v>
      </c>
      <c r="U121" s="81" t="str">
        <f t="shared" si="78"/>
        <v>NO</v>
      </c>
      <c r="V121" s="84">
        <v>0</v>
      </c>
      <c r="W121" s="84">
        <f t="shared" si="79"/>
        <v>4.6621881336439541</v>
      </c>
      <c r="X121" s="157">
        <v>4.6949455044146831</v>
      </c>
      <c r="Y121" s="90">
        <f t="shared" si="80"/>
        <v>-3.2757370770728933E-2</v>
      </c>
      <c r="Z121" s="92"/>
      <c r="AA121" s="90">
        <f t="shared" si="81"/>
        <v>4.6621881336439541</v>
      </c>
      <c r="AC121" s="97">
        <v>74042.774026740881</v>
      </c>
      <c r="AD121" s="98">
        <f t="shared" si="82"/>
        <v>-2888.4587310668576</v>
      </c>
      <c r="AF121" s="117"/>
    </row>
    <row r="122" spans="1:32" x14ac:dyDescent="0.2">
      <c r="A122" s="63" t="s">
        <v>52</v>
      </c>
      <c r="B122" s="29">
        <v>119</v>
      </c>
      <c r="C122" s="28" t="s">
        <v>55</v>
      </c>
      <c r="D122" s="9">
        <v>11690.829378295653</v>
      </c>
      <c r="E122" s="11">
        <v>308.4564097439287</v>
      </c>
      <c r="F122" s="51"/>
      <c r="G122" s="16">
        <f t="shared" si="73"/>
        <v>11999.285788039582</v>
      </c>
      <c r="H122" s="57"/>
      <c r="I122" s="53">
        <f t="shared" si="83"/>
        <v>4.7390544186570231</v>
      </c>
      <c r="J122" s="118">
        <v>7620.399505200493</v>
      </c>
      <c r="K122" s="118">
        <v>0</v>
      </c>
      <c r="L122" s="118">
        <v>4378.8862828390893</v>
      </c>
      <c r="M122" s="32">
        <f t="shared" si="74"/>
        <v>11999.285788039582</v>
      </c>
      <c r="N122" s="6">
        <f t="shared" si="75"/>
        <v>0</v>
      </c>
      <c r="O122" s="20">
        <f t="shared" si="76"/>
        <v>0</v>
      </c>
      <c r="Q122" s="17"/>
      <c r="R122" s="6">
        <f t="shared" si="77"/>
        <v>11999.285788039582</v>
      </c>
      <c r="T122" s="30">
        <v>4.7390544186570231</v>
      </c>
      <c r="U122" s="81" t="str">
        <f t="shared" si="78"/>
        <v>NO</v>
      </c>
      <c r="V122" s="84">
        <v>0</v>
      </c>
      <c r="W122" s="84">
        <f t="shared" si="79"/>
        <v>4.7390544186570231</v>
      </c>
      <c r="X122" s="157">
        <v>4.8248197660003864</v>
      </c>
      <c r="Y122" s="90">
        <f t="shared" si="80"/>
        <v>-8.5765347343363274E-2</v>
      </c>
      <c r="Z122" s="92"/>
      <c r="AA122" s="90">
        <f t="shared" si="81"/>
        <v>4.7390544186570231</v>
      </c>
      <c r="AC122" s="97">
        <v>15522.450630312394</v>
      </c>
      <c r="AD122" s="98">
        <f t="shared" si="82"/>
        <v>-3523.1648422728122</v>
      </c>
      <c r="AF122" s="117"/>
    </row>
    <row r="123" spans="1:32" x14ac:dyDescent="0.2">
      <c r="A123" s="63" t="s">
        <v>52</v>
      </c>
      <c r="B123" s="29">
        <v>120</v>
      </c>
      <c r="C123" s="28" t="s">
        <v>134</v>
      </c>
      <c r="D123" s="9">
        <v>51999.257684978526</v>
      </c>
      <c r="E123" s="11">
        <v>1387.834921269095</v>
      </c>
      <c r="F123" s="51"/>
      <c r="G123" s="16">
        <f t="shared" si="73"/>
        <v>53387.092606247621</v>
      </c>
      <c r="H123" s="57"/>
      <c r="I123" s="53">
        <f t="shared" si="83"/>
        <v>4.7404628490718901</v>
      </c>
      <c r="J123" s="118">
        <v>22356.022796223035</v>
      </c>
      <c r="K123" s="118">
        <v>11746.866940000142</v>
      </c>
      <c r="L123" s="118">
        <v>19284.202870024445</v>
      </c>
      <c r="M123" s="32">
        <f t="shared" si="74"/>
        <v>53387.092606247621</v>
      </c>
      <c r="N123" s="6">
        <f t="shared" si="75"/>
        <v>0</v>
      </c>
      <c r="O123" s="20">
        <f t="shared" si="76"/>
        <v>0</v>
      </c>
      <c r="Q123" s="17"/>
      <c r="R123" s="6">
        <f t="shared" si="77"/>
        <v>53387.092606247621</v>
      </c>
      <c r="T123" s="30">
        <v>4.7404628490718901</v>
      </c>
      <c r="U123" s="81" t="str">
        <f t="shared" si="78"/>
        <v>NO</v>
      </c>
      <c r="V123" s="84">
        <v>0</v>
      </c>
      <c r="W123" s="84">
        <f t="shared" si="79"/>
        <v>4.7404628490718901</v>
      </c>
      <c r="X123" s="157">
        <v>4.8145812257697136</v>
      </c>
      <c r="Y123" s="90">
        <f t="shared" si="80"/>
        <v>-7.4118376697823507E-2</v>
      </c>
      <c r="Z123" s="92"/>
      <c r="AA123" s="90">
        <f t="shared" si="81"/>
        <v>4.7404628490718901</v>
      </c>
      <c r="AC123" s="97">
        <v>44323.364543919364</v>
      </c>
      <c r="AD123" s="98">
        <f t="shared" si="82"/>
        <v>9063.7280623282568</v>
      </c>
      <c r="AF123" s="117"/>
    </row>
    <row r="124" spans="1:32" x14ac:dyDescent="0.2">
      <c r="A124" s="63" t="s">
        <v>52</v>
      </c>
      <c r="B124" s="29">
        <v>121</v>
      </c>
      <c r="C124" s="28" t="s">
        <v>135</v>
      </c>
      <c r="D124" s="9">
        <v>25404.006018713539</v>
      </c>
      <c r="E124" s="11">
        <v>771.74379938288951</v>
      </c>
      <c r="F124" s="51"/>
      <c r="G124" s="16">
        <f t="shared" si="73"/>
        <v>26175.749818096428</v>
      </c>
      <c r="H124" s="57"/>
      <c r="I124" s="53">
        <f t="shared" si="83"/>
        <v>4.757497240657294</v>
      </c>
      <c r="J124" s="118">
        <v>11303.813443801733</v>
      </c>
      <c r="K124" s="118">
        <v>8192.4102484118594</v>
      </c>
      <c r="L124" s="118">
        <v>6679.5261258828405</v>
      </c>
      <c r="M124" s="32">
        <f t="shared" si="74"/>
        <v>26175.749818096432</v>
      </c>
      <c r="N124" s="6">
        <f t="shared" si="75"/>
        <v>3.637978807091713E-12</v>
      </c>
      <c r="O124" s="20">
        <f t="shared" si="76"/>
        <v>3.637978807091713E-12</v>
      </c>
      <c r="Q124" s="17"/>
      <c r="R124" s="6">
        <f t="shared" si="77"/>
        <v>26175.749818096428</v>
      </c>
      <c r="T124" s="30">
        <v>4.757497240657294</v>
      </c>
      <c r="U124" s="81" t="str">
        <f t="shared" si="78"/>
        <v>NO</v>
      </c>
      <c r="V124" s="84">
        <v>0</v>
      </c>
      <c r="W124" s="84">
        <f t="shared" si="79"/>
        <v>4.757497240657294</v>
      </c>
      <c r="X124" s="157">
        <v>4.8496637638377296</v>
      </c>
      <c r="Y124" s="90">
        <f t="shared" si="80"/>
        <v>-9.2166523180435611E-2</v>
      </c>
      <c r="Z124" s="92"/>
      <c r="AA124" s="90">
        <f t="shared" si="81"/>
        <v>4.757497240657294</v>
      </c>
      <c r="AC124" s="97">
        <v>24917.848059466542</v>
      </c>
      <c r="AD124" s="98">
        <f t="shared" si="82"/>
        <v>1257.9017586298869</v>
      </c>
      <c r="AF124" s="117"/>
    </row>
    <row r="125" spans="1:32" x14ac:dyDescent="0.2">
      <c r="A125" s="63" t="s">
        <v>52</v>
      </c>
      <c r="B125" s="29">
        <v>122</v>
      </c>
      <c r="C125" s="28" t="s">
        <v>136</v>
      </c>
      <c r="D125" s="9">
        <v>28063.531185340038</v>
      </c>
      <c r="E125" s="11">
        <v>1479.5682859505096</v>
      </c>
      <c r="F125" s="51"/>
      <c r="G125" s="16">
        <f t="shared" si="73"/>
        <v>29543.099471290549</v>
      </c>
      <c r="H125" s="57"/>
      <c r="I125" s="53">
        <f t="shared" si="83"/>
        <v>4.8606613147894944</v>
      </c>
      <c r="J125" s="118">
        <v>13648.7369719289</v>
      </c>
      <c r="K125" s="118">
        <v>7145.1721327405567</v>
      </c>
      <c r="L125" s="118">
        <v>8749.1903666210892</v>
      </c>
      <c r="M125" s="32">
        <f t="shared" si="74"/>
        <v>29543.099471290545</v>
      </c>
      <c r="N125" s="6">
        <f t="shared" si="75"/>
        <v>-3.637978807091713E-12</v>
      </c>
      <c r="O125" s="20">
        <f t="shared" si="76"/>
        <v>-3.637978807091713E-12</v>
      </c>
      <c r="Q125" s="17"/>
      <c r="R125" s="6">
        <f t="shared" si="77"/>
        <v>29543.099471290549</v>
      </c>
      <c r="T125" s="30">
        <v>4.8606613147894944</v>
      </c>
      <c r="U125" s="81" t="str">
        <f t="shared" si="78"/>
        <v>NO</v>
      </c>
      <c r="V125" s="84">
        <v>0</v>
      </c>
      <c r="W125" s="84">
        <f t="shared" si="79"/>
        <v>4.8606613147894944</v>
      </c>
      <c r="X125" s="157">
        <v>5.0063470539367394</v>
      </c>
      <c r="Y125" s="90">
        <f t="shared" si="80"/>
        <v>-0.14568573914724503</v>
      </c>
      <c r="Z125" s="92"/>
      <c r="AA125" s="90">
        <f t="shared" si="81"/>
        <v>4.8606613147894944</v>
      </c>
      <c r="AC125" s="97">
        <v>20731.66168840924</v>
      </c>
      <c r="AD125" s="98">
        <f t="shared" si="82"/>
        <v>8811.4377828813085</v>
      </c>
      <c r="AF125" s="117"/>
    </row>
    <row r="126" spans="1:32" x14ac:dyDescent="0.2">
      <c r="A126" s="63" t="s">
        <v>52</v>
      </c>
      <c r="B126" s="29">
        <v>123</v>
      </c>
      <c r="C126" s="28" t="s">
        <v>137</v>
      </c>
      <c r="D126" s="9">
        <v>10102.50184822705</v>
      </c>
      <c r="E126" s="11">
        <v>111.22125561193347</v>
      </c>
      <c r="F126" s="51"/>
      <c r="G126" s="16">
        <f t="shared" si="73"/>
        <v>10213.723103838984</v>
      </c>
      <c r="H126" s="57"/>
      <c r="I126" s="53">
        <f t="shared" si="83"/>
        <v>4.6680635757947817</v>
      </c>
      <c r="J126" s="118">
        <v>3529.0560633008549</v>
      </c>
      <c r="K126" s="118">
        <v>2483.4098223228243</v>
      </c>
      <c r="L126" s="118">
        <v>4201.2572182153035</v>
      </c>
      <c r="M126" s="32">
        <f t="shared" si="74"/>
        <v>10213.723103838984</v>
      </c>
      <c r="N126" s="6">
        <f t="shared" si="75"/>
        <v>0</v>
      </c>
      <c r="O126" s="20">
        <f t="shared" si="76"/>
        <v>0</v>
      </c>
      <c r="Q126" s="17"/>
      <c r="R126" s="6">
        <f t="shared" si="77"/>
        <v>10213.723103838984</v>
      </c>
      <c r="T126" s="30">
        <v>4.6680635757947817</v>
      </c>
      <c r="U126" s="81" t="str">
        <f t="shared" si="78"/>
        <v>NO</v>
      </c>
      <c r="V126" s="84">
        <v>0</v>
      </c>
      <c r="W126" s="84">
        <f t="shared" si="79"/>
        <v>4.6680635757947817</v>
      </c>
      <c r="X126" s="157">
        <v>4.7087448227307611</v>
      </c>
      <c r="Y126" s="90">
        <f t="shared" si="80"/>
        <v>-4.0681246935979409E-2</v>
      </c>
      <c r="Z126" s="92"/>
      <c r="AA126" s="90">
        <f t="shared" si="81"/>
        <v>4.6680635757947817</v>
      </c>
      <c r="AC126" s="97">
        <v>14399.162557883295</v>
      </c>
      <c r="AD126" s="98">
        <f t="shared" si="82"/>
        <v>-4185.4394540443118</v>
      </c>
      <c r="AF126" s="117"/>
    </row>
    <row r="127" spans="1:32" x14ac:dyDescent="0.2">
      <c r="A127" s="63" t="s">
        <v>52</v>
      </c>
      <c r="B127" s="29">
        <v>124</v>
      </c>
      <c r="C127" s="28" t="s">
        <v>138</v>
      </c>
      <c r="D127" s="9">
        <v>59146.731570287244</v>
      </c>
      <c r="E127" s="11">
        <v>2634.1064376480881</v>
      </c>
      <c r="F127" s="51"/>
      <c r="G127" s="16">
        <f t="shared" si="73"/>
        <v>61780.83800793533</v>
      </c>
      <c r="H127" s="57"/>
      <c r="I127" s="53">
        <f t="shared" si="83"/>
        <v>4.8228601099090813</v>
      </c>
      <c r="J127" s="118">
        <v>23439.100134158136</v>
      </c>
      <c r="K127" s="118">
        <v>19243.211838537234</v>
      </c>
      <c r="L127" s="118">
        <v>19098.526035239964</v>
      </c>
      <c r="M127" s="32">
        <f t="shared" si="74"/>
        <v>61780.83800793533</v>
      </c>
      <c r="N127" s="6">
        <f t="shared" si="75"/>
        <v>0</v>
      </c>
      <c r="O127" s="20">
        <f t="shared" si="76"/>
        <v>0</v>
      </c>
      <c r="Q127" s="17"/>
      <c r="R127" s="6">
        <f t="shared" si="77"/>
        <v>61780.83800793533</v>
      </c>
      <c r="T127" s="30">
        <v>4.8228601099090813</v>
      </c>
      <c r="U127" s="81" t="str">
        <f t="shared" si="78"/>
        <v>NO</v>
      </c>
      <c r="V127" s="84">
        <v>0</v>
      </c>
      <c r="W127" s="84">
        <f t="shared" si="79"/>
        <v>4.8228601099090813</v>
      </c>
      <c r="X127" s="157">
        <v>4.9898986275040134</v>
      </c>
      <c r="Y127" s="90">
        <f t="shared" si="80"/>
        <v>-0.16703851759493205</v>
      </c>
      <c r="Z127" s="92"/>
      <c r="AA127" s="90">
        <f t="shared" si="81"/>
        <v>4.8228601099090813</v>
      </c>
      <c r="AC127" s="97">
        <v>59568.751598764531</v>
      </c>
      <c r="AD127" s="98">
        <f t="shared" si="82"/>
        <v>2212.086409170799</v>
      </c>
      <c r="AF127" s="117"/>
    </row>
    <row r="128" spans="1:32" x14ac:dyDescent="0.2">
      <c r="A128" s="93"/>
      <c r="B128" s="29">
        <v>125</v>
      </c>
      <c r="C128" s="28" t="s">
        <v>93</v>
      </c>
      <c r="D128" s="9">
        <v>0</v>
      </c>
      <c r="E128" s="11">
        <v>0</v>
      </c>
      <c r="F128" s="51"/>
      <c r="G128" s="16">
        <f t="shared" si="73"/>
        <v>0</v>
      </c>
      <c r="H128" s="57"/>
      <c r="I128" s="94"/>
      <c r="J128" s="118">
        <v>0</v>
      </c>
      <c r="K128" s="118">
        <v>0</v>
      </c>
      <c r="L128" s="118">
        <v>0</v>
      </c>
      <c r="M128" s="32">
        <f t="shared" si="74"/>
        <v>0</v>
      </c>
      <c r="N128" s="6">
        <f t="shared" si="75"/>
        <v>0</v>
      </c>
      <c r="O128" s="20">
        <f t="shared" si="76"/>
        <v>0</v>
      </c>
      <c r="Q128" s="17"/>
      <c r="R128" s="6">
        <f t="shared" si="77"/>
        <v>0</v>
      </c>
      <c r="T128" s="106"/>
      <c r="U128" s="81" t="str">
        <f t="shared" si="78"/>
        <v>NO</v>
      </c>
      <c r="V128" s="84">
        <v>0</v>
      </c>
      <c r="W128" s="84">
        <f t="shared" si="79"/>
        <v>0</v>
      </c>
      <c r="X128" s="157">
        <v>0</v>
      </c>
      <c r="Y128" s="90">
        <f t="shared" si="80"/>
        <v>0</v>
      </c>
      <c r="Z128" s="92"/>
      <c r="AA128" s="90">
        <f t="shared" si="81"/>
        <v>0</v>
      </c>
      <c r="AC128" s="97">
        <v>0</v>
      </c>
      <c r="AD128" s="98">
        <f t="shared" si="82"/>
        <v>0</v>
      </c>
      <c r="AF128" s="117"/>
    </row>
    <row r="129" spans="1:32" x14ac:dyDescent="0.2">
      <c r="A129" s="28" t="s">
        <v>52</v>
      </c>
      <c r="B129" s="29">
        <v>126</v>
      </c>
      <c r="C129" s="28" t="s">
        <v>139</v>
      </c>
      <c r="D129" s="9">
        <v>47455.90219199159</v>
      </c>
      <c r="E129" s="11">
        <v>3442.5223879790351</v>
      </c>
      <c r="F129" s="51"/>
      <c r="G129" s="16">
        <f t="shared" si="73"/>
        <v>50898.424579970626</v>
      </c>
      <c r="H129" s="57"/>
      <c r="I129" s="53">
        <f t="shared" si="83"/>
        <v>4.9521720743306705</v>
      </c>
      <c r="J129" s="118">
        <v>17827.819467590412</v>
      </c>
      <c r="K129" s="118">
        <v>15599.342034141611</v>
      </c>
      <c r="L129" s="118">
        <v>17471.2630782386</v>
      </c>
      <c r="M129" s="32">
        <f t="shared" si="74"/>
        <v>50898.424579970626</v>
      </c>
      <c r="N129" s="6">
        <f t="shared" si="75"/>
        <v>0</v>
      </c>
      <c r="O129" s="20">
        <f t="shared" si="76"/>
        <v>0</v>
      </c>
      <c r="Q129" s="17"/>
      <c r="R129" s="6">
        <f t="shared" si="77"/>
        <v>50898.424579970626</v>
      </c>
      <c r="T129" s="30">
        <v>4.9521720743306705</v>
      </c>
      <c r="U129" s="81" t="str">
        <f t="shared" si="78"/>
        <v>NO</v>
      </c>
      <c r="V129" s="84">
        <v>0</v>
      </c>
      <c r="W129" s="84">
        <f t="shared" si="79"/>
        <v>4.9521720743306705</v>
      </c>
      <c r="X129" s="157">
        <v>5.1411176998693158</v>
      </c>
      <c r="Y129" s="90">
        <f t="shared" si="80"/>
        <v>-0.18894562553864525</v>
      </c>
      <c r="Z129" s="92"/>
      <c r="AA129" s="90">
        <f t="shared" si="81"/>
        <v>4.9521720743306705</v>
      </c>
      <c r="AC129" s="97">
        <v>55077.249886515201</v>
      </c>
      <c r="AD129" s="98">
        <f t="shared" si="82"/>
        <v>-4178.8253065445751</v>
      </c>
      <c r="AF129" s="117"/>
    </row>
    <row r="130" spans="1:32" x14ac:dyDescent="0.2">
      <c r="A130" s="28" t="s">
        <v>52</v>
      </c>
      <c r="B130" s="29">
        <v>127</v>
      </c>
      <c r="C130" s="28" t="s">
        <v>140</v>
      </c>
      <c r="D130" s="9">
        <v>53245.910106834708</v>
      </c>
      <c r="E130" s="11">
        <v>4807.4940733099329</v>
      </c>
      <c r="F130" s="51"/>
      <c r="G130" s="16">
        <f t="shared" si="73"/>
        <v>58053.404180144644</v>
      </c>
      <c r="H130" s="57"/>
      <c r="I130" s="53">
        <f t="shared" si="83"/>
        <v>5.0341141328602701</v>
      </c>
      <c r="J130" s="118">
        <v>24465.794685700912</v>
      </c>
      <c r="K130" s="118">
        <v>14800.295550609195</v>
      </c>
      <c r="L130" s="118">
        <v>18787.313943834528</v>
      </c>
      <c r="M130" s="32">
        <f t="shared" si="74"/>
        <v>58053.404180144629</v>
      </c>
      <c r="N130" s="6">
        <f t="shared" si="75"/>
        <v>-1.4551915228366852E-11</v>
      </c>
      <c r="O130" s="20">
        <f t="shared" si="76"/>
        <v>-1.4551915228366852E-11</v>
      </c>
      <c r="Q130" s="17"/>
      <c r="R130" s="6">
        <f t="shared" si="77"/>
        <v>58053.404180144644</v>
      </c>
      <c r="T130" s="30">
        <v>5.0341141328602701</v>
      </c>
      <c r="U130" s="81" t="str">
        <f t="shared" si="78"/>
        <v>NO</v>
      </c>
      <c r="V130" s="84">
        <v>0</v>
      </c>
      <c r="W130" s="84">
        <f t="shared" si="79"/>
        <v>5.0341141328602701</v>
      </c>
      <c r="X130" s="157">
        <v>5.2627996832325312</v>
      </c>
      <c r="Y130" s="90">
        <f t="shared" si="80"/>
        <v>-0.22868555037226113</v>
      </c>
      <c r="Z130" s="92"/>
      <c r="AA130" s="90">
        <f t="shared" si="81"/>
        <v>5.0341141328602701</v>
      </c>
      <c r="AC130" s="97">
        <v>48961.428077004559</v>
      </c>
      <c r="AD130" s="98">
        <f t="shared" si="82"/>
        <v>9091.9761031400849</v>
      </c>
      <c r="AF130" s="117"/>
    </row>
    <row r="131" spans="1:32" x14ac:dyDescent="0.2">
      <c r="A131" s="28" t="s">
        <v>16</v>
      </c>
      <c r="B131" s="29">
        <v>128</v>
      </c>
      <c r="C131" s="28" t="s">
        <v>141</v>
      </c>
      <c r="D131" s="9">
        <v>50364.757842989333</v>
      </c>
      <c r="E131" s="11">
        <v>3543.472592365144</v>
      </c>
      <c r="F131" s="51"/>
      <c r="G131" s="16">
        <f t="shared" si="73"/>
        <v>53908.230435354475</v>
      </c>
      <c r="H131" s="57"/>
      <c r="I131" s="53">
        <f t="shared" si="83"/>
        <v>4.9420819981073043</v>
      </c>
      <c r="J131" s="118">
        <v>19392.729760573064</v>
      </c>
      <c r="K131" s="118">
        <v>18681.06995284561</v>
      </c>
      <c r="L131" s="118">
        <v>15834.430721935803</v>
      </c>
      <c r="M131" s="32">
        <f t="shared" si="74"/>
        <v>53908.230435354475</v>
      </c>
      <c r="N131" s="6">
        <f t="shared" si="75"/>
        <v>0</v>
      </c>
      <c r="O131" s="20">
        <f t="shared" si="76"/>
        <v>0</v>
      </c>
      <c r="Q131" s="17"/>
      <c r="R131" s="6">
        <f t="shared" si="77"/>
        <v>53908.230435354475</v>
      </c>
      <c r="T131" s="30">
        <v>4.9420819981073043</v>
      </c>
      <c r="U131" s="81" t="str">
        <f t="shared" si="78"/>
        <v>NO</v>
      </c>
      <c r="V131" s="84">
        <v>0</v>
      </c>
      <c r="W131" s="84">
        <f t="shared" si="79"/>
        <v>4.9420819981073043</v>
      </c>
      <c r="X131" s="157">
        <v>5.187881137855924</v>
      </c>
      <c r="Y131" s="90">
        <f t="shared" si="80"/>
        <v>-0.24579913974861967</v>
      </c>
      <c r="Z131" s="92"/>
      <c r="AA131" s="90">
        <f t="shared" si="81"/>
        <v>4.9420819981073043</v>
      </c>
      <c r="AC131" s="97">
        <v>69263.259117602967</v>
      </c>
      <c r="AD131" s="98">
        <f t="shared" si="82"/>
        <v>-15355.028682248492</v>
      </c>
      <c r="AF131" s="117"/>
    </row>
    <row r="132" spans="1:32" x14ac:dyDescent="0.2">
      <c r="A132" s="28" t="s">
        <v>52</v>
      </c>
      <c r="B132" s="29">
        <v>129</v>
      </c>
      <c r="C132" s="28" t="s">
        <v>56</v>
      </c>
      <c r="D132" s="9">
        <v>13990.210511941481</v>
      </c>
      <c r="E132" s="11">
        <v>1746.3949248424728</v>
      </c>
      <c r="F132" s="51"/>
      <c r="G132" s="16">
        <f t="shared" si="73"/>
        <v>15736.605436783953</v>
      </c>
      <c r="H132" s="57"/>
      <c r="I132" s="53">
        <f t="shared" si="83"/>
        <v>5.1935991540541098</v>
      </c>
      <c r="J132" s="118">
        <v>6543.9349341081779</v>
      </c>
      <c r="K132" s="118">
        <v>3583.5834162973356</v>
      </c>
      <c r="L132" s="118">
        <v>5609.0870863784385</v>
      </c>
      <c r="M132" s="32">
        <f t="shared" si="74"/>
        <v>15736.605436783952</v>
      </c>
      <c r="N132" s="6">
        <f t="shared" si="75"/>
        <v>-1.8189894035458565E-12</v>
      </c>
      <c r="O132" s="20">
        <f t="shared" si="76"/>
        <v>-1.8189894035458565E-12</v>
      </c>
      <c r="Q132" s="17"/>
      <c r="R132" s="6">
        <f t="shared" si="77"/>
        <v>15736.605436783953</v>
      </c>
      <c r="T132" s="30">
        <v>5.1935991540541098</v>
      </c>
      <c r="U132" s="81" t="str">
        <f t="shared" si="78"/>
        <v>NO</v>
      </c>
      <c r="V132" s="84">
        <v>0</v>
      </c>
      <c r="W132" s="84">
        <f t="shared" si="79"/>
        <v>5.1935991540541098</v>
      </c>
      <c r="X132" s="157">
        <v>5.6558383491739184</v>
      </c>
      <c r="Y132" s="90">
        <f t="shared" si="80"/>
        <v>-0.4622391951198086</v>
      </c>
      <c r="Z132" s="92"/>
      <c r="AA132" s="90">
        <f t="shared" si="81"/>
        <v>5.1935991540541098</v>
      </c>
      <c r="AC132" s="97">
        <v>4123.6566850271292</v>
      </c>
      <c r="AD132" s="98">
        <f t="shared" si="82"/>
        <v>11612.948751756823</v>
      </c>
      <c r="AF132" s="117"/>
    </row>
    <row r="133" spans="1:32" x14ac:dyDescent="0.2">
      <c r="A133" s="28" t="s">
        <v>52</v>
      </c>
      <c r="B133" s="29">
        <v>130</v>
      </c>
      <c r="C133" s="28" t="s">
        <v>57</v>
      </c>
      <c r="D133" s="9">
        <v>89763.591604836402</v>
      </c>
      <c r="E133" s="11">
        <v>5909.5629403031617</v>
      </c>
      <c r="F133" s="51"/>
      <c r="G133" s="16">
        <f t="shared" ref="G133:G196" si="84">SUM(D133:F133)</f>
        <v>95673.154545139565</v>
      </c>
      <c r="H133" s="57"/>
      <c r="I133" s="53">
        <f t="shared" ref="I133:I191" si="85">W133</f>
        <v>4.9212054187099206</v>
      </c>
      <c r="J133" s="118">
        <v>37411.003593032816</v>
      </c>
      <c r="K133" s="118">
        <v>28144.373789602032</v>
      </c>
      <c r="L133" s="118">
        <v>30117.777162504713</v>
      </c>
      <c r="M133" s="32">
        <f t="shared" ref="M133:M196" si="86">L133+K133+J133</f>
        <v>95673.154545139565</v>
      </c>
      <c r="N133" s="6">
        <f t="shared" ref="N133:N196" si="87">M133-G133-F133</f>
        <v>0</v>
      </c>
      <c r="O133" s="20">
        <f t="shared" ref="O133:O196" si="88">IF(ISERROR(N133), 0, N133)</f>
        <v>0</v>
      </c>
      <c r="Q133" s="17"/>
      <c r="R133" s="6">
        <f t="shared" ref="R133:R196" si="89">G133-Q133</f>
        <v>95673.154545139565</v>
      </c>
      <c r="T133" s="30">
        <v>4.9212054187099206</v>
      </c>
      <c r="U133" s="81" t="str">
        <f t="shared" ref="U133:U196" si="90">IF(A133="Childminders","YES","NO")</f>
        <v>NO</v>
      </c>
      <c r="V133" s="84">
        <v>0</v>
      </c>
      <c r="W133" s="84">
        <f t="shared" ref="W133:W196" si="91">MAX(T133,V133)</f>
        <v>4.9212054187099206</v>
      </c>
      <c r="X133" s="157">
        <v>5.1020850701072211</v>
      </c>
      <c r="Y133" s="90">
        <f t="shared" ref="Y133:Y196" si="92">I133-X133</f>
        <v>-0.18087965139730056</v>
      </c>
      <c r="Z133" s="92"/>
      <c r="AA133" s="90">
        <f t="shared" ref="AA133:AA196" si="93">I133-Z133</f>
        <v>4.9212054187099206</v>
      </c>
      <c r="AC133" s="97">
        <v>91871.745527160645</v>
      </c>
      <c r="AD133" s="98">
        <f t="shared" ref="AD133:AD196" si="94">G133-AC133</f>
        <v>3801.40901797892</v>
      </c>
      <c r="AF133" s="117"/>
    </row>
    <row r="134" spans="1:32" x14ac:dyDescent="0.2">
      <c r="A134" s="28" t="s">
        <v>52</v>
      </c>
      <c r="B134" s="29">
        <v>131</v>
      </c>
      <c r="C134" s="28" t="s">
        <v>186</v>
      </c>
      <c r="D134" s="9">
        <v>74383.594504084904</v>
      </c>
      <c r="E134" s="11">
        <v>1871.1089762601114</v>
      </c>
      <c r="F134" s="51"/>
      <c r="G134" s="16">
        <f t="shared" si="84"/>
        <v>76254.703480345022</v>
      </c>
      <c r="H134" s="57"/>
      <c r="I134" s="53">
        <f t="shared" si="85"/>
        <v>4.7333770006421485</v>
      </c>
      <c r="J134" s="118">
        <v>31353.889252253601</v>
      </c>
      <c r="K134" s="118">
        <v>16102.948556184589</v>
      </c>
      <c r="L134" s="118">
        <v>28797.865671906835</v>
      </c>
      <c r="M134" s="32">
        <f t="shared" si="86"/>
        <v>76254.703480345022</v>
      </c>
      <c r="N134" s="6">
        <f t="shared" si="87"/>
        <v>0</v>
      </c>
      <c r="O134" s="20">
        <f t="shared" si="88"/>
        <v>0</v>
      </c>
      <c r="Q134" s="17"/>
      <c r="R134" s="6">
        <f t="shared" si="89"/>
        <v>76254.703480345022</v>
      </c>
      <c r="T134" s="30">
        <v>4.7333770006421485</v>
      </c>
      <c r="U134" s="81" t="str">
        <f t="shared" si="90"/>
        <v>NO</v>
      </c>
      <c r="V134" s="84">
        <v>0</v>
      </c>
      <c r="W134" s="84">
        <f t="shared" si="91"/>
        <v>4.7333770006421485</v>
      </c>
      <c r="X134" s="157">
        <v>4.8109007031148785</v>
      </c>
      <c r="Y134" s="90">
        <f t="shared" si="92"/>
        <v>-7.7523702472729994E-2</v>
      </c>
      <c r="Z134" s="92"/>
      <c r="AA134" s="90">
        <f t="shared" si="93"/>
        <v>4.7333770006421485</v>
      </c>
      <c r="AC134" s="97">
        <v>101357.81724256011</v>
      </c>
      <c r="AD134" s="98">
        <f t="shared" si="94"/>
        <v>-25103.113762215085</v>
      </c>
      <c r="AF134" s="117"/>
    </row>
    <row r="135" spans="1:32" x14ac:dyDescent="0.2">
      <c r="A135" s="28" t="s">
        <v>16</v>
      </c>
      <c r="B135" s="29">
        <v>132</v>
      </c>
      <c r="C135" s="28" t="s">
        <v>142</v>
      </c>
      <c r="D135" s="9">
        <v>83851.227063403712</v>
      </c>
      <c r="E135" s="11">
        <v>1185.3408758053195</v>
      </c>
      <c r="F135" s="51"/>
      <c r="G135" s="16">
        <f t="shared" si="84"/>
        <v>85036.567939209039</v>
      </c>
      <c r="H135" s="57"/>
      <c r="I135" s="53">
        <f t="shared" si="85"/>
        <v>4.6825014696296376</v>
      </c>
      <c r="J135" s="118">
        <v>33966.865660693402</v>
      </c>
      <c r="K135" s="118">
        <v>23943.971264951149</v>
      </c>
      <c r="L135" s="118">
        <v>27125.731013564488</v>
      </c>
      <c r="M135" s="32">
        <f t="shared" si="86"/>
        <v>85036.567939209039</v>
      </c>
      <c r="N135" s="6">
        <f t="shared" si="87"/>
        <v>0</v>
      </c>
      <c r="O135" s="20">
        <f t="shared" si="88"/>
        <v>0</v>
      </c>
      <c r="Q135" s="17"/>
      <c r="R135" s="6">
        <f t="shared" si="89"/>
        <v>85036.567939209039</v>
      </c>
      <c r="T135" s="30">
        <v>4.6825014696296376</v>
      </c>
      <c r="U135" s="81" t="str">
        <f t="shared" si="90"/>
        <v>NO</v>
      </c>
      <c r="V135" s="84">
        <v>0</v>
      </c>
      <c r="W135" s="84">
        <f t="shared" si="91"/>
        <v>4.6825014696296376</v>
      </c>
      <c r="X135" s="157">
        <v>4.7473683316494242</v>
      </c>
      <c r="Y135" s="90">
        <f t="shared" si="92"/>
        <v>-6.4866862019786531E-2</v>
      </c>
      <c r="Z135" s="92"/>
      <c r="AA135" s="90">
        <f t="shared" si="93"/>
        <v>4.6825014696296376</v>
      </c>
      <c r="AC135" s="97">
        <v>89445.369334208866</v>
      </c>
      <c r="AD135" s="98">
        <f t="shared" si="94"/>
        <v>-4408.8013949998276</v>
      </c>
      <c r="AF135" s="117"/>
    </row>
    <row r="136" spans="1:32" x14ac:dyDescent="0.2">
      <c r="A136" s="28" t="s">
        <v>58</v>
      </c>
      <c r="B136" s="29">
        <v>133</v>
      </c>
      <c r="C136" s="28" t="s">
        <v>143</v>
      </c>
      <c r="D136" s="9">
        <v>25985.777148913086</v>
      </c>
      <c r="E136" s="11">
        <v>176.77273911352108</v>
      </c>
      <c r="F136" s="51"/>
      <c r="G136" s="16">
        <f t="shared" si="84"/>
        <v>26162.549888026606</v>
      </c>
      <c r="H136" s="57"/>
      <c r="I136" s="53">
        <f t="shared" si="85"/>
        <v>4.6486407050509255</v>
      </c>
      <c r="J136" s="118">
        <v>12383.978838255664</v>
      </c>
      <c r="K136" s="118">
        <v>2733.4007345699447</v>
      </c>
      <c r="L136" s="118">
        <v>11045.170315201001</v>
      </c>
      <c r="M136" s="32">
        <f t="shared" si="86"/>
        <v>26162.54988802661</v>
      </c>
      <c r="N136" s="6">
        <f t="shared" si="87"/>
        <v>3.637978807091713E-12</v>
      </c>
      <c r="O136" s="20">
        <f t="shared" si="88"/>
        <v>3.637978807091713E-12</v>
      </c>
      <c r="Q136" s="17"/>
      <c r="R136" s="6">
        <f t="shared" si="89"/>
        <v>26162.549888026606</v>
      </c>
      <c r="T136" s="30">
        <v>4.6486407050509255</v>
      </c>
      <c r="U136" s="81" t="str">
        <f t="shared" si="90"/>
        <v>NO</v>
      </c>
      <c r="V136" s="84">
        <v>0</v>
      </c>
      <c r="W136" s="84">
        <f t="shared" si="91"/>
        <v>4.6486407050509255</v>
      </c>
      <c r="X136" s="157">
        <v>4.6725482634464326</v>
      </c>
      <c r="Y136" s="90">
        <f t="shared" si="92"/>
        <v>-2.3907558395507067E-2</v>
      </c>
      <c r="Z136" s="92"/>
      <c r="AA136" s="90">
        <f t="shared" si="93"/>
        <v>4.6486407050509255</v>
      </c>
      <c r="AC136" s="97">
        <v>32191.531403151967</v>
      </c>
      <c r="AD136" s="98">
        <f t="shared" si="94"/>
        <v>-6028.9815151253606</v>
      </c>
      <c r="AF136" s="117"/>
    </row>
    <row r="137" spans="1:32" x14ac:dyDescent="0.2">
      <c r="A137" s="28" t="s">
        <v>7</v>
      </c>
      <c r="B137" s="29">
        <v>134</v>
      </c>
      <c r="C137" s="28" t="s">
        <v>144</v>
      </c>
      <c r="D137" s="9">
        <v>3601.4403298067173</v>
      </c>
      <c r="E137" s="11">
        <v>216.50092239004417</v>
      </c>
      <c r="F137" s="51"/>
      <c r="G137" s="16">
        <f t="shared" si="84"/>
        <v>3817.9412521967615</v>
      </c>
      <c r="H137" s="57"/>
      <c r="I137" s="53">
        <f t="shared" si="85"/>
        <v>4.8947964771753361</v>
      </c>
      <c r="J137" s="118">
        <v>881.06336589156047</v>
      </c>
      <c r="K137" s="118">
        <v>2055.8145204136413</v>
      </c>
      <c r="L137" s="118">
        <v>881.06336589156047</v>
      </c>
      <c r="M137" s="32">
        <f t="shared" si="86"/>
        <v>3817.941252196762</v>
      </c>
      <c r="N137" s="6">
        <f t="shared" si="87"/>
        <v>4.5474735088646412E-13</v>
      </c>
      <c r="O137" s="20">
        <f t="shared" si="88"/>
        <v>4.5474735088646412E-13</v>
      </c>
      <c r="Q137" s="17"/>
      <c r="R137" s="6">
        <f t="shared" si="89"/>
        <v>3817.9412521967615</v>
      </c>
      <c r="T137" s="30">
        <v>4.8947964771753361</v>
      </c>
      <c r="U137" s="81" t="str">
        <f t="shared" si="90"/>
        <v>YES</v>
      </c>
      <c r="V137" s="84">
        <v>4.8947964771753361</v>
      </c>
      <c r="W137" s="84">
        <f t="shared" si="91"/>
        <v>4.8947964771753361</v>
      </c>
      <c r="X137" s="157">
        <v>5.0935713928501798</v>
      </c>
      <c r="Y137" s="90">
        <f t="shared" si="92"/>
        <v>-0.19877491567484373</v>
      </c>
      <c r="Z137" s="92"/>
      <c r="AA137" s="90">
        <f t="shared" si="93"/>
        <v>4.8947964771753361</v>
      </c>
      <c r="AC137" s="97">
        <v>2916.1649448303483</v>
      </c>
      <c r="AD137" s="98">
        <f t="shared" si="94"/>
        <v>901.77630736641322</v>
      </c>
      <c r="AF137" s="117"/>
    </row>
    <row r="138" spans="1:32" x14ac:dyDescent="0.2">
      <c r="A138" s="28" t="s">
        <v>7</v>
      </c>
      <c r="B138" s="29">
        <v>135</v>
      </c>
      <c r="C138" s="28" t="s">
        <v>59</v>
      </c>
      <c r="D138" s="9">
        <v>2659.5251666264985</v>
      </c>
      <c r="E138" s="11">
        <v>159.87760422649413</v>
      </c>
      <c r="F138" s="51"/>
      <c r="G138" s="16">
        <f t="shared" si="84"/>
        <v>2819.4027708529925</v>
      </c>
      <c r="H138" s="57"/>
      <c r="I138" s="53">
        <f t="shared" si="85"/>
        <v>4.8947964771753361</v>
      </c>
      <c r="J138" s="118">
        <v>1409.7013854264965</v>
      </c>
      <c r="K138" s="118">
        <v>0</v>
      </c>
      <c r="L138" s="118">
        <v>1409.7013854264965</v>
      </c>
      <c r="M138" s="32">
        <f t="shared" si="86"/>
        <v>2819.4027708529929</v>
      </c>
      <c r="N138" s="6">
        <f t="shared" si="87"/>
        <v>4.5474735088646412E-13</v>
      </c>
      <c r="O138" s="20">
        <f t="shared" si="88"/>
        <v>4.5474735088646412E-13</v>
      </c>
      <c r="Q138" s="17"/>
      <c r="R138" s="6">
        <f t="shared" si="89"/>
        <v>2819.4027708529925</v>
      </c>
      <c r="T138" s="30">
        <v>4.8947964771753361</v>
      </c>
      <c r="U138" s="81" t="str">
        <f t="shared" si="90"/>
        <v>YES</v>
      </c>
      <c r="V138" s="84">
        <v>4.8947964771753361</v>
      </c>
      <c r="W138" s="84">
        <f t="shared" si="91"/>
        <v>4.8947964771753361</v>
      </c>
      <c r="X138" s="157">
        <v>5.0935713928501807</v>
      </c>
      <c r="Y138" s="90">
        <f t="shared" si="92"/>
        <v>-0.19877491567484462</v>
      </c>
      <c r="Z138" s="92"/>
      <c r="AA138" s="90">
        <f t="shared" si="93"/>
        <v>4.8947964771753361</v>
      </c>
      <c r="AC138" s="97">
        <v>5402.579266212013</v>
      </c>
      <c r="AD138" s="98">
        <f t="shared" si="94"/>
        <v>-2583.1764953590205</v>
      </c>
      <c r="AF138" s="117"/>
    </row>
    <row r="139" spans="1:32" x14ac:dyDescent="0.2">
      <c r="A139" s="93"/>
      <c r="B139" s="29">
        <v>136</v>
      </c>
      <c r="C139" s="28" t="s">
        <v>93</v>
      </c>
      <c r="D139" s="9">
        <v>0</v>
      </c>
      <c r="E139" s="11">
        <v>0</v>
      </c>
      <c r="F139" s="51"/>
      <c r="G139" s="16">
        <f t="shared" si="84"/>
        <v>0</v>
      </c>
      <c r="H139" s="57"/>
      <c r="I139" s="94"/>
      <c r="J139" s="118">
        <v>0</v>
      </c>
      <c r="K139" s="118">
        <v>0</v>
      </c>
      <c r="L139" s="118">
        <v>0</v>
      </c>
      <c r="M139" s="32">
        <f t="shared" si="86"/>
        <v>0</v>
      </c>
      <c r="N139" s="6">
        <f t="shared" si="87"/>
        <v>0</v>
      </c>
      <c r="O139" s="20">
        <f t="shared" si="88"/>
        <v>0</v>
      </c>
      <c r="Q139" s="17"/>
      <c r="R139" s="6">
        <f t="shared" si="89"/>
        <v>0</v>
      </c>
      <c r="T139" s="106"/>
      <c r="U139" s="81" t="str">
        <f t="shared" si="90"/>
        <v>NO</v>
      </c>
      <c r="V139" s="84">
        <v>0</v>
      </c>
      <c r="W139" s="84">
        <f t="shared" si="91"/>
        <v>0</v>
      </c>
      <c r="X139" s="157">
        <v>0</v>
      </c>
      <c r="Y139" s="90">
        <f t="shared" si="92"/>
        <v>0</v>
      </c>
      <c r="Z139" s="92"/>
      <c r="AA139" s="90">
        <f t="shared" si="93"/>
        <v>0</v>
      </c>
      <c r="AC139" s="97">
        <v>0</v>
      </c>
      <c r="AD139" s="98">
        <f t="shared" si="94"/>
        <v>0</v>
      </c>
      <c r="AF139" s="117"/>
    </row>
    <row r="140" spans="1:32" x14ac:dyDescent="0.2">
      <c r="A140" s="28" t="s">
        <v>7</v>
      </c>
      <c r="B140" s="29">
        <v>137</v>
      </c>
      <c r="C140" s="28" t="s">
        <v>60</v>
      </c>
      <c r="D140" s="9">
        <v>6836.9650876426886</v>
      </c>
      <c r="E140" s="11">
        <v>411.00479593468964</v>
      </c>
      <c r="F140" s="51"/>
      <c r="G140" s="16">
        <f t="shared" si="84"/>
        <v>7247.9698835773779</v>
      </c>
      <c r="H140" s="57"/>
      <c r="I140" s="53">
        <f t="shared" si="85"/>
        <v>4.8947964771753361</v>
      </c>
      <c r="J140" s="118">
        <v>2995.6154440313057</v>
      </c>
      <c r="K140" s="118">
        <v>2020.3272459541197</v>
      </c>
      <c r="L140" s="118">
        <v>2232.0271935919532</v>
      </c>
      <c r="M140" s="32">
        <f t="shared" si="86"/>
        <v>7247.9698835773788</v>
      </c>
      <c r="N140" s="6">
        <f t="shared" si="87"/>
        <v>9.0949470177292824E-13</v>
      </c>
      <c r="O140" s="20">
        <f t="shared" si="88"/>
        <v>9.0949470177292824E-13</v>
      </c>
      <c r="Q140" s="17"/>
      <c r="R140" s="6">
        <f t="shared" si="89"/>
        <v>7247.9698835773779</v>
      </c>
      <c r="T140" s="30">
        <v>4.8947964771753361</v>
      </c>
      <c r="U140" s="81" t="str">
        <f t="shared" si="90"/>
        <v>YES</v>
      </c>
      <c r="V140" s="84">
        <v>4.8947964771753361</v>
      </c>
      <c r="W140" s="84">
        <f t="shared" si="91"/>
        <v>4.8947964771753361</v>
      </c>
      <c r="X140" s="157">
        <v>5.0935713928501798</v>
      </c>
      <c r="Y140" s="90">
        <f t="shared" si="92"/>
        <v>-0.19877491567484373</v>
      </c>
      <c r="Z140" s="92"/>
      <c r="AA140" s="90">
        <f t="shared" si="93"/>
        <v>4.8947964771753361</v>
      </c>
      <c r="AC140" s="97">
        <v>5617.4545779363552</v>
      </c>
      <c r="AD140" s="98">
        <f t="shared" si="94"/>
        <v>1630.5153056410227</v>
      </c>
      <c r="AF140" s="117"/>
    </row>
    <row r="141" spans="1:32" x14ac:dyDescent="0.2">
      <c r="A141" s="93"/>
      <c r="B141" s="29">
        <v>138</v>
      </c>
      <c r="C141" s="28" t="s">
        <v>93</v>
      </c>
      <c r="D141" s="9">
        <v>0</v>
      </c>
      <c r="E141" s="11">
        <v>0</v>
      </c>
      <c r="F141" s="51"/>
      <c r="G141" s="16">
        <f t="shared" si="84"/>
        <v>0</v>
      </c>
      <c r="H141" s="57"/>
      <c r="I141" s="94"/>
      <c r="J141" s="118">
        <v>0</v>
      </c>
      <c r="K141" s="118">
        <v>0</v>
      </c>
      <c r="L141" s="118">
        <v>0</v>
      </c>
      <c r="M141" s="32">
        <f t="shared" si="86"/>
        <v>0</v>
      </c>
      <c r="N141" s="6">
        <f t="shared" si="87"/>
        <v>0</v>
      </c>
      <c r="O141" s="20">
        <f t="shared" si="88"/>
        <v>0</v>
      </c>
      <c r="Q141" s="17"/>
      <c r="R141" s="6">
        <f t="shared" si="89"/>
        <v>0</v>
      </c>
      <c r="T141" s="106"/>
      <c r="U141" s="81" t="str">
        <f t="shared" si="90"/>
        <v>NO</v>
      </c>
      <c r="V141" s="84">
        <v>0</v>
      </c>
      <c r="W141" s="84">
        <f t="shared" si="91"/>
        <v>0</v>
      </c>
      <c r="X141" s="157">
        <v>0</v>
      </c>
      <c r="Y141" s="90">
        <f t="shared" si="92"/>
        <v>0</v>
      </c>
      <c r="Z141" s="92"/>
      <c r="AA141" s="90">
        <f t="shared" si="93"/>
        <v>0</v>
      </c>
      <c r="AC141" s="97">
        <v>0</v>
      </c>
      <c r="AD141" s="98">
        <f t="shared" si="94"/>
        <v>0</v>
      </c>
      <c r="AF141" s="117"/>
    </row>
    <row r="142" spans="1:32" x14ac:dyDescent="0.2">
      <c r="A142" s="28" t="s">
        <v>7</v>
      </c>
      <c r="B142" s="29">
        <v>139</v>
      </c>
      <c r="C142" s="28" t="s">
        <v>61</v>
      </c>
      <c r="D142" s="9">
        <v>10998.24469948667</v>
      </c>
      <c r="E142" s="11">
        <v>661.16050914498101</v>
      </c>
      <c r="F142" s="51"/>
      <c r="G142" s="16">
        <f t="shared" si="84"/>
        <v>11659.405208631651</v>
      </c>
      <c r="H142" s="57"/>
      <c r="I142" s="53">
        <f t="shared" si="85"/>
        <v>4.8947964771753361</v>
      </c>
      <c r="J142" s="118">
        <v>4052.8914831011793</v>
      </c>
      <c r="K142" s="118">
        <v>2672.5588765377333</v>
      </c>
      <c r="L142" s="118">
        <v>4933.9548489927383</v>
      </c>
      <c r="M142" s="32">
        <f t="shared" si="86"/>
        <v>11659.405208631651</v>
      </c>
      <c r="N142" s="6">
        <f t="shared" si="87"/>
        <v>0</v>
      </c>
      <c r="O142" s="20">
        <f t="shared" si="88"/>
        <v>0</v>
      </c>
      <c r="Q142" s="17"/>
      <c r="R142" s="6">
        <f t="shared" si="89"/>
        <v>11659.405208631651</v>
      </c>
      <c r="T142" s="30">
        <v>4.8947964771753361</v>
      </c>
      <c r="U142" s="81" t="str">
        <f t="shared" si="90"/>
        <v>YES</v>
      </c>
      <c r="V142" s="84">
        <v>4.8947964771753361</v>
      </c>
      <c r="W142" s="84">
        <f t="shared" si="91"/>
        <v>4.8947964771753361</v>
      </c>
      <c r="X142" s="157">
        <v>5.0935713928501807</v>
      </c>
      <c r="Y142" s="90">
        <f t="shared" si="92"/>
        <v>-0.19877491567484462</v>
      </c>
      <c r="Z142" s="92"/>
      <c r="AA142" s="90">
        <f t="shared" si="93"/>
        <v>4.8947964771753361</v>
      </c>
      <c r="AC142" s="97">
        <v>7275.0641255241317</v>
      </c>
      <c r="AD142" s="98">
        <f t="shared" si="94"/>
        <v>4384.3410831075198</v>
      </c>
      <c r="AF142" s="117"/>
    </row>
    <row r="143" spans="1:32" x14ac:dyDescent="0.2">
      <c r="A143" s="93"/>
      <c r="B143" s="29">
        <v>140</v>
      </c>
      <c r="C143" s="93" t="s">
        <v>498</v>
      </c>
      <c r="D143" s="9">
        <v>0</v>
      </c>
      <c r="E143" s="11">
        <v>0</v>
      </c>
      <c r="F143" s="51"/>
      <c r="G143" s="16">
        <f t="shared" si="84"/>
        <v>0</v>
      </c>
      <c r="H143" s="57"/>
      <c r="I143" s="94"/>
      <c r="J143" s="118">
        <v>0</v>
      </c>
      <c r="K143" s="118">
        <v>0</v>
      </c>
      <c r="L143" s="118">
        <v>0</v>
      </c>
      <c r="M143" s="32">
        <f t="shared" si="86"/>
        <v>0</v>
      </c>
      <c r="N143" s="6">
        <f t="shared" si="87"/>
        <v>0</v>
      </c>
      <c r="O143" s="20">
        <f t="shared" si="88"/>
        <v>0</v>
      </c>
      <c r="Q143" s="17"/>
      <c r="R143" s="6">
        <f t="shared" si="89"/>
        <v>0</v>
      </c>
      <c r="T143" s="106"/>
      <c r="U143" s="81" t="str">
        <f t="shared" si="90"/>
        <v>NO</v>
      </c>
      <c r="V143" s="84">
        <v>0</v>
      </c>
      <c r="W143" s="84">
        <f t="shared" si="91"/>
        <v>0</v>
      </c>
      <c r="X143" s="157">
        <v>0</v>
      </c>
      <c r="Y143" s="90">
        <f t="shared" si="92"/>
        <v>0</v>
      </c>
      <c r="Z143" s="92"/>
      <c r="AA143" s="90">
        <f t="shared" si="93"/>
        <v>0</v>
      </c>
      <c r="AC143" s="97">
        <v>3130.3867371271226</v>
      </c>
      <c r="AD143" s="98">
        <f t="shared" si="94"/>
        <v>-3130.3867371271226</v>
      </c>
      <c r="AF143" s="117"/>
    </row>
    <row r="144" spans="1:32" x14ac:dyDescent="0.2">
      <c r="A144" s="28" t="s">
        <v>7</v>
      </c>
      <c r="B144" s="29">
        <v>141</v>
      </c>
      <c r="C144" s="28" t="s">
        <v>145</v>
      </c>
      <c r="D144" s="9">
        <v>5845.4146891478258</v>
      </c>
      <c r="E144" s="11">
        <v>351.3976509561486</v>
      </c>
      <c r="F144" s="51"/>
      <c r="G144" s="16">
        <f t="shared" si="84"/>
        <v>6196.8123401039747</v>
      </c>
      <c r="H144" s="57"/>
      <c r="I144" s="53">
        <f t="shared" si="85"/>
        <v>4.8947964771753361</v>
      </c>
      <c r="J144" s="118">
        <v>881.06336589156047</v>
      </c>
      <c r="K144" s="118">
        <v>2672.5588765377333</v>
      </c>
      <c r="L144" s="118">
        <v>2643.1900976746815</v>
      </c>
      <c r="M144" s="32">
        <f t="shared" si="86"/>
        <v>6196.8123401039747</v>
      </c>
      <c r="N144" s="6">
        <f t="shared" si="87"/>
        <v>0</v>
      </c>
      <c r="O144" s="20">
        <f t="shared" si="88"/>
        <v>0</v>
      </c>
      <c r="Q144" s="17"/>
      <c r="R144" s="6">
        <f t="shared" si="89"/>
        <v>6196.8123401039747</v>
      </c>
      <c r="T144" s="30">
        <v>4.8947964771753361</v>
      </c>
      <c r="U144" s="81" t="str">
        <f t="shared" si="90"/>
        <v>YES</v>
      </c>
      <c r="V144" s="84">
        <v>4.8947964771753361</v>
      </c>
      <c r="W144" s="84">
        <f t="shared" si="91"/>
        <v>4.8947964771753361</v>
      </c>
      <c r="X144" s="157">
        <v>5.0935713928501807</v>
      </c>
      <c r="Y144" s="90">
        <f t="shared" si="92"/>
        <v>-0.19877491567484462</v>
      </c>
      <c r="Z144" s="92"/>
      <c r="AA144" s="90">
        <f t="shared" si="93"/>
        <v>4.8947964771753361</v>
      </c>
      <c r="AC144" s="97">
        <v>5648.151051039833</v>
      </c>
      <c r="AD144" s="98">
        <f t="shared" si="94"/>
        <v>548.66128906414178</v>
      </c>
      <c r="AF144" s="117"/>
    </row>
    <row r="145" spans="1:32" x14ac:dyDescent="0.2">
      <c r="A145" s="93"/>
      <c r="B145" s="29">
        <v>142</v>
      </c>
      <c r="C145" s="28" t="s">
        <v>93</v>
      </c>
      <c r="D145" s="9">
        <v>0</v>
      </c>
      <c r="E145" s="11">
        <v>0</v>
      </c>
      <c r="F145" s="51"/>
      <c r="G145" s="16">
        <f t="shared" si="84"/>
        <v>0</v>
      </c>
      <c r="H145" s="57"/>
      <c r="I145" s="94"/>
      <c r="J145" s="118">
        <v>0</v>
      </c>
      <c r="K145" s="118">
        <v>0</v>
      </c>
      <c r="L145" s="118">
        <v>0</v>
      </c>
      <c r="M145" s="32">
        <f t="shared" si="86"/>
        <v>0</v>
      </c>
      <c r="N145" s="6">
        <f t="shared" si="87"/>
        <v>0</v>
      </c>
      <c r="O145" s="20">
        <f t="shared" si="88"/>
        <v>0</v>
      </c>
      <c r="Q145" s="17"/>
      <c r="R145" s="6">
        <f t="shared" si="89"/>
        <v>0</v>
      </c>
      <c r="T145" s="106"/>
      <c r="U145" s="81" t="str">
        <f t="shared" si="90"/>
        <v>NO</v>
      </c>
      <c r="V145" s="84">
        <v>0</v>
      </c>
      <c r="W145" s="84">
        <f t="shared" si="91"/>
        <v>0</v>
      </c>
      <c r="X145" s="157">
        <v>0</v>
      </c>
      <c r="Y145" s="90">
        <f t="shared" si="92"/>
        <v>0</v>
      </c>
      <c r="Z145" s="92"/>
      <c r="AA145" s="90">
        <f t="shared" si="93"/>
        <v>0</v>
      </c>
      <c r="AC145" s="97">
        <v>0</v>
      </c>
      <c r="AD145" s="98">
        <f t="shared" si="94"/>
        <v>0</v>
      </c>
      <c r="AF145" s="117"/>
    </row>
    <row r="146" spans="1:32" x14ac:dyDescent="0.2">
      <c r="A146" s="93"/>
      <c r="B146" s="29">
        <v>143</v>
      </c>
      <c r="C146" s="28" t="s">
        <v>93</v>
      </c>
      <c r="D146" s="9">
        <v>0</v>
      </c>
      <c r="E146" s="11">
        <v>0</v>
      </c>
      <c r="F146" s="51"/>
      <c r="G146" s="16">
        <f t="shared" si="84"/>
        <v>0</v>
      </c>
      <c r="H146" s="57"/>
      <c r="I146" s="94"/>
      <c r="J146" s="118">
        <v>0</v>
      </c>
      <c r="K146" s="118">
        <v>0</v>
      </c>
      <c r="L146" s="118">
        <v>0</v>
      </c>
      <c r="M146" s="32">
        <f t="shared" si="86"/>
        <v>0</v>
      </c>
      <c r="N146" s="6">
        <f t="shared" si="87"/>
        <v>0</v>
      </c>
      <c r="O146" s="20">
        <f t="shared" si="88"/>
        <v>0</v>
      </c>
      <c r="Q146" s="17"/>
      <c r="R146" s="6">
        <f t="shared" si="89"/>
        <v>0</v>
      </c>
      <c r="T146" s="106"/>
      <c r="U146" s="81" t="str">
        <f t="shared" si="90"/>
        <v>NO</v>
      </c>
      <c r="V146" s="84">
        <v>0</v>
      </c>
      <c r="W146" s="84">
        <f t="shared" si="91"/>
        <v>0</v>
      </c>
      <c r="X146" s="157">
        <v>0</v>
      </c>
      <c r="Y146" s="90">
        <f t="shared" si="92"/>
        <v>0</v>
      </c>
      <c r="Z146" s="92"/>
      <c r="AA146" s="90">
        <f t="shared" si="93"/>
        <v>0</v>
      </c>
      <c r="AC146" s="97">
        <v>0</v>
      </c>
      <c r="AD146" s="98">
        <f t="shared" si="94"/>
        <v>0</v>
      </c>
      <c r="AF146" s="117"/>
    </row>
    <row r="147" spans="1:32" x14ac:dyDescent="0.2">
      <c r="A147" s="93"/>
      <c r="B147" s="29">
        <v>144</v>
      </c>
      <c r="C147" s="28" t="s">
        <v>93</v>
      </c>
      <c r="D147" s="9">
        <v>0</v>
      </c>
      <c r="E147" s="11">
        <v>0</v>
      </c>
      <c r="F147" s="51"/>
      <c r="G147" s="16">
        <f t="shared" si="84"/>
        <v>0</v>
      </c>
      <c r="H147" s="57"/>
      <c r="I147" s="94"/>
      <c r="J147" s="118">
        <v>0</v>
      </c>
      <c r="K147" s="118">
        <v>0</v>
      </c>
      <c r="L147" s="118">
        <v>0</v>
      </c>
      <c r="M147" s="32">
        <f t="shared" si="86"/>
        <v>0</v>
      </c>
      <c r="N147" s="6">
        <f t="shared" si="87"/>
        <v>0</v>
      </c>
      <c r="O147" s="20">
        <f t="shared" si="88"/>
        <v>0</v>
      </c>
      <c r="Q147" s="17"/>
      <c r="R147" s="6">
        <f t="shared" si="89"/>
        <v>0</v>
      </c>
      <c r="T147" s="106"/>
      <c r="U147" s="81" t="str">
        <f t="shared" si="90"/>
        <v>NO</v>
      </c>
      <c r="V147" s="84">
        <v>0</v>
      </c>
      <c r="W147" s="84">
        <f t="shared" si="91"/>
        <v>0</v>
      </c>
      <c r="X147" s="157">
        <v>0</v>
      </c>
      <c r="Y147" s="90">
        <f t="shared" si="92"/>
        <v>0</v>
      </c>
      <c r="Z147" s="92"/>
      <c r="AA147" s="90">
        <f t="shared" si="93"/>
        <v>0</v>
      </c>
      <c r="AC147" s="97">
        <v>0</v>
      </c>
      <c r="AD147" s="98">
        <f t="shared" si="94"/>
        <v>0</v>
      </c>
      <c r="AF147" s="117"/>
    </row>
    <row r="148" spans="1:32" x14ac:dyDescent="0.2">
      <c r="A148" s="28" t="s">
        <v>7</v>
      </c>
      <c r="B148" s="29">
        <v>145</v>
      </c>
      <c r="C148" s="103" t="s">
        <v>355</v>
      </c>
      <c r="D148" s="9">
        <v>0</v>
      </c>
      <c r="E148" s="11">
        <v>2.6368702085966919E-7</v>
      </c>
      <c r="F148" s="51"/>
      <c r="G148" s="16">
        <f t="shared" si="84"/>
        <v>2.6368702085966919E-7</v>
      </c>
      <c r="H148" s="57"/>
      <c r="I148" s="53">
        <f t="shared" ref="I148" si="95">W148</f>
        <v>4.8947964771753361</v>
      </c>
      <c r="J148" s="118">
        <v>0</v>
      </c>
      <c r="K148" s="118">
        <v>0</v>
      </c>
      <c r="L148" s="118">
        <v>0</v>
      </c>
      <c r="M148" s="32">
        <f t="shared" si="86"/>
        <v>0</v>
      </c>
      <c r="N148" s="6">
        <f t="shared" si="87"/>
        <v>-2.6368702085966919E-7</v>
      </c>
      <c r="O148" s="20">
        <f t="shared" si="88"/>
        <v>-2.6368702085966919E-7</v>
      </c>
      <c r="Q148" s="17"/>
      <c r="R148" s="6">
        <f t="shared" si="89"/>
        <v>2.6368702085966919E-7</v>
      </c>
      <c r="T148" s="30">
        <v>4.8947964771753361</v>
      </c>
      <c r="U148" s="81" t="str">
        <f t="shared" si="90"/>
        <v>YES</v>
      </c>
      <c r="V148" s="84">
        <v>4.8947964771753361</v>
      </c>
      <c r="W148" s="84">
        <f t="shared" si="91"/>
        <v>4.8947964771753361</v>
      </c>
      <c r="X148" s="157">
        <v>5.0935713928501807</v>
      </c>
      <c r="Y148" s="90">
        <f t="shared" si="92"/>
        <v>-0.19877491567484462</v>
      </c>
      <c r="Z148" s="92"/>
      <c r="AA148" s="90">
        <f t="shared" si="93"/>
        <v>4.8947964771753361</v>
      </c>
      <c r="AC148" s="97">
        <v>306.96473103477348</v>
      </c>
      <c r="AD148" s="98">
        <f t="shared" si="94"/>
        <v>-306.96473077108647</v>
      </c>
      <c r="AF148" s="117"/>
    </row>
    <row r="149" spans="1:32" x14ac:dyDescent="0.2">
      <c r="A149" s="93"/>
      <c r="B149" s="29">
        <v>146</v>
      </c>
      <c r="C149" s="28" t="s">
        <v>93</v>
      </c>
      <c r="D149" s="9">
        <v>0</v>
      </c>
      <c r="E149" s="11">
        <v>0</v>
      </c>
      <c r="F149" s="51"/>
      <c r="G149" s="16">
        <f t="shared" si="84"/>
        <v>0</v>
      </c>
      <c r="H149" s="57"/>
      <c r="I149" s="94"/>
      <c r="J149" s="118">
        <v>0</v>
      </c>
      <c r="K149" s="118">
        <v>0</v>
      </c>
      <c r="L149" s="118">
        <v>0</v>
      </c>
      <c r="M149" s="32">
        <f t="shared" si="86"/>
        <v>0</v>
      </c>
      <c r="N149" s="6">
        <f t="shared" si="87"/>
        <v>0</v>
      </c>
      <c r="O149" s="20">
        <f t="shared" si="88"/>
        <v>0</v>
      </c>
      <c r="Q149" s="17"/>
      <c r="R149" s="6">
        <f t="shared" si="89"/>
        <v>0</v>
      </c>
      <c r="T149" s="106"/>
      <c r="U149" s="81" t="str">
        <f t="shared" si="90"/>
        <v>NO</v>
      </c>
      <c r="V149" s="84">
        <v>0</v>
      </c>
      <c r="W149" s="84">
        <f t="shared" si="91"/>
        <v>0</v>
      </c>
      <c r="X149" s="157">
        <v>0</v>
      </c>
      <c r="Y149" s="90">
        <f t="shared" si="92"/>
        <v>0</v>
      </c>
      <c r="Z149" s="92"/>
      <c r="AA149" s="90">
        <f t="shared" si="93"/>
        <v>0</v>
      </c>
      <c r="AC149" s="97">
        <v>0</v>
      </c>
      <c r="AD149" s="98">
        <f t="shared" si="94"/>
        <v>0</v>
      </c>
      <c r="AF149" s="117"/>
    </row>
    <row r="150" spans="1:32" x14ac:dyDescent="0.2">
      <c r="A150" s="28" t="s">
        <v>7</v>
      </c>
      <c r="B150" s="29">
        <v>147</v>
      </c>
      <c r="C150" s="28" t="s">
        <v>62</v>
      </c>
      <c r="D150" s="9">
        <v>5125.1266231864829</v>
      </c>
      <c r="E150" s="11">
        <v>308.09746647813972</v>
      </c>
      <c r="F150" s="51"/>
      <c r="G150" s="16">
        <f t="shared" si="84"/>
        <v>5433.2240896646226</v>
      </c>
      <c r="H150" s="57"/>
      <c r="I150" s="53">
        <f t="shared" si="85"/>
        <v>4.8947964771753361</v>
      </c>
      <c r="J150" s="118">
        <v>2643.1900976746815</v>
      </c>
      <c r="K150" s="118">
        <v>1027.9072602068206</v>
      </c>
      <c r="L150" s="118">
        <v>1762.1267317831209</v>
      </c>
      <c r="M150" s="32">
        <f t="shared" si="86"/>
        <v>5433.2240896646235</v>
      </c>
      <c r="N150" s="6">
        <f t="shared" si="87"/>
        <v>9.0949470177292824E-13</v>
      </c>
      <c r="O150" s="20">
        <f t="shared" si="88"/>
        <v>9.0949470177292824E-13</v>
      </c>
      <c r="Q150" s="17"/>
      <c r="R150" s="6">
        <f t="shared" si="89"/>
        <v>5433.2240896646226</v>
      </c>
      <c r="T150" s="30">
        <v>4.8947964771753361</v>
      </c>
      <c r="U150" s="81" t="str">
        <f t="shared" si="90"/>
        <v>YES</v>
      </c>
      <c r="V150" s="84">
        <v>4.8947964771753361</v>
      </c>
      <c r="W150" s="84">
        <f t="shared" si="91"/>
        <v>4.8947964771753361</v>
      </c>
      <c r="X150" s="157">
        <v>5.0935713928501798</v>
      </c>
      <c r="Y150" s="90">
        <f t="shared" si="92"/>
        <v>-0.19877491567484373</v>
      </c>
      <c r="Z150" s="92"/>
      <c r="AA150" s="90">
        <f t="shared" si="93"/>
        <v>4.8947964771753361</v>
      </c>
      <c r="AC150" s="97">
        <v>13015.304595874395</v>
      </c>
      <c r="AD150" s="98">
        <f t="shared" si="94"/>
        <v>-7582.0805062097725</v>
      </c>
      <c r="AF150" s="117"/>
    </row>
    <row r="151" spans="1:32" x14ac:dyDescent="0.2">
      <c r="A151" s="93"/>
      <c r="B151" s="29">
        <v>148</v>
      </c>
      <c r="C151" s="93" t="s">
        <v>499</v>
      </c>
      <c r="D151" s="9">
        <v>0</v>
      </c>
      <c r="E151" s="11">
        <v>0</v>
      </c>
      <c r="F151" s="51"/>
      <c r="G151" s="16">
        <f t="shared" si="84"/>
        <v>0</v>
      </c>
      <c r="H151" s="57"/>
      <c r="I151" s="94"/>
      <c r="J151" s="118">
        <v>0</v>
      </c>
      <c r="K151" s="118">
        <v>0</v>
      </c>
      <c r="L151" s="118">
        <v>0</v>
      </c>
      <c r="M151" s="32">
        <f t="shared" si="86"/>
        <v>0</v>
      </c>
      <c r="N151" s="6">
        <f t="shared" si="87"/>
        <v>0</v>
      </c>
      <c r="O151" s="20">
        <f t="shared" si="88"/>
        <v>0</v>
      </c>
      <c r="Q151" s="17"/>
      <c r="R151" s="6">
        <f t="shared" si="89"/>
        <v>0</v>
      </c>
      <c r="T151" s="106"/>
      <c r="U151" s="81" t="str">
        <f t="shared" si="90"/>
        <v>NO</v>
      </c>
      <c r="V151" s="84">
        <v>0</v>
      </c>
      <c r="W151" s="84">
        <f t="shared" si="91"/>
        <v>0</v>
      </c>
      <c r="X151" s="157">
        <v>0</v>
      </c>
      <c r="Y151" s="90">
        <f t="shared" si="92"/>
        <v>0</v>
      </c>
      <c r="Z151" s="92"/>
      <c r="AA151" s="90">
        <f t="shared" si="93"/>
        <v>0</v>
      </c>
      <c r="AC151" s="97">
        <v>1986.5640126056094</v>
      </c>
      <c r="AD151" s="98">
        <f t="shared" si="94"/>
        <v>-1986.5640126056094</v>
      </c>
      <c r="AF151" s="117"/>
    </row>
    <row r="152" spans="1:32" x14ac:dyDescent="0.2">
      <c r="A152" s="93"/>
      <c r="B152" s="29">
        <v>149</v>
      </c>
      <c r="C152" s="28" t="s">
        <v>93</v>
      </c>
      <c r="D152" s="9">
        <v>0</v>
      </c>
      <c r="E152" s="11">
        <v>0</v>
      </c>
      <c r="F152" s="51"/>
      <c r="G152" s="16">
        <f t="shared" si="84"/>
        <v>0</v>
      </c>
      <c r="H152" s="57"/>
      <c r="I152" s="94"/>
      <c r="J152" s="118">
        <v>0</v>
      </c>
      <c r="K152" s="118">
        <v>0</v>
      </c>
      <c r="L152" s="118">
        <v>0</v>
      </c>
      <c r="M152" s="32">
        <f t="shared" si="86"/>
        <v>0</v>
      </c>
      <c r="N152" s="6">
        <f t="shared" si="87"/>
        <v>0</v>
      </c>
      <c r="O152" s="20">
        <f t="shared" si="88"/>
        <v>0</v>
      </c>
      <c r="Q152" s="17"/>
      <c r="R152" s="6">
        <f t="shared" si="89"/>
        <v>0</v>
      </c>
      <c r="T152" s="106"/>
      <c r="U152" s="81" t="str">
        <f t="shared" si="90"/>
        <v>NO</v>
      </c>
      <c r="V152" s="84">
        <v>0</v>
      </c>
      <c r="W152" s="84">
        <f t="shared" si="91"/>
        <v>0</v>
      </c>
      <c r="X152" s="157">
        <v>0</v>
      </c>
      <c r="Y152" s="90">
        <f t="shared" si="92"/>
        <v>0</v>
      </c>
      <c r="Z152" s="92"/>
      <c r="AA152" s="90">
        <f t="shared" si="93"/>
        <v>0</v>
      </c>
      <c r="AC152" s="97">
        <v>0</v>
      </c>
      <c r="AD152" s="98">
        <f t="shared" si="94"/>
        <v>0</v>
      </c>
      <c r="AF152" s="117"/>
    </row>
    <row r="153" spans="1:32" x14ac:dyDescent="0.2">
      <c r="A153" s="93"/>
      <c r="B153" s="29">
        <v>150</v>
      </c>
      <c r="C153" s="28" t="s">
        <v>93</v>
      </c>
      <c r="D153" s="9">
        <v>0</v>
      </c>
      <c r="E153" s="11">
        <v>0</v>
      </c>
      <c r="F153" s="51"/>
      <c r="G153" s="16">
        <f t="shared" si="84"/>
        <v>0</v>
      </c>
      <c r="H153" s="57"/>
      <c r="I153" s="94"/>
      <c r="J153" s="118">
        <v>0</v>
      </c>
      <c r="K153" s="118">
        <v>0</v>
      </c>
      <c r="L153" s="118">
        <v>0</v>
      </c>
      <c r="M153" s="32">
        <f t="shared" si="86"/>
        <v>0</v>
      </c>
      <c r="N153" s="6">
        <f t="shared" si="87"/>
        <v>0</v>
      </c>
      <c r="O153" s="20">
        <f t="shared" si="88"/>
        <v>0</v>
      </c>
      <c r="Q153" s="17"/>
      <c r="R153" s="6">
        <f t="shared" si="89"/>
        <v>0</v>
      </c>
      <c r="T153" s="106"/>
      <c r="U153" s="81" t="str">
        <f t="shared" si="90"/>
        <v>NO</v>
      </c>
      <c r="V153" s="84">
        <v>0</v>
      </c>
      <c r="W153" s="84">
        <f t="shared" si="91"/>
        <v>0</v>
      </c>
      <c r="X153" s="157">
        <v>0</v>
      </c>
      <c r="Y153" s="90">
        <f t="shared" si="92"/>
        <v>0</v>
      </c>
      <c r="Z153" s="92"/>
      <c r="AA153" s="90">
        <f t="shared" si="93"/>
        <v>0</v>
      </c>
      <c r="AC153" s="97">
        <v>0</v>
      </c>
      <c r="AD153" s="98">
        <f t="shared" si="94"/>
        <v>0</v>
      </c>
      <c r="AF153" s="117"/>
    </row>
    <row r="154" spans="1:32" x14ac:dyDescent="0.2">
      <c r="A154" s="93"/>
      <c r="B154" s="29">
        <v>151</v>
      </c>
      <c r="C154" s="28" t="s">
        <v>93</v>
      </c>
      <c r="D154" s="9">
        <v>0</v>
      </c>
      <c r="E154" s="11">
        <v>0</v>
      </c>
      <c r="F154" s="51"/>
      <c r="G154" s="16">
        <f t="shared" si="84"/>
        <v>0</v>
      </c>
      <c r="H154" s="57"/>
      <c r="I154" s="94"/>
      <c r="J154" s="118">
        <v>0</v>
      </c>
      <c r="K154" s="118">
        <v>0</v>
      </c>
      <c r="L154" s="118">
        <v>0</v>
      </c>
      <c r="M154" s="32">
        <f t="shared" si="86"/>
        <v>0</v>
      </c>
      <c r="N154" s="6">
        <f t="shared" si="87"/>
        <v>0</v>
      </c>
      <c r="O154" s="20">
        <f t="shared" si="88"/>
        <v>0</v>
      </c>
      <c r="Q154" s="17"/>
      <c r="R154" s="6">
        <f t="shared" si="89"/>
        <v>0</v>
      </c>
      <c r="T154" s="106"/>
      <c r="U154" s="81" t="str">
        <f t="shared" si="90"/>
        <v>NO</v>
      </c>
      <c r="V154" s="84">
        <v>0</v>
      </c>
      <c r="W154" s="84">
        <f t="shared" si="91"/>
        <v>0</v>
      </c>
      <c r="X154" s="157">
        <v>0</v>
      </c>
      <c r="Y154" s="90">
        <f t="shared" si="92"/>
        <v>0</v>
      </c>
      <c r="Z154" s="92"/>
      <c r="AA154" s="90">
        <f t="shared" si="93"/>
        <v>0</v>
      </c>
      <c r="AC154" s="97">
        <v>0</v>
      </c>
      <c r="AD154" s="98">
        <f t="shared" si="94"/>
        <v>0</v>
      </c>
      <c r="AF154" s="117"/>
    </row>
    <row r="155" spans="1:32" x14ac:dyDescent="0.2">
      <c r="A155" s="93"/>
      <c r="B155" s="29">
        <v>152</v>
      </c>
      <c r="C155" s="28" t="s">
        <v>93</v>
      </c>
      <c r="D155" s="9">
        <v>0</v>
      </c>
      <c r="E155" s="11">
        <v>0</v>
      </c>
      <c r="F155" s="51"/>
      <c r="G155" s="16">
        <f t="shared" si="84"/>
        <v>0</v>
      </c>
      <c r="H155" s="57"/>
      <c r="I155" s="94"/>
      <c r="J155" s="118">
        <v>0</v>
      </c>
      <c r="K155" s="118">
        <v>0</v>
      </c>
      <c r="L155" s="118">
        <v>0</v>
      </c>
      <c r="M155" s="32">
        <f t="shared" si="86"/>
        <v>0</v>
      </c>
      <c r="N155" s="6">
        <f t="shared" si="87"/>
        <v>0</v>
      </c>
      <c r="O155" s="20">
        <f t="shared" si="88"/>
        <v>0</v>
      </c>
      <c r="Q155" s="17"/>
      <c r="R155" s="6">
        <f t="shared" si="89"/>
        <v>0</v>
      </c>
      <c r="T155" s="106"/>
      <c r="U155" s="81" t="str">
        <f t="shared" si="90"/>
        <v>NO</v>
      </c>
      <c r="V155" s="84">
        <v>0</v>
      </c>
      <c r="W155" s="84">
        <f t="shared" si="91"/>
        <v>0</v>
      </c>
      <c r="X155" s="157">
        <v>0</v>
      </c>
      <c r="Y155" s="90">
        <f t="shared" si="92"/>
        <v>0</v>
      </c>
      <c r="Z155" s="92"/>
      <c r="AA155" s="90">
        <f t="shared" si="93"/>
        <v>0</v>
      </c>
      <c r="AC155" s="97">
        <v>0</v>
      </c>
      <c r="AD155" s="98">
        <f t="shared" si="94"/>
        <v>0</v>
      </c>
      <c r="AF155" s="117"/>
    </row>
    <row r="156" spans="1:32" x14ac:dyDescent="0.2">
      <c r="A156" s="93"/>
      <c r="B156" s="29">
        <v>153</v>
      </c>
      <c r="C156" s="28" t="s">
        <v>93</v>
      </c>
      <c r="D156" s="9">
        <v>0</v>
      </c>
      <c r="E156" s="11">
        <v>0</v>
      </c>
      <c r="F156" s="51"/>
      <c r="G156" s="16">
        <f t="shared" si="84"/>
        <v>0</v>
      </c>
      <c r="H156" s="57"/>
      <c r="I156" s="94"/>
      <c r="J156" s="118">
        <v>0</v>
      </c>
      <c r="K156" s="118">
        <v>0</v>
      </c>
      <c r="L156" s="118">
        <v>0</v>
      </c>
      <c r="M156" s="32">
        <f t="shared" si="86"/>
        <v>0</v>
      </c>
      <c r="N156" s="6">
        <f t="shared" si="87"/>
        <v>0</v>
      </c>
      <c r="O156" s="20">
        <f t="shared" si="88"/>
        <v>0</v>
      </c>
      <c r="Q156" s="17"/>
      <c r="R156" s="6">
        <f t="shared" si="89"/>
        <v>0</v>
      </c>
      <c r="T156" s="106"/>
      <c r="U156" s="81" t="str">
        <f t="shared" si="90"/>
        <v>NO</v>
      </c>
      <c r="V156" s="84">
        <v>0</v>
      </c>
      <c r="W156" s="84">
        <f t="shared" si="91"/>
        <v>0</v>
      </c>
      <c r="X156" s="157">
        <v>0</v>
      </c>
      <c r="Y156" s="90">
        <f t="shared" si="92"/>
        <v>0</v>
      </c>
      <c r="Z156" s="92"/>
      <c r="AA156" s="90">
        <f t="shared" si="93"/>
        <v>0</v>
      </c>
      <c r="AC156" s="97">
        <v>0</v>
      </c>
      <c r="AD156" s="98">
        <f t="shared" si="94"/>
        <v>0</v>
      </c>
      <c r="AF156" s="117"/>
    </row>
    <row r="157" spans="1:32" x14ac:dyDescent="0.2">
      <c r="A157" s="28" t="s">
        <v>7</v>
      </c>
      <c r="B157" s="29">
        <v>154</v>
      </c>
      <c r="C157" s="105" t="s">
        <v>356</v>
      </c>
      <c r="D157" s="9">
        <v>0</v>
      </c>
      <c r="E157" s="11">
        <v>2.6368702085966919E-7</v>
      </c>
      <c r="F157" s="51"/>
      <c r="G157" s="16">
        <f t="shared" si="84"/>
        <v>2.6368702085966919E-7</v>
      </c>
      <c r="H157" s="57"/>
      <c r="I157" s="53">
        <f t="shared" ref="I157" si="96">W157</f>
        <v>4.8947964771753361</v>
      </c>
      <c r="J157" s="118">
        <v>0</v>
      </c>
      <c r="K157" s="118">
        <v>0</v>
      </c>
      <c r="L157" s="118">
        <v>0</v>
      </c>
      <c r="M157" s="32">
        <f t="shared" si="86"/>
        <v>0</v>
      </c>
      <c r="N157" s="6">
        <f t="shared" si="87"/>
        <v>-2.6368702085966919E-7</v>
      </c>
      <c r="O157" s="20">
        <f t="shared" si="88"/>
        <v>-2.6368702085966919E-7</v>
      </c>
      <c r="Q157" s="17"/>
      <c r="R157" s="6">
        <f t="shared" si="89"/>
        <v>2.6368702085966919E-7</v>
      </c>
      <c r="T157" s="30">
        <v>4.8947964771753361</v>
      </c>
      <c r="U157" s="81" t="str">
        <f t="shared" si="90"/>
        <v>YES</v>
      </c>
      <c r="V157" s="84">
        <v>4.8947964771753361</v>
      </c>
      <c r="W157" s="84">
        <f t="shared" si="91"/>
        <v>4.8947964771753361</v>
      </c>
      <c r="X157" s="157">
        <v>5.0935713928501807</v>
      </c>
      <c r="Y157" s="90">
        <f t="shared" si="92"/>
        <v>-0.19877491567484462</v>
      </c>
      <c r="Z157" s="92"/>
      <c r="AA157" s="90">
        <f t="shared" si="93"/>
        <v>4.8947964771753361</v>
      </c>
      <c r="AC157" s="97">
        <v>2916.1649448303483</v>
      </c>
      <c r="AD157" s="98">
        <f t="shared" si="94"/>
        <v>-2916.1649445666612</v>
      </c>
      <c r="AF157" s="117"/>
    </row>
    <row r="158" spans="1:32" x14ac:dyDescent="0.2">
      <c r="A158" s="93"/>
      <c r="B158" s="29">
        <v>155</v>
      </c>
      <c r="C158" s="28" t="s">
        <v>93</v>
      </c>
      <c r="D158" s="9">
        <v>0</v>
      </c>
      <c r="E158" s="11">
        <v>0</v>
      </c>
      <c r="F158" s="51"/>
      <c r="G158" s="16">
        <f t="shared" si="84"/>
        <v>0</v>
      </c>
      <c r="H158" s="57"/>
      <c r="I158" s="94"/>
      <c r="J158" s="118">
        <v>0</v>
      </c>
      <c r="K158" s="118">
        <v>0</v>
      </c>
      <c r="L158" s="118">
        <v>0</v>
      </c>
      <c r="M158" s="32">
        <f t="shared" si="86"/>
        <v>0</v>
      </c>
      <c r="N158" s="6">
        <f t="shared" si="87"/>
        <v>0</v>
      </c>
      <c r="O158" s="20">
        <f t="shared" si="88"/>
        <v>0</v>
      </c>
      <c r="Q158" s="17"/>
      <c r="R158" s="6">
        <f t="shared" si="89"/>
        <v>0</v>
      </c>
      <c r="T158" s="106"/>
      <c r="U158" s="81" t="str">
        <f t="shared" si="90"/>
        <v>NO</v>
      </c>
      <c r="V158" s="84">
        <v>0</v>
      </c>
      <c r="W158" s="84">
        <f t="shared" si="91"/>
        <v>0</v>
      </c>
      <c r="X158" s="157">
        <v>0</v>
      </c>
      <c r="Y158" s="90">
        <f t="shared" si="92"/>
        <v>0</v>
      </c>
      <c r="Z158" s="92"/>
      <c r="AA158" s="90">
        <f t="shared" si="93"/>
        <v>0</v>
      </c>
      <c r="AC158" s="97">
        <v>0</v>
      </c>
      <c r="AD158" s="98">
        <f t="shared" si="94"/>
        <v>0</v>
      </c>
      <c r="AF158" s="117"/>
    </row>
    <row r="159" spans="1:32" x14ac:dyDescent="0.2">
      <c r="A159" s="28" t="s">
        <v>7</v>
      </c>
      <c r="B159" s="29">
        <v>156</v>
      </c>
      <c r="C159" s="28" t="s">
        <v>63</v>
      </c>
      <c r="D159" s="9">
        <v>4294.0250086157021</v>
      </c>
      <c r="E159" s="11">
        <v>460.59468182574892</v>
      </c>
      <c r="F159" s="51"/>
      <c r="G159" s="16">
        <f t="shared" si="84"/>
        <v>4754.619690441451</v>
      </c>
      <c r="H159" s="57"/>
      <c r="I159" s="53">
        <f t="shared" si="85"/>
        <v>5.112494290797259</v>
      </c>
      <c r="J159" s="118">
        <v>1840.4979446870132</v>
      </c>
      <c r="K159" s="118">
        <v>1073.6238010674244</v>
      </c>
      <c r="L159" s="118">
        <v>1840.4979446870132</v>
      </c>
      <c r="M159" s="32">
        <f t="shared" si="86"/>
        <v>4754.619690441451</v>
      </c>
      <c r="N159" s="6">
        <f t="shared" si="87"/>
        <v>0</v>
      </c>
      <c r="O159" s="20">
        <f t="shared" si="88"/>
        <v>0</v>
      </c>
      <c r="Q159" s="17"/>
      <c r="R159" s="6">
        <f t="shared" si="89"/>
        <v>4754.619690441451</v>
      </c>
      <c r="T159" s="30">
        <v>5.112494290797259</v>
      </c>
      <c r="U159" s="81" t="str">
        <f t="shared" si="90"/>
        <v>YES</v>
      </c>
      <c r="V159" s="84">
        <v>4.8947964771753361</v>
      </c>
      <c r="W159" s="84">
        <f t="shared" si="91"/>
        <v>5.112494290797259</v>
      </c>
      <c r="X159" s="157">
        <v>5.2966408541248038</v>
      </c>
      <c r="Y159" s="90">
        <f t="shared" si="92"/>
        <v>-0.18414656332754475</v>
      </c>
      <c r="Z159" s="92"/>
      <c r="AA159" s="90">
        <f t="shared" si="93"/>
        <v>5.112494290797259</v>
      </c>
      <c r="AC159" s="97">
        <v>8360.5507013634215</v>
      </c>
      <c r="AD159" s="98">
        <f t="shared" si="94"/>
        <v>-3605.9310109219705</v>
      </c>
      <c r="AF159" s="117"/>
    </row>
    <row r="160" spans="1:32" x14ac:dyDescent="0.2">
      <c r="A160" s="28" t="s">
        <v>7</v>
      </c>
      <c r="B160" s="29">
        <v>157</v>
      </c>
      <c r="C160" s="28" t="s">
        <v>64</v>
      </c>
      <c r="D160" s="9">
        <v>24905.345049971067</v>
      </c>
      <c r="E160" s="11">
        <v>1497.1871479126901</v>
      </c>
      <c r="F160" s="51"/>
      <c r="G160" s="16">
        <f t="shared" si="84"/>
        <v>26402.532197883756</v>
      </c>
      <c r="H160" s="57"/>
      <c r="I160" s="53">
        <f t="shared" si="85"/>
        <v>4.8947964771753361</v>
      </c>
      <c r="J160" s="118">
        <v>10396.547717520412</v>
      </c>
      <c r="K160" s="118">
        <v>7195.3508214477442</v>
      </c>
      <c r="L160" s="118">
        <v>8810.6336589156053</v>
      </c>
      <c r="M160" s="32">
        <f t="shared" si="86"/>
        <v>26402.53219788376</v>
      </c>
      <c r="N160" s="6">
        <f t="shared" si="87"/>
        <v>3.637978807091713E-12</v>
      </c>
      <c r="O160" s="20">
        <f t="shared" si="88"/>
        <v>3.637978807091713E-12</v>
      </c>
      <c r="Q160" s="17"/>
      <c r="R160" s="6">
        <f t="shared" si="89"/>
        <v>26402.532197883756</v>
      </c>
      <c r="T160" s="30">
        <v>4.8947964771753361</v>
      </c>
      <c r="U160" s="81" t="str">
        <f t="shared" si="90"/>
        <v>YES</v>
      </c>
      <c r="V160" s="84">
        <v>4.8947964771753361</v>
      </c>
      <c r="W160" s="84">
        <f t="shared" si="91"/>
        <v>4.8947964771753361</v>
      </c>
      <c r="X160" s="157">
        <v>5.0935713928501798</v>
      </c>
      <c r="Y160" s="90">
        <f t="shared" si="92"/>
        <v>-0.19877491567484373</v>
      </c>
      <c r="Z160" s="92"/>
      <c r="AA160" s="90">
        <f t="shared" si="93"/>
        <v>4.8947964771753361</v>
      </c>
      <c r="AC160" s="97">
        <v>22070.764161400213</v>
      </c>
      <c r="AD160" s="98">
        <f t="shared" si="94"/>
        <v>4331.7680364835433</v>
      </c>
      <c r="AF160" s="117"/>
    </row>
    <row r="161" spans="1:32" x14ac:dyDescent="0.2">
      <c r="A161" s="93"/>
      <c r="B161" s="29">
        <v>158</v>
      </c>
      <c r="C161" s="28" t="s">
        <v>93</v>
      </c>
      <c r="D161" s="9">
        <v>0</v>
      </c>
      <c r="E161" s="11">
        <v>0</v>
      </c>
      <c r="F161" s="51"/>
      <c r="G161" s="16">
        <f t="shared" si="84"/>
        <v>0</v>
      </c>
      <c r="H161" s="57"/>
      <c r="I161" s="94"/>
      <c r="J161" s="118">
        <v>0</v>
      </c>
      <c r="K161" s="118">
        <v>0</v>
      </c>
      <c r="L161" s="118">
        <v>0</v>
      </c>
      <c r="M161" s="32">
        <f t="shared" si="86"/>
        <v>0</v>
      </c>
      <c r="N161" s="6">
        <f t="shared" si="87"/>
        <v>0</v>
      </c>
      <c r="O161" s="20">
        <f t="shared" si="88"/>
        <v>0</v>
      </c>
      <c r="Q161" s="17"/>
      <c r="R161" s="6">
        <f t="shared" si="89"/>
        <v>0</v>
      </c>
      <c r="T161" s="106"/>
      <c r="U161" s="81" t="str">
        <f t="shared" si="90"/>
        <v>NO</v>
      </c>
      <c r="V161" s="84">
        <v>0</v>
      </c>
      <c r="W161" s="84">
        <f t="shared" si="91"/>
        <v>0</v>
      </c>
      <c r="X161" s="157">
        <v>0</v>
      </c>
      <c r="Y161" s="90">
        <f t="shared" si="92"/>
        <v>0</v>
      </c>
      <c r="Z161" s="92"/>
      <c r="AA161" s="90">
        <f t="shared" si="93"/>
        <v>0</v>
      </c>
      <c r="AC161" s="97">
        <v>0</v>
      </c>
      <c r="AD161" s="98">
        <f t="shared" si="94"/>
        <v>0</v>
      </c>
      <c r="AF161" s="117"/>
    </row>
    <row r="162" spans="1:32" x14ac:dyDescent="0.2">
      <c r="A162" s="28" t="s">
        <v>48</v>
      </c>
      <c r="B162" s="29">
        <v>159</v>
      </c>
      <c r="C162" s="28" t="s">
        <v>66</v>
      </c>
      <c r="D162" s="9">
        <v>44879.487186822174</v>
      </c>
      <c r="E162" s="11">
        <v>3273.5661769660696</v>
      </c>
      <c r="F162" s="51"/>
      <c r="G162" s="16">
        <f t="shared" si="84"/>
        <v>48153.053363788247</v>
      </c>
      <c r="H162" s="57"/>
      <c r="I162" s="53">
        <f t="shared" si="85"/>
        <v>4.9540178357806832</v>
      </c>
      <c r="J162" s="118">
        <v>13375.848156607844</v>
      </c>
      <c r="K162" s="118">
        <v>18726.187419250982</v>
      </c>
      <c r="L162" s="118">
        <v>16051.017787929413</v>
      </c>
      <c r="M162" s="32">
        <f t="shared" si="86"/>
        <v>48153.053363788233</v>
      </c>
      <c r="N162" s="6">
        <f t="shared" si="87"/>
        <v>-1.4551915228366852E-11</v>
      </c>
      <c r="O162" s="20">
        <f t="shared" si="88"/>
        <v>-1.4551915228366852E-11</v>
      </c>
      <c r="Q162" s="17"/>
      <c r="R162" s="6">
        <f t="shared" si="89"/>
        <v>48153.053363788247</v>
      </c>
      <c r="T162" s="30">
        <v>4.9540178357806832</v>
      </c>
      <c r="U162" s="81" t="str">
        <f t="shared" si="90"/>
        <v>NO</v>
      </c>
      <c r="V162" s="84">
        <v>0</v>
      </c>
      <c r="W162" s="84">
        <f t="shared" si="91"/>
        <v>4.9540178357806832</v>
      </c>
      <c r="X162" s="157">
        <v>5.1995465956255558</v>
      </c>
      <c r="Y162" s="90">
        <f t="shared" si="92"/>
        <v>-0.24552875984487255</v>
      </c>
      <c r="Z162" s="92"/>
      <c r="AA162" s="90">
        <f t="shared" si="93"/>
        <v>4.9540178357806832</v>
      </c>
      <c r="AC162" s="97">
        <v>76825.884766837276</v>
      </c>
      <c r="AD162" s="98">
        <f t="shared" si="94"/>
        <v>-28672.831403049029</v>
      </c>
      <c r="AF162" s="117"/>
    </row>
    <row r="163" spans="1:32" x14ac:dyDescent="0.2">
      <c r="A163" s="28" t="s">
        <v>7</v>
      </c>
      <c r="B163" s="29">
        <v>160</v>
      </c>
      <c r="C163" s="28" t="s">
        <v>67</v>
      </c>
      <c r="D163" s="9">
        <v>4210.9148471586232</v>
      </c>
      <c r="E163" s="11">
        <v>253.1395400252824</v>
      </c>
      <c r="F163" s="51"/>
      <c r="G163" s="16">
        <f t="shared" si="84"/>
        <v>4464.0543871839054</v>
      </c>
      <c r="H163" s="57"/>
      <c r="I163" s="53">
        <f t="shared" si="85"/>
        <v>4.8947964771753361</v>
      </c>
      <c r="J163" s="118">
        <v>1409.7013854264965</v>
      </c>
      <c r="K163" s="118">
        <v>1644.6516163309127</v>
      </c>
      <c r="L163" s="118">
        <v>1409.7013854264967</v>
      </c>
      <c r="M163" s="32">
        <f t="shared" si="86"/>
        <v>4464.0543871839054</v>
      </c>
      <c r="N163" s="6">
        <f t="shared" si="87"/>
        <v>0</v>
      </c>
      <c r="O163" s="20">
        <f t="shared" si="88"/>
        <v>0</v>
      </c>
      <c r="Q163" s="17"/>
      <c r="R163" s="6">
        <f t="shared" si="89"/>
        <v>4464.0543871839054</v>
      </c>
      <c r="T163" s="30">
        <v>4.8947964771753361</v>
      </c>
      <c r="U163" s="81" t="str">
        <f t="shared" si="90"/>
        <v>YES</v>
      </c>
      <c r="V163" s="84">
        <v>4.8947964771753361</v>
      </c>
      <c r="W163" s="84">
        <f t="shared" si="91"/>
        <v>4.8947964771753361</v>
      </c>
      <c r="X163" s="157">
        <v>5.0935713928501798</v>
      </c>
      <c r="Y163" s="90">
        <f t="shared" si="92"/>
        <v>-0.19877491567484373</v>
      </c>
      <c r="Z163" s="92"/>
      <c r="AA163" s="90">
        <f t="shared" si="93"/>
        <v>4.8947964771753361</v>
      </c>
      <c r="AC163" s="97">
        <v>1841.788386208641</v>
      </c>
      <c r="AD163" s="98">
        <f t="shared" si="94"/>
        <v>2622.2660009752644</v>
      </c>
      <c r="AF163" s="117"/>
    </row>
    <row r="164" spans="1:32" x14ac:dyDescent="0.2">
      <c r="A164" s="63" t="s">
        <v>7</v>
      </c>
      <c r="B164" s="29">
        <v>161</v>
      </c>
      <c r="C164" s="28" t="s">
        <v>68</v>
      </c>
      <c r="D164" s="9">
        <v>3601.4403298067173</v>
      </c>
      <c r="E164" s="11">
        <v>216.50092239004417</v>
      </c>
      <c r="F164" s="51"/>
      <c r="G164" s="16">
        <f t="shared" si="84"/>
        <v>3817.9412521967615</v>
      </c>
      <c r="H164" s="57"/>
      <c r="I164" s="53">
        <f t="shared" si="85"/>
        <v>4.8947964771753361</v>
      </c>
      <c r="J164" s="118">
        <v>881.06336589156047</v>
      </c>
      <c r="K164" s="118">
        <v>2055.8145204136413</v>
      </c>
      <c r="L164" s="118">
        <v>881.06336589156047</v>
      </c>
      <c r="M164" s="32">
        <f t="shared" si="86"/>
        <v>3817.941252196762</v>
      </c>
      <c r="N164" s="6">
        <f t="shared" si="87"/>
        <v>4.5474735088646412E-13</v>
      </c>
      <c r="O164" s="20">
        <f t="shared" si="88"/>
        <v>4.5474735088646412E-13</v>
      </c>
      <c r="Q164" s="17"/>
      <c r="R164" s="6">
        <f t="shared" si="89"/>
        <v>3817.9412521967615</v>
      </c>
      <c r="T164" s="30">
        <v>4.8947964771753361</v>
      </c>
      <c r="U164" s="81" t="str">
        <f t="shared" si="90"/>
        <v>YES</v>
      </c>
      <c r="V164" s="84">
        <v>4.8947964771753361</v>
      </c>
      <c r="W164" s="84">
        <f t="shared" si="91"/>
        <v>4.8947964771753361</v>
      </c>
      <c r="X164" s="157">
        <v>5.1602187894709921</v>
      </c>
      <c r="Y164" s="90">
        <f t="shared" si="92"/>
        <v>-0.26542231229565605</v>
      </c>
      <c r="Z164" s="92"/>
      <c r="AA164" s="90">
        <f t="shared" si="93"/>
        <v>4.8947964771753361</v>
      </c>
      <c r="AC164" s="97">
        <v>6867.6558087884723</v>
      </c>
      <c r="AD164" s="98">
        <f t="shared" si="94"/>
        <v>-3049.7145565917108</v>
      </c>
      <c r="AF164" s="117"/>
    </row>
    <row r="165" spans="1:32" x14ac:dyDescent="0.2">
      <c r="A165" s="63" t="s">
        <v>7</v>
      </c>
      <c r="B165" s="29">
        <v>162</v>
      </c>
      <c r="C165" s="28" t="s">
        <v>69</v>
      </c>
      <c r="D165" s="9">
        <v>4432.541944377499</v>
      </c>
      <c r="E165" s="11">
        <v>266.46267371082359</v>
      </c>
      <c r="F165" s="51"/>
      <c r="G165" s="16">
        <f t="shared" si="84"/>
        <v>4699.0046180883228</v>
      </c>
      <c r="H165" s="57"/>
      <c r="I165" s="53">
        <f t="shared" si="85"/>
        <v>4.8947964771753361</v>
      </c>
      <c r="J165" s="118">
        <v>1762.1267317831209</v>
      </c>
      <c r="K165" s="118">
        <v>2055.8145204136413</v>
      </c>
      <c r="L165" s="118">
        <v>881.06336589156047</v>
      </c>
      <c r="M165" s="32">
        <f t="shared" si="86"/>
        <v>4699.0046180883228</v>
      </c>
      <c r="N165" s="6">
        <f t="shared" si="87"/>
        <v>0</v>
      </c>
      <c r="O165" s="20">
        <f t="shared" si="88"/>
        <v>0</v>
      </c>
      <c r="Q165" s="17"/>
      <c r="R165" s="6">
        <f t="shared" si="89"/>
        <v>4699.0046180883228</v>
      </c>
      <c r="T165" s="30">
        <v>4.8947964771753361</v>
      </c>
      <c r="U165" s="81" t="str">
        <f t="shared" si="90"/>
        <v>YES</v>
      </c>
      <c r="V165" s="84">
        <v>4.8947964771753361</v>
      </c>
      <c r="W165" s="84">
        <f t="shared" si="91"/>
        <v>4.8947964771753361</v>
      </c>
      <c r="X165" s="157">
        <v>5.101755884455156</v>
      </c>
      <c r="Y165" s="90">
        <f t="shared" si="92"/>
        <v>-0.20695940727981998</v>
      </c>
      <c r="Z165" s="92"/>
      <c r="AA165" s="90">
        <f t="shared" si="93"/>
        <v>4.8947964771753361</v>
      </c>
      <c r="AC165" s="97">
        <v>4026.7471210858062</v>
      </c>
      <c r="AD165" s="98">
        <f t="shared" si="94"/>
        <v>672.25749700251663</v>
      </c>
      <c r="AF165" s="117"/>
    </row>
    <row r="166" spans="1:32" x14ac:dyDescent="0.2">
      <c r="A166" s="28" t="s">
        <v>7</v>
      </c>
      <c r="B166" s="29">
        <v>163</v>
      </c>
      <c r="C166" s="28" t="s">
        <v>70</v>
      </c>
      <c r="D166" s="9">
        <v>2631.8217794741399</v>
      </c>
      <c r="E166" s="11">
        <v>158.2122125158015</v>
      </c>
      <c r="F166" s="51"/>
      <c r="G166" s="16">
        <f t="shared" si="84"/>
        <v>2790.0339919899416</v>
      </c>
      <c r="H166" s="57"/>
      <c r="I166" s="53">
        <f t="shared" si="85"/>
        <v>4.8947964771753361</v>
      </c>
      <c r="J166" s="118">
        <v>881.06336589156047</v>
      </c>
      <c r="K166" s="118">
        <v>1027.9072602068206</v>
      </c>
      <c r="L166" s="118">
        <v>881.06336589156047</v>
      </c>
      <c r="M166" s="32">
        <f t="shared" si="86"/>
        <v>2790.0339919899416</v>
      </c>
      <c r="N166" s="6">
        <f t="shared" si="87"/>
        <v>0</v>
      </c>
      <c r="O166" s="20">
        <f t="shared" si="88"/>
        <v>0</v>
      </c>
      <c r="Q166" s="17"/>
      <c r="R166" s="6">
        <f t="shared" si="89"/>
        <v>2790.0339919899416</v>
      </c>
      <c r="T166" s="30">
        <v>4.8947964771753361</v>
      </c>
      <c r="U166" s="81" t="str">
        <f t="shared" si="90"/>
        <v>YES</v>
      </c>
      <c r="V166" s="84">
        <v>4.8947964771753361</v>
      </c>
      <c r="W166" s="84">
        <f t="shared" si="91"/>
        <v>4.8947964771753361</v>
      </c>
      <c r="X166" s="157">
        <v>5.0935713928501798</v>
      </c>
      <c r="Y166" s="90">
        <f t="shared" si="92"/>
        <v>-0.19877491567484373</v>
      </c>
      <c r="Z166" s="92"/>
      <c r="AA166" s="90">
        <f t="shared" si="93"/>
        <v>4.8947964771753361</v>
      </c>
      <c r="AC166" s="97">
        <v>1841.788386208641</v>
      </c>
      <c r="AD166" s="98">
        <f t="shared" si="94"/>
        <v>948.24560578130058</v>
      </c>
      <c r="AF166" s="117"/>
    </row>
    <row r="167" spans="1:32" x14ac:dyDescent="0.2">
      <c r="A167" s="28" t="s">
        <v>7</v>
      </c>
      <c r="B167" s="29">
        <v>164</v>
      </c>
      <c r="C167" s="28" t="s">
        <v>71</v>
      </c>
      <c r="D167" s="9">
        <v>1052.7287117896558</v>
      </c>
      <c r="E167" s="11">
        <v>63.284885006320579</v>
      </c>
      <c r="F167" s="51"/>
      <c r="G167" s="16">
        <f t="shared" si="84"/>
        <v>1116.0135967959764</v>
      </c>
      <c r="H167" s="57"/>
      <c r="I167" s="53">
        <f t="shared" si="85"/>
        <v>4.8947964771753361</v>
      </c>
      <c r="J167" s="118">
        <v>352.42534635662412</v>
      </c>
      <c r="K167" s="118">
        <v>411.16290408272818</v>
      </c>
      <c r="L167" s="118">
        <v>352.42534635662412</v>
      </c>
      <c r="M167" s="32">
        <f t="shared" si="86"/>
        <v>1116.0135967959764</v>
      </c>
      <c r="N167" s="6">
        <f t="shared" si="87"/>
        <v>0</v>
      </c>
      <c r="O167" s="20">
        <f t="shared" si="88"/>
        <v>0</v>
      </c>
      <c r="Q167" s="17"/>
      <c r="R167" s="6">
        <f t="shared" si="89"/>
        <v>1116.0135967959764</v>
      </c>
      <c r="T167" s="30">
        <v>4.8947964771753361</v>
      </c>
      <c r="U167" s="81" t="str">
        <f t="shared" si="90"/>
        <v>YES</v>
      </c>
      <c r="V167" s="84">
        <v>4.8947964771753361</v>
      </c>
      <c r="W167" s="84">
        <f t="shared" si="91"/>
        <v>4.8947964771753361</v>
      </c>
      <c r="X167" s="157">
        <v>5.0935713928501798</v>
      </c>
      <c r="Y167" s="90">
        <f t="shared" si="92"/>
        <v>-0.19877491567484373</v>
      </c>
      <c r="Z167" s="92"/>
      <c r="AA167" s="90">
        <f t="shared" si="93"/>
        <v>4.8947964771753361</v>
      </c>
      <c r="AC167" s="97">
        <v>1657.6095475877771</v>
      </c>
      <c r="AD167" s="98">
        <f t="shared" si="94"/>
        <v>-541.59595079180076</v>
      </c>
      <c r="AF167" s="117"/>
    </row>
    <row r="168" spans="1:32" x14ac:dyDescent="0.2">
      <c r="A168" s="63" t="s">
        <v>7</v>
      </c>
      <c r="B168" s="29">
        <v>165</v>
      </c>
      <c r="C168" s="28" t="s">
        <v>72</v>
      </c>
      <c r="D168" s="9">
        <v>8657.3084851123022</v>
      </c>
      <c r="E168" s="11">
        <v>520.43490959145231</v>
      </c>
      <c r="F168" s="51"/>
      <c r="G168" s="16">
        <f t="shared" si="84"/>
        <v>9177.7433947037553</v>
      </c>
      <c r="H168" s="57"/>
      <c r="I168" s="53">
        <f t="shared" si="85"/>
        <v>4.8947964771753361</v>
      </c>
      <c r="J168" s="118">
        <v>5286.380195349363</v>
      </c>
      <c r="K168" s="118">
        <v>1248.1731016797105</v>
      </c>
      <c r="L168" s="118">
        <v>2643.1900976746815</v>
      </c>
      <c r="M168" s="32">
        <f t="shared" si="86"/>
        <v>9177.7433947037553</v>
      </c>
      <c r="N168" s="6">
        <f t="shared" si="87"/>
        <v>0</v>
      </c>
      <c r="O168" s="20">
        <f t="shared" si="88"/>
        <v>0</v>
      </c>
      <c r="Q168" s="17"/>
      <c r="R168" s="6">
        <f t="shared" si="89"/>
        <v>9177.7433947037553</v>
      </c>
      <c r="T168" s="30">
        <v>4.8947964771753361</v>
      </c>
      <c r="U168" s="81" t="str">
        <f t="shared" si="90"/>
        <v>YES</v>
      </c>
      <c r="V168" s="84">
        <v>4.8947964771753361</v>
      </c>
      <c r="W168" s="84">
        <f t="shared" si="91"/>
        <v>4.8947964771753361</v>
      </c>
      <c r="X168" s="157">
        <v>5.0935713928501798</v>
      </c>
      <c r="Y168" s="90">
        <f t="shared" si="92"/>
        <v>-0.19877491567484373</v>
      </c>
      <c r="Z168" s="92"/>
      <c r="AA168" s="90">
        <f t="shared" si="93"/>
        <v>4.8947964771753361</v>
      </c>
      <c r="AC168" s="97">
        <v>13352.965800012649</v>
      </c>
      <c r="AD168" s="98">
        <f t="shared" si="94"/>
        <v>-4175.2224053088939</v>
      </c>
      <c r="AF168" s="117"/>
    </row>
    <row r="169" spans="1:32" x14ac:dyDescent="0.2">
      <c r="A169" s="93"/>
      <c r="B169" s="29">
        <v>166</v>
      </c>
      <c r="C169" s="28" t="s">
        <v>93</v>
      </c>
      <c r="D169" s="9">
        <v>0</v>
      </c>
      <c r="E169" s="11">
        <v>0</v>
      </c>
      <c r="F169" s="51"/>
      <c r="G169" s="16">
        <f t="shared" si="84"/>
        <v>0</v>
      </c>
      <c r="H169" s="57"/>
      <c r="I169" s="94"/>
      <c r="J169" s="118">
        <v>0</v>
      </c>
      <c r="K169" s="118">
        <v>0</v>
      </c>
      <c r="L169" s="118">
        <v>0</v>
      </c>
      <c r="M169" s="32">
        <f t="shared" si="86"/>
        <v>0</v>
      </c>
      <c r="N169" s="6">
        <f t="shared" si="87"/>
        <v>0</v>
      </c>
      <c r="O169" s="20">
        <f t="shared" si="88"/>
        <v>0</v>
      </c>
      <c r="Q169" s="17"/>
      <c r="R169" s="6">
        <f t="shared" si="89"/>
        <v>0</v>
      </c>
      <c r="T169" s="106"/>
      <c r="U169" s="81" t="str">
        <f t="shared" si="90"/>
        <v>NO</v>
      </c>
      <c r="V169" s="84">
        <v>0</v>
      </c>
      <c r="W169" s="84">
        <f t="shared" si="91"/>
        <v>0</v>
      </c>
      <c r="X169" s="157">
        <v>0</v>
      </c>
      <c r="Y169" s="90">
        <f t="shared" si="92"/>
        <v>0</v>
      </c>
      <c r="Z169" s="92"/>
      <c r="AA169" s="90">
        <f t="shared" si="93"/>
        <v>0</v>
      </c>
      <c r="AC169" s="97">
        <v>0</v>
      </c>
      <c r="AD169" s="98">
        <f t="shared" si="94"/>
        <v>0</v>
      </c>
      <c r="AF169" s="117"/>
    </row>
    <row r="170" spans="1:32" x14ac:dyDescent="0.2">
      <c r="A170" s="63" t="s">
        <v>7</v>
      </c>
      <c r="B170" s="29">
        <v>167</v>
      </c>
      <c r="C170" s="28" t="s">
        <v>73</v>
      </c>
      <c r="D170" s="9">
        <v>1666.8204603336221</v>
      </c>
      <c r="E170" s="11">
        <v>100.2010679266743</v>
      </c>
      <c r="F170" s="51"/>
      <c r="G170" s="16">
        <f t="shared" si="84"/>
        <v>1767.0215282602965</v>
      </c>
      <c r="H170" s="57"/>
      <c r="I170" s="53">
        <f t="shared" si="85"/>
        <v>4.8947964771753361</v>
      </c>
      <c r="J170" s="118">
        <v>146.84389431526009</v>
      </c>
      <c r="K170" s="118">
        <v>1473.3337396297761</v>
      </c>
      <c r="L170" s="118">
        <v>146.84389431526009</v>
      </c>
      <c r="M170" s="32">
        <f t="shared" si="86"/>
        <v>1767.0215282602962</v>
      </c>
      <c r="N170" s="6">
        <f t="shared" si="87"/>
        <v>-2.2737367544323206E-13</v>
      </c>
      <c r="O170" s="20">
        <f t="shared" si="88"/>
        <v>-2.2737367544323206E-13</v>
      </c>
      <c r="Q170" s="17"/>
      <c r="R170" s="6">
        <f t="shared" si="89"/>
        <v>1767.0215282602965</v>
      </c>
      <c r="T170" s="30">
        <v>4.8947964771753361</v>
      </c>
      <c r="U170" s="81" t="str">
        <f t="shared" si="90"/>
        <v>YES</v>
      </c>
      <c r="V170" s="84">
        <v>4.8947964771753361</v>
      </c>
      <c r="W170" s="84">
        <f t="shared" si="91"/>
        <v>4.8947964771753361</v>
      </c>
      <c r="X170" s="157">
        <v>5.0935713928501798</v>
      </c>
      <c r="Y170" s="90">
        <f t="shared" si="92"/>
        <v>-0.19877491567484373</v>
      </c>
      <c r="Z170" s="92"/>
      <c r="AA170" s="90">
        <f t="shared" si="93"/>
        <v>4.8947964771753361</v>
      </c>
      <c r="AC170" s="97">
        <v>2578.5037406920983</v>
      </c>
      <c r="AD170" s="98">
        <f t="shared" si="94"/>
        <v>-811.48221243180183</v>
      </c>
      <c r="AF170" s="117"/>
    </row>
    <row r="171" spans="1:32" x14ac:dyDescent="0.2">
      <c r="A171" s="93"/>
      <c r="B171" s="29">
        <v>168</v>
      </c>
      <c r="C171" s="28" t="s">
        <v>93</v>
      </c>
      <c r="D171" s="9">
        <v>0</v>
      </c>
      <c r="E171" s="11">
        <v>0</v>
      </c>
      <c r="F171" s="51"/>
      <c r="G171" s="16">
        <f t="shared" si="84"/>
        <v>0</v>
      </c>
      <c r="H171" s="57"/>
      <c r="I171" s="94"/>
      <c r="J171" s="118">
        <v>0</v>
      </c>
      <c r="K171" s="118">
        <v>0</v>
      </c>
      <c r="L171" s="118">
        <v>0</v>
      </c>
      <c r="M171" s="32">
        <f t="shared" si="86"/>
        <v>0</v>
      </c>
      <c r="N171" s="6">
        <f t="shared" si="87"/>
        <v>0</v>
      </c>
      <c r="O171" s="20">
        <f t="shared" si="88"/>
        <v>0</v>
      </c>
      <c r="Q171" s="17"/>
      <c r="R171" s="6">
        <f t="shared" si="89"/>
        <v>0</v>
      </c>
      <c r="T171" s="106"/>
      <c r="U171" s="81" t="str">
        <f t="shared" si="90"/>
        <v>NO</v>
      </c>
      <c r="V171" s="84">
        <v>0</v>
      </c>
      <c r="W171" s="84">
        <f t="shared" si="91"/>
        <v>0</v>
      </c>
      <c r="X171" s="157">
        <v>0</v>
      </c>
      <c r="Y171" s="90">
        <f t="shared" si="92"/>
        <v>0</v>
      </c>
      <c r="Z171" s="92"/>
      <c r="AA171" s="90">
        <f t="shared" si="93"/>
        <v>0</v>
      </c>
      <c r="AC171" s="97">
        <v>0</v>
      </c>
      <c r="AD171" s="98">
        <f t="shared" si="94"/>
        <v>0</v>
      </c>
      <c r="AF171" s="117"/>
    </row>
    <row r="172" spans="1:32" x14ac:dyDescent="0.2">
      <c r="A172" s="28" t="s">
        <v>16</v>
      </c>
      <c r="B172" s="29">
        <v>169</v>
      </c>
      <c r="C172" s="28" t="s">
        <v>146</v>
      </c>
      <c r="D172" s="9">
        <v>107032.03626314041</v>
      </c>
      <c r="E172" s="11">
        <v>11424.209635185751</v>
      </c>
      <c r="F172" s="51"/>
      <c r="G172" s="16">
        <f t="shared" si="84"/>
        <v>118456.24589832616</v>
      </c>
      <c r="H172" s="57"/>
      <c r="I172" s="53">
        <f t="shared" si="85"/>
        <v>5.1100576290205844</v>
      </c>
      <c r="J172" s="118">
        <v>42311.277168290435</v>
      </c>
      <c r="K172" s="118">
        <v>45607.264339008718</v>
      </c>
      <c r="L172" s="118">
        <v>30537.704391027008</v>
      </c>
      <c r="M172" s="32">
        <f t="shared" si="86"/>
        <v>118456.24589832616</v>
      </c>
      <c r="N172" s="6">
        <f t="shared" si="87"/>
        <v>0</v>
      </c>
      <c r="O172" s="20">
        <f t="shared" si="88"/>
        <v>0</v>
      </c>
      <c r="Q172" s="17"/>
      <c r="R172" s="6">
        <f t="shared" si="89"/>
        <v>118456.24589832616</v>
      </c>
      <c r="T172" s="30">
        <v>5.1100576290205844</v>
      </c>
      <c r="U172" s="81" t="str">
        <f t="shared" si="90"/>
        <v>NO</v>
      </c>
      <c r="V172" s="84">
        <v>0</v>
      </c>
      <c r="W172" s="84">
        <f t="shared" si="91"/>
        <v>5.1100576290205844</v>
      </c>
      <c r="X172" s="157">
        <v>5.4713208067659584</v>
      </c>
      <c r="Y172" s="90">
        <f t="shared" si="92"/>
        <v>-0.36126317774537409</v>
      </c>
      <c r="Z172" s="92"/>
      <c r="AA172" s="90">
        <f t="shared" si="93"/>
        <v>5.1100576290205844</v>
      </c>
      <c r="AC172" s="97">
        <v>128505.22846755924</v>
      </c>
      <c r="AD172" s="98">
        <f t="shared" si="94"/>
        <v>-10048.982569233078</v>
      </c>
      <c r="AF172" s="117"/>
    </row>
    <row r="173" spans="1:32" x14ac:dyDescent="0.2">
      <c r="A173" s="93"/>
      <c r="B173" s="29">
        <v>170</v>
      </c>
      <c r="C173" s="93" t="s">
        <v>500</v>
      </c>
      <c r="D173" s="9">
        <v>0</v>
      </c>
      <c r="E173" s="11">
        <v>0</v>
      </c>
      <c r="F173" s="51"/>
      <c r="G173" s="16">
        <f t="shared" si="84"/>
        <v>0</v>
      </c>
      <c r="H173" s="57"/>
      <c r="I173" s="94"/>
      <c r="J173" s="118">
        <v>0</v>
      </c>
      <c r="K173" s="118">
        <v>0</v>
      </c>
      <c r="L173" s="118">
        <v>0</v>
      </c>
      <c r="M173" s="32">
        <f t="shared" si="86"/>
        <v>0</v>
      </c>
      <c r="N173" s="6">
        <f t="shared" si="87"/>
        <v>0</v>
      </c>
      <c r="O173" s="20">
        <f t="shared" si="88"/>
        <v>0</v>
      </c>
      <c r="Q173" s="17"/>
      <c r="R173" s="6">
        <f t="shared" si="89"/>
        <v>0</v>
      </c>
      <c r="T173" s="106"/>
      <c r="U173" s="81" t="str">
        <f t="shared" si="90"/>
        <v>NO</v>
      </c>
      <c r="V173" s="84">
        <v>0</v>
      </c>
      <c r="W173" s="84">
        <f t="shared" si="91"/>
        <v>0</v>
      </c>
      <c r="X173" s="157">
        <v>0</v>
      </c>
      <c r="Y173" s="90">
        <f t="shared" si="92"/>
        <v>0</v>
      </c>
      <c r="Z173" s="92"/>
      <c r="AA173" s="90">
        <f t="shared" si="93"/>
        <v>0</v>
      </c>
      <c r="AC173" s="97">
        <v>2916.1649448303483</v>
      </c>
      <c r="AD173" s="98">
        <f t="shared" si="94"/>
        <v>-2916.1649448303483</v>
      </c>
      <c r="AF173" s="117"/>
    </row>
    <row r="174" spans="1:32" x14ac:dyDescent="0.2">
      <c r="A174" s="93"/>
      <c r="B174" s="29">
        <v>171</v>
      </c>
      <c r="C174" s="28" t="s">
        <v>93</v>
      </c>
      <c r="D174" s="9">
        <v>0</v>
      </c>
      <c r="E174" s="11">
        <v>0</v>
      </c>
      <c r="F174" s="51"/>
      <c r="G174" s="16">
        <f t="shared" si="84"/>
        <v>0</v>
      </c>
      <c r="H174" s="57"/>
      <c r="I174" s="94"/>
      <c r="J174" s="118">
        <v>0</v>
      </c>
      <c r="K174" s="118">
        <v>0</v>
      </c>
      <c r="L174" s="118">
        <v>0</v>
      </c>
      <c r="M174" s="32">
        <f t="shared" si="86"/>
        <v>0</v>
      </c>
      <c r="N174" s="6">
        <f t="shared" si="87"/>
        <v>0</v>
      </c>
      <c r="O174" s="20">
        <f t="shared" si="88"/>
        <v>0</v>
      </c>
      <c r="Q174" s="17"/>
      <c r="R174" s="6">
        <f t="shared" si="89"/>
        <v>0</v>
      </c>
      <c r="T174" s="106"/>
      <c r="U174" s="81" t="str">
        <f t="shared" si="90"/>
        <v>NO</v>
      </c>
      <c r="V174" s="84">
        <v>0</v>
      </c>
      <c r="W174" s="84">
        <f t="shared" si="91"/>
        <v>0</v>
      </c>
      <c r="X174" s="157">
        <v>0</v>
      </c>
      <c r="Y174" s="90">
        <f t="shared" si="92"/>
        <v>0</v>
      </c>
      <c r="Z174" s="92"/>
      <c r="AA174" s="90">
        <f t="shared" si="93"/>
        <v>0</v>
      </c>
      <c r="AC174" s="97">
        <v>0</v>
      </c>
      <c r="AD174" s="98">
        <f t="shared" si="94"/>
        <v>0</v>
      </c>
      <c r="AF174" s="117"/>
    </row>
    <row r="175" spans="1:32" x14ac:dyDescent="0.2">
      <c r="A175" s="28" t="s">
        <v>16</v>
      </c>
      <c r="B175" s="29">
        <v>172</v>
      </c>
      <c r="C175" s="28" t="s">
        <v>147</v>
      </c>
      <c r="D175" s="9">
        <v>58869.697698763659</v>
      </c>
      <c r="E175" s="11">
        <v>9453.4012278585269</v>
      </c>
      <c r="F175" s="51"/>
      <c r="G175" s="16">
        <f t="shared" si="84"/>
        <v>68323.098926622188</v>
      </c>
      <c r="H175" s="57"/>
      <c r="I175" s="53">
        <f t="shared" si="85"/>
        <v>5.3586744256174264</v>
      </c>
      <c r="J175" s="118">
        <v>27972.280501722966</v>
      </c>
      <c r="K175" s="118">
        <v>19130.467699454213</v>
      </c>
      <c r="L175" s="118">
        <v>21220.350725445009</v>
      </c>
      <c r="M175" s="32">
        <f t="shared" si="86"/>
        <v>68323.098926622188</v>
      </c>
      <c r="N175" s="6">
        <f t="shared" si="87"/>
        <v>0</v>
      </c>
      <c r="O175" s="20">
        <f t="shared" si="88"/>
        <v>0</v>
      </c>
      <c r="Q175" s="17"/>
      <c r="R175" s="6">
        <f t="shared" si="89"/>
        <v>68323.098926622188</v>
      </c>
      <c r="T175" s="30">
        <v>5.3586744256174264</v>
      </c>
      <c r="U175" s="81" t="str">
        <f t="shared" si="90"/>
        <v>NO</v>
      </c>
      <c r="V175" s="84">
        <v>0</v>
      </c>
      <c r="W175" s="84">
        <f t="shared" si="91"/>
        <v>5.3586744256174264</v>
      </c>
      <c r="X175" s="157">
        <v>5.8762453449891492</v>
      </c>
      <c r="Y175" s="90">
        <f t="shared" si="92"/>
        <v>-0.51757091937172284</v>
      </c>
      <c r="Z175" s="92"/>
      <c r="AA175" s="90">
        <f t="shared" si="93"/>
        <v>5.3586744256174264</v>
      </c>
      <c r="AC175" s="97">
        <v>114540.47468354594</v>
      </c>
      <c r="AD175" s="98">
        <f t="shared" si="94"/>
        <v>-46217.37575692375</v>
      </c>
      <c r="AF175" s="117"/>
    </row>
    <row r="176" spans="1:32" x14ac:dyDescent="0.2">
      <c r="A176" s="93"/>
      <c r="B176" s="29">
        <v>173</v>
      </c>
      <c r="C176" s="28" t="s">
        <v>93</v>
      </c>
      <c r="D176" s="9">
        <v>0</v>
      </c>
      <c r="E176" s="11">
        <v>0</v>
      </c>
      <c r="F176" s="51"/>
      <c r="G176" s="16">
        <f t="shared" si="84"/>
        <v>0</v>
      </c>
      <c r="H176" s="57"/>
      <c r="I176" s="94"/>
      <c r="J176" s="118">
        <v>0</v>
      </c>
      <c r="K176" s="118">
        <v>0</v>
      </c>
      <c r="L176" s="118">
        <v>0</v>
      </c>
      <c r="M176" s="32">
        <f t="shared" si="86"/>
        <v>0</v>
      </c>
      <c r="N176" s="6">
        <f t="shared" si="87"/>
        <v>0</v>
      </c>
      <c r="O176" s="20">
        <f t="shared" si="88"/>
        <v>0</v>
      </c>
      <c r="Q176" s="17"/>
      <c r="R176" s="6">
        <f t="shared" si="89"/>
        <v>0</v>
      </c>
      <c r="T176" s="106"/>
      <c r="U176" s="81" t="str">
        <f t="shared" si="90"/>
        <v>NO</v>
      </c>
      <c r="V176" s="84">
        <v>0</v>
      </c>
      <c r="W176" s="84">
        <f t="shared" si="91"/>
        <v>0</v>
      </c>
      <c r="X176" s="157">
        <v>0</v>
      </c>
      <c r="Y176" s="90">
        <f t="shared" si="92"/>
        <v>0</v>
      </c>
      <c r="Z176" s="92"/>
      <c r="AA176" s="90">
        <f t="shared" si="93"/>
        <v>0</v>
      </c>
      <c r="AC176" s="97">
        <v>0</v>
      </c>
      <c r="AD176" s="98">
        <f t="shared" si="94"/>
        <v>0</v>
      </c>
      <c r="AF176" s="117"/>
    </row>
    <row r="177" spans="1:32" x14ac:dyDescent="0.2">
      <c r="A177" s="28" t="s">
        <v>16</v>
      </c>
      <c r="B177" s="29">
        <v>174</v>
      </c>
      <c r="C177" s="28" t="s">
        <v>74</v>
      </c>
      <c r="D177" s="9">
        <v>56708.833500879628</v>
      </c>
      <c r="E177" s="11">
        <v>4043.5554127152345</v>
      </c>
      <c r="F177" s="51"/>
      <c r="G177" s="16">
        <f t="shared" si="84"/>
        <v>60752.388913594863</v>
      </c>
      <c r="H177" s="57"/>
      <c r="I177" s="53">
        <f t="shared" si="85"/>
        <v>4.9464573289036684</v>
      </c>
      <c r="J177" s="118">
        <v>29203.884069847263</v>
      </c>
      <c r="K177" s="118">
        <v>10179.809182883748</v>
      </c>
      <c r="L177" s="118">
        <v>21368.695660863847</v>
      </c>
      <c r="M177" s="32">
        <f t="shared" si="86"/>
        <v>60752.388913594856</v>
      </c>
      <c r="N177" s="6">
        <f t="shared" si="87"/>
        <v>-7.2759576141834259E-12</v>
      </c>
      <c r="O177" s="20">
        <f t="shared" si="88"/>
        <v>-7.2759576141834259E-12</v>
      </c>
      <c r="Q177" s="17"/>
      <c r="R177" s="6">
        <f t="shared" si="89"/>
        <v>60752.388913594863</v>
      </c>
      <c r="T177" s="30">
        <v>4.9464573289036684</v>
      </c>
      <c r="U177" s="81" t="str">
        <f t="shared" si="90"/>
        <v>NO</v>
      </c>
      <c r="V177" s="84">
        <v>0</v>
      </c>
      <c r="W177" s="84">
        <f t="shared" si="91"/>
        <v>4.9464573289036684</v>
      </c>
      <c r="X177" s="157">
        <v>5.1645860423068832</v>
      </c>
      <c r="Y177" s="90">
        <f t="shared" si="92"/>
        <v>-0.21812871340321482</v>
      </c>
      <c r="Z177" s="92"/>
      <c r="AA177" s="90">
        <f t="shared" si="93"/>
        <v>4.9464573289036684</v>
      </c>
      <c r="AC177" s="97">
        <v>56450.746530080251</v>
      </c>
      <c r="AD177" s="98">
        <f t="shared" si="94"/>
        <v>4301.6423835146124</v>
      </c>
      <c r="AF177" s="117"/>
    </row>
    <row r="178" spans="1:32" x14ac:dyDescent="0.2">
      <c r="A178" s="63" t="s">
        <v>16</v>
      </c>
      <c r="B178" s="29">
        <v>175</v>
      </c>
      <c r="C178" s="103" t="s">
        <v>357</v>
      </c>
      <c r="D178" s="9">
        <v>0</v>
      </c>
      <c r="E178" s="11">
        <v>1.2578605646021648E-7</v>
      </c>
      <c r="F178" s="51"/>
      <c r="G178" s="16">
        <f t="shared" si="84"/>
        <v>1.2578605646021648E-7</v>
      </c>
      <c r="H178" s="57"/>
      <c r="I178" s="53">
        <f t="shared" si="85"/>
        <v>4.7496375672811748</v>
      </c>
      <c r="J178" s="118">
        <v>0</v>
      </c>
      <c r="K178" s="118">
        <v>0</v>
      </c>
      <c r="L178" s="118">
        <v>0</v>
      </c>
      <c r="M178" s="32">
        <f t="shared" si="86"/>
        <v>0</v>
      </c>
      <c r="N178" s="6">
        <f t="shared" si="87"/>
        <v>-1.2578605646021648E-7</v>
      </c>
      <c r="O178" s="20">
        <f t="shared" si="88"/>
        <v>-1.2578605646021648E-7</v>
      </c>
      <c r="Q178" s="17"/>
      <c r="R178" s="6">
        <f t="shared" si="89"/>
        <v>1.2578605646021648E-7</v>
      </c>
      <c r="T178" s="30">
        <v>4.7496375672811748</v>
      </c>
      <c r="U178" s="81" t="str">
        <f t="shared" si="90"/>
        <v>NO</v>
      </c>
      <c r="V178" s="84">
        <v>0</v>
      </c>
      <c r="W178" s="84">
        <f t="shared" si="91"/>
        <v>4.7496375672811748</v>
      </c>
      <c r="X178" s="157">
        <v>4.8426480508245797</v>
      </c>
      <c r="Y178" s="90">
        <f t="shared" si="92"/>
        <v>-9.3010483543404909E-2</v>
      </c>
      <c r="Z178" s="92"/>
      <c r="AA178" s="90">
        <f t="shared" si="93"/>
        <v>4.7496375672811748</v>
      </c>
      <c r="AC178" s="97">
        <v>1166.9556620393266</v>
      </c>
      <c r="AD178" s="98">
        <f t="shared" si="94"/>
        <v>-1166.9556619135406</v>
      </c>
      <c r="AF178" s="117"/>
    </row>
    <row r="179" spans="1:32" x14ac:dyDescent="0.2">
      <c r="A179" s="63" t="s">
        <v>52</v>
      </c>
      <c r="B179" s="29">
        <v>176</v>
      </c>
      <c r="C179" s="28" t="s">
        <v>187</v>
      </c>
      <c r="D179" s="9">
        <v>45929.907283015797</v>
      </c>
      <c r="E179" s="11">
        <v>1043.9026043777455</v>
      </c>
      <c r="F179" s="51"/>
      <c r="G179" s="16">
        <f t="shared" si="84"/>
        <v>46973.809887393545</v>
      </c>
      <c r="H179" s="57"/>
      <c r="I179" s="53">
        <f t="shared" si="85"/>
        <v>4.722172393806841</v>
      </c>
      <c r="J179" s="118">
        <v>18218.141095306793</v>
      </c>
      <c r="K179" s="118">
        <v>11359.185693302356</v>
      </c>
      <c r="L179" s="118">
        <v>17396.483098784403</v>
      </c>
      <c r="M179" s="32">
        <f t="shared" si="86"/>
        <v>46973.809887393552</v>
      </c>
      <c r="N179" s="6">
        <f t="shared" si="87"/>
        <v>7.2759576141834259E-12</v>
      </c>
      <c r="O179" s="20">
        <f t="shared" si="88"/>
        <v>7.2759576141834259E-12</v>
      </c>
      <c r="Q179" s="17"/>
      <c r="R179" s="6">
        <f t="shared" si="89"/>
        <v>46973.809887393545</v>
      </c>
      <c r="T179" s="30">
        <v>4.722172393806841</v>
      </c>
      <c r="U179" s="81" t="str">
        <f t="shared" si="90"/>
        <v>NO</v>
      </c>
      <c r="V179" s="84">
        <v>0</v>
      </c>
      <c r="W179" s="84">
        <f t="shared" si="91"/>
        <v>4.722172393806841</v>
      </c>
      <c r="X179" s="157">
        <v>4.7775411958380669</v>
      </c>
      <c r="Y179" s="90">
        <f t="shared" si="92"/>
        <v>-5.5368802031225961E-2</v>
      </c>
      <c r="Z179" s="92"/>
      <c r="AA179" s="90">
        <f t="shared" si="93"/>
        <v>4.722172393806841</v>
      </c>
      <c r="AC179" s="97">
        <v>47930.55099317713</v>
      </c>
      <c r="AD179" s="98">
        <f t="shared" si="94"/>
        <v>-956.74110578358523</v>
      </c>
      <c r="AF179" s="117"/>
    </row>
    <row r="180" spans="1:32" x14ac:dyDescent="0.2">
      <c r="A180" s="28" t="s">
        <v>7</v>
      </c>
      <c r="B180" s="29">
        <v>177</v>
      </c>
      <c r="C180" s="103" t="s">
        <v>358</v>
      </c>
      <c r="D180" s="9">
        <v>0</v>
      </c>
      <c r="E180" s="11">
        <v>2.6368702085966919E-7</v>
      </c>
      <c r="F180" s="51"/>
      <c r="G180" s="16">
        <f t="shared" si="84"/>
        <v>2.6368702085966919E-7</v>
      </c>
      <c r="H180" s="57"/>
      <c r="I180" s="53">
        <f t="shared" si="85"/>
        <v>4.8947964771753361</v>
      </c>
      <c r="J180" s="118">
        <v>0</v>
      </c>
      <c r="K180" s="118">
        <v>0</v>
      </c>
      <c r="L180" s="118">
        <v>0</v>
      </c>
      <c r="M180" s="32">
        <f t="shared" si="86"/>
        <v>0</v>
      </c>
      <c r="N180" s="6">
        <f t="shared" si="87"/>
        <v>-2.6368702085966919E-7</v>
      </c>
      <c r="O180" s="20">
        <f t="shared" si="88"/>
        <v>-2.6368702085966919E-7</v>
      </c>
      <c r="Q180" s="17"/>
      <c r="R180" s="6">
        <f t="shared" si="89"/>
        <v>2.6368702085966919E-7</v>
      </c>
      <c r="T180" s="30">
        <v>4.8947964771753361</v>
      </c>
      <c r="U180" s="81" t="str">
        <f t="shared" si="90"/>
        <v>YES</v>
      </c>
      <c r="V180" s="84">
        <v>4.8947964771753361</v>
      </c>
      <c r="W180" s="84">
        <f t="shared" si="91"/>
        <v>4.8947964771753361</v>
      </c>
      <c r="X180" s="157">
        <v>5.0935713928501807</v>
      </c>
      <c r="Y180" s="90">
        <f t="shared" si="92"/>
        <v>-0.19877491567484462</v>
      </c>
      <c r="Z180" s="92"/>
      <c r="AA180" s="90">
        <f t="shared" si="93"/>
        <v>4.8947964771753361</v>
      </c>
      <c r="AC180" s="97">
        <v>2916.1649448303483</v>
      </c>
      <c r="AD180" s="98">
        <f t="shared" si="94"/>
        <v>-2916.1649445666612</v>
      </c>
      <c r="AF180" s="117"/>
    </row>
    <row r="181" spans="1:32" x14ac:dyDescent="0.2">
      <c r="A181" s="93"/>
      <c r="B181" s="29">
        <v>178</v>
      </c>
      <c r="C181" s="28" t="s">
        <v>93</v>
      </c>
      <c r="D181" s="9">
        <v>0</v>
      </c>
      <c r="E181" s="11">
        <v>0</v>
      </c>
      <c r="F181" s="51"/>
      <c r="G181" s="16">
        <f t="shared" si="84"/>
        <v>0</v>
      </c>
      <c r="H181" s="57"/>
      <c r="I181" s="94"/>
      <c r="J181" s="118">
        <v>0</v>
      </c>
      <c r="K181" s="118">
        <v>0</v>
      </c>
      <c r="L181" s="118">
        <v>0</v>
      </c>
      <c r="M181" s="32">
        <f t="shared" si="86"/>
        <v>0</v>
      </c>
      <c r="N181" s="6">
        <f t="shared" si="87"/>
        <v>0</v>
      </c>
      <c r="O181" s="20">
        <f t="shared" si="88"/>
        <v>0</v>
      </c>
      <c r="Q181" s="17"/>
      <c r="R181" s="6">
        <f t="shared" si="89"/>
        <v>0</v>
      </c>
      <c r="T181" s="106"/>
      <c r="U181" s="81" t="str">
        <f t="shared" si="90"/>
        <v>NO</v>
      </c>
      <c r="V181" s="84">
        <v>0</v>
      </c>
      <c r="W181" s="84">
        <f t="shared" si="91"/>
        <v>0</v>
      </c>
      <c r="X181" s="157">
        <v>0</v>
      </c>
      <c r="Y181" s="90">
        <f t="shared" si="92"/>
        <v>0</v>
      </c>
      <c r="Z181" s="92"/>
      <c r="AA181" s="90">
        <f t="shared" si="93"/>
        <v>0</v>
      </c>
      <c r="AC181" s="97">
        <v>0</v>
      </c>
      <c r="AD181" s="98">
        <f t="shared" si="94"/>
        <v>0</v>
      </c>
      <c r="AF181" s="117"/>
    </row>
    <row r="182" spans="1:32" x14ac:dyDescent="0.2">
      <c r="A182" s="93"/>
      <c r="B182" s="29">
        <v>179</v>
      </c>
      <c r="C182" s="28" t="s">
        <v>93</v>
      </c>
      <c r="D182" s="9">
        <v>0</v>
      </c>
      <c r="E182" s="11">
        <v>0</v>
      </c>
      <c r="F182" s="51"/>
      <c r="G182" s="16">
        <f t="shared" si="84"/>
        <v>0</v>
      </c>
      <c r="H182" s="57"/>
      <c r="I182" s="94"/>
      <c r="J182" s="118">
        <v>0</v>
      </c>
      <c r="K182" s="118">
        <v>0</v>
      </c>
      <c r="L182" s="118">
        <v>0</v>
      </c>
      <c r="M182" s="32">
        <f t="shared" si="86"/>
        <v>0</v>
      </c>
      <c r="N182" s="6">
        <f t="shared" si="87"/>
        <v>0</v>
      </c>
      <c r="O182" s="20">
        <f t="shared" si="88"/>
        <v>0</v>
      </c>
      <c r="Q182" s="17"/>
      <c r="R182" s="6">
        <f t="shared" si="89"/>
        <v>0</v>
      </c>
      <c r="T182" s="106"/>
      <c r="U182" s="81" t="str">
        <f t="shared" si="90"/>
        <v>NO</v>
      </c>
      <c r="V182" s="84">
        <v>0</v>
      </c>
      <c r="W182" s="84">
        <f t="shared" si="91"/>
        <v>0</v>
      </c>
      <c r="X182" s="157">
        <v>0</v>
      </c>
      <c r="Y182" s="90">
        <f t="shared" si="92"/>
        <v>0</v>
      </c>
      <c r="Z182" s="92"/>
      <c r="AA182" s="90">
        <f t="shared" si="93"/>
        <v>0</v>
      </c>
      <c r="AC182" s="97">
        <v>0</v>
      </c>
      <c r="AD182" s="98">
        <f t="shared" si="94"/>
        <v>0</v>
      </c>
      <c r="AF182" s="117"/>
    </row>
    <row r="183" spans="1:32" x14ac:dyDescent="0.2">
      <c r="A183" s="28" t="s">
        <v>16</v>
      </c>
      <c r="B183" s="29">
        <v>180</v>
      </c>
      <c r="C183" s="28" t="s">
        <v>148</v>
      </c>
      <c r="D183" s="9">
        <v>46818.724287487326</v>
      </c>
      <c r="E183" s="11">
        <v>2881.0443782096836</v>
      </c>
      <c r="F183" s="51"/>
      <c r="G183" s="16">
        <f t="shared" si="84"/>
        <v>49699.768665697011</v>
      </c>
      <c r="H183" s="57"/>
      <c r="I183" s="53">
        <f t="shared" si="85"/>
        <v>4.901357856577615</v>
      </c>
      <c r="J183" s="118">
        <v>22056.110354599266</v>
      </c>
      <c r="K183" s="118">
        <v>14409.992098338189</v>
      </c>
      <c r="L183" s="118">
        <v>13233.666212759561</v>
      </c>
      <c r="M183" s="32">
        <f t="shared" si="86"/>
        <v>49699.768665697018</v>
      </c>
      <c r="N183" s="6">
        <f t="shared" si="87"/>
        <v>7.2759576141834259E-12</v>
      </c>
      <c r="O183" s="20">
        <f t="shared" si="88"/>
        <v>7.2759576141834259E-12</v>
      </c>
      <c r="Q183" s="17"/>
      <c r="R183" s="6">
        <f t="shared" si="89"/>
        <v>49699.768665697011</v>
      </c>
      <c r="T183" s="30">
        <v>4.901357856577615</v>
      </c>
      <c r="U183" s="81" t="str">
        <f t="shared" si="90"/>
        <v>NO</v>
      </c>
      <c r="V183" s="84">
        <v>0</v>
      </c>
      <c r="W183" s="84">
        <f t="shared" si="91"/>
        <v>4.901357856577615</v>
      </c>
      <c r="X183" s="157">
        <v>5.0703861329936677</v>
      </c>
      <c r="Y183" s="90">
        <f t="shared" si="92"/>
        <v>-0.16902827641605267</v>
      </c>
      <c r="Z183" s="92"/>
      <c r="AA183" s="90">
        <f t="shared" si="93"/>
        <v>4.901357856577615</v>
      </c>
      <c r="AC183" s="97">
        <v>65988.776244308247</v>
      </c>
      <c r="AD183" s="98">
        <f t="shared" si="94"/>
        <v>-16289.007578611236</v>
      </c>
      <c r="AF183" s="117"/>
    </row>
    <row r="184" spans="1:32" x14ac:dyDescent="0.2">
      <c r="A184" s="93"/>
      <c r="B184" s="29">
        <v>181</v>
      </c>
      <c r="C184" s="28" t="s">
        <v>93</v>
      </c>
      <c r="D184" s="9">
        <v>0</v>
      </c>
      <c r="E184" s="11">
        <v>0</v>
      </c>
      <c r="F184" s="51"/>
      <c r="G184" s="16">
        <f t="shared" si="84"/>
        <v>0</v>
      </c>
      <c r="H184" s="57"/>
      <c r="I184" s="94"/>
      <c r="J184" s="118">
        <v>0</v>
      </c>
      <c r="K184" s="118">
        <v>0</v>
      </c>
      <c r="L184" s="118">
        <v>0</v>
      </c>
      <c r="M184" s="32">
        <f t="shared" si="86"/>
        <v>0</v>
      </c>
      <c r="N184" s="6">
        <f t="shared" si="87"/>
        <v>0</v>
      </c>
      <c r="O184" s="20">
        <f t="shared" si="88"/>
        <v>0</v>
      </c>
      <c r="Q184" s="17"/>
      <c r="R184" s="6">
        <f t="shared" si="89"/>
        <v>0</v>
      </c>
      <c r="T184" s="106"/>
      <c r="U184" s="81" t="str">
        <f t="shared" si="90"/>
        <v>NO</v>
      </c>
      <c r="V184" s="84">
        <v>0</v>
      </c>
      <c r="W184" s="84">
        <f t="shared" si="91"/>
        <v>0</v>
      </c>
      <c r="X184" s="157">
        <v>0</v>
      </c>
      <c r="Y184" s="90">
        <f t="shared" si="92"/>
        <v>0</v>
      </c>
      <c r="Z184" s="92"/>
      <c r="AA184" s="90">
        <f t="shared" si="93"/>
        <v>0</v>
      </c>
      <c r="AC184" s="97">
        <v>0</v>
      </c>
      <c r="AD184" s="98">
        <f t="shared" si="94"/>
        <v>0</v>
      </c>
      <c r="AF184" s="117"/>
    </row>
    <row r="185" spans="1:32" x14ac:dyDescent="0.2">
      <c r="A185" s="28" t="s">
        <v>7</v>
      </c>
      <c r="B185" s="29">
        <v>182</v>
      </c>
      <c r="C185" s="28" t="s">
        <v>359</v>
      </c>
      <c r="D185" s="9">
        <v>831.10161457078107</v>
      </c>
      <c r="E185" s="11">
        <v>49.96175132077942</v>
      </c>
      <c r="F185" s="51"/>
      <c r="G185" s="16">
        <f t="shared" si="84"/>
        <v>881.06336589156047</v>
      </c>
      <c r="H185" s="57"/>
      <c r="I185" s="53">
        <f t="shared" ref="I185" si="97">W185</f>
        <v>4.8947964771753361</v>
      </c>
      <c r="J185" s="118">
        <v>881.06336589156047</v>
      </c>
      <c r="K185" s="118">
        <v>0</v>
      </c>
      <c r="L185" s="118">
        <v>0</v>
      </c>
      <c r="M185" s="32">
        <f t="shared" si="86"/>
        <v>881.06336589156047</v>
      </c>
      <c r="N185" s="6">
        <f t="shared" si="87"/>
        <v>0</v>
      </c>
      <c r="O185" s="20">
        <f t="shared" si="88"/>
        <v>0</v>
      </c>
      <c r="Q185" s="17"/>
      <c r="R185" s="6">
        <f t="shared" si="89"/>
        <v>881.06336589156047</v>
      </c>
      <c r="T185" s="30">
        <v>4.8947964771753361</v>
      </c>
      <c r="U185" s="81" t="str">
        <f t="shared" si="90"/>
        <v>YES</v>
      </c>
      <c r="V185" s="84">
        <v>4.8947964771753361</v>
      </c>
      <c r="W185" s="84">
        <f t="shared" si="91"/>
        <v>4.8947964771753361</v>
      </c>
      <c r="X185" s="157">
        <v>5.0935713928501807</v>
      </c>
      <c r="Y185" s="90">
        <f t="shared" si="92"/>
        <v>-0.19877491567484462</v>
      </c>
      <c r="Z185" s="92"/>
      <c r="AA185" s="90">
        <f t="shared" si="93"/>
        <v>4.8947964771753361</v>
      </c>
      <c r="AC185" s="97">
        <v>1841.788386208641</v>
      </c>
      <c r="AD185" s="98">
        <f t="shared" si="94"/>
        <v>-960.72502031708052</v>
      </c>
      <c r="AF185" s="117"/>
    </row>
    <row r="186" spans="1:32" x14ac:dyDescent="0.2">
      <c r="A186" s="28" t="s">
        <v>7</v>
      </c>
      <c r="B186" s="29">
        <v>183</v>
      </c>
      <c r="C186" s="28" t="s">
        <v>85</v>
      </c>
      <c r="D186" s="9">
        <v>1662.2032291415621</v>
      </c>
      <c r="E186" s="11">
        <v>99.923502641558841</v>
      </c>
      <c r="F186" s="51"/>
      <c r="G186" s="16">
        <f t="shared" si="84"/>
        <v>1762.1267317831209</v>
      </c>
      <c r="H186" s="57"/>
      <c r="I186" s="53">
        <f t="shared" si="85"/>
        <v>4.8947964771753361</v>
      </c>
      <c r="J186" s="118">
        <v>881.06336589156047</v>
      </c>
      <c r="K186" s="118">
        <v>0</v>
      </c>
      <c r="L186" s="118">
        <v>881.06336589156047</v>
      </c>
      <c r="M186" s="32">
        <f t="shared" si="86"/>
        <v>1762.1267317831209</v>
      </c>
      <c r="N186" s="6">
        <f t="shared" si="87"/>
        <v>0</v>
      </c>
      <c r="O186" s="20">
        <f t="shared" si="88"/>
        <v>0</v>
      </c>
      <c r="Q186" s="17"/>
      <c r="R186" s="6">
        <f t="shared" si="89"/>
        <v>1762.1267317831209</v>
      </c>
      <c r="T186" s="30">
        <v>4.8947964771753361</v>
      </c>
      <c r="U186" s="81" t="str">
        <f t="shared" si="90"/>
        <v>YES</v>
      </c>
      <c r="V186" s="84">
        <v>4.8947964771753361</v>
      </c>
      <c r="W186" s="84">
        <f t="shared" si="91"/>
        <v>4.8947964771753361</v>
      </c>
      <c r="X186" s="157">
        <v>5.0935713928501798</v>
      </c>
      <c r="Y186" s="90">
        <f t="shared" si="92"/>
        <v>-0.19877491567484373</v>
      </c>
      <c r="Z186" s="92"/>
      <c r="AA186" s="90">
        <f t="shared" si="93"/>
        <v>4.8947964771753361</v>
      </c>
      <c r="AC186" s="97">
        <v>3837.0591379346688</v>
      </c>
      <c r="AD186" s="98">
        <f t="shared" si="94"/>
        <v>-2074.9324061515481</v>
      </c>
      <c r="AF186" s="117"/>
    </row>
    <row r="187" spans="1:32" x14ac:dyDescent="0.2">
      <c r="A187" s="93"/>
      <c r="B187" s="29">
        <v>184</v>
      </c>
      <c r="C187" s="28" t="s">
        <v>93</v>
      </c>
      <c r="D187" s="9">
        <v>0</v>
      </c>
      <c r="E187" s="11">
        <v>0</v>
      </c>
      <c r="F187" s="51"/>
      <c r="G187" s="16">
        <f t="shared" si="84"/>
        <v>0</v>
      </c>
      <c r="H187" s="57"/>
      <c r="I187" s="94"/>
      <c r="J187" s="118">
        <v>0</v>
      </c>
      <c r="K187" s="118">
        <v>0</v>
      </c>
      <c r="L187" s="118">
        <v>0</v>
      </c>
      <c r="M187" s="32">
        <f t="shared" si="86"/>
        <v>0</v>
      </c>
      <c r="N187" s="6">
        <f t="shared" si="87"/>
        <v>0</v>
      </c>
      <c r="O187" s="20">
        <f t="shared" si="88"/>
        <v>0</v>
      </c>
      <c r="Q187" s="17"/>
      <c r="R187" s="6">
        <f t="shared" si="89"/>
        <v>0</v>
      </c>
      <c r="T187" s="106"/>
      <c r="U187" s="81" t="str">
        <f t="shared" si="90"/>
        <v>NO</v>
      </c>
      <c r="V187" s="84">
        <v>0</v>
      </c>
      <c r="W187" s="84">
        <f t="shared" si="91"/>
        <v>0</v>
      </c>
      <c r="X187" s="157">
        <v>0</v>
      </c>
      <c r="Y187" s="90">
        <f t="shared" si="92"/>
        <v>0</v>
      </c>
      <c r="Z187" s="92"/>
      <c r="AA187" s="90">
        <f t="shared" si="93"/>
        <v>0</v>
      </c>
      <c r="AC187" s="97">
        <v>0</v>
      </c>
      <c r="AD187" s="98">
        <f t="shared" si="94"/>
        <v>0</v>
      </c>
      <c r="AF187" s="117"/>
    </row>
    <row r="188" spans="1:32" x14ac:dyDescent="0.2">
      <c r="A188" s="93"/>
      <c r="B188" s="29">
        <v>185</v>
      </c>
      <c r="C188" s="28" t="s">
        <v>93</v>
      </c>
      <c r="D188" s="9">
        <v>0</v>
      </c>
      <c r="E188" s="11">
        <v>0</v>
      </c>
      <c r="F188" s="51"/>
      <c r="G188" s="16">
        <f t="shared" si="84"/>
        <v>0</v>
      </c>
      <c r="H188" s="57"/>
      <c r="I188" s="94"/>
      <c r="J188" s="118">
        <v>0</v>
      </c>
      <c r="K188" s="118">
        <v>0</v>
      </c>
      <c r="L188" s="118">
        <v>0</v>
      </c>
      <c r="M188" s="32">
        <f t="shared" si="86"/>
        <v>0</v>
      </c>
      <c r="N188" s="6">
        <f t="shared" si="87"/>
        <v>0</v>
      </c>
      <c r="O188" s="20">
        <f t="shared" si="88"/>
        <v>0</v>
      </c>
      <c r="Q188" s="17"/>
      <c r="R188" s="6">
        <f t="shared" si="89"/>
        <v>0</v>
      </c>
      <c r="T188" s="106"/>
      <c r="U188" s="81" t="str">
        <f t="shared" si="90"/>
        <v>NO</v>
      </c>
      <c r="V188" s="84">
        <v>0</v>
      </c>
      <c r="W188" s="84">
        <f t="shared" si="91"/>
        <v>0</v>
      </c>
      <c r="X188" s="157">
        <v>0</v>
      </c>
      <c r="Y188" s="90">
        <f t="shared" si="92"/>
        <v>0</v>
      </c>
      <c r="Z188" s="92"/>
      <c r="AA188" s="90">
        <f t="shared" si="93"/>
        <v>0</v>
      </c>
      <c r="AC188" s="97">
        <v>0</v>
      </c>
      <c r="AD188" s="98">
        <f t="shared" si="94"/>
        <v>0</v>
      </c>
      <c r="AF188" s="117"/>
    </row>
    <row r="189" spans="1:32" x14ac:dyDescent="0.2">
      <c r="A189" s="63" t="s">
        <v>52</v>
      </c>
      <c r="B189" s="29">
        <v>186</v>
      </c>
      <c r="C189" s="28" t="s">
        <v>86</v>
      </c>
      <c r="D189" s="9">
        <v>40585.462178206471</v>
      </c>
      <c r="E189" s="11">
        <v>6256.1526630151629</v>
      </c>
      <c r="F189" s="51"/>
      <c r="G189" s="16">
        <f t="shared" si="84"/>
        <v>46841.614841221635</v>
      </c>
      <c r="H189" s="57"/>
      <c r="I189" s="53">
        <f t="shared" si="85"/>
        <v>5.3289664210718586</v>
      </c>
      <c r="J189" s="118">
        <v>23980.348894823364</v>
      </c>
      <c r="K189" s="118">
        <v>5595.4147421254511</v>
      </c>
      <c r="L189" s="118">
        <v>17265.851204272822</v>
      </c>
      <c r="M189" s="32">
        <f t="shared" si="86"/>
        <v>46841.614841221635</v>
      </c>
      <c r="N189" s="6">
        <f t="shared" si="87"/>
        <v>0</v>
      </c>
      <c r="O189" s="20">
        <f t="shared" si="88"/>
        <v>0</v>
      </c>
      <c r="Q189" s="17"/>
      <c r="R189" s="6">
        <f t="shared" si="89"/>
        <v>46841.614841221635</v>
      </c>
      <c r="T189" s="30">
        <v>5.3289664210718586</v>
      </c>
      <c r="U189" s="81" t="str">
        <f t="shared" si="90"/>
        <v>NO</v>
      </c>
      <c r="V189" s="84">
        <v>0</v>
      </c>
      <c r="W189" s="84">
        <f t="shared" si="91"/>
        <v>5.3289664210718586</v>
      </c>
      <c r="X189" s="157">
        <v>5.8440842511744933</v>
      </c>
      <c r="Y189" s="90">
        <f t="shared" si="92"/>
        <v>-0.51511783010263468</v>
      </c>
      <c r="Z189" s="92"/>
      <c r="AA189" s="90">
        <f t="shared" si="93"/>
        <v>5.3289664210718586</v>
      </c>
      <c r="AC189" s="97">
        <v>43054.302981486297</v>
      </c>
      <c r="AD189" s="98">
        <f t="shared" si="94"/>
        <v>3787.3118597353387</v>
      </c>
      <c r="AF189" s="117"/>
    </row>
    <row r="190" spans="1:32" x14ac:dyDescent="0.2">
      <c r="A190" s="158" t="s">
        <v>16</v>
      </c>
      <c r="B190" s="159">
        <v>187</v>
      </c>
      <c r="C190" s="158" t="s">
        <v>149</v>
      </c>
      <c r="D190" s="9">
        <v>0</v>
      </c>
      <c r="E190" s="11">
        <v>0</v>
      </c>
      <c r="F190" s="51"/>
      <c r="G190" s="16">
        <f t="shared" si="84"/>
        <v>0</v>
      </c>
      <c r="H190" s="57"/>
      <c r="I190" s="94"/>
      <c r="J190" s="118">
        <v>0</v>
      </c>
      <c r="K190" s="118">
        <v>0</v>
      </c>
      <c r="L190" s="118">
        <v>0</v>
      </c>
      <c r="M190" s="32">
        <f t="shared" si="86"/>
        <v>0</v>
      </c>
      <c r="N190" s="6">
        <f t="shared" si="87"/>
        <v>0</v>
      </c>
      <c r="O190" s="20">
        <f t="shared" si="88"/>
        <v>0</v>
      </c>
      <c r="Q190" s="17"/>
      <c r="R190" s="6">
        <f t="shared" si="89"/>
        <v>0</v>
      </c>
      <c r="T190" s="30">
        <v>4.6172311920598945</v>
      </c>
      <c r="U190" s="81" t="str">
        <f t="shared" si="90"/>
        <v>NO</v>
      </c>
      <c r="V190" s="84">
        <v>0</v>
      </c>
      <c r="W190" s="84">
        <f t="shared" si="91"/>
        <v>4.6172311920598945</v>
      </c>
      <c r="X190" s="157">
        <v>0</v>
      </c>
      <c r="Y190" s="90">
        <f t="shared" si="92"/>
        <v>0</v>
      </c>
      <c r="Z190" s="92"/>
      <c r="AA190" s="90">
        <f t="shared" si="93"/>
        <v>0</v>
      </c>
      <c r="AC190" s="97">
        <v>34507.951847159122</v>
      </c>
      <c r="AD190" s="98">
        <f t="shared" si="94"/>
        <v>-34507.951847159122</v>
      </c>
      <c r="AF190" s="117"/>
    </row>
    <row r="191" spans="1:32" x14ac:dyDescent="0.2">
      <c r="A191" s="28" t="s">
        <v>7</v>
      </c>
      <c r="B191" s="29">
        <v>188</v>
      </c>
      <c r="C191" s="103" t="s">
        <v>360</v>
      </c>
      <c r="D191" s="9">
        <v>0</v>
      </c>
      <c r="E191" s="11">
        <v>3.9847774152893779E-7</v>
      </c>
      <c r="F191" s="51"/>
      <c r="G191" s="16">
        <f t="shared" si="84"/>
        <v>3.9847774152893779E-7</v>
      </c>
      <c r="H191" s="57"/>
      <c r="I191" s="53">
        <f t="shared" si="85"/>
        <v>5.0366814463008813</v>
      </c>
      <c r="J191" s="118">
        <v>0</v>
      </c>
      <c r="K191" s="118">
        <v>0</v>
      </c>
      <c r="L191" s="118">
        <v>0</v>
      </c>
      <c r="M191" s="32">
        <f t="shared" si="86"/>
        <v>0</v>
      </c>
      <c r="N191" s="6">
        <f t="shared" si="87"/>
        <v>-3.9847774152893779E-7</v>
      </c>
      <c r="O191" s="20">
        <f t="shared" si="88"/>
        <v>-3.9847774152893779E-7</v>
      </c>
      <c r="Q191" s="17"/>
      <c r="R191" s="6">
        <f t="shared" si="89"/>
        <v>3.9847774152893779E-7</v>
      </c>
      <c r="T191" s="30">
        <v>5.0366814463008813</v>
      </c>
      <c r="U191" s="81" t="str">
        <f t="shared" si="90"/>
        <v>YES</v>
      </c>
      <c r="V191" s="84">
        <v>4.8947964771753361</v>
      </c>
      <c r="W191" s="84">
        <f t="shared" si="91"/>
        <v>5.0366814463008813</v>
      </c>
      <c r="X191" s="157">
        <v>5.3353014191069015</v>
      </c>
      <c r="Y191" s="90">
        <f t="shared" si="92"/>
        <v>-0.29861997280602015</v>
      </c>
      <c r="Z191" s="92"/>
      <c r="AA191" s="90">
        <f t="shared" si="93"/>
        <v>5.0366814463008813</v>
      </c>
      <c r="AC191" s="97">
        <v>2061.8592646414845</v>
      </c>
      <c r="AD191" s="98">
        <f t="shared" si="94"/>
        <v>-2061.8592642430067</v>
      </c>
      <c r="AF191" s="117"/>
    </row>
    <row r="192" spans="1:32" x14ac:dyDescent="0.2">
      <c r="A192" s="93"/>
      <c r="B192" s="29">
        <v>189</v>
      </c>
      <c r="C192" s="93" t="s">
        <v>501</v>
      </c>
      <c r="D192" s="9">
        <v>0</v>
      </c>
      <c r="E192" s="11">
        <v>0</v>
      </c>
      <c r="F192" s="51"/>
      <c r="G192" s="16">
        <f t="shared" si="84"/>
        <v>0</v>
      </c>
      <c r="H192" s="57"/>
      <c r="I192" s="94"/>
      <c r="J192" s="118">
        <v>0</v>
      </c>
      <c r="K192" s="118">
        <v>0</v>
      </c>
      <c r="L192" s="118">
        <v>0</v>
      </c>
      <c r="M192" s="32">
        <f t="shared" si="86"/>
        <v>0</v>
      </c>
      <c r="N192" s="6">
        <f t="shared" si="87"/>
        <v>0</v>
      </c>
      <c r="O192" s="20">
        <f t="shared" si="88"/>
        <v>0</v>
      </c>
      <c r="Q192" s="17"/>
      <c r="R192" s="6">
        <f t="shared" si="89"/>
        <v>0</v>
      </c>
      <c r="T192" s="106"/>
      <c r="U192" s="81" t="str">
        <f t="shared" si="90"/>
        <v>NO</v>
      </c>
      <c r="V192" s="84">
        <v>0</v>
      </c>
      <c r="W192" s="84">
        <f t="shared" si="91"/>
        <v>0</v>
      </c>
      <c r="X192" s="157">
        <v>0</v>
      </c>
      <c r="Y192" s="90">
        <f t="shared" si="92"/>
        <v>0</v>
      </c>
      <c r="Z192" s="92"/>
      <c r="AA192" s="90">
        <f t="shared" si="93"/>
        <v>0</v>
      </c>
      <c r="AC192" s="97">
        <v>10291.098164794554</v>
      </c>
      <c r="AD192" s="98">
        <f t="shared" si="94"/>
        <v>-10291.098164794554</v>
      </c>
      <c r="AF192" s="117"/>
    </row>
    <row r="193" spans="1:32" x14ac:dyDescent="0.2">
      <c r="A193" s="93"/>
      <c r="B193" s="29">
        <v>190</v>
      </c>
      <c r="C193" s="28" t="s">
        <v>93</v>
      </c>
      <c r="D193" s="9">
        <v>0</v>
      </c>
      <c r="E193" s="11">
        <v>0</v>
      </c>
      <c r="F193" s="51"/>
      <c r="G193" s="16">
        <f t="shared" si="84"/>
        <v>0</v>
      </c>
      <c r="H193" s="57"/>
      <c r="I193" s="94"/>
      <c r="J193" s="118">
        <v>0</v>
      </c>
      <c r="K193" s="118">
        <v>0</v>
      </c>
      <c r="L193" s="118">
        <v>0</v>
      </c>
      <c r="M193" s="32">
        <f t="shared" si="86"/>
        <v>0</v>
      </c>
      <c r="N193" s="6">
        <f t="shared" si="87"/>
        <v>0</v>
      </c>
      <c r="O193" s="20">
        <f t="shared" si="88"/>
        <v>0</v>
      </c>
      <c r="Q193" s="17"/>
      <c r="R193" s="6">
        <f t="shared" si="89"/>
        <v>0</v>
      </c>
      <c r="T193" s="106"/>
      <c r="U193" s="81" t="str">
        <f t="shared" si="90"/>
        <v>NO</v>
      </c>
      <c r="V193" s="84">
        <v>0</v>
      </c>
      <c r="W193" s="84">
        <f t="shared" si="91"/>
        <v>0</v>
      </c>
      <c r="X193" s="157">
        <v>0</v>
      </c>
      <c r="Y193" s="90">
        <f t="shared" si="92"/>
        <v>0</v>
      </c>
      <c r="Z193" s="92"/>
      <c r="AA193" s="90">
        <f t="shared" si="93"/>
        <v>0</v>
      </c>
      <c r="AC193" s="97">
        <v>0</v>
      </c>
      <c r="AD193" s="98">
        <f t="shared" si="94"/>
        <v>0</v>
      </c>
      <c r="AF193" s="117"/>
    </row>
    <row r="194" spans="1:32" x14ac:dyDescent="0.2">
      <c r="A194" s="93"/>
      <c r="B194" s="29">
        <v>191</v>
      </c>
      <c r="C194" s="93" t="s">
        <v>502</v>
      </c>
      <c r="D194" s="9">
        <v>0</v>
      </c>
      <c r="E194" s="11">
        <v>0</v>
      </c>
      <c r="F194" s="51"/>
      <c r="G194" s="16">
        <f t="shared" si="84"/>
        <v>0</v>
      </c>
      <c r="H194" s="57"/>
      <c r="I194" s="94"/>
      <c r="J194" s="118">
        <v>0</v>
      </c>
      <c r="K194" s="118">
        <v>0</v>
      </c>
      <c r="L194" s="118">
        <v>0</v>
      </c>
      <c r="M194" s="32">
        <f t="shared" si="86"/>
        <v>0</v>
      </c>
      <c r="N194" s="6">
        <f t="shared" si="87"/>
        <v>0</v>
      </c>
      <c r="O194" s="20">
        <f t="shared" si="88"/>
        <v>0</v>
      </c>
      <c r="Q194" s="17"/>
      <c r="R194" s="6">
        <f t="shared" si="89"/>
        <v>0</v>
      </c>
      <c r="T194" s="106"/>
      <c r="U194" s="81" t="str">
        <f t="shared" si="90"/>
        <v>NO</v>
      </c>
      <c r="V194" s="84">
        <v>0</v>
      </c>
      <c r="W194" s="84">
        <f t="shared" si="91"/>
        <v>0</v>
      </c>
      <c r="X194" s="157">
        <v>0</v>
      </c>
      <c r="Y194" s="90">
        <f t="shared" si="92"/>
        <v>0</v>
      </c>
      <c r="Z194" s="92"/>
      <c r="AA194" s="90">
        <f t="shared" si="93"/>
        <v>0</v>
      </c>
      <c r="AC194" s="97">
        <v>10129.836124147527</v>
      </c>
      <c r="AD194" s="98">
        <f t="shared" si="94"/>
        <v>-10129.836124147527</v>
      </c>
      <c r="AF194" s="117"/>
    </row>
    <row r="195" spans="1:32" x14ac:dyDescent="0.2">
      <c r="A195" s="93"/>
      <c r="B195" s="29">
        <v>192</v>
      </c>
      <c r="C195" s="28" t="s">
        <v>93</v>
      </c>
      <c r="D195" s="9">
        <v>0</v>
      </c>
      <c r="E195" s="11">
        <v>0</v>
      </c>
      <c r="F195" s="51"/>
      <c r="G195" s="16">
        <f t="shared" si="84"/>
        <v>0</v>
      </c>
      <c r="H195" s="57"/>
      <c r="I195" s="94"/>
      <c r="J195" s="118">
        <v>0</v>
      </c>
      <c r="K195" s="118">
        <v>0</v>
      </c>
      <c r="L195" s="118">
        <v>0</v>
      </c>
      <c r="M195" s="32">
        <f t="shared" si="86"/>
        <v>0</v>
      </c>
      <c r="N195" s="6">
        <f t="shared" si="87"/>
        <v>0</v>
      </c>
      <c r="O195" s="20">
        <f t="shared" si="88"/>
        <v>0</v>
      </c>
      <c r="Q195" s="17"/>
      <c r="R195" s="6">
        <f t="shared" si="89"/>
        <v>0</v>
      </c>
      <c r="T195" s="106"/>
      <c r="U195" s="81" t="str">
        <f t="shared" si="90"/>
        <v>NO</v>
      </c>
      <c r="V195" s="84">
        <v>0</v>
      </c>
      <c r="W195" s="84">
        <f t="shared" si="91"/>
        <v>0</v>
      </c>
      <c r="X195" s="157">
        <v>0</v>
      </c>
      <c r="Y195" s="90">
        <f t="shared" si="92"/>
        <v>0</v>
      </c>
      <c r="Z195" s="92"/>
      <c r="AA195" s="90">
        <f t="shared" si="93"/>
        <v>0</v>
      </c>
      <c r="AC195" s="97">
        <v>0</v>
      </c>
      <c r="AD195" s="98">
        <f t="shared" si="94"/>
        <v>0</v>
      </c>
      <c r="AF195" s="117"/>
    </row>
    <row r="196" spans="1:32" x14ac:dyDescent="0.2">
      <c r="A196" s="28" t="s">
        <v>7</v>
      </c>
      <c r="B196" s="29">
        <v>193</v>
      </c>
      <c r="C196" s="103" t="s">
        <v>361</v>
      </c>
      <c r="D196" s="9">
        <v>969.6185503325778</v>
      </c>
      <c r="E196" s="11">
        <v>58.288709874242656</v>
      </c>
      <c r="F196" s="51"/>
      <c r="G196" s="16">
        <f t="shared" si="84"/>
        <v>1027.9072602068204</v>
      </c>
      <c r="H196" s="57"/>
      <c r="I196" s="53">
        <f t="shared" ref="I196" si="98">W196</f>
        <v>4.8947964771753361</v>
      </c>
      <c r="J196" s="118">
        <v>0</v>
      </c>
      <c r="K196" s="118">
        <v>1027.9072602068206</v>
      </c>
      <c r="L196" s="118">
        <v>0</v>
      </c>
      <c r="M196" s="32">
        <f t="shared" si="86"/>
        <v>1027.9072602068206</v>
      </c>
      <c r="N196" s="6">
        <f t="shared" si="87"/>
        <v>2.2737367544323206E-13</v>
      </c>
      <c r="O196" s="20">
        <f t="shared" si="88"/>
        <v>2.2737367544323206E-13</v>
      </c>
      <c r="Q196" s="17"/>
      <c r="R196" s="6">
        <f t="shared" si="89"/>
        <v>1027.9072602068204</v>
      </c>
      <c r="T196" s="30">
        <v>4.8947964771753361</v>
      </c>
      <c r="U196" s="81" t="str">
        <f t="shared" si="90"/>
        <v>YES</v>
      </c>
      <c r="V196" s="84">
        <v>4.8947964771753361</v>
      </c>
      <c r="W196" s="84">
        <f t="shared" si="91"/>
        <v>4.8947964771753361</v>
      </c>
      <c r="X196" s="157">
        <v>5.0935713928501807</v>
      </c>
      <c r="Y196" s="90">
        <f t="shared" si="92"/>
        <v>-0.19877491567484462</v>
      </c>
      <c r="Z196" s="92"/>
      <c r="AA196" s="90">
        <f t="shared" si="93"/>
        <v>4.8947964771753361</v>
      </c>
      <c r="AC196" s="97">
        <v>3683.576772417282</v>
      </c>
      <c r="AD196" s="98">
        <f t="shared" si="94"/>
        <v>-2655.6695122104616</v>
      </c>
      <c r="AF196" s="117"/>
    </row>
    <row r="197" spans="1:32" x14ac:dyDescent="0.2">
      <c r="A197" s="93"/>
      <c r="B197" s="29">
        <v>194</v>
      </c>
      <c r="C197" s="28" t="s">
        <v>93</v>
      </c>
      <c r="D197" s="9">
        <v>0</v>
      </c>
      <c r="E197" s="11">
        <v>0</v>
      </c>
      <c r="F197" s="51"/>
      <c r="G197" s="16">
        <f t="shared" ref="G197:G260" si="99">SUM(D197:F197)</f>
        <v>0</v>
      </c>
      <c r="H197" s="57"/>
      <c r="I197" s="94"/>
      <c r="J197" s="118">
        <v>0</v>
      </c>
      <c r="K197" s="118">
        <v>0</v>
      </c>
      <c r="L197" s="118">
        <v>0</v>
      </c>
      <c r="M197" s="32">
        <f t="shared" ref="M197:M258" si="100">L197+K197+J197</f>
        <v>0</v>
      </c>
      <c r="N197" s="6">
        <f t="shared" ref="N197:N258" si="101">M197-G197-F197</f>
        <v>0</v>
      </c>
      <c r="O197" s="20">
        <f t="shared" ref="O197:O258" si="102">IF(ISERROR(N197), 0, N197)</f>
        <v>0</v>
      </c>
      <c r="Q197" s="17"/>
      <c r="R197" s="6">
        <f t="shared" ref="R197:R258" si="103">G197-Q197</f>
        <v>0</v>
      </c>
      <c r="T197" s="106"/>
      <c r="U197" s="81" t="str">
        <f t="shared" ref="U197:U258" si="104">IF(A197="Childminders","YES","NO")</f>
        <v>NO</v>
      </c>
      <c r="V197" s="84">
        <v>0</v>
      </c>
      <c r="W197" s="84">
        <f t="shared" ref="W197:W258" si="105">MAX(T197,V197)</f>
        <v>0</v>
      </c>
      <c r="X197" s="157">
        <v>0</v>
      </c>
      <c r="Y197" s="90">
        <f t="shared" ref="Y197:Y260" si="106">I197-X197</f>
        <v>0</v>
      </c>
      <c r="Z197" s="92"/>
      <c r="AA197" s="90">
        <f t="shared" ref="AA197:AA260" si="107">I197-Z197</f>
        <v>0</v>
      </c>
      <c r="AC197" s="97">
        <v>0</v>
      </c>
      <c r="AD197" s="98">
        <f t="shared" ref="AD197:AD260" si="108">G197-AC197</f>
        <v>0</v>
      </c>
      <c r="AF197" s="117"/>
    </row>
    <row r="198" spans="1:32" x14ac:dyDescent="0.2">
      <c r="A198" s="93"/>
      <c r="B198" s="29">
        <v>195</v>
      </c>
      <c r="C198" s="28" t="s">
        <v>93</v>
      </c>
      <c r="D198" s="9">
        <v>0</v>
      </c>
      <c r="E198" s="11">
        <v>0</v>
      </c>
      <c r="F198" s="51"/>
      <c r="G198" s="16">
        <f t="shared" si="99"/>
        <v>0</v>
      </c>
      <c r="H198" s="57"/>
      <c r="I198" s="94"/>
      <c r="J198" s="118">
        <v>0</v>
      </c>
      <c r="K198" s="118">
        <v>0</v>
      </c>
      <c r="L198" s="118">
        <v>0</v>
      </c>
      <c r="M198" s="32">
        <f t="shared" si="100"/>
        <v>0</v>
      </c>
      <c r="N198" s="6">
        <f t="shared" si="101"/>
        <v>0</v>
      </c>
      <c r="O198" s="20">
        <f t="shared" si="102"/>
        <v>0</v>
      </c>
      <c r="Q198" s="17"/>
      <c r="R198" s="6">
        <f t="shared" si="103"/>
        <v>0</v>
      </c>
      <c r="T198" s="106"/>
      <c r="U198" s="81" t="str">
        <f t="shared" si="104"/>
        <v>NO</v>
      </c>
      <c r="V198" s="84">
        <v>0</v>
      </c>
      <c r="W198" s="84">
        <f t="shared" si="105"/>
        <v>0</v>
      </c>
      <c r="X198" s="157">
        <v>0</v>
      </c>
      <c r="Y198" s="90">
        <f t="shared" si="106"/>
        <v>0</v>
      </c>
      <c r="Z198" s="92"/>
      <c r="AA198" s="90">
        <f t="shared" si="107"/>
        <v>0</v>
      </c>
      <c r="AC198" s="97">
        <v>0</v>
      </c>
      <c r="AD198" s="98">
        <f t="shared" si="108"/>
        <v>0</v>
      </c>
      <c r="AF198" s="117"/>
    </row>
    <row r="199" spans="1:32" x14ac:dyDescent="0.2">
      <c r="A199" s="28" t="s">
        <v>7</v>
      </c>
      <c r="B199" s="29">
        <v>196</v>
      </c>
      <c r="C199" s="103" t="s">
        <v>362</v>
      </c>
      <c r="D199" s="9">
        <v>969.6185503325778</v>
      </c>
      <c r="E199" s="11">
        <v>58.288709874242656</v>
      </c>
      <c r="F199" s="51"/>
      <c r="G199" s="16">
        <f t="shared" si="99"/>
        <v>1027.9072602068204</v>
      </c>
      <c r="H199" s="57"/>
      <c r="I199" s="53">
        <f t="shared" ref="I199" si="109">W199</f>
        <v>4.8947964771753361</v>
      </c>
      <c r="J199" s="118">
        <v>0</v>
      </c>
      <c r="K199" s="118">
        <v>1027.9072602068206</v>
      </c>
      <c r="L199" s="118">
        <v>0</v>
      </c>
      <c r="M199" s="32">
        <f t="shared" si="100"/>
        <v>1027.9072602068206</v>
      </c>
      <c r="N199" s="6">
        <f t="shared" si="101"/>
        <v>2.2737367544323206E-13</v>
      </c>
      <c r="O199" s="20">
        <f t="shared" si="102"/>
        <v>2.2737367544323206E-13</v>
      </c>
      <c r="Q199" s="17"/>
      <c r="R199" s="6">
        <f t="shared" si="103"/>
        <v>1027.9072602068204</v>
      </c>
      <c r="T199" s="30">
        <v>4.8947964771753361</v>
      </c>
      <c r="U199" s="81" t="str">
        <f t="shared" si="104"/>
        <v>YES</v>
      </c>
      <c r="V199" s="84">
        <v>4.8947964771753361</v>
      </c>
      <c r="W199" s="84">
        <f t="shared" si="105"/>
        <v>4.8947964771753361</v>
      </c>
      <c r="X199" s="157">
        <v>5.0935713928501807</v>
      </c>
      <c r="Y199" s="90">
        <f t="shared" si="106"/>
        <v>-0.19877491567484462</v>
      </c>
      <c r="Z199" s="92"/>
      <c r="AA199" s="90">
        <f t="shared" si="107"/>
        <v>4.8947964771753361</v>
      </c>
      <c r="AC199" s="97">
        <v>1105.0730317251846</v>
      </c>
      <c r="AD199" s="98">
        <f t="shared" si="108"/>
        <v>-77.165771518364181</v>
      </c>
      <c r="AF199" s="117"/>
    </row>
    <row r="200" spans="1:32" x14ac:dyDescent="0.2">
      <c r="A200" s="28" t="s">
        <v>7</v>
      </c>
      <c r="B200" s="29">
        <v>197</v>
      </c>
      <c r="C200" s="28" t="s">
        <v>150</v>
      </c>
      <c r="D200" s="9">
        <v>13020.591961608901</v>
      </c>
      <c r="E200" s="11">
        <v>836.35673306654644</v>
      </c>
      <c r="F200" s="51"/>
      <c r="G200" s="16">
        <f t="shared" si="99"/>
        <v>13856.948694675448</v>
      </c>
      <c r="H200" s="57"/>
      <c r="I200" s="53">
        <f t="shared" ref="I200:I258" si="110">W200</f>
        <v>4.9138115938565425</v>
      </c>
      <c r="J200" s="118">
        <v>5306.9165213650658</v>
      </c>
      <c r="K200" s="118">
        <v>4127.6017388394957</v>
      </c>
      <c r="L200" s="118">
        <v>4422.430434470888</v>
      </c>
      <c r="M200" s="32">
        <f t="shared" si="100"/>
        <v>13856.948694675451</v>
      </c>
      <c r="N200" s="6">
        <f t="shared" si="101"/>
        <v>3.637978807091713E-12</v>
      </c>
      <c r="O200" s="20">
        <f t="shared" si="102"/>
        <v>3.637978807091713E-12</v>
      </c>
      <c r="Q200" s="17"/>
      <c r="R200" s="6">
        <f t="shared" si="103"/>
        <v>13856.948694675448</v>
      </c>
      <c r="T200" s="30">
        <v>4.9138115938565425</v>
      </c>
      <c r="U200" s="81" t="str">
        <f t="shared" si="104"/>
        <v>YES</v>
      </c>
      <c r="V200" s="84">
        <v>4.8947964771753361</v>
      </c>
      <c r="W200" s="84">
        <f t="shared" si="105"/>
        <v>4.9138115938565425</v>
      </c>
      <c r="X200" s="157">
        <v>5.0935713928501798</v>
      </c>
      <c r="Y200" s="90">
        <f t="shared" si="106"/>
        <v>-0.17975979899363725</v>
      </c>
      <c r="Z200" s="92"/>
      <c r="AA200" s="90">
        <f t="shared" si="107"/>
        <v>4.9138115938565425</v>
      </c>
      <c r="AC200" s="97">
        <v>8901.9772000084322</v>
      </c>
      <c r="AD200" s="98">
        <f t="shared" si="108"/>
        <v>4954.9714946670156</v>
      </c>
      <c r="AF200" s="117"/>
    </row>
    <row r="201" spans="1:32" x14ac:dyDescent="0.2">
      <c r="A201" s="93"/>
      <c r="B201" s="29">
        <v>198</v>
      </c>
      <c r="C201" s="28" t="s">
        <v>93</v>
      </c>
      <c r="D201" s="9">
        <v>0</v>
      </c>
      <c r="E201" s="11">
        <v>0</v>
      </c>
      <c r="F201" s="51"/>
      <c r="G201" s="16">
        <f t="shared" si="99"/>
        <v>0</v>
      </c>
      <c r="H201" s="57"/>
      <c r="I201" s="94"/>
      <c r="J201" s="118">
        <v>0</v>
      </c>
      <c r="K201" s="118">
        <v>0</v>
      </c>
      <c r="L201" s="118">
        <v>0</v>
      </c>
      <c r="M201" s="32">
        <f t="shared" si="100"/>
        <v>0</v>
      </c>
      <c r="N201" s="6">
        <f t="shared" si="101"/>
        <v>0</v>
      </c>
      <c r="O201" s="20">
        <f t="shared" si="102"/>
        <v>0</v>
      </c>
      <c r="Q201" s="17"/>
      <c r="R201" s="6">
        <f t="shared" si="103"/>
        <v>0</v>
      </c>
      <c r="T201" s="106"/>
      <c r="U201" s="81" t="str">
        <f t="shared" si="104"/>
        <v>NO</v>
      </c>
      <c r="V201" s="84">
        <v>0</v>
      </c>
      <c r="W201" s="84">
        <f t="shared" si="105"/>
        <v>0</v>
      </c>
      <c r="X201" s="157">
        <v>0</v>
      </c>
      <c r="Y201" s="90">
        <f t="shared" si="106"/>
        <v>0</v>
      </c>
      <c r="Z201" s="92"/>
      <c r="AA201" s="90">
        <f t="shared" si="107"/>
        <v>0</v>
      </c>
      <c r="AC201" s="97">
        <v>0</v>
      </c>
      <c r="AD201" s="98">
        <f t="shared" si="108"/>
        <v>0</v>
      </c>
      <c r="AF201" s="117"/>
    </row>
    <row r="202" spans="1:32" x14ac:dyDescent="0.2">
      <c r="A202" s="93"/>
      <c r="B202" s="29">
        <v>199</v>
      </c>
      <c r="C202" s="28" t="s">
        <v>93</v>
      </c>
      <c r="D202" s="9">
        <v>0</v>
      </c>
      <c r="E202" s="11">
        <v>0</v>
      </c>
      <c r="F202" s="51"/>
      <c r="G202" s="16">
        <f t="shared" si="99"/>
        <v>0</v>
      </c>
      <c r="H202" s="57"/>
      <c r="I202" s="94"/>
      <c r="J202" s="118">
        <v>0</v>
      </c>
      <c r="K202" s="118">
        <v>0</v>
      </c>
      <c r="L202" s="118">
        <v>0</v>
      </c>
      <c r="M202" s="32">
        <f t="shared" si="100"/>
        <v>0</v>
      </c>
      <c r="N202" s="6">
        <f t="shared" si="101"/>
        <v>0</v>
      </c>
      <c r="O202" s="20">
        <f t="shared" si="102"/>
        <v>0</v>
      </c>
      <c r="Q202" s="17"/>
      <c r="R202" s="6">
        <f t="shared" si="103"/>
        <v>0</v>
      </c>
      <c r="T202" s="106"/>
      <c r="U202" s="81" t="str">
        <f t="shared" si="104"/>
        <v>NO</v>
      </c>
      <c r="V202" s="84">
        <v>0</v>
      </c>
      <c r="W202" s="84">
        <f t="shared" si="105"/>
        <v>0</v>
      </c>
      <c r="X202" s="157">
        <v>0</v>
      </c>
      <c r="Y202" s="90">
        <f t="shared" si="106"/>
        <v>0</v>
      </c>
      <c r="Z202" s="92"/>
      <c r="AA202" s="90">
        <f t="shared" si="107"/>
        <v>0</v>
      </c>
      <c r="AC202" s="97">
        <v>0</v>
      </c>
      <c r="AD202" s="98">
        <f t="shared" si="108"/>
        <v>0</v>
      </c>
      <c r="AF202" s="117"/>
    </row>
    <row r="203" spans="1:32" x14ac:dyDescent="0.2">
      <c r="A203" s="93"/>
      <c r="B203" s="29">
        <v>200</v>
      </c>
      <c r="C203" s="28" t="s">
        <v>93</v>
      </c>
      <c r="D203" s="9">
        <v>0</v>
      </c>
      <c r="E203" s="11">
        <v>0</v>
      </c>
      <c r="F203" s="51"/>
      <c r="G203" s="16">
        <f t="shared" si="99"/>
        <v>0</v>
      </c>
      <c r="H203" s="57"/>
      <c r="I203" s="94"/>
      <c r="J203" s="118">
        <v>0</v>
      </c>
      <c r="K203" s="118">
        <v>0</v>
      </c>
      <c r="L203" s="118">
        <v>0</v>
      </c>
      <c r="M203" s="32">
        <f t="shared" si="100"/>
        <v>0</v>
      </c>
      <c r="N203" s="6">
        <f t="shared" si="101"/>
        <v>0</v>
      </c>
      <c r="O203" s="20">
        <f t="shared" si="102"/>
        <v>0</v>
      </c>
      <c r="Q203" s="17"/>
      <c r="R203" s="6">
        <f t="shared" si="103"/>
        <v>0</v>
      </c>
      <c r="T203" s="106"/>
      <c r="U203" s="81" t="str">
        <f t="shared" si="104"/>
        <v>NO</v>
      </c>
      <c r="V203" s="84">
        <v>0</v>
      </c>
      <c r="W203" s="84">
        <f t="shared" si="105"/>
        <v>0</v>
      </c>
      <c r="X203" s="157">
        <v>0</v>
      </c>
      <c r="Y203" s="90">
        <f t="shared" si="106"/>
        <v>0</v>
      </c>
      <c r="Z203" s="92"/>
      <c r="AA203" s="90">
        <f t="shared" si="107"/>
        <v>0</v>
      </c>
      <c r="AC203" s="97">
        <v>0</v>
      </c>
      <c r="AD203" s="98">
        <f t="shared" si="108"/>
        <v>0</v>
      </c>
      <c r="AF203" s="117"/>
    </row>
    <row r="204" spans="1:32" x14ac:dyDescent="0.2">
      <c r="A204" s="93"/>
      <c r="B204" s="29">
        <v>201</v>
      </c>
      <c r="C204" s="93" t="s">
        <v>503</v>
      </c>
      <c r="D204" s="9">
        <v>0</v>
      </c>
      <c r="E204" s="11">
        <v>0</v>
      </c>
      <c r="F204" s="51"/>
      <c r="G204" s="16">
        <f t="shared" si="99"/>
        <v>0</v>
      </c>
      <c r="H204" s="57"/>
      <c r="I204" s="94"/>
      <c r="J204" s="118">
        <v>0</v>
      </c>
      <c r="K204" s="118">
        <v>0</v>
      </c>
      <c r="L204" s="118">
        <v>0</v>
      </c>
      <c r="M204" s="32">
        <f t="shared" si="100"/>
        <v>0</v>
      </c>
      <c r="N204" s="6">
        <f t="shared" si="101"/>
        <v>0</v>
      </c>
      <c r="O204" s="20">
        <f t="shared" si="102"/>
        <v>0</v>
      </c>
      <c r="Q204" s="17"/>
      <c r="R204" s="6">
        <f t="shared" si="103"/>
        <v>0</v>
      </c>
      <c r="T204" s="106"/>
      <c r="U204" s="81" t="str">
        <f t="shared" si="104"/>
        <v>NO</v>
      </c>
      <c r="V204" s="84">
        <v>0</v>
      </c>
      <c r="W204" s="84">
        <f t="shared" si="105"/>
        <v>0</v>
      </c>
      <c r="X204" s="157">
        <v>0</v>
      </c>
      <c r="Y204" s="90">
        <f t="shared" si="106"/>
        <v>0</v>
      </c>
      <c r="Z204" s="92"/>
      <c r="AA204" s="90">
        <f t="shared" si="107"/>
        <v>0</v>
      </c>
      <c r="AC204" s="97">
        <v>2916.1649448303483</v>
      </c>
      <c r="AD204" s="98">
        <f t="shared" si="108"/>
        <v>-2916.1649448303483</v>
      </c>
      <c r="AF204" s="117"/>
    </row>
    <row r="205" spans="1:32" x14ac:dyDescent="0.2">
      <c r="A205" s="28" t="s">
        <v>52</v>
      </c>
      <c r="B205" s="29">
        <v>202</v>
      </c>
      <c r="C205" s="28" t="s">
        <v>151</v>
      </c>
      <c r="D205" s="9">
        <v>41832.114600062647</v>
      </c>
      <c r="E205" s="11">
        <v>5381.5531948072858</v>
      </c>
      <c r="F205" s="51"/>
      <c r="G205" s="16">
        <f t="shared" si="99"/>
        <v>47213.667794869936</v>
      </c>
      <c r="H205" s="57"/>
      <c r="I205" s="53">
        <f t="shared" si="110"/>
        <v>5.211221610912796</v>
      </c>
      <c r="J205" s="118">
        <v>29078.616588893401</v>
      </c>
      <c r="K205" s="118">
        <v>8754.8523063334978</v>
      </c>
      <c r="L205" s="118">
        <v>9380.1988996430337</v>
      </c>
      <c r="M205" s="32">
        <f t="shared" si="100"/>
        <v>47213.667794869936</v>
      </c>
      <c r="N205" s="6">
        <f t="shared" si="101"/>
        <v>0</v>
      </c>
      <c r="O205" s="20">
        <f t="shared" si="102"/>
        <v>0</v>
      </c>
      <c r="Q205" s="17"/>
      <c r="R205" s="6">
        <f t="shared" si="103"/>
        <v>47213.667794869936</v>
      </c>
      <c r="T205" s="30">
        <v>5.211221610912796</v>
      </c>
      <c r="U205" s="81" t="str">
        <f t="shared" si="104"/>
        <v>NO</v>
      </c>
      <c r="V205" s="84">
        <v>0</v>
      </c>
      <c r="W205" s="84">
        <f t="shared" si="105"/>
        <v>5.211221610912796</v>
      </c>
      <c r="X205" s="157">
        <v>5.82743936993114</v>
      </c>
      <c r="Y205" s="90">
        <f t="shared" si="106"/>
        <v>-0.61621775901834397</v>
      </c>
      <c r="Z205" s="92"/>
      <c r="AA205" s="90">
        <f t="shared" si="107"/>
        <v>5.211221610912796</v>
      </c>
      <c r="AC205" s="97">
        <v>15428.180521626264</v>
      </c>
      <c r="AD205" s="98">
        <f t="shared" si="108"/>
        <v>31785.487273243671</v>
      </c>
      <c r="AF205" s="117"/>
    </row>
    <row r="206" spans="1:32" x14ac:dyDescent="0.2">
      <c r="A206" s="93"/>
      <c r="B206" s="29">
        <v>203</v>
      </c>
      <c r="C206" s="28" t="s">
        <v>93</v>
      </c>
      <c r="D206" s="9">
        <v>0</v>
      </c>
      <c r="E206" s="11">
        <v>0</v>
      </c>
      <c r="F206" s="51"/>
      <c r="G206" s="16">
        <f t="shared" si="99"/>
        <v>0</v>
      </c>
      <c r="H206" s="57"/>
      <c r="I206" s="94"/>
      <c r="J206" s="118">
        <v>0</v>
      </c>
      <c r="K206" s="118">
        <v>0</v>
      </c>
      <c r="L206" s="118">
        <v>0</v>
      </c>
      <c r="M206" s="32">
        <f t="shared" si="100"/>
        <v>0</v>
      </c>
      <c r="N206" s="6">
        <f t="shared" si="101"/>
        <v>0</v>
      </c>
      <c r="O206" s="20">
        <f t="shared" si="102"/>
        <v>0</v>
      </c>
      <c r="Q206" s="17"/>
      <c r="R206" s="6">
        <f t="shared" si="103"/>
        <v>0</v>
      </c>
      <c r="T206" s="106"/>
      <c r="U206" s="81" t="str">
        <f t="shared" si="104"/>
        <v>NO</v>
      </c>
      <c r="V206" s="84">
        <v>0</v>
      </c>
      <c r="W206" s="84">
        <f t="shared" si="105"/>
        <v>0</v>
      </c>
      <c r="X206" s="157">
        <v>0</v>
      </c>
      <c r="Y206" s="90">
        <f t="shared" si="106"/>
        <v>0</v>
      </c>
      <c r="Z206" s="92"/>
      <c r="AA206" s="90">
        <f t="shared" si="107"/>
        <v>0</v>
      </c>
      <c r="AC206" s="97">
        <v>0</v>
      </c>
      <c r="AD206" s="98">
        <f t="shared" si="108"/>
        <v>0</v>
      </c>
      <c r="AF206" s="117"/>
    </row>
    <row r="207" spans="1:32" x14ac:dyDescent="0.2">
      <c r="A207" s="93"/>
      <c r="B207" s="29">
        <v>204</v>
      </c>
      <c r="C207" s="28" t="s">
        <v>93</v>
      </c>
      <c r="D207" s="9">
        <v>0</v>
      </c>
      <c r="E207" s="11">
        <v>0</v>
      </c>
      <c r="F207" s="51"/>
      <c r="G207" s="16">
        <f t="shared" si="99"/>
        <v>0</v>
      </c>
      <c r="H207" s="57"/>
      <c r="I207" s="94"/>
      <c r="J207" s="118">
        <v>0</v>
      </c>
      <c r="K207" s="118">
        <v>0</v>
      </c>
      <c r="L207" s="118">
        <v>0</v>
      </c>
      <c r="M207" s="32">
        <f t="shared" si="100"/>
        <v>0</v>
      </c>
      <c r="N207" s="6">
        <f t="shared" si="101"/>
        <v>0</v>
      </c>
      <c r="O207" s="20">
        <f t="shared" si="102"/>
        <v>0</v>
      </c>
      <c r="Q207" s="17"/>
      <c r="R207" s="6">
        <f t="shared" si="103"/>
        <v>0</v>
      </c>
      <c r="T207" s="106"/>
      <c r="U207" s="81" t="str">
        <f t="shared" si="104"/>
        <v>NO</v>
      </c>
      <c r="V207" s="84">
        <v>0</v>
      </c>
      <c r="W207" s="84">
        <f t="shared" si="105"/>
        <v>0</v>
      </c>
      <c r="X207" s="157">
        <v>0</v>
      </c>
      <c r="Y207" s="90">
        <f t="shared" si="106"/>
        <v>0</v>
      </c>
      <c r="Z207" s="92"/>
      <c r="AA207" s="90">
        <f t="shared" si="107"/>
        <v>0</v>
      </c>
      <c r="AC207" s="97">
        <v>0</v>
      </c>
      <c r="AD207" s="98">
        <f t="shared" si="108"/>
        <v>0</v>
      </c>
      <c r="AF207" s="117"/>
    </row>
    <row r="208" spans="1:32" x14ac:dyDescent="0.2">
      <c r="A208" s="93"/>
      <c r="B208" s="29">
        <v>205</v>
      </c>
      <c r="C208" s="28" t="s">
        <v>93</v>
      </c>
      <c r="D208" s="9">
        <v>0</v>
      </c>
      <c r="E208" s="11">
        <v>0</v>
      </c>
      <c r="F208" s="51"/>
      <c r="G208" s="16">
        <f t="shared" si="99"/>
        <v>0</v>
      </c>
      <c r="H208" s="57"/>
      <c r="I208" s="94"/>
      <c r="J208" s="118">
        <v>0</v>
      </c>
      <c r="K208" s="118">
        <v>0</v>
      </c>
      <c r="L208" s="118">
        <v>0</v>
      </c>
      <c r="M208" s="32">
        <f t="shared" si="100"/>
        <v>0</v>
      </c>
      <c r="N208" s="6">
        <f t="shared" si="101"/>
        <v>0</v>
      </c>
      <c r="O208" s="20">
        <f t="shared" si="102"/>
        <v>0</v>
      </c>
      <c r="Q208" s="17"/>
      <c r="R208" s="6">
        <f t="shared" si="103"/>
        <v>0</v>
      </c>
      <c r="T208" s="106"/>
      <c r="U208" s="81" t="str">
        <f t="shared" si="104"/>
        <v>NO</v>
      </c>
      <c r="V208" s="84">
        <v>0</v>
      </c>
      <c r="W208" s="84">
        <f t="shared" si="105"/>
        <v>0</v>
      </c>
      <c r="X208" s="157">
        <v>0</v>
      </c>
      <c r="Y208" s="90">
        <f t="shared" si="106"/>
        <v>0</v>
      </c>
      <c r="Z208" s="92"/>
      <c r="AA208" s="90">
        <f t="shared" si="107"/>
        <v>0</v>
      </c>
      <c r="AC208" s="97">
        <v>0</v>
      </c>
      <c r="AD208" s="98">
        <f t="shared" si="108"/>
        <v>0</v>
      </c>
      <c r="AF208" s="117"/>
    </row>
    <row r="209" spans="1:32" x14ac:dyDescent="0.2">
      <c r="A209" s="93"/>
      <c r="B209" s="29">
        <v>206</v>
      </c>
      <c r="C209" s="93" t="s">
        <v>504</v>
      </c>
      <c r="D209" s="9">
        <v>0</v>
      </c>
      <c r="E209" s="11">
        <v>0</v>
      </c>
      <c r="F209" s="51"/>
      <c r="G209" s="16">
        <f t="shared" si="99"/>
        <v>0</v>
      </c>
      <c r="H209" s="57"/>
      <c r="I209" s="94"/>
      <c r="J209" s="118">
        <v>0</v>
      </c>
      <c r="K209" s="118">
        <v>0</v>
      </c>
      <c r="L209" s="118">
        <v>0</v>
      </c>
      <c r="M209" s="32">
        <f t="shared" si="100"/>
        <v>0</v>
      </c>
      <c r="N209" s="6">
        <f t="shared" si="101"/>
        <v>0</v>
      </c>
      <c r="O209" s="20">
        <f t="shared" si="102"/>
        <v>0</v>
      </c>
      <c r="Q209" s="17"/>
      <c r="R209" s="6">
        <f t="shared" si="103"/>
        <v>0</v>
      </c>
      <c r="T209" s="106"/>
      <c r="U209" s="81" t="str">
        <f t="shared" si="104"/>
        <v>NO</v>
      </c>
      <c r="V209" s="84">
        <v>0</v>
      </c>
      <c r="W209" s="84">
        <f t="shared" si="105"/>
        <v>0</v>
      </c>
      <c r="X209" s="157">
        <v>0</v>
      </c>
      <c r="Y209" s="90">
        <f t="shared" si="106"/>
        <v>0</v>
      </c>
      <c r="Z209" s="92"/>
      <c r="AA209" s="90">
        <f t="shared" si="107"/>
        <v>0</v>
      </c>
      <c r="AC209" s="97">
        <v>552.67153624610864</v>
      </c>
      <c r="AD209" s="98">
        <f t="shared" si="108"/>
        <v>-552.67153624610864</v>
      </c>
      <c r="AF209" s="117"/>
    </row>
    <row r="210" spans="1:32" x14ac:dyDescent="0.2">
      <c r="A210" s="93"/>
      <c r="B210" s="29">
        <v>207</v>
      </c>
      <c r="C210" s="28" t="s">
        <v>93</v>
      </c>
      <c r="D210" s="9">
        <v>0</v>
      </c>
      <c r="E210" s="11">
        <v>0</v>
      </c>
      <c r="F210" s="51"/>
      <c r="G210" s="16">
        <f t="shared" si="99"/>
        <v>0</v>
      </c>
      <c r="H210" s="57"/>
      <c r="I210" s="94"/>
      <c r="J210" s="118">
        <v>0</v>
      </c>
      <c r="K210" s="118">
        <v>0</v>
      </c>
      <c r="L210" s="118">
        <v>0</v>
      </c>
      <c r="M210" s="32">
        <f t="shared" si="100"/>
        <v>0</v>
      </c>
      <c r="N210" s="6">
        <f t="shared" si="101"/>
        <v>0</v>
      </c>
      <c r="O210" s="20">
        <f t="shared" si="102"/>
        <v>0</v>
      </c>
      <c r="Q210" s="17"/>
      <c r="R210" s="6">
        <f t="shared" si="103"/>
        <v>0</v>
      </c>
      <c r="T210" s="106"/>
      <c r="U210" s="81" t="str">
        <f t="shared" si="104"/>
        <v>NO</v>
      </c>
      <c r="V210" s="84">
        <v>0</v>
      </c>
      <c r="W210" s="84">
        <f t="shared" si="105"/>
        <v>0</v>
      </c>
      <c r="X210" s="157">
        <v>0</v>
      </c>
      <c r="Y210" s="90">
        <f t="shared" si="106"/>
        <v>0</v>
      </c>
      <c r="Z210" s="92"/>
      <c r="AA210" s="90">
        <f t="shared" si="107"/>
        <v>0</v>
      </c>
      <c r="AC210" s="97">
        <v>0</v>
      </c>
      <c r="AD210" s="98">
        <f t="shared" si="108"/>
        <v>0</v>
      </c>
      <c r="AF210" s="117"/>
    </row>
    <row r="211" spans="1:32" x14ac:dyDescent="0.2">
      <c r="A211" s="28" t="s">
        <v>7</v>
      </c>
      <c r="B211" s="29">
        <v>208</v>
      </c>
      <c r="C211" s="103" t="s">
        <v>363</v>
      </c>
      <c r="D211" s="9">
        <v>0</v>
      </c>
      <c r="E211" s="11">
        <v>2.6368702085966919E-7</v>
      </c>
      <c r="F211" s="51"/>
      <c r="G211" s="16">
        <f t="shared" si="99"/>
        <v>2.6368702085966919E-7</v>
      </c>
      <c r="H211" s="57"/>
      <c r="I211" s="53">
        <f t="shared" ref="I211" si="111">W211</f>
        <v>4.8947964771753361</v>
      </c>
      <c r="J211" s="118">
        <v>0</v>
      </c>
      <c r="K211" s="118">
        <v>0</v>
      </c>
      <c r="L211" s="118">
        <v>0</v>
      </c>
      <c r="M211" s="32">
        <f t="shared" si="100"/>
        <v>0</v>
      </c>
      <c r="N211" s="6">
        <f t="shared" si="101"/>
        <v>-2.6368702085966919E-7</v>
      </c>
      <c r="O211" s="20">
        <f t="shared" si="102"/>
        <v>-2.6368702085966919E-7</v>
      </c>
      <c r="Q211" s="17"/>
      <c r="R211" s="6">
        <f t="shared" si="103"/>
        <v>2.6368702085966919E-7</v>
      </c>
      <c r="T211" s="30">
        <v>4.8947964771753361</v>
      </c>
      <c r="U211" s="81" t="str">
        <f t="shared" si="104"/>
        <v>YES</v>
      </c>
      <c r="V211" s="84">
        <v>4.8947964771753361</v>
      </c>
      <c r="W211" s="84">
        <f t="shared" si="105"/>
        <v>4.8947964771753361</v>
      </c>
      <c r="X211" s="157">
        <v>5.0935713928501807</v>
      </c>
      <c r="Y211" s="90">
        <f t="shared" si="106"/>
        <v>-0.19877491567484462</v>
      </c>
      <c r="Z211" s="92"/>
      <c r="AA211" s="90">
        <f t="shared" si="107"/>
        <v>4.8947964771753361</v>
      </c>
      <c r="AC211" s="97">
        <v>2916.1649448303483</v>
      </c>
      <c r="AD211" s="98">
        <f t="shared" si="108"/>
        <v>-2916.1649445666612</v>
      </c>
      <c r="AF211" s="117"/>
    </row>
    <row r="212" spans="1:32" x14ac:dyDescent="0.2">
      <c r="A212" s="93"/>
      <c r="B212" s="29">
        <v>209</v>
      </c>
      <c r="C212" s="28" t="s">
        <v>93</v>
      </c>
      <c r="D212" s="9">
        <v>0</v>
      </c>
      <c r="E212" s="11">
        <v>0</v>
      </c>
      <c r="F212" s="51"/>
      <c r="G212" s="16">
        <f t="shared" si="99"/>
        <v>0</v>
      </c>
      <c r="H212" s="57"/>
      <c r="I212" s="94"/>
      <c r="J212" s="118">
        <v>0</v>
      </c>
      <c r="K212" s="118">
        <v>0</v>
      </c>
      <c r="L212" s="118">
        <v>0</v>
      </c>
      <c r="M212" s="32">
        <f t="shared" si="100"/>
        <v>0</v>
      </c>
      <c r="N212" s="6">
        <f t="shared" si="101"/>
        <v>0</v>
      </c>
      <c r="O212" s="20">
        <f t="shared" si="102"/>
        <v>0</v>
      </c>
      <c r="Q212" s="17"/>
      <c r="R212" s="6">
        <f t="shared" si="103"/>
        <v>0</v>
      </c>
      <c r="T212" s="106"/>
      <c r="U212" s="81" t="str">
        <f t="shared" si="104"/>
        <v>NO</v>
      </c>
      <c r="V212" s="84">
        <v>0</v>
      </c>
      <c r="W212" s="84">
        <f t="shared" si="105"/>
        <v>0</v>
      </c>
      <c r="X212" s="157">
        <v>0</v>
      </c>
      <c r="Y212" s="90">
        <f t="shared" si="106"/>
        <v>0</v>
      </c>
      <c r="Z212" s="92"/>
      <c r="AA212" s="90">
        <f t="shared" si="107"/>
        <v>0</v>
      </c>
      <c r="AC212" s="97">
        <v>0</v>
      </c>
      <c r="AD212" s="98">
        <f t="shared" si="108"/>
        <v>0</v>
      </c>
      <c r="AF212" s="117"/>
    </row>
    <row r="213" spans="1:32" x14ac:dyDescent="0.2">
      <c r="A213" s="28" t="s">
        <v>7</v>
      </c>
      <c r="B213" s="29">
        <v>210</v>
      </c>
      <c r="C213" s="28" t="s">
        <v>152</v>
      </c>
      <c r="D213" s="9">
        <v>3324.4064582831243</v>
      </c>
      <c r="E213" s="11">
        <v>222.10530442269618</v>
      </c>
      <c r="F213" s="51"/>
      <c r="G213" s="16">
        <f t="shared" si="99"/>
        <v>3546.5117627058203</v>
      </c>
      <c r="H213" s="57"/>
      <c r="I213" s="53">
        <f t="shared" si="110"/>
        <v>4.9257107815358614</v>
      </c>
      <c r="J213" s="118">
        <v>1773.2558813529101</v>
      </c>
      <c r="K213" s="118">
        <v>0</v>
      </c>
      <c r="L213" s="118">
        <v>1773.2558813529101</v>
      </c>
      <c r="M213" s="32">
        <f t="shared" si="100"/>
        <v>3546.5117627058203</v>
      </c>
      <c r="N213" s="6">
        <f t="shared" si="101"/>
        <v>0</v>
      </c>
      <c r="O213" s="20">
        <f t="shared" si="102"/>
        <v>0</v>
      </c>
      <c r="Q213" s="17"/>
      <c r="R213" s="6">
        <f t="shared" si="103"/>
        <v>3546.5117627058203</v>
      </c>
      <c r="T213" s="30">
        <v>4.9257107815358614</v>
      </c>
      <c r="U213" s="81" t="str">
        <f t="shared" si="104"/>
        <v>YES</v>
      </c>
      <c r="V213" s="84">
        <v>4.8947964771753361</v>
      </c>
      <c r="W213" s="84">
        <f t="shared" si="105"/>
        <v>4.9257107815358614</v>
      </c>
      <c r="X213" s="157">
        <v>5.2210793788821945</v>
      </c>
      <c r="Y213" s="90">
        <f t="shared" si="106"/>
        <v>-0.29536859734633314</v>
      </c>
      <c r="Z213" s="92"/>
      <c r="AA213" s="90">
        <f t="shared" si="107"/>
        <v>4.9257107815358614</v>
      </c>
      <c r="AC213" s="97">
        <v>957.70921863548244</v>
      </c>
      <c r="AD213" s="98">
        <f t="shared" si="108"/>
        <v>2588.8025440703377</v>
      </c>
      <c r="AF213" s="117"/>
    </row>
    <row r="214" spans="1:32" x14ac:dyDescent="0.2">
      <c r="A214" s="28" t="s">
        <v>7</v>
      </c>
      <c r="B214" s="29">
        <v>211</v>
      </c>
      <c r="C214" s="103" t="s">
        <v>364</v>
      </c>
      <c r="D214" s="9">
        <v>0</v>
      </c>
      <c r="E214" s="11">
        <v>2.6368702085966919E-7</v>
      </c>
      <c r="F214" s="51"/>
      <c r="G214" s="16">
        <f t="shared" si="99"/>
        <v>2.6368702085966919E-7</v>
      </c>
      <c r="H214" s="57"/>
      <c r="I214" s="53">
        <f t="shared" si="110"/>
        <v>4.8947964771753361</v>
      </c>
      <c r="J214" s="118">
        <v>0</v>
      </c>
      <c r="K214" s="118">
        <v>0</v>
      </c>
      <c r="L214" s="118">
        <v>0</v>
      </c>
      <c r="M214" s="32">
        <f t="shared" si="100"/>
        <v>0</v>
      </c>
      <c r="N214" s="6">
        <f t="shared" si="101"/>
        <v>-2.6368702085966919E-7</v>
      </c>
      <c r="O214" s="20">
        <f t="shared" si="102"/>
        <v>-2.6368702085966919E-7</v>
      </c>
      <c r="Q214" s="17"/>
      <c r="R214" s="6">
        <f t="shared" si="103"/>
        <v>2.6368702085966919E-7</v>
      </c>
      <c r="T214" s="30">
        <v>4.8947964771753361</v>
      </c>
      <c r="U214" s="81" t="str">
        <f t="shared" si="104"/>
        <v>YES</v>
      </c>
      <c r="V214" s="84">
        <v>4.8947964771753361</v>
      </c>
      <c r="W214" s="84">
        <f t="shared" si="105"/>
        <v>4.8947964771753361</v>
      </c>
      <c r="X214" s="157">
        <v>5.0935713928501807</v>
      </c>
      <c r="Y214" s="90">
        <f t="shared" si="106"/>
        <v>-0.19877491567484462</v>
      </c>
      <c r="Z214" s="92"/>
      <c r="AA214" s="90">
        <f t="shared" si="107"/>
        <v>4.8947964771753361</v>
      </c>
      <c r="AC214" s="97">
        <v>2916.1649448303483</v>
      </c>
      <c r="AD214" s="98">
        <f t="shared" si="108"/>
        <v>-2916.1649445666612</v>
      </c>
      <c r="AF214" s="117"/>
    </row>
    <row r="215" spans="1:32" x14ac:dyDescent="0.2">
      <c r="A215" s="93"/>
      <c r="B215" s="29">
        <v>212</v>
      </c>
      <c r="C215" s="28" t="s">
        <v>93</v>
      </c>
      <c r="D215" s="9">
        <v>0</v>
      </c>
      <c r="E215" s="11">
        <v>0</v>
      </c>
      <c r="F215" s="51"/>
      <c r="G215" s="16">
        <f t="shared" si="99"/>
        <v>0</v>
      </c>
      <c r="H215" s="57"/>
      <c r="I215" s="94"/>
      <c r="J215" s="118">
        <v>0</v>
      </c>
      <c r="K215" s="118">
        <v>0</v>
      </c>
      <c r="L215" s="118">
        <v>0</v>
      </c>
      <c r="M215" s="32">
        <f t="shared" si="100"/>
        <v>0</v>
      </c>
      <c r="N215" s="6">
        <f t="shared" si="101"/>
        <v>0</v>
      </c>
      <c r="O215" s="20">
        <f t="shared" si="102"/>
        <v>0</v>
      </c>
      <c r="Q215" s="17"/>
      <c r="R215" s="6">
        <f t="shared" si="103"/>
        <v>0</v>
      </c>
      <c r="T215" s="106"/>
      <c r="U215" s="81" t="str">
        <f t="shared" si="104"/>
        <v>NO</v>
      </c>
      <c r="V215" s="84">
        <v>0</v>
      </c>
      <c r="W215" s="84">
        <f t="shared" si="105"/>
        <v>0</v>
      </c>
      <c r="X215" s="157">
        <v>0</v>
      </c>
      <c r="Y215" s="90">
        <f t="shared" si="106"/>
        <v>0</v>
      </c>
      <c r="Z215" s="92"/>
      <c r="AA215" s="90">
        <f t="shared" si="107"/>
        <v>0</v>
      </c>
      <c r="AC215" s="97">
        <v>0</v>
      </c>
      <c r="AD215" s="98">
        <f t="shared" si="108"/>
        <v>0</v>
      </c>
      <c r="AF215" s="117"/>
    </row>
    <row r="216" spans="1:32" x14ac:dyDescent="0.2">
      <c r="A216" s="28" t="s">
        <v>7</v>
      </c>
      <c r="B216" s="29">
        <v>213</v>
      </c>
      <c r="C216" s="28" t="s">
        <v>153</v>
      </c>
      <c r="D216" s="9">
        <v>1662.2032291415621</v>
      </c>
      <c r="E216" s="11">
        <v>156.11752870769544</v>
      </c>
      <c r="F216" s="51"/>
      <c r="G216" s="16">
        <f t="shared" si="99"/>
        <v>1818.3207578492575</v>
      </c>
      <c r="H216" s="57"/>
      <c r="I216" s="53">
        <f t="shared" si="110"/>
        <v>5.050890994025715</v>
      </c>
      <c r="J216" s="118">
        <v>909.16037892462873</v>
      </c>
      <c r="K216" s="118">
        <v>0</v>
      </c>
      <c r="L216" s="118">
        <v>909.16037892462873</v>
      </c>
      <c r="M216" s="32">
        <f t="shared" si="100"/>
        <v>1818.3207578492575</v>
      </c>
      <c r="N216" s="6">
        <f t="shared" si="101"/>
        <v>0</v>
      </c>
      <c r="O216" s="20">
        <f t="shared" si="102"/>
        <v>0</v>
      </c>
      <c r="Q216" s="17"/>
      <c r="R216" s="6">
        <f t="shared" si="103"/>
        <v>1818.3207578492575</v>
      </c>
      <c r="T216" s="30">
        <v>5.050890994025715</v>
      </c>
      <c r="U216" s="81" t="str">
        <f t="shared" si="104"/>
        <v>YES</v>
      </c>
      <c r="V216" s="84">
        <v>4.8947964771753361</v>
      </c>
      <c r="W216" s="84">
        <f t="shared" si="105"/>
        <v>5.050890994025715</v>
      </c>
      <c r="X216" s="157">
        <v>5.1792936854373641</v>
      </c>
      <c r="Y216" s="90">
        <f t="shared" si="106"/>
        <v>-0.12840269141164917</v>
      </c>
      <c r="Z216" s="92"/>
      <c r="AA216" s="90">
        <f t="shared" si="107"/>
        <v>5.050890994025715</v>
      </c>
      <c r="AC216" s="97">
        <v>1995.270751726028</v>
      </c>
      <c r="AD216" s="98">
        <f t="shared" si="108"/>
        <v>-176.94999387677058</v>
      </c>
      <c r="AF216" s="117"/>
    </row>
    <row r="217" spans="1:32" x14ac:dyDescent="0.2">
      <c r="A217" s="28" t="s">
        <v>7</v>
      </c>
      <c r="B217" s="29">
        <v>214</v>
      </c>
      <c r="C217" s="103" t="s">
        <v>365</v>
      </c>
      <c r="D217" s="9">
        <v>0</v>
      </c>
      <c r="E217" s="11">
        <v>4.4347222508661511E-7</v>
      </c>
      <c r="F217" s="51"/>
      <c r="G217" s="16">
        <f t="shared" si="99"/>
        <v>4.4347222508661511E-7</v>
      </c>
      <c r="H217" s="57"/>
      <c r="I217" s="53">
        <f t="shared" si="110"/>
        <v>5.0840440605721211</v>
      </c>
      <c r="J217" s="118">
        <v>0</v>
      </c>
      <c r="K217" s="118">
        <v>0</v>
      </c>
      <c r="L217" s="118">
        <v>0</v>
      </c>
      <c r="M217" s="32">
        <f t="shared" si="100"/>
        <v>0</v>
      </c>
      <c r="N217" s="6">
        <f t="shared" si="101"/>
        <v>-4.4347222508661511E-7</v>
      </c>
      <c r="O217" s="20">
        <f t="shared" si="102"/>
        <v>-4.4347222508661511E-7</v>
      </c>
      <c r="Q217" s="17"/>
      <c r="R217" s="6">
        <f t="shared" si="103"/>
        <v>4.4347222508661511E-7</v>
      </c>
      <c r="T217" s="30">
        <v>5.0840440605721211</v>
      </c>
      <c r="U217" s="81" t="str">
        <f t="shared" si="104"/>
        <v>YES</v>
      </c>
      <c r="V217" s="84">
        <v>4.8947964771753361</v>
      </c>
      <c r="W217" s="84">
        <f t="shared" si="105"/>
        <v>5.0840440605721211</v>
      </c>
      <c r="X217" s="157">
        <v>5.1558176279778314</v>
      </c>
      <c r="Y217" s="90">
        <f t="shared" si="106"/>
        <v>-7.1773567405710281E-2</v>
      </c>
      <c r="Z217" s="92"/>
      <c r="AA217" s="90">
        <f t="shared" si="107"/>
        <v>5.0840440605721211</v>
      </c>
      <c r="AC217" s="97">
        <v>1732.5760563015288</v>
      </c>
      <c r="AD217" s="98">
        <f t="shared" si="108"/>
        <v>-1732.5760558580566</v>
      </c>
      <c r="AF217" s="117"/>
    </row>
    <row r="218" spans="1:32" x14ac:dyDescent="0.2">
      <c r="A218" s="93"/>
      <c r="B218" s="29">
        <v>215</v>
      </c>
      <c r="C218" s="93" t="s">
        <v>505</v>
      </c>
      <c r="D218" s="9">
        <v>0</v>
      </c>
      <c r="E218" s="11">
        <v>0</v>
      </c>
      <c r="F218" s="51"/>
      <c r="G218" s="16">
        <f t="shared" si="99"/>
        <v>0</v>
      </c>
      <c r="H218" s="57"/>
      <c r="I218" s="94"/>
      <c r="J218" s="118">
        <v>0</v>
      </c>
      <c r="K218" s="118">
        <v>0</v>
      </c>
      <c r="L218" s="118">
        <v>0</v>
      </c>
      <c r="M218" s="32">
        <f t="shared" si="100"/>
        <v>0</v>
      </c>
      <c r="N218" s="6">
        <f t="shared" si="101"/>
        <v>0</v>
      </c>
      <c r="O218" s="20">
        <f t="shared" si="102"/>
        <v>0</v>
      </c>
      <c r="Q218" s="17"/>
      <c r="R218" s="6">
        <f t="shared" si="103"/>
        <v>0</v>
      </c>
      <c r="T218" s="106"/>
      <c r="U218" s="81" t="str">
        <f t="shared" si="104"/>
        <v>NO</v>
      </c>
      <c r="V218" s="84">
        <v>0</v>
      </c>
      <c r="W218" s="84">
        <f t="shared" si="105"/>
        <v>0</v>
      </c>
      <c r="X218" s="157">
        <v>0</v>
      </c>
      <c r="Y218" s="90">
        <f t="shared" si="106"/>
        <v>0</v>
      </c>
      <c r="Z218" s="92"/>
      <c r="AA218" s="90">
        <f t="shared" si="107"/>
        <v>0</v>
      </c>
      <c r="AC218" s="97">
        <v>2916.1649448303483</v>
      </c>
      <c r="AD218" s="98">
        <f t="shared" si="108"/>
        <v>-2916.1649448303483</v>
      </c>
      <c r="AF218" s="117"/>
    </row>
    <row r="219" spans="1:32" x14ac:dyDescent="0.2">
      <c r="A219" s="28" t="s">
        <v>7</v>
      </c>
      <c r="B219" s="29">
        <v>216</v>
      </c>
      <c r="C219" s="28" t="s">
        <v>154</v>
      </c>
      <c r="D219" s="9">
        <v>831.10161457078107</v>
      </c>
      <c r="E219" s="11">
        <v>49.96175132077942</v>
      </c>
      <c r="F219" s="51"/>
      <c r="G219" s="16">
        <f t="shared" si="99"/>
        <v>881.06336589156047</v>
      </c>
      <c r="H219" s="57"/>
      <c r="I219" s="53">
        <f t="shared" si="110"/>
        <v>4.8947964771753361</v>
      </c>
      <c r="J219" s="118">
        <v>881.06336589156047</v>
      </c>
      <c r="K219" s="118">
        <v>0</v>
      </c>
      <c r="L219" s="118">
        <v>0</v>
      </c>
      <c r="M219" s="32">
        <f t="shared" si="100"/>
        <v>881.06336589156047</v>
      </c>
      <c r="N219" s="6">
        <f t="shared" si="101"/>
        <v>0</v>
      </c>
      <c r="O219" s="20">
        <f t="shared" si="102"/>
        <v>0</v>
      </c>
      <c r="Q219" s="17"/>
      <c r="R219" s="6">
        <f t="shared" si="103"/>
        <v>881.06336589156047</v>
      </c>
      <c r="T219" s="30">
        <v>4.8947964771753361</v>
      </c>
      <c r="U219" s="81" t="str">
        <f t="shared" si="104"/>
        <v>YES</v>
      </c>
      <c r="V219" s="84">
        <v>4.8947964771753361</v>
      </c>
      <c r="W219" s="84">
        <f t="shared" si="105"/>
        <v>4.8947964771753361</v>
      </c>
      <c r="X219" s="157">
        <v>5.0935713928501798</v>
      </c>
      <c r="Y219" s="90">
        <f t="shared" si="106"/>
        <v>-0.19877491567484373</v>
      </c>
      <c r="Z219" s="92"/>
      <c r="AA219" s="90">
        <f t="shared" si="107"/>
        <v>4.8947964771753361</v>
      </c>
      <c r="AC219" s="97">
        <v>3683.576772417282</v>
      </c>
      <c r="AD219" s="98">
        <f t="shared" si="108"/>
        <v>-2802.5134065257216</v>
      </c>
      <c r="AF219" s="117"/>
    </row>
    <row r="220" spans="1:32" x14ac:dyDescent="0.2">
      <c r="A220" s="63" t="s">
        <v>7</v>
      </c>
      <c r="B220" s="29">
        <v>217</v>
      </c>
      <c r="C220" s="28" t="s">
        <v>155</v>
      </c>
      <c r="D220" s="9">
        <v>2631.8217794741399</v>
      </c>
      <c r="E220" s="11">
        <v>158.2122125158015</v>
      </c>
      <c r="F220" s="51"/>
      <c r="G220" s="16">
        <f t="shared" si="99"/>
        <v>2790.0339919899416</v>
      </c>
      <c r="H220" s="57"/>
      <c r="I220" s="53">
        <f t="shared" si="110"/>
        <v>4.8947964771753361</v>
      </c>
      <c r="J220" s="118">
        <v>881.06336589156047</v>
      </c>
      <c r="K220" s="118">
        <v>1027.9072602068206</v>
      </c>
      <c r="L220" s="118">
        <v>881.06336589156047</v>
      </c>
      <c r="M220" s="32">
        <f t="shared" si="100"/>
        <v>2790.0339919899416</v>
      </c>
      <c r="N220" s="6">
        <f t="shared" si="101"/>
        <v>0</v>
      </c>
      <c r="O220" s="20">
        <f t="shared" si="102"/>
        <v>0</v>
      </c>
      <c r="Q220" s="17"/>
      <c r="R220" s="6">
        <f t="shared" si="103"/>
        <v>2790.0339919899416</v>
      </c>
      <c r="T220" s="30">
        <v>4.8947964771753361</v>
      </c>
      <c r="U220" s="81" t="str">
        <f t="shared" si="104"/>
        <v>YES</v>
      </c>
      <c r="V220" s="84">
        <v>4.8947964771753361</v>
      </c>
      <c r="W220" s="84">
        <f t="shared" si="105"/>
        <v>4.8947964771753361</v>
      </c>
      <c r="X220" s="157">
        <v>5.0935713928501798</v>
      </c>
      <c r="Y220" s="90">
        <f t="shared" si="106"/>
        <v>-0.19877491567484373</v>
      </c>
      <c r="Z220" s="92"/>
      <c r="AA220" s="90">
        <f t="shared" si="107"/>
        <v>4.8947964771753361</v>
      </c>
      <c r="AC220" s="97">
        <v>2547.8072675886197</v>
      </c>
      <c r="AD220" s="98">
        <f t="shared" si="108"/>
        <v>242.22672440132192</v>
      </c>
      <c r="AF220" s="117"/>
    </row>
    <row r="221" spans="1:32" x14ac:dyDescent="0.2">
      <c r="A221" s="93"/>
      <c r="B221" s="29">
        <v>218</v>
      </c>
      <c r="C221" s="28" t="s">
        <v>93</v>
      </c>
      <c r="D221" s="9">
        <v>0</v>
      </c>
      <c r="E221" s="11">
        <v>0</v>
      </c>
      <c r="F221" s="51"/>
      <c r="G221" s="16">
        <f t="shared" si="99"/>
        <v>0</v>
      </c>
      <c r="H221" s="57"/>
      <c r="I221" s="94"/>
      <c r="J221" s="118">
        <v>0</v>
      </c>
      <c r="K221" s="118">
        <v>0</v>
      </c>
      <c r="L221" s="118">
        <v>0</v>
      </c>
      <c r="M221" s="32">
        <f t="shared" si="100"/>
        <v>0</v>
      </c>
      <c r="N221" s="6">
        <f t="shared" si="101"/>
        <v>0</v>
      </c>
      <c r="O221" s="20">
        <f t="shared" si="102"/>
        <v>0</v>
      </c>
      <c r="Q221" s="17"/>
      <c r="R221" s="6">
        <f t="shared" si="103"/>
        <v>0</v>
      </c>
      <c r="T221" s="106"/>
      <c r="U221" s="81" t="str">
        <f t="shared" si="104"/>
        <v>NO</v>
      </c>
      <c r="V221" s="84">
        <v>0</v>
      </c>
      <c r="W221" s="84">
        <f t="shared" si="105"/>
        <v>0</v>
      </c>
      <c r="X221" s="157">
        <v>0</v>
      </c>
      <c r="Y221" s="90">
        <f t="shared" si="106"/>
        <v>0</v>
      </c>
      <c r="Z221" s="92"/>
      <c r="AA221" s="90">
        <f t="shared" si="107"/>
        <v>0</v>
      </c>
      <c r="AC221" s="97">
        <v>0</v>
      </c>
      <c r="AD221" s="98">
        <f t="shared" si="108"/>
        <v>0</v>
      </c>
      <c r="AF221" s="117"/>
    </row>
    <row r="222" spans="1:32" x14ac:dyDescent="0.2">
      <c r="A222" s="63" t="s">
        <v>52</v>
      </c>
      <c r="B222" s="29">
        <v>219</v>
      </c>
      <c r="C222" s="28" t="s">
        <v>156</v>
      </c>
      <c r="D222" s="9">
        <v>17176.100034462808</v>
      </c>
      <c r="E222" s="11">
        <v>1405.0635262035903</v>
      </c>
      <c r="F222" s="51"/>
      <c r="G222" s="16">
        <f t="shared" si="99"/>
        <v>18581.163560666399</v>
      </c>
      <c r="H222" s="57"/>
      <c r="I222" s="53">
        <f t="shared" si="110"/>
        <v>4.9949364410393544</v>
      </c>
      <c r="J222" s="118">
        <v>9889.974153257921</v>
      </c>
      <c r="K222" s="118">
        <v>4195.7466104730574</v>
      </c>
      <c r="L222" s="118">
        <v>4495.4427969354192</v>
      </c>
      <c r="M222" s="32">
        <f t="shared" si="100"/>
        <v>18581.163560666399</v>
      </c>
      <c r="N222" s="6">
        <f t="shared" si="101"/>
        <v>0</v>
      </c>
      <c r="O222" s="20">
        <f t="shared" si="102"/>
        <v>0</v>
      </c>
      <c r="Q222" s="17"/>
      <c r="R222" s="6">
        <f t="shared" si="103"/>
        <v>18581.163560666399</v>
      </c>
      <c r="T222" s="30">
        <v>4.9949364410393544</v>
      </c>
      <c r="U222" s="81" t="str">
        <f t="shared" si="104"/>
        <v>NO</v>
      </c>
      <c r="V222" s="84">
        <v>0</v>
      </c>
      <c r="W222" s="84">
        <f t="shared" si="105"/>
        <v>4.9949364410393544</v>
      </c>
      <c r="X222" s="157">
        <v>5.3082236670869696</v>
      </c>
      <c r="Y222" s="90">
        <f t="shared" si="106"/>
        <v>-0.31328722604761516</v>
      </c>
      <c r="Z222" s="92"/>
      <c r="AA222" s="90">
        <f t="shared" si="107"/>
        <v>4.9949364410393544</v>
      </c>
      <c r="AC222" s="97">
        <v>18540.569084026007</v>
      </c>
      <c r="AD222" s="98">
        <f t="shared" si="108"/>
        <v>40.594476640391804</v>
      </c>
      <c r="AF222" s="117"/>
    </row>
    <row r="223" spans="1:32" x14ac:dyDescent="0.2">
      <c r="A223" s="63" t="s">
        <v>48</v>
      </c>
      <c r="B223" s="29">
        <v>220</v>
      </c>
      <c r="C223" s="28" t="s">
        <v>160</v>
      </c>
      <c r="D223" s="9">
        <v>119927.96298256371</v>
      </c>
      <c r="E223" s="11">
        <v>12691.033364674669</v>
      </c>
      <c r="F223" s="51"/>
      <c r="G223" s="16">
        <f t="shared" si="99"/>
        <v>132618.99634723837</v>
      </c>
      <c r="H223" s="57"/>
      <c r="I223" s="53">
        <f t="shared" si="110"/>
        <v>5.105836465205142</v>
      </c>
      <c r="J223" s="118">
        <v>45952.528186846277</v>
      </c>
      <c r="K223" s="118">
        <v>35383.446703871632</v>
      </c>
      <c r="L223" s="118">
        <v>51283.021456520459</v>
      </c>
      <c r="M223" s="32">
        <f t="shared" si="100"/>
        <v>132618.99634723837</v>
      </c>
      <c r="N223" s="6">
        <f t="shared" si="101"/>
        <v>0</v>
      </c>
      <c r="O223" s="20">
        <f t="shared" si="102"/>
        <v>0</v>
      </c>
      <c r="Q223" s="17"/>
      <c r="R223" s="6">
        <f t="shared" si="103"/>
        <v>132618.99634723837</v>
      </c>
      <c r="T223" s="30">
        <v>5.105836465205142</v>
      </c>
      <c r="U223" s="81" t="str">
        <f t="shared" si="104"/>
        <v>NO</v>
      </c>
      <c r="V223" s="84">
        <v>0</v>
      </c>
      <c r="W223" s="84">
        <f t="shared" si="105"/>
        <v>5.105836465205142</v>
      </c>
      <c r="X223" s="157">
        <v>5.4621568758138084</v>
      </c>
      <c r="Y223" s="90">
        <f t="shared" si="106"/>
        <v>-0.35632041060866637</v>
      </c>
      <c r="Z223" s="92"/>
      <c r="AA223" s="90">
        <f t="shared" si="107"/>
        <v>5.105836465205142</v>
      </c>
      <c r="AC223" s="97">
        <v>144224.07980906675</v>
      </c>
      <c r="AD223" s="98">
        <f t="shared" si="108"/>
        <v>-11605.083461828384</v>
      </c>
      <c r="AF223" s="117"/>
    </row>
    <row r="224" spans="1:32" x14ac:dyDescent="0.2">
      <c r="A224" s="28" t="s">
        <v>16</v>
      </c>
      <c r="B224" s="29">
        <v>221</v>
      </c>
      <c r="C224" s="28" t="s">
        <v>161</v>
      </c>
      <c r="D224" s="9">
        <v>100978.84617034989</v>
      </c>
      <c r="E224" s="11">
        <v>10210.725634219714</v>
      </c>
      <c r="F224" s="51"/>
      <c r="G224" s="16">
        <f t="shared" si="99"/>
        <v>111189.5718045696</v>
      </c>
      <c r="H224" s="57"/>
      <c r="I224" s="53">
        <f t="shared" si="110"/>
        <v>5.0841139371088069</v>
      </c>
      <c r="J224" s="118">
        <v>42096.463399260923</v>
      </c>
      <c r="K224" s="118">
        <v>35232.90958416403</v>
      </c>
      <c r="L224" s="118">
        <v>33860.198821144651</v>
      </c>
      <c r="M224" s="32">
        <f t="shared" si="100"/>
        <v>111189.5718045696</v>
      </c>
      <c r="N224" s="6">
        <f t="shared" si="101"/>
        <v>0</v>
      </c>
      <c r="O224" s="20">
        <f t="shared" si="102"/>
        <v>0</v>
      </c>
      <c r="Q224" s="17"/>
      <c r="R224" s="6">
        <f t="shared" si="103"/>
        <v>111189.5718045696</v>
      </c>
      <c r="T224" s="30">
        <v>5.0841139371088069</v>
      </c>
      <c r="U224" s="81" t="str">
        <f t="shared" si="104"/>
        <v>NO</v>
      </c>
      <c r="V224" s="84">
        <v>0</v>
      </c>
      <c r="W224" s="84">
        <f t="shared" si="105"/>
        <v>5.0841139371088069</v>
      </c>
      <c r="X224" s="157">
        <v>5.3888047022700549</v>
      </c>
      <c r="Y224" s="90">
        <f t="shared" si="106"/>
        <v>-0.30469076516124804</v>
      </c>
      <c r="Z224" s="92"/>
      <c r="AA224" s="90">
        <f t="shared" si="107"/>
        <v>5.0841139371088069</v>
      </c>
      <c r="AC224" s="97">
        <v>115113.21160459626</v>
      </c>
      <c r="AD224" s="98">
        <f t="shared" si="108"/>
        <v>-3923.6398000266636</v>
      </c>
      <c r="AF224" s="117"/>
    </row>
    <row r="225" spans="1:32" x14ac:dyDescent="0.2">
      <c r="A225" s="28" t="s">
        <v>7</v>
      </c>
      <c r="B225" s="29">
        <v>222</v>
      </c>
      <c r="C225" s="28" t="s">
        <v>162</v>
      </c>
      <c r="D225" s="9">
        <v>1662.2032291415621</v>
      </c>
      <c r="E225" s="11">
        <v>141.11619735209177</v>
      </c>
      <c r="F225" s="51"/>
      <c r="G225" s="16">
        <f t="shared" si="99"/>
        <v>1803.319426493654</v>
      </c>
      <c r="H225" s="57"/>
      <c r="I225" s="53">
        <f t="shared" si="110"/>
        <v>5.0092206291490387</v>
      </c>
      <c r="J225" s="118">
        <v>901.65971324682698</v>
      </c>
      <c r="K225" s="118">
        <v>0</v>
      </c>
      <c r="L225" s="118">
        <v>901.65971324682698</v>
      </c>
      <c r="M225" s="32">
        <f t="shared" si="100"/>
        <v>1803.319426493654</v>
      </c>
      <c r="N225" s="6">
        <f t="shared" si="101"/>
        <v>0</v>
      </c>
      <c r="O225" s="20">
        <f t="shared" si="102"/>
        <v>0</v>
      </c>
      <c r="Q225" s="17"/>
      <c r="R225" s="6">
        <f t="shared" si="103"/>
        <v>1803.319426493654</v>
      </c>
      <c r="T225" s="30">
        <v>5.0092206291490387</v>
      </c>
      <c r="U225" s="81" t="str">
        <f t="shared" si="104"/>
        <v>YES</v>
      </c>
      <c r="V225" s="84">
        <v>4.8947964771753361</v>
      </c>
      <c r="W225" s="84">
        <f t="shared" si="105"/>
        <v>5.0092206291490387</v>
      </c>
      <c r="X225" s="157">
        <v>5.2287731306859699</v>
      </c>
      <c r="Y225" s="90">
        <f t="shared" si="106"/>
        <v>-0.21955250153693129</v>
      </c>
      <c r="Z225" s="92"/>
      <c r="AA225" s="90">
        <f t="shared" si="107"/>
        <v>5.0092206291490387</v>
      </c>
      <c r="AC225" s="97">
        <v>2024.7931344134004</v>
      </c>
      <c r="AD225" s="98">
        <f t="shared" si="108"/>
        <v>-221.4737079197464</v>
      </c>
      <c r="AF225" s="117"/>
    </row>
    <row r="226" spans="1:32" x14ac:dyDescent="0.2">
      <c r="A226" s="28" t="s">
        <v>7</v>
      </c>
      <c r="B226" s="29">
        <v>223</v>
      </c>
      <c r="C226" s="28" t="s">
        <v>366</v>
      </c>
      <c r="D226" s="9">
        <v>831.10161457078107</v>
      </c>
      <c r="E226" s="11">
        <v>49.96175132077942</v>
      </c>
      <c r="F226" s="51"/>
      <c r="G226" s="16">
        <f t="shared" si="99"/>
        <v>881.06336589156047</v>
      </c>
      <c r="H226" s="57"/>
      <c r="I226" s="53">
        <f t="shared" si="110"/>
        <v>4.8947964771753361</v>
      </c>
      <c r="J226" s="118">
        <v>881.06336589156047</v>
      </c>
      <c r="K226" s="118">
        <v>0</v>
      </c>
      <c r="L226" s="118">
        <v>0</v>
      </c>
      <c r="M226" s="32">
        <f t="shared" si="100"/>
        <v>881.06336589156047</v>
      </c>
      <c r="N226" s="6">
        <f t="shared" si="101"/>
        <v>0</v>
      </c>
      <c r="O226" s="20">
        <f t="shared" si="102"/>
        <v>0</v>
      </c>
      <c r="Q226" s="17"/>
      <c r="R226" s="6">
        <f t="shared" si="103"/>
        <v>881.06336589156047</v>
      </c>
      <c r="T226" s="30">
        <v>4.8947964771753361</v>
      </c>
      <c r="U226" s="81" t="str">
        <f t="shared" si="104"/>
        <v>YES</v>
      </c>
      <c r="V226" s="84">
        <v>4.8947964771753361</v>
      </c>
      <c r="W226" s="84">
        <f t="shared" si="105"/>
        <v>4.8947964771753361</v>
      </c>
      <c r="X226" s="157">
        <v>5.0935713928501807</v>
      </c>
      <c r="Y226" s="90">
        <f t="shared" si="106"/>
        <v>-0.19877491567484462</v>
      </c>
      <c r="Z226" s="92"/>
      <c r="AA226" s="90">
        <f t="shared" si="107"/>
        <v>4.8947964771753361</v>
      </c>
      <c r="AC226" s="97">
        <v>1841.788386208641</v>
      </c>
      <c r="AD226" s="98">
        <f t="shared" si="108"/>
        <v>-960.72502031708052</v>
      </c>
      <c r="AF226" s="117"/>
    </row>
    <row r="227" spans="1:32" x14ac:dyDescent="0.2">
      <c r="A227" s="93"/>
      <c r="B227" s="29">
        <v>224</v>
      </c>
      <c r="C227" s="93" t="s">
        <v>506</v>
      </c>
      <c r="D227" s="9">
        <v>0</v>
      </c>
      <c r="E227" s="11">
        <v>0</v>
      </c>
      <c r="F227" s="51"/>
      <c r="G227" s="16">
        <f t="shared" si="99"/>
        <v>0</v>
      </c>
      <c r="H227" s="57"/>
      <c r="I227" s="94"/>
      <c r="J227" s="118">
        <v>0</v>
      </c>
      <c r="K227" s="118">
        <v>0</v>
      </c>
      <c r="L227" s="118">
        <v>0</v>
      </c>
      <c r="M227" s="32">
        <f t="shared" si="100"/>
        <v>0</v>
      </c>
      <c r="N227" s="6">
        <f t="shared" si="101"/>
        <v>0</v>
      </c>
      <c r="O227" s="20">
        <f t="shared" si="102"/>
        <v>0</v>
      </c>
      <c r="Q227" s="17"/>
      <c r="R227" s="6">
        <f t="shared" si="103"/>
        <v>0</v>
      </c>
      <c r="T227" s="106"/>
      <c r="U227" s="81" t="str">
        <f t="shared" si="104"/>
        <v>NO</v>
      </c>
      <c r="V227" s="84">
        <v>0</v>
      </c>
      <c r="W227" s="84">
        <f t="shared" si="105"/>
        <v>0</v>
      </c>
      <c r="X227" s="157">
        <v>0</v>
      </c>
      <c r="Y227" s="90">
        <f t="shared" si="106"/>
        <v>0</v>
      </c>
      <c r="Z227" s="92"/>
      <c r="AA227" s="90">
        <f t="shared" si="107"/>
        <v>0</v>
      </c>
      <c r="AC227" s="97">
        <v>2916.1649448303483</v>
      </c>
      <c r="AD227" s="98">
        <f t="shared" si="108"/>
        <v>-2916.1649448303483</v>
      </c>
      <c r="AF227" s="117"/>
    </row>
    <row r="228" spans="1:32" x14ac:dyDescent="0.2">
      <c r="A228" s="28" t="s">
        <v>7</v>
      </c>
      <c r="B228" s="29">
        <v>225</v>
      </c>
      <c r="C228" s="28" t="s">
        <v>163</v>
      </c>
      <c r="D228" s="9">
        <v>3462.9233940449212</v>
      </c>
      <c r="E228" s="11">
        <v>208.17396383658092</v>
      </c>
      <c r="F228" s="51"/>
      <c r="G228" s="16">
        <f t="shared" si="99"/>
        <v>3671.0973578815019</v>
      </c>
      <c r="H228" s="57"/>
      <c r="I228" s="53">
        <f t="shared" si="110"/>
        <v>4.8947964771753361</v>
      </c>
      <c r="J228" s="118">
        <v>1762.1267317831209</v>
      </c>
      <c r="K228" s="118">
        <v>1027.9072602068206</v>
      </c>
      <c r="L228" s="118">
        <v>881.06336589156047</v>
      </c>
      <c r="M228" s="32">
        <f t="shared" si="100"/>
        <v>3671.0973578815019</v>
      </c>
      <c r="N228" s="6">
        <f t="shared" si="101"/>
        <v>0</v>
      </c>
      <c r="O228" s="20">
        <f t="shared" si="102"/>
        <v>0</v>
      </c>
      <c r="Q228" s="17"/>
      <c r="R228" s="6">
        <f t="shared" si="103"/>
        <v>3671.0973578815019</v>
      </c>
      <c r="T228" s="30">
        <v>4.8947964771753361</v>
      </c>
      <c r="U228" s="81" t="str">
        <f t="shared" si="104"/>
        <v>YES</v>
      </c>
      <c r="V228" s="84">
        <v>4.8947964771753361</v>
      </c>
      <c r="W228" s="84">
        <f t="shared" si="105"/>
        <v>4.8947964771753361</v>
      </c>
      <c r="X228" s="157">
        <v>5.0935713928501798</v>
      </c>
      <c r="Y228" s="90">
        <f t="shared" si="106"/>
        <v>-0.19877491567484373</v>
      </c>
      <c r="Z228" s="92"/>
      <c r="AA228" s="90">
        <f t="shared" si="107"/>
        <v>4.8947964771753361</v>
      </c>
      <c r="AC228" s="97">
        <v>1074.3765586217073</v>
      </c>
      <c r="AD228" s="98">
        <f t="shared" si="108"/>
        <v>2596.7207992597946</v>
      </c>
      <c r="AF228" s="117"/>
    </row>
    <row r="229" spans="1:32" x14ac:dyDescent="0.2">
      <c r="A229" s="28" t="s">
        <v>7</v>
      </c>
      <c r="B229" s="29">
        <v>226</v>
      </c>
      <c r="C229" s="103" t="s">
        <v>367</v>
      </c>
      <c r="D229" s="9">
        <v>0</v>
      </c>
      <c r="E229" s="11">
        <v>2.6368702085966919E-7</v>
      </c>
      <c r="F229" s="51"/>
      <c r="G229" s="16">
        <f t="shared" si="99"/>
        <v>2.6368702085966919E-7</v>
      </c>
      <c r="H229" s="57"/>
      <c r="I229" s="53">
        <f t="shared" si="110"/>
        <v>4.8947964771753361</v>
      </c>
      <c r="J229" s="118">
        <v>0</v>
      </c>
      <c r="K229" s="118">
        <v>0</v>
      </c>
      <c r="L229" s="118">
        <v>0</v>
      </c>
      <c r="M229" s="32">
        <f t="shared" si="100"/>
        <v>0</v>
      </c>
      <c r="N229" s="6">
        <f t="shared" si="101"/>
        <v>-2.6368702085966919E-7</v>
      </c>
      <c r="O229" s="20">
        <f t="shared" si="102"/>
        <v>-2.6368702085966919E-7</v>
      </c>
      <c r="Q229" s="17"/>
      <c r="R229" s="6">
        <f t="shared" si="103"/>
        <v>2.6368702085966919E-7</v>
      </c>
      <c r="T229" s="30">
        <v>4.8947964771753361</v>
      </c>
      <c r="U229" s="81" t="str">
        <f t="shared" si="104"/>
        <v>YES</v>
      </c>
      <c r="V229" s="84">
        <v>4.8947964771753361</v>
      </c>
      <c r="W229" s="84">
        <f t="shared" si="105"/>
        <v>4.8947964771753361</v>
      </c>
      <c r="X229" s="157">
        <v>5.0935713928501807</v>
      </c>
      <c r="Y229" s="90">
        <f t="shared" si="106"/>
        <v>-0.19877491567484462</v>
      </c>
      <c r="Z229" s="92"/>
      <c r="AA229" s="90">
        <f t="shared" si="107"/>
        <v>4.8947964771753361</v>
      </c>
      <c r="AC229" s="97">
        <v>2762.6825793129619</v>
      </c>
      <c r="AD229" s="98">
        <f t="shared" si="108"/>
        <v>-2762.6825790492749</v>
      </c>
      <c r="AF229" s="117"/>
    </row>
    <row r="230" spans="1:32" x14ac:dyDescent="0.2">
      <c r="A230" s="28" t="s">
        <v>7</v>
      </c>
      <c r="B230" s="29">
        <v>227</v>
      </c>
      <c r="C230" s="103" t="s">
        <v>368</v>
      </c>
      <c r="D230" s="9">
        <v>0</v>
      </c>
      <c r="E230" s="11">
        <v>2.6368702085966919E-7</v>
      </c>
      <c r="F230" s="51"/>
      <c r="G230" s="16">
        <f t="shared" si="99"/>
        <v>2.6368702085966919E-7</v>
      </c>
      <c r="H230" s="57"/>
      <c r="I230" s="53">
        <f t="shared" si="110"/>
        <v>4.8947964771753361</v>
      </c>
      <c r="J230" s="118">
        <v>0</v>
      </c>
      <c r="K230" s="118">
        <v>0</v>
      </c>
      <c r="L230" s="118">
        <v>0</v>
      </c>
      <c r="M230" s="32">
        <f t="shared" si="100"/>
        <v>0</v>
      </c>
      <c r="N230" s="6">
        <f t="shared" si="101"/>
        <v>-2.6368702085966919E-7</v>
      </c>
      <c r="O230" s="20">
        <f t="shared" si="102"/>
        <v>-2.6368702085966919E-7</v>
      </c>
      <c r="Q230" s="17"/>
      <c r="R230" s="6">
        <f t="shared" si="103"/>
        <v>2.6368702085966919E-7</v>
      </c>
      <c r="T230" s="30">
        <v>4.8947964771753361</v>
      </c>
      <c r="U230" s="81" t="str">
        <f t="shared" si="104"/>
        <v>YES</v>
      </c>
      <c r="V230" s="84">
        <v>4.8947964771753361</v>
      </c>
      <c r="W230" s="84">
        <f t="shared" si="105"/>
        <v>4.8947964771753361</v>
      </c>
      <c r="X230" s="157">
        <v>5.0935713928501807</v>
      </c>
      <c r="Y230" s="90">
        <f t="shared" si="106"/>
        <v>-0.19877491567484462</v>
      </c>
      <c r="Z230" s="92"/>
      <c r="AA230" s="90">
        <f t="shared" si="107"/>
        <v>4.8947964771753361</v>
      </c>
      <c r="AC230" s="97">
        <v>1841.788386208641</v>
      </c>
      <c r="AD230" s="98">
        <f t="shared" si="108"/>
        <v>-1841.7883859449539</v>
      </c>
      <c r="AF230" s="117"/>
    </row>
    <row r="231" spans="1:32" x14ac:dyDescent="0.2">
      <c r="A231" s="28" t="s">
        <v>7</v>
      </c>
      <c r="B231" s="29">
        <v>228</v>
      </c>
      <c r="C231" s="103" t="s">
        <v>369</v>
      </c>
      <c r="D231" s="9">
        <v>0</v>
      </c>
      <c r="E231" s="11">
        <v>2.6368702085966919E-7</v>
      </c>
      <c r="F231" s="51"/>
      <c r="G231" s="16">
        <f t="shared" si="99"/>
        <v>2.6368702085966919E-7</v>
      </c>
      <c r="H231" s="57"/>
      <c r="I231" s="53">
        <f t="shared" si="110"/>
        <v>4.8947964771753361</v>
      </c>
      <c r="J231" s="118">
        <v>0</v>
      </c>
      <c r="K231" s="118">
        <v>0</v>
      </c>
      <c r="L231" s="118">
        <v>0</v>
      </c>
      <c r="M231" s="32">
        <f t="shared" si="100"/>
        <v>0</v>
      </c>
      <c r="N231" s="6">
        <f t="shared" si="101"/>
        <v>-2.6368702085966919E-7</v>
      </c>
      <c r="O231" s="20">
        <f t="shared" si="102"/>
        <v>-2.6368702085966919E-7</v>
      </c>
      <c r="Q231" s="17"/>
      <c r="R231" s="6">
        <f t="shared" si="103"/>
        <v>2.6368702085966919E-7</v>
      </c>
      <c r="T231" s="30">
        <v>4.8947964771753361</v>
      </c>
      <c r="U231" s="81" t="str">
        <f t="shared" si="104"/>
        <v>YES</v>
      </c>
      <c r="V231" s="84">
        <v>4.8947964771753361</v>
      </c>
      <c r="W231" s="84">
        <f t="shared" si="105"/>
        <v>4.8947964771753361</v>
      </c>
      <c r="X231" s="157">
        <v>5.0935713928501807</v>
      </c>
      <c r="Y231" s="90">
        <f t="shared" si="106"/>
        <v>-0.19877491567484462</v>
      </c>
      <c r="Z231" s="92"/>
      <c r="AA231" s="90">
        <f t="shared" si="107"/>
        <v>4.8947964771753361</v>
      </c>
      <c r="AC231" s="97">
        <v>2762.6825793129619</v>
      </c>
      <c r="AD231" s="98">
        <f t="shared" si="108"/>
        <v>-2762.6825790492749</v>
      </c>
      <c r="AF231" s="117"/>
    </row>
    <row r="232" spans="1:32" x14ac:dyDescent="0.2">
      <c r="A232" s="63" t="s">
        <v>7</v>
      </c>
      <c r="B232" s="29">
        <v>229</v>
      </c>
      <c r="C232" s="103" t="s">
        <v>370</v>
      </c>
      <c r="D232" s="9">
        <v>0</v>
      </c>
      <c r="E232" s="11">
        <v>2.6368702085966919E-7</v>
      </c>
      <c r="F232" s="51"/>
      <c r="G232" s="16">
        <f t="shared" si="99"/>
        <v>2.6368702085966919E-7</v>
      </c>
      <c r="H232" s="57"/>
      <c r="I232" s="53">
        <f t="shared" si="110"/>
        <v>4.8947964771753361</v>
      </c>
      <c r="J232" s="118">
        <v>0</v>
      </c>
      <c r="K232" s="118">
        <v>0</v>
      </c>
      <c r="L232" s="118">
        <v>0</v>
      </c>
      <c r="M232" s="32">
        <f t="shared" si="100"/>
        <v>0</v>
      </c>
      <c r="N232" s="6">
        <f t="shared" si="101"/>
        <v>-2.6368702085966919E-7</v>
      </c>
      <c r="O232" s="20">
        <f t="shared" si="102"/>
        <v>-2.6368702085966919E-7</v>
      </c>
      <c r="Q232" s="17"/>
      <c r="R232" s="6">
        <f t="shared" si="103"/>
        <v>2.6368702085966919E-7</v>
      </c>
      <c r="T232" s="30">
        <v>4.8947964771753361</v>
      </c>
      <c r="U232" s="81" t="str">
        <f t="shared" si="104"/>
        <v>YES</v>
      </c>
      <c r="V232" s="84">
        <v>4.8947964771753361</v>
      </c>
      <c r="W232" s="84">
        <f t="shared" si="105"/>
        <v>4.8947964771753361</v>
      </c>
      <c r="X232" s="157">
        <v>5.0935713928501807</v>
      </c>
      <c r="Y232" s="90">
        <f t="shared" si="106"/>
        <v>-0.19877491567484462</v>
      </c>
      <c r="Z232" s="92"/>
      <c r="AA232" s="90">
        <f t="shared" si="107"/>
        <v>4.8947964771753361</v>
      </c>
      <c r="AC232" s="97">
        <v>2916.1649448303483</v>
      </c>
      <c r="AD232" s="98">
        <f t="shared" si="108"/>
        <v>-2916.1649445666612</v>
      </c>
      <c r="AF232" s="117"/>
    </row>
    <row r="233" spans="1:32" x14ac:dyDescent="0.2">
      <c r="A233" s="93"/>
      <c r="B233" s="29">
        <v>230</v>
      </c>
      <c r="C233" s="28" t="s">
        <v>93</v>
      </c>
      <c r="D233" s="9">
        <v>0</v>
      </c>
      <c r="E233" s="11">
        <v>0</v>
      </c>
      <c r="F233" s="51"/>
      <c r="G233" s="16">
        <f t="shared" si="99"/>
        <v>0</v>
      </c>
      <c r="H233" s="57"/>
      <c r="I233" s="94"/>
      <c r="J233" s="118">
        <v>0</v>
      </c>
      <c r="K233" s="118">
        <v>0</v>
      </c>
      <c r="L233" s="118">
        <v>0</v>
      </c>
      <c r="M233" s="32">
        <f t="shared" si="100"/>
        <v>0</v>
      </c>
      <c r="N233" s="6">
        <f t="shared" si="101"/>
        <v>0</v>
      </c>
      <c r="O233" s="20">
        <f t="shared" si="102"/>
        <v>0</v>
      </c>
      <c r="Q233" s="17"/>
      <c r="R233" s="6">
        <f t="shared" si="103"/>
        <v>0</v>
      </c>
      <c r="T233" s="106"/>
      <c r="U233" s="81" t="str">
        <f t="shared" si="104"/>
        <v>NO</v>
      </c>
      <c r="V233" s="84">
        <v>0</v>
      </c>
      <c r="W233" s="84">
        <f t="shared" si="105"/>
        <v>0</v>
      </c>
      <c r="X233" s="157">
        <v>0</v>
      </c>
      <c r="Y233" s="90">
        <f t="shared" si="106"/>
        <v>0</v>
      </c>
      <c r="Z233" s="92"/>
      <c r="AA233" s="90">
        <f t="shared" si="107"/>
        <v>0</v>
      </c>
      <c r="AC233" s="97">
        <v>0</v>
      </c>
      <c r="AD233" s="98">
        <f t="shared" si="108"/>
        <v>0</v>
      </c>
      <c r="AF233" s="117"/>
    </row>
    <row r="234" spans="1:32" x14ac:dyDescent="0.2">
      <c r="A234" s="28" t="s">
        <v>7</v>
      </c>
      <c r="B234" s="29">
        <v>231</v>
      </c>
      <c r="C234" s="28" t="s">
        <v>164</v>
      </c>
      <c r="D234" s="9">
        <v>2631.8217794741399</v>
      </c>
      <c r="E234" s="11">
        <v>278.8708840557627</v>
      </c>
      <c r="F234" s="51"/>
      <c r="G234" s="16">
        <f t="shared" si="99"/>
        <v>2910.6926635299028</v>
      </c>
      <c r="H234" s="57"/>
      <c r="I234" s="53">
        <f t="shared" si="110"/>
        <v>5.1064783570700047</v>
      </c>
      <c r="J234" s="118">
        <v>919.16610427260082</v>
      </c>
      <c r="K234" s="118">
        <v>1072.3604549847009</v>
      </c>
      <c r="L234" s="118">
        <v>919.16610427260082</v>
      </c>
      <c r="M234" s="32">
        <f t="shared" si="100"/>
        <v>2910.6926635299028</v>
      </c>
      <c r="N234" s="6">
        <f t="shared" si="101"/>
        <v>0</v>
      </c>
      <c r="O234" s="20">
        <f t="shared" si="102"/>
        <v>0</v>
      </c>
      <c r="Q234" s="17"/>
      <c r="R234" s="6">
        <f t="shared" si="103"/>
        <v>2910.6926635299028</v>
      </c>
      <c r="T234" s="30">
        <v>5.1064783570700047</v>
      </c>
      <c r="U234" s="81" t="str">
        <f t="shared" si="104"/>
        <v>YES</v>
      </c>
      <c r="V234" s="84">
        <v>4.8947964771753361</v>
      </c>
      <c r="W234" s="84">
        <f t="shared" si="105"/>
        <v>5.1064783570700047</v>
      </c>
      <c r="X234" s="157">
        <v>5.3663889172895516</v>
      </c>
      <c r="Y234" s="90">
        <f t="shared" si="106"/>
        <v>-0.25991056021954684</v>
      </c>
      <c r="Z234" s="92"/>
      <c r="AA234" s="90">
        <f t="shared" si="107"/>
        <v>5.1064783570700047</v>
      </c>
      <c r="AC234" s="97">
        <v>10656.084024315976</v>
      </c>
      <c r="AD234" s="98">
        <f t="shared" si="108"/>
        <v>-7745.3913607860741</v>
      </c>
      <c r="AF234" s="117"/>
    </row>
    <row r="235" spans="1:32" x14ac:dyDescent="0.2">
      <c r="A235" s="93"/>
      <c r="B235" s="29">
        <v>232</v>
      </c>
      <c r="C235" s="28" t="s">
        <v>93</v>
      </c>
      <c r="D235" s="9">
        <v>0</v>
      </c>
      <c r="E235" s="11">
        <v>0</v>
      </c>
      <c r="F235" s="51"/>
      <c r="G235" s="16">
        <f t="shared" si="99"/>
        <v>0</v>
      </c>
      <c r="H235" s="57"/>
      <c r="I235" s="94"/>
      <c r="J235" s="118">
        <v>0</v>
      </c>
      <c r="K235" s="118">
        <v>0</v>
      </c>
      <c r="L235" s="118">
        <v>0</v>
      </c>
      <c r="M235" s="32">
        <f t="shared" si="100"/>
        <v>0</v>
      </c>
      <c r="N235" s="6">
        <f t="shared" si="101"/>
        <v>0</v>
      </c>
      <c r="O235" s="20">
        <f t="shared" si="102"/>
        <v>0</v>
      </c>
      <c r="Q235" s="17"/>
      <c r="R235" s="6">
        <f t="shared" si="103"/>
        <v>0</v>
      </c>
      <c r="T235" s="106"/>
      <c r="U235" s="81" t="str">
        <f t="shared" si="104"/>
        <v>NO</v>
      </c>
      <c r="V235" s="84">
        <v>0</v>
      </c>
      <c r="W235" s="84">
        <f t="shared" si="105"/>
        <v>0</v>
      </c>
      <c r="X235" s="157">
        <v>0</v>
      </c>
      <c r="Y235" s="90">
        <f t="shared" si="106"/>
        <v>0</v>
      </c>
      <c r="Z235" s="92"/>
      <c r="AA235" s="90">
        <f t="shared" si="107"/>
        <v>0</v>
      </c>
      <c r="AC235" s="97">
        <v>0</v>
      </c>
      <c r="AD235" s="98">
        <f t="shared" si="108"/>
        <v>0</v>
      </c>
      <c r="AF235" s="117"/>
    </row>
    <row r="236" spans="1:32" x14ac:dyDescent="0.2">
      <c r="A236" s="28" t="s">
        <v>7</v>
      </c>
      <c r="B236" s="29">
        <v>233</v>
      </c>
      <c r="C236" s="28" t="s">
        <v>165</v>
      </c>
      <c r="D236" s="9">
        <v>4986.6096874246859</v>
      </c>
      <c r="E236" s="11">
        <v>299.77050792467651</v>
      </c>
      <c r="F236" s="51"/>
      <c r="G236" s="16">
        <f t="shared" si="99"/>
        <v>5286.3801953493621</v>
      </c>
      <c r="H236" s="57"/>
      <c r="I236" s="53">
        <f t="shared" si="110"/>
        <v>4.8947964771753361</v>
      </c>
      <c r="J236" s="118">
        <v>2643.1900976746815</v>
      </c>
      <c r="K236" s="118">
        <v>0</v>
      </c>
      <c r="L236" s="118">
        <v>2643.1900976746815</v>
      </c>
      <c r="M236" s="32">
        <f t="shared" si="100"/>
        <v>5286.380195349363</v>
      </c>
      <c r="N236" s="6">
        <f t="shared" si="101"/>
        <v>9.0949470177292824E-13</v>
      </c>
      <c r="O236" s="20">
        <f t="shared" si="102"/>
        <v>9.0949470177292824E-13</v>
      </c>
      <c r="Q236" s="17"/>
      <c r="R236" s="6">
        <f t="shared" si="103"/>
        <v>5286.3801953493621</v>
      </c>
      <c r="T236" s="30">
        <v>4.8947964771753361</v>
      </c>
      <c r="U236" s="81" t="str">
        <f t="shared" si="104"/>
        <v>YES</v>
      </c>
      <c r="V236" s="84">
        <v>4.8947964771753361</v>
      </c>
      <c r="W236" s="84">
        <f t="shared" si="105"/>
        <v>4.8947964771753361</v>
      </c>
      <c r="X236" s="157">
        <v>5.0935713928501798</v>
      </c>
      <c r="Y236" s="90">
        <f t="shared" si="106"/>
        <v>-0.19877491567484373</v>
      </c>
      <c r="Z236" s="92"/>
      <c r="AA236" s="90">
        <f t="shared" si="107"/>
        <v>4.8947964771753361</v>
      </c>
      <c r="AC236" s="97">
        <v>4144.0238689694424</v>
      </c>
      <c r="AD236" s="98">
        <f t="shared" si="108"/>
        <v>1142.3563263799197</v>
      </c>
      <c r="AF236" s="117"/>
    </row>
    <row r="237" spans="1:32" x14ac:dyDescent="0.2">
      <c r="A237" s="93"/>
      <c r="B237" s="29">
        <v>234</v>
      </c>
      <c r="C237" s="28" t="s">
        <v>93</v>
      </c>
      <c r="D237" s="9">
        <v>0</v>
      </c>
      <c r="E237" s="11">
        <v>0</v>
      </c>
      <c r="F237" s="51"/>
      <c r="G237" s="16">
        <f t="shared" si="99"/>
        <v>0</v>
      </c>
      <c r="H237" s="57"/>
      <c r="I237" s="94"/>
      <c r="J237" s="118">
        <v>0</v>
      </c>
      <c r="K237" s="118">
        <v>0</v>
      </c>
      <c r="L237" s="118">
        <v>0</v>
      </c>
      <c r="M237" s="32">
        <f t="shared" si="100"/>
        <v>0</v>
      </c>
      <c r="N237" s="6">
        <f t="shared" si="101"/>
        <v>0</v>
      </c>
      <c r="O237" s="20">
        <f t="shared" si="102"/>
        <v>0</v>
      </c>
      <c r="Q237" s="17"/>
      <c r="R237" s="6">
        <f t="shared" si="103"/>
        <v>0</v>
      </c>
      <c r="T237" s="106"/>
      <c r="U237" s="81" t="str">
        <f t="shared" si="104"/>
        <v>NO</v>
      </c>
      <c r="V237" s="84">
        <v>0</v>
      </c>
      <c r="W237" s="84">
        <f t="shared" si="105"/>
        <v>0</v>
      </c>
      <c r="X237" s="157">
        <v>0</v>
      </c>
      <c r="Y237" s="90">
        <f t="shared" si="106"/>
        <v>0</v>
      </c>
      <c r="Z237" s="92"/>
      <c r="AA237" s="90">
        <f t="shared" si="107"/>
        <v>0</v>
      </c>
      <c r="AC237" s="97">
        <v>0</v>
      </c>
      <c r="AD237" s="98">
        <f t="shared" si="108"/>
        <v>0</v>
      </c>
      <c r="AF237" s="117"/>
    </row>
    <row r="238" spans="1:32" x14ac:dyDescent="0.2">
      <c r="A238" s="28" t="s">
        <v>16</v>
      </c>
      <c r="B238" s="29">
        <v>235</v>
      </c>
      <c r="C238" s="28" t="s">
        <v>166</v>
      </c>
      <c r="D238" s="9">
        <v>77361.708622963532</v>
      </c>
      <c r="E238" s="11">
        <v>1512.8683504348328</v>
      </c>
      <c r="F238" s="51"/>
      <c r="G238" s="16">
        <f t="shared" si="99"/>
        <v>78874.576973398362</v>
      </c>
      <c r="H238" s="57"/>
      <c r="I238" s="53">
        <f t="shared" si="110"/>
        <v>4.7075247372962323</v>
      </c>
      <c r="J238" s="118">
        <v>30109.328219746702</v>
      </c>
      <c r="K238" s="118">
        <v>23796.537547032458</v>
      </c>
      <c r="L238" s="118">
        <v>24968.711206619217</v>
      </c>
      <c r="M238" s="32">
        <f t="shared" si="100"/>
        <v>78874.576973398376</v>
      </c>
      <c r="N238" s="6">
        <f t="shared" si="101"/>
        <v>1.4551915228366852E-11</v>
      </c>
      <c r="O238" s="20">
        <f t="shared" si="102"/>
        <v>1.4551915228366852E-11</v>
      </c>
      <c r="Q238" s="17"/>
      <c r="R238" s="6">
        <f t="shared" si="103"/>
        <v>78874.576973398362</v>
      </c>
      <c r="T238" s="30">
        <v>4.7075247372962323</v>
      </c>
      <c r="U238" s="81" t="str">
        <f t="shared" si="104"/>
        <v>NO</v>
      </c>
      <c r="V238" s="84">
        <v>0</v>
      </c>
      <c r="W238" s="84">
        <f t="shared" si="105"/>
        <v>4.7075247372962323</v>
      </c>
      <c r="X238" s="157">
        <v>4.7761943901059469</v>
      </c>
      <c r="Y238" s="90">
        <f t="shared" si="106"/>
        <v>-6.8669652809714599E-2</v>
      </c>
      <c r="Z238" s="92"/>
      <c r="AA238" s="90">
        <f t="shared" si="107"/>
        <v>4.7075247372962323</v>
      </c>
      <c r="AC238" s="97">
        <v>76867.527843437027</v>
      </c>
      <c r="AD238" s="98">
        <f t="shared" si="108"/>
        <v>2007.049129961335</v>
      </c>
      <c r="AF238" s="117"/>
    </row>
    <row r="239" spans="1:32" x14ac:dyDescent="0.2">
      <c r="A239" s="28" t="s">
        <v>7</v>
      </c>
      <c r="B239" s="29">
        <v>237</v>
      </c>
      <c r="C239" s="103" t="s">
        <v>371</v>
      </c>
      <c r="D239" s="9">
        <v>0</v>
      </c>
      <c r="E239" s="11">
        <v>2.6368702085966919E-7</v>
      </c>
      <c r="F239" s="51"/>
      <c r="G239" s="16">
        <f t="shared" si="99"/>
        <v>2.6368702085966919E-7</v>
      </c>
      <c r="H239" s="57"/>
      <c r="I239" s="53">
        <f t="shared" si="110"/>
        <v>4.8947964771753361</v>
      </c>
      <c r="J239" s="118">
        <v>0</v>
      </c>
      <c r="K239" s="118">
        <v>0</v>
      </c>
      <c r="L239" s="118">
        <v>0</v>
      </c>
      <c r="M239" s="32">
        <f t="shared" si="100"/>
        <v>0</v>
      </c>
      <c r="N239" s="6">
        <f t="shared" si="101"/>
        <v>-2.6368702085966919E-7</v>
      </c>
      <c r="O239" s="20">
        <f t="shared" si="102"/>
        <v>-2.6368702085966919E-7</v>
      </c>
      <c r="Q239" s="17"/>
      <c r="R239" s="6">
        <f t="shared" si="103"/>
        <v>2.6368702085966919E-7</v>
      </c>
      <c r="T239" s="30">
        <v>4.8947964771753361</v>
      </c>
      <c r="U239" s="81" t="str">
        <f t="shared" si="104"/>
        <v>YES</v>
      </c>
      <c r="V239" s="84">
        <v>4.8947964771753361</v>
      </c>
      <c r="W239" s="84">
        <f t="shared" si="105"/>
        <v>4.8947964771753361</v>
      </c>
      <c r="X239" s="157">
        <v>5.0935713928501807</v>
      </c>
      <c r="Y239" s="90">
        <f t="shared" si="106"/>
        <v>-0.19877491567484462</v>
      </c>
      <c r="Z239" s="92"/>
      <c r="AA239" s="90">
        <f t="shared" si="107"/>
        <v>4.8947964771753361</v>
      </c>
      <c r="AC239" s="97">
        <v>920.89419310432049</v>
      </c>
      <c r="AD239" s="98">
        <f t="shared" si="108"/>
        <v>-920.89419284063342</v>
      </c>
      <c r="AF239" s="117"/>
    </row>
    <row r="240" spans="1:32" x14ac:dyDescent="0.2">
      <c r="A240" s="28" t="s">
        <v>16</v>
      </c>
      <c r="B240" s="29">
        <v>236</v>
      </c>
      <c r="C240" s="28" t="s">
        <v>167</v>
      </c>
      <c r="D240" s="9">
        <v>92460.054620999406</v>
      </c>
      <c r="E240" s="11">
        <v>9436.298672673769</v>
      </c>
      <c r="F240" s="51"/>
      <c r="G240" s="16">
        <f t="shared" si="99"/>
        <v>101896.35329367318</v>
      </c>
      <c r="H240" s="57"/>
      <c r="I240" s="53">
        <f t="shared" si="110"/>
        <v>5.0884570933170119</v>
      </c>
      <c r="J240" s="118">
        <v>39384.65790227367</v>
      </c>
      <c r="K240" s="118">
        <v>33202.182533893509</v>
      </c>
      <c r="L240" s="118">
        <v>29309.51285750599</v>
      </c>
      <c r="M240" s="32">
        <f t="shared" si="100"/>
        <v>101896.35329367316</v>
      </c>
      <c r="N240" s="6">
        <f t="shared" si="101"/>
        <v>-1.4551915228366852E-11</v>
      </c>
      <c r="O240" s="20">
        <f t="shared" si="102"/>
        <v>-1.4551915228366852E-11</v>
      </c>
      <c r="Q240" s="17"/>
      <c r="R240" s="6">
        <f t="shared" si="103"/>
        <v>101896.35329367318</v>
      </c>
      <c r="T240" s="30">
        <v>5.0884570933170119</v>
      </c>
      <c r="U240" s="81" t="str">
        <f t="shared" si="104"/>
        <v>NO</v>
      </c>
      <c r="V240" s="84">
        <v>0</v>
      </c>
      <c r="W240" s="84">
        <f t="shared" si="105"/>
        <v>5.0884570933170119</v>
      </c>
      <c r="X240" s="157">
        <v>5.4610459951064714</v>
      </c>
      <c r="Y240" s="90">
        <f t="shared" si="106"/>
        <v>-0.37258890178945947</v>
      </c>
      <c r="Z240" s="92"/>
      <c r="AA240" s="90">
        <f t="shared" si="107"/>
        <v>5.0884570933170119</v>
      </c>
      <c r="AC240" s="97">
        <v>102843.62636908941</v>
      </c>
      <c r="AD240" s="98">
        <f t="shared" si="108"/>
        <v>-947.27307541623304</v>
      </c>
      <c r="AF240" s="117"/>
    </row>
    <row r="241" spans="1:32" x14ac:dyDescent="0.2">
      <c r="A241" s="28" t="s">
        <v>7</v>
      </c>
      <c r="B241" s="29">
        <v>238</v>
      </c>
      <c r="C241" s="28" t="s">
        <v>168</v>
      </c>
      <c r="D241" s="9">
        <v>13713.176640417885</v>
      </c>
      <c r="E241" s="11">
        <v>1068.9003753136392</v>
      </c>
      <c r="F241" s="51"/>
      <c r="G241" s="16">
        <f t="shared" si="99"/>
        <v>14782.077015731524</v>
      </c>
      <c r="H241" s="57"/>
      <c r="I241" s="53">
        <f t="shared" si="110"/>
        <v>4.977130308327113</v>
      </c>
      <c r="J241" s="118">
        <v>6271.1841884921623</v>
      </c>
      <c r="K241" s="118">
        <v>3135.5920942460812</v>
      </c>
      <c r="L241" s="118">
        <v>5375.3007329932816</v>
      </c>
      <c r="M241" s="32">
        <f t="shared" si="100"/>
        <v>14782.077015731524</v>
      </c>
      <c r="N241" s="6">
        <f t="shared" si="101"/>
        <v>0</v>
      </c>
      <c r="O241" s="20">
        <f t="shared" si="102"/>
        <v>0</v>
      </c>
      <c r="Q241" s="17"/>
      <c r="R241" s="6">
        <f t="shared" si="103"/>
        <v>14782.077015731524</v>
      </c>
      <c r="T241" s="30">
        <v>4.977130308327113</v>
      </c>
      <c r="U241" s="81" t="str">
        <f t="shared" si="104"/>
        <v>YES</v>
      </c>
      <c r="V241" s="84">
        <v>4.8947964771753361</v>
      </c>
      <c r="W241" s="84">
        <f t="shared" si="105"/>
        <v>4.977130308327113</v>
      </c>
      <c r="X241" s="157">
        <v>5.2570072671820878</v>
      </c>
      <c r="Y241" s="90">
        <f t="shared" si="106"/>
        <v>-0.27987695885497477</v>
      </c>
      <c r="Z241" s="92"/>
      <c r="AA241" s="90">
        <f t="shared" si="107"/>
        <v>4.977130308327113</v>
      </c>
      <c r="AC241" s="97">
        <v>16064.086172163768</v>
      </c>
      <c r="AD241" s="98">
        <f t="shared" si="108"/>
        <v>-1282.0091564322447</v>
      </c>
      <c r="AF241" s="117"/>
    </row>
    <row r="242" spans="1:32" x14ac:dyDescent="0.2">
      <c r="A242" s="28" t="s">
        <v>7</v>
      </c>
      <c r="B242" s="29">
        <v>239</v>
      </c>
      <c r="C242" s="103" t="s">
        <v>372</v>
      </c>
      <c r="D242" s="9">
        <v>0</v>
      </c>
      <c r="E242" s="11">
        <v>2.6368702085966919E-7</v>
      </c>
      <c r="F242" s="51"/>
      <c r="G242" s="16">
        <f t="shared" si="99"/>
        <v>2.6368702085966919E-7</v>
      </c>
      <c r="H242" s="57"/>
      <c r="I242" s="53">
        <f t="shared" si="110"/>
        <v>4.8947964771753361</v>
      </c>
      <c r="J242" s="118">
        <v>0</v>
      </c>
      <c r="K242" s="118">
        <v>0</v>
      </c>
      <c r="L242" s="118">
        <v>0</v>
      </c>
      <c r="M242" s="32">
        <f t="shared" si="100"/>
        <v>0</v>
      </c>
      <c r="N242" s="6">
        <f t="shared" si="101"/>
        <v>-2.6368702085966919E-7</v>
      </c>
      <c r="O242" s="20">
        <f t="shared" si="102"/>
        <v>-2.6368702085966919E-7</v>
      </c>
      <c r="Q242" s="17"/>
      <c r="R242" s="6">
        <f t="shared" si="103"/>
        <v>2.6368702085966919E-7</v>
      </c>
      <c r="T242" s="30">
        <v>4.8947964771753361</v>
      </c>
      <c r="U242" s="81" t="str">
        <f t="shared" si="104"/>
        <v>YES</v>
      </c>
      <c r="V242" s="84">
        <v>4.8947964771753361</v>
      </c>
      <c r="W242" s="84">
        <f t="shared" si="105"/>
        <v>4.8947964771753361</v>
      </c>
      <c r="X242" s="157">
        <v>5.0935713928501807</v>
      </c>
      <c r="Y242" s="90">
        <f t="shared" si="106"/>
        <v>-0.19877491567484462</v>
      </c>
      <c r="Z242" s="92"/>
      <c r="AA242" s="90">
        <f t="shared" si="107"/>
        <v>4.8947964771753361</v>
      </c>
      <c r="AC242" s="97">
        <v>2916.1649448303483</v>
      </c>
      <c r="AD242" s="98">
        <f t="shared" si="108"/>
        <v>-2916.1649445666612</v>
      </c>
      <c r="AF242" s="117"/>
    </row>
    <row r="243" spans="1:32" x14ac:dyDescent="0.2">
      <c r="A243" s="28" t="s">
        <v>7</v>
      </c>
      <c r="B243" s="29">
        <v>240</v>
      </c>
      <c r="C243" s="28" t="s">
        <v>169</v>
      </c>
      <c r="D243" s="9">
        <v>3324.4064582831243</v>
      </c>
      <c r="E243" s="11">
        <v>235.98587537454722</v>
      </c>
      <c r="F243" s="51"/>
      <c r="G243" s="16">
        <f t="shared" si="99"/>
        <v>3560.3923336576713</v>
      </c>
      <c r="H243" s="57"/>
      <c r="I243" s="53">
        <f t="shared" si="110"/>
        <v>4.9449893523023212</v>
      </c>
      <c r="J243" s="118">
        <v>1780.1961668288357</v>
      </c>
      <c r="K243" s="118">
        <v>0</v>
      </c>
      <c r="L243" s="118">
        <v>1780.1961668288357</v>
      </c>
      <c r="M243" s="32">
        <f t="shared" si="100"/>
        <v>3560.3923336576713</v>
      </c>
      <c r="N243" s="6">
        <f t="shared" si="101"/>
        <v>0</v>
      </c>
      <c r="O243" s="20">
        <f t="shared" si="102"/>
        <v>0</v>
      </c>
      <c r="Q243" s="17"/>
      <c r="R243" s="6">
        <f t="shared" si="103"/>
        <v>3560.3923336576713</v>
      </c>
      <c r="T243" s="30">
        <v>4.9449893523023212</v>
      </c>
      <c r="U243" s="81" t="str">
        <f t="shared" si="104"/>
        <v>YES</v>
      </c>
      <c r="V243" s="84">
        <v>4.8947964771753361</v>
      </c>
      <c r="W243" s="84">
        <f t="shared" si="105"/>
        <v>4.9449893523023212</v>
      </c>
      <c r="X243" s="157">
        <v>5.2599624239449687</v>
      </c>
      <c r="Y243" s="90">
        <f t="shared" si="106"/>
        <v>-0.31497307164264754</v>
      </c>
      <c r="Z243" s="92"/>
      <c r="AA243" s="90">
        <f t="shared" si="107"/>
        <v>4.9449893523023212</v>
      </c>
      <c r="AC243" s="97">
        <v>6116.7810321515362</v>
      </c>
      <c r="AD243" s="98">
        <f t="shared" si="108"/>
        <v>-2556.3886984938649</v>
      </c>
      <c r="AF243" s="117"/>
    </row>
    <row r="244" spans="1:32" x14ac:dyDescent="0.2">
      <c r="A244" s="93"/>
      <c r="B244" s="29">
        <v>241</v>
      </c>
      <c r="C244" s="93" t="s">
        <v>507</v>
      </c>
      <c r="D244" s="9">
        <v>0</v>
      </c>
      <c r="E244" s="11">
        <v>0</v>
      </c>
      <c r="F244" s="51"/>
      <c r="G244" s="16">
        <f t="shared" si="99"/>
        <v>0</v>
      </c>
      <c r="H244" s="57"/>
      <c r="I244" s="94"/>
      <c r="J244" s="118">
        <v>0</v>
      </c>
      <c r="K244" s="118">
        <v>0</v>
      </c>
      <c r="L244" s="118">
        <v>0</v>
      </c>
      <c r="M244" s="32">
        <f t="shared" si="100"/>
        <v>0</v>
      </c>
      <c r="N244" s="6">
        <f t="shared" si="101"/>
        <v>0</v>
      </c>
      <c r="O244" s="20">
        <f t="shared" si="102"/>
        <v>0</v>
      </c>
      <c r="Q244" s="17"/>
      <c r="R244" s="6">
        <f t="shared" si="103"/>
        <v>0</v>
      </c>
      <c r="T244" s="106"/>
      <c r="U244" s="81" t="str">
        <f t="shared" si="104"/>
        <v>NO</v>
      </c>
      <c r="V244" s="84">
        <v>0</v>
      </c>
      <c r="W244" s="84">
        <f t="shared" si="105"/>
        <v>0</v>
      </c>
      <c r="X244" s="157">
        <v>0</v>
      </c>
      <c r="Y244" s="90">
        <f t="shared" si="106"/>
        <v>0</v>
      </c>
      <c r="Z244" s="92"/>
      <c r="AA244" s="90">
        <f t="shared" si="107"/>
        <v>0</v>
      </c>
      <c r="AC244" s="97">
        <v>2916.1649448303483</v>
      </c>
      <c r="AD244" s="98">
        <f t="shared" si="108"/>
        <v>-2916.1649448303483</v>
      </c>
      <c r="AF244" s="117"/>
    </row>
    <row r="245" spans="1:32" x14ac:dyDescent="0.2">
      <c r="A245" s="28" t="s">
        <v>7</v>
      </c>
      <c r="B245" s="29">
        <v>242</v>
      </c>
      <c r="C245" s="103" t="s">
        <v>373</v>
      </c>
      <c r="D245" s="9">
        <v>969.6185503325778</v>
      </c>
      <c r="E245" s="11">
        <v>103.25236519971054</v>
      </c>
      <c r="F245" s="51"/>
      <c r="G245" s="16">
        <f t="shared" si="99"/>
        <v>1072.8709155322883</v>
      </c>
      <c r="H245" s="57"/>
      <c r="I245" s="53">
        <f t="shared" si="110"/>
        <v>5.1089091215823252</v>
      </c>
      <c r="J245" s="118">
        <v>0</v>
      </c>
      <c r="K245" s="118">
        <v>1072.8709155322883</v>
      </c>
      <c r="L245" s="118">
        <v>0</v>
      </c>
      <c r="M245" s="32">
        <f t="shared" si="100"/>
        <v>1072.8709155322883</v>
      </c>
      <c r="N245" s="6">
        <f t="shared" si="101"/>
        <v>0</v>
      </c>
      <c r="O245" s="20">
        <f t="shared" si="102"/>
        <v>0</v>
      </c>
      <c r="Q245" s="17"/>
      <c r="R245" s="6">
        <f t="shared" si="103"/>
        <v>1072.8709155322883</v>
      </c>
      <c r="T245" s="30">
        <v>5.1089091215823252</v>
      </c>
      <c r="U245" s="81" t="str">
        <f t="shared" si="104"/>
        <v>YES</v>
      </c>
      <c r="V245" s="84">
        <v>4.8947964771753361</v>
      </c>
      <c r="W245" s="84">
        <f t="shared" si="105"/>
        <v>5.1089091215823252</v>
      </c>
      <c r="X245" s="157">
        <v>5.4909374605839041</v>
      </c>
      <c r="Y245" s="90">
        <f t="shared" si="106"/>
        <v>-0.38202833900157884</v>
      </c>
      <c r="Z245" s="92"/>
      <c r="AA245" s="90">
        <f t="shared" si="107"/>
        <v>5.1089091215823252</v>
      </c>
      <c r="AC245" s="97">
        <v>7665.2642218522778</v>
      </c>
      <c r="AD245" s="98">
        <f t="shared" si="108"/>
        <v>-6592.3933063199893</v>
      </c>
      <c r="AF245" s="117"/>
    </row>
    <row r="246" spans="1:32" x14ac:dyDescent="0.2">
      <c r="A246" s="28" t="s">
        <v>7</v>
      </c>
      <c r="B246" s="29">
        <v>243</v>
      </c>
      <c r="C246" s="28" t="s">
        <v>170</v>
      </c>
      <c r="D246" s="9">
        <v>17176.100034462808</v>
      </c>
      <c r="E246" s="11">
        <v>1047.3332604703787</v>
      </c>
      <c r="F246" s="51"/>
      <c r="G246" s="16">
        <f t="shared" si="99"/>
        <v>18223.433294933187</v>
      </c>
      <c r="H246" s="57"/>
      <c r="I246" s="53">
        <f t="shared" si="110"/>
        <v>4.8987723911110717</v>
      </c>
      <c r="J246" s="118">
        <v>7936.0112735999364</v>
      </c>
      <c r="K246" s="118">
        <v>4114.9688085333</v>
      </c>
      <c r="L246" s="118">
        <v>6172.4532127999501</v>
      </c>
      <c r="M246" s="32">
        <f t="shared" si="100"/>
        <v>18223.433294933187</v>
      </c>
      <c r="N246" s="6">
        <f t="shared" si="101"/>
        <v>0</v>
      </c>
      <c r="O246" s="20">
        <f t="shared" si="102"/>
        <v>0</v>
      </c>
      <c r="Q246" s="17"/>
      <c r="R246" s="6">
        <f t="shared" si="103"/>
        <v>18223.433294933187</v>
      </c>
      <c r="T246" s="30">
        <v>4.8987723911110717</v>
      </c>
      <c r="U246" s="81" t="str">
        <f t="shared" si="104"/>
        <v>YES</v>
      </c>
      <c r="V246" s="84">
        <v>4.8947964771753361</v>
      </c>
      <c r="W246" s="84">
        <f t="shared" si="105"/>
        <v>4.8987723911110717</v>
      </c>
      <c r="X246" s="157">
        <v>5.1217111941596407</v>
      </c>
      <c r="Y246" s="90">
        <f t="shared" si="106"/>
        <v>-0.22293880304856906</v>
      </c>
      <c r="Z246" s="92"/>
      <c r="AA246" s="90">
        <f t="shared" si="107"/>
        <v>4.8987723911110717</v>
      </c>
      <c r="AC246" s="97">
        <v>38276.98454351697</v>
      </c>
      <c r="AD246" s="98">
        <f t="shared" si="108"/>
        <v>-20053.551248583783</v>
      </c>
      <c r="AF246" s="117"/>
    </row>
    <row r="247" spans="1:32" x14ac:dyDescent="0.2">
      <c r="A247" s="28" t="s">
        <v>52</v>
      </c>
      <c r="B247" s="29">
        <v>244</v>
      </c>
      <c r="C247" s="28" t="s">
        <v>171</v>
      </c>
      <c r="D247" s="9">
        <v>21054.574235793119</v>
      </c>
      <c r="E247" s="11">
        <v>1408.4667118285552</v>
      </c>
      <c r="F247" s="51"/>
      <c r="G247" s="16">
        <f t="shared" si="99"/>
        <v>22463.040947621674</v>
      </c>
      <c r="H247" s="57"/>
      <c r="I247" s="53">
        <f t="shared" si="110"/>
        <v>4.9261054709696657</v>
      </c>
      <c r="J247" s="118">
        <v>9753.6888325199379</v>
      </c>
      <c r="K247" s="118">
        <v>8275.857191229039</v>
      </c>
      <c r="L247" s="118">
        <v>4433.4949238726995</v>
      </c>
      <c r="M247" s="32">
        <f t="shared" si="100"/>
        <v>22463.040947621674</v>
      </c>
      <c r="N247" s="6">
        <f t="shared" si="101"/>
        <v>0</v>
      </c>
      <c r="O247" s="20">
        <f t="shared" si="102"/>
        <v>0</v>
      </c>
      <c r="Q247" s="17"/>
      <c r="R247" s="6">
        <f t="shared" si="103"/>
        <v>22463.040947621674</v>
      </c>
      <c r="T247" s="30">
        <v>4.9261054709696657</v>
      </c>
      <c r="U247" s="81" t="str">
        <f t="shared" si="104"/>
        <v>NO</v>
      </c>
      <c r="V247" s="84">
        <v>0</v>
      </c>
      <c r="W247" s="84">
        <f t="shared" si="105"/>
        <v>4.9261054709696657</v>
      </c>
      <c r="X247" s="157">
        <v>5.0929882841710539</v>
      </c>
      <c r="Y247" s="90">
        <f t="shared" si="106"/>
        <v>-0.1668828132013882</v>
      </c>
      <c r="Z247" s="92"/>
      <c r="AA247" s="90">
        <f t="shared" si="107"/>
        <v>4.9261054709696657</v>
      </c>
      <c r="AC247" s="97">
        <v>19470.983896398779</v>
      </c>
      <c r="AD247" s="98">
        <f t="shared" si="108"/>
        <v>2992.0570512228951</v>
      </c>
      <c r="AF247" s="117"/>
    </row>
    <row r="248" spans="1:32" x14ac:dyDescent="0.2">
      <c r="A248" s="28" t="s">
        <v>16</v>
      </c>
      <c r="B248" s="29">
        <v>245</v>
      </c>
      <c r="C248" s="28" t="s">
        <v>172</v>
      </c>
      <c r="D248" s="9">
        <v>66377.315617053042</v>
      </c>
      <c r="E248" s="11">
        <v>7742.8073611448381</v>
      </c>
      <c r="F248" s="51"/>
      <c r="G248" s="16">
        <f t="shared" si="99"/>
        <v>74120.122978197876</v>
      </c>
      <c r="H248" s="57"/>
      <c r="I248" s="53">
        <f t="shared" si="110"/>
        <v>5.1558238020449281</v>
      </c>
      <c r="J248" s="118">
        <v>28769.496815410697</v>
      </c>
      <c r="K248" s="118">
        <v>21221.370769216919</v>
      </c>
      <c r="L248" s="118">
        <v>24129.255393570264</v>
      </c>
      <c r="M248" s="32">
        <f t="shared" si="100"/>
        <v>74120.122978197876</v>
      </c>
      <c r="N248" s="6">
        <f t="shared" si="101"/>
        <v>0</v>
      </c>
      <c r="O248" s="20">
        <f t="shared" si="102"/>
        <v>0</v>
      </c>
      <c r="Q248" s="17"/>
      <c r="R248" s="6">
        <f t="shared" si="103"/>
        <v>74120.122978197876</v>
      </c>
      <c r="T248" s="30">
        <v>5.1558238020449281</v>
      </c>
      <c r="U248" s="81" t="str">
        <f t="shared" si="104"/>
        <v>NO</v>
      </c>
      <c r="V248" s="84">
        <v>0</v>
      </c>
      <c r="W248" s="84">
        <f t="shared" si="105"/>
        <v>5.1558238020449281</v>
      </c>
      <c r="X248" s="157">
        <v>5.4938625514359627</v>
      </c>
      <c r="Y248" s="90">
        <f t="shared" si="106"/>
        <v>-0.33803874939103462</v>
      </c>
      <c r="Z248" s="92"/>
      <c r="AA248" s="90">
        <f t="shared" si="107"/>
        <v>5.1558238020449281</v>
      </c>
      <c r="AC248" s="97">
        <v>76750.578702493862</v>
      </c>
      <c r="AD248" s="98">
        <f t="shared" si="108"/>
        <v>-2630.4557242959854</v>
      </c>
      <c r="AF248" s="117"/>
    </row>
    <row r="249" spans="1:32" x14ac:dyDescent="0.2">
      <c r="A249" s="28" t="s">
        <v>16</v>
      </c>
      <c r="B249" s="29">
        <v>246</v>
      </c>
      <c r="C249" s="28" t="s">
        <v>173</v>
      </c>
      <c r="D249" s="9">
        <v>63736.259375194786</v>
      </c>
      <c r="E249" s="11">
        <v>4665.8022803163858</v>
      </c>
      <c r="F249" s="51"/>
      <c r="G249" s="16">
        <f t="shared" si="99"/>
        <v>68402.061655511177</v>
      </c>
      <c r="H249" s="57"/>
      <c r="I249" s="53">
        <f t="shared" si="110"/>
        <v>4.9552348345053003</v>
      </c>
      <c r="J249" s="118">
        <v>28542.152646750528</v>
      </c>
      <c r="K249" s="118">
        <v>18453.294523697739</v>
      </c>
      <c r="L249" s="118">
        <v>21406.614485062899</v>
      </c>
      <c r="M249" s="32">
        <f t="shared" si="100"/>
        <v>68402.061655511163</v>
      </c>
      <c r="N249" s="6">
        <f t="shared" si="101"/>
        <v>-1.4551915228366852E-11</v>
      </c>
      <c r="O249" s="20">
        <f t="shared" si="102"/>
        <v>-1.4551915228366852E-11</v>
      </c>
      <c r="Q249" s="17"/>
      <c r="R249" s="6">
        <f t="shared" si="103"/>
        <v>68402.061655511177</v>
      </c>
      <c r="T249" s="30">
        <v>4.9552348345053003</v>
      </c>
      <c r="U249" s="81" t="str">
        <f t="shared" si="104"/>
        <v>NO</v>
      </c>
      <c r="V249" s="84">
        <v>0</v>
      </c>
      <c r="W249" s="84">
        <f t="shared" si="105"/>
        <v>4.9552348345053003</v>
      </c>
      <c r="X249" s="157">
        <v>5.1424991438431009</v>
      </c>
      <c r="Y249" s="90">
        <f t="shared" si="106"/>
        <v>-0.18726430933780058</v>
      </c>
      <c r="Z249" s="92"/>
      <c r="AA249" s="90">
        <f t="shared" si="107"/>
        <v>4.9552348345053003</v>
      </c>
      <c r="AC249" s="97">
        <v>45514.299134264656</v>
      </c>
      <c r="AD249" s="98">
        <f t="shared" si="108"/>
        <v>22887.762521246521</v>
      </c>
      <c r="AF249" s="117"/>
    </row>
    <row r="250" spans="1:32" x14ac:dyDescent="0.2">
      <c r="A250" s="28" t="s">
        <v>7</v>
      </c>
      <c r="B250" s="29">
        <v>247</v>
      </c>
      <c r="C250" s="28" t="s">
        <v>174</v>
      </c>
      <c r="D250" s="9">
        <v>4155.5080728539051</v>
      </c>
      <c r="E250" s="11">
        <v>311.3576381340356</v>
      </c>
      <c r="F250" s="51"/>
      <c r="G250" s="16">
        <f t="shared" si="99"/>
        <v>4466.8657109879405</v>
      </c>
      <c r="H250" s="57"/>
      <c r="I250" s="53">
        <f t="shared" si="110"/>
        <v>4.9631841233199339</v>
      </c>
      <c r="J250" s="118">
        <v>1786.7462843951762</v>
      </c>
      <c r="K250" s="118">
        <v>0</v>
      </c>
      <c r="L250" s="118">
        <v>2680.1194265927643</v>
      </c>
      <c r="M250" s="32">
        <f t="shared" si="100"/>
        <v>4466.8657109879405</v>
      </c>
      <c r="N250" s="6">
        <f t="shared" si="101"/>
        <v>0</v>
      </c>
      <c r="O250" s="20">
        <f t="shared" si="102"/>
        <v>0</v>
      </c>
      <c r="Q250" s="17"/>
      <c r="R250" s="6">
        <f t="shared" si="103"/>
        <v>4466.8657109879405</v>
      </c>
      <c r="T250" s="30">
        <v>4.9631841233199339</v>
      </c>
      <c r="U250" s="81" t="str">
        <f t="shared" si="104"/>
        <v>YES</v>
      </c>
      <c r="V250" s="84">
        <v>4.8947964771753361</v>
      </c>
      <c r="W250" s="84">
        <f t="shared" si="105"/>
        <v>4.9631841233199339</v>
      </c>
      <c r="X250" s="157">
        <v>5.2009286793122671</v>
      </c>
      <c r="Y250" s="90">
        <f t="shared" si="106"/>
        <v>-0.23774455599233324</v>
      </c>
      <c r="Z250" s="92"/>
      <c r="AA250" s="90">
        <f t="shared" si="107"/>
        <v>4.9631841233199339</v>
      </c>
      <c r="AC250" s="97">
        <v>5004.8068129448002</v>
      </c>
      <c r="AD250" s="98">
        <f t="shared" si="108"/>
        <v>-537.94110195685971</v>
      </c>
      <c r="AF250" s="117"/>
    </row>
    <row r="251" spans="1:32" x14ac:dyDescent="0.2">
      <c r="A251" s="93"/>
      <c r="B251" s="29">
        <v>248</v>
      </c>
      <c r="C251" s="28" t="s">
        <v>93</v>
      </c>
      <c r="D251" s="9">
        <v>0</v>
      </c>
      <c r="E251" s="11">
        <v>0</v>
      </c>
      <c r="F251" s="51"/>
      <c r="G251" s="16">
        <f t="shared" si="99"/>
        <v>0</v>
      </c>
      <c r="H251" s="57"/>
      <c r="I251" s="94"/>
      <c r="J251" s="118">
        <v>0</v>
      </c>
      <c r="K251" s="118">
        <v>0</v>
      </c>
      <c r="L251" s="118">
        <v>0</v>
      </c>
      <c r="M251" s="32">
        <f t="shared" si="100"/>
        <v>0</v>
      </c>
      <c r="N251" s="6">
        <f t="shared" si="101"/>
        <v>0</v>
      </c>
      <c r="O251" s="20">
        <f t="shared" si="102"/>
        <v>0</v>
      </c>
      <c r="Q251" s="17"/>
      <c r="R251" s="6">
        <f t="shared" si="103"/>
        <v>0</v>
      </c>
      <c r="T251" s="106"/>
      <c r="U251" s="81" t="str">
        <f t="shared" si="104"/>
        <v>NO</v>
      </c>
      <c r="V251" s="84">
        <v>0</v>
      </c>
      <c r="W251" s="84">
        <f t="shared" si="105"/>
        <v>0</v>
      </c>
      <c r="X251" s="157">
        <v>0</v>
      </c>
      <c r="Y251" s="90">
        <f t="shared" si="106"/>
        <v>0</v>
      </c>
      <c r="Z251" s="92"/>
      <c r="AA251" s="90">
        <f t="shared" si="107"/>
        <v>0</v>
      </c>
      <c r="AC251" s="97">
        <v>0</v>
      </c>
      <c r="AD251" s="98">
        <f t="shared" si="108"/>
        <v>0</v>
      </c>
      <c r="AF251" s="117"/>
    </row>
    <row r="252" spans="1:32" x14ac:dyDescent="0.2">
      <c r="A252" s="28" t="s">
        <v>7</v>
      </c>
      <c r="B252" s="29">
        <v>249</v>
      </c>
      <c r="C252" s="28" t="s">
        <v>175</v>
      </c>
      <c r="D252" s="9">
        <v>2631.8217794741399</v>
      </c>
      <c r="E252" s="11">
        <v>158.2122125158015</v>
      </c>
      <c r="F252" s="51"/>
      <c r="G252" s="16">
        <f t="shared" si="99"/>
        <v>2790.0339919899416</v>
      </c>
      <c r="H252" s="57"/>
      <c r="I252" s="53">
        <f t="shared" si="110"/>
        <v>4.8947964771753361</v>
      </c>
      <c r="J252" s="118">
        <v>881.06336589156047</v>
      </c>
      <c r="K252" s="118">
        <v>1027.9072602068206</v>
      </c>
      <c r="L252" s="118">
        <v>881.06336589156047</v>
      </c>
      <c r="M252" s="32">
        <f t="shared" si="100"/>
        <v>2790.0339919899416</v>
      </c>
      <c r="N252" s="6">
        <f t="shared" si="101"/>
        <v>0</v>
      </c>
      <c r="O252" s="20">
        <f t="shared" si="102"/>
        <v>0</v>
      </c>
      <c r="Q252" s="17"/>
      <c r="R252" s="6">
        <f t="shared" si="103"/>
        <v>2790.0339919899416</v>
      </c>
      <c r="T252" s="30">
        <v>4.8947964771753361</v>
      </c>
      <c r="U252" s="81" t="str">
        <f t="shared" si="104"/>
        <v>YES</v>
      </c>
      <c r="V252" s="84">
        <v>4.8947964771753361</v>
      </c>
      <c r="W252" s="84">
        <f t="shared" si="105"/>
        <v>4.8947964771753361</v>
      </c>
      <c r="X252" s="157">
        <v>5.0935713928501798</v>
      </c>
      <c r="Y252" s="90">
        <f t="shared" si="106"/>
        <v>-0.19877491567484373</v>
      </c>
      <c r="Z252" s="92"/>
      <c r="AA252" s="90">
        <f t="shared" si="107"/>
        <v>4.8947964771753361</v>
      </c>
      <c r="AC252" s="97">
        <v>2916.1649448303483</v>
      </c>
      <c r="AD252" s="98">
        <f t="shared" si="108"/>
        <v>-126.13095284040674</v>
      </c>
      <c r="AF252" s="117"/>
    </row>
    <row r="253" spans="1:32" x14ac:dyDescent="0.2">
      <c r="A253" s="93"/>
      <c r="B253" s="29">
        <v>250</v>
      </c>
      <c r="C253" s="93" t="s">
        <v>508</v>
      </c>
      <c r="D253" s="9">
        <v>0</v>
      </c>
      <c r="E253" s="11">
        <v>0</v>
      </c>
      <c r="F253" s="51"/>
      <c r="G253" s="16">
        <f t="shared" si="99"/>
        <v>0</v>
      </c>
      <c r="H253" s="57"/>
      <c r="I253" s="94"/>
      <c r="J253" s="118">
        <v>0</v>
      </c>
      <c r="K253" s="118">
        <v>0</v>
      </c>
      <c r="L253" s="118">
        <v>0</v>
      </c>
      <c r="M253" s="32">
        <f t="shared" si="100"/>
        <v>0</v>
      </c>
      <c r="N253" s="6">
        <f t="shared" si="101"/>
        <v>0</v>
      </c>
      <c r="O253" s="20">
        <f t="shared" si="102"/>
        <v>0</v>
      </c>
      <c r="Q253" s="17"/>
      <c r="R253" s="6">
        <f t="shared" si="103"/>
        <v>0</v>
      </c>
      <c r="T253" s="106"/>
      <c r="U253" s="81" t="str">
        <f t="shared" si="104"/>
        <v>NO</v>
      </c>
      <c r="V253" s="84">
        <v>0</v>
      </c>
      <c r="W253" s="84">
        <f t="shared" si="105"/>
        <v>0</v>
      </c>
      <c r="X253" s="157">
        <v>0</v>
      </c>
      <c r="Y253" s="90">
        <f t="shared" si="106"/>
        <v>0</v>
      </c>
      <c r="Z253" s="92"/>
      <c r="AA253" s="90">
        <f t="shared" si="107"/>
        <v>0</v>
      </c>
      <c r="AC253" s="97">
        <v>2916.1649448303483</v>
      </c>
      <c r="AD253" s="98">
        <f t="shared" si="108"/>
        <v>-2916.1649448303483</v>
      </c>
      <c r="AF253" s="117"/>
    </row>
    <row r="254" spans="1:32" x14ac:dyDescent="0.2">
      <c r="A254" s="93"/>
      <c r="B254" s="29">
        <v>251</v>
      </c>
      <c r="C254" s="28" t="s">
        <v>93</v>
      </c>
      <c r="D254" s="9">
        <v>0</v>
      </c>
      <c r="E254" s="11">
        <v>0</v>
      </c>
      <c r="F254" s="51"/>
      <c r="G254" s="16">
        <f t="shared" si="99"/>
        <v>0</v>
      </c>
      <c r="H254" s="57"/>
      <c r="I254" s="94"/>
      <c r="J254" s="118">
        <v>0</v>
      </c>
      <c r="K254" s="118">
        <v>0</v>
      </c>
      <c r="L254" s="118">
        <v>0</v>
      </c>
      <c r="M254" s="32">
        <f t="shared" ref="M254:M255" si="112">L254+K254+J254</f>
        <v>0</v>
      </c>
      <c r="N254" s="6">
        <f t="shared" ref="N254:N255" si="113">M254-G254-F254</f>
        <v>0</v>
      </c>
      <c r="O254" s="20">
        <f t="shared" ref="O254:O255" si="114">IF(ISERROR(N254), 0, N254)</f>
        <v>0</v>
      </c>
      <c r="Q254" s="17"/>
      <c r="R254" s="6">
        <f t="shared" ref="R254:R255" si="115">G254-Q254</f>
        <v>0</v>
      </c>
      <c r="T254" s="106"/>
      <c r="U254" s="81" t="str">
        <f t="shared" ref="U254:U255" si="116">IF(A254="Childminders","YES","NO")</f>
        <v>NO</v>
      </c>
      <c r="V254" s="84">
        <v>0</v>
      </c>
      <c r="W254" s="84">
        <f t="shared" ref="W254:W255" si="117">MAX(T254,V254)</f>
        <v>0</v>
      </c>
      <c r="X254" s="157">
        <v>0</v>
      </c>
      <c r="Y254" s="90">
        <f t="shared" si="106"/>
        <v>0</v>
      </c>
      <c r="Z254" s="92"/>
      <c r="AA254" s="90">
        <f t="shared" si="107"/>
        <v>0</v>
      </c>
      <c r="AC254" s="97">
        <v>0</v>
      </c>
      <c r="AD254" s="98">
        <f t="shared" si="108"/>
        <v>0</v>
      </c>
      <c r="AF254" s="117"/>
    </row>
    <row r="255" spans="1:32" x14ac:dyDescent="0.2">
      <c r="A255" s="28" t="s">
        <v>7</v>
      </c>
      <c r="B255" s="29">
        <v>252</v>
      </c>
      <c r="C255" s="103" t="s">
        <v>374</v>
      </c>
      <c r="D255" s="9">
        <v>969.6185503325778</v>
      </c>
      <c r="E255" s="11">
        <v>58.288709874242656</v>
      </c>
      <c r="F255" s="51"/>
      <c r="G255" s="16">
        <f t="shared" si="99"/>
        <v>1027.9072602068204</v>
      </c>
      <c r="H255" s="57"/>
      <c r="I255" s="53">
        <f t="shared" ref="I255" si="118">W255</f>
        <v>4.8947964771753361</v>
      </c>
      <c r="J255" s="118">
        <v>0</v>
      </c>
      <c r="K255" s="118">
        <v>1027.9072602068206</v>
      </c>
      <c r="L255" s="118">
        <v>0</v>
      </c>
      <c r="M255" s="32">
        <f t="shared" si="112"/>
        <v>1027.9072602068206</v>
      </c>
      <c r="N255" s="6">
        <f t="shared" si="113"/>
        <v>2.2737367544323206E-13</v>
      </c>
      <c r="O255" s="20">
        <f t="shared" si="114"/>
        <v>2.2737367544323206E-13</v>
      </c>
      <c r="Q255" s="17"/>
      <c r="R255" s="6">
        <f t="shared" si="115"/>
        <v>1027.9072602068204</v>
      </c>
      <c r="T255" s="30">
        <v>4.8947964771753361</v>
      </c>
      <c r="U255" s="81" t="str">
        <f t="shared" si="116"/>
        <v>YES</v>
      </c>
      <c r="V255" s="84">
        <v>4.8947964771753361</v>
      </c>
      <c r="W255" s="84">
        <f t="shared" si="117"/>
        <v>4.8947964771753361</v>
      </c>
      <c r="X255" s="157">
        <v>5.0935713928501807</v>
      </c>
      <c r="Y255" s="90">
        <f t="shared" si="106"/>
        <v>-0.19877491567484462</v>
      </c>
      <c r="Z255" s="92"/>
      <c r="AA255" s="90">
        <f t="shared" si="107"/>
        <v>4.8947964771753361</v>
      </c>
      <c r="AC255" s="97">
        <v>2916.1649448303483</v>
      </c>
      <c r="AD255" s="98">
        <f t="shared" si="108"/>
        <v>-1888.2576846235279</v>
      </c>
      <c r="AF255" s="117"/>
    </row>
    <row r="256" spans="1:32" x14ac:dyDescent="0.2">
      <c r="A256" s="28" t="s">
        <v>16</v>
      </c>
      <c r="B256" s="29">
        <v>253</v>
      </c>
      <c r="C256" s="28" t="s">
        <v>188</v>
      </c>
      <c r="D256" s="9">
        <v>104580.28650015661</v>
      </c>
      <c r="E256" s="11">
        <v>4828.9519559672644</v>
      </c>
      <c r="F256" s="51"/>
      <c r="G256" s="16">
        <f t="shared" si="99"/>
        <v>109409.23845612387</v>
      </c>
      <c r="H256" s="57"/>
      <c r="I256" s="53">
        <f t="shared" si="110"/>
        <v>4.8304299539127538</v>
      </c>
      <c r="J256" s="118">
        <v>46603.988195350248</v>
      </c>
      <c r="K256" s="118">
        <v>24548.245025784614</v>
      </c>
      <c r="L256" s="118">
        <v>38257.00523498901</v>
      </c>
      <c r="M256" s="32">
        <f t="shared" si="100"/>
        <v>109409.23845612387</v>
      </c>
      <c r="N256" s="6">
        <f t="shared" si="101"/>
        <v>0</v>
      </c>
      <c r="O256" s="20">
        <f t="shared" si="102"/>
        <v>0</v>
      </c>
      <c r="Q256" s="17"/>
      <c r="R256" s="6">
        <f t="shared" si="103"/>
        <v>109409.23845612387</v>
      </c>
      <c r="T256" s="30">
        <v>4.8304299539127538</v>
      </c>
      <c r="U256" s="81" t="str">
        <f t="shared" si="104"/>
        <v>NO</v>
      </c>
      <c r="V256" s="84">
        <v>0</v>
      </c>
      <c r="W256" s="84">
        <f t="shared" si="105"/>
        <v>4.8304299539127538</v>
      </c>
      <c r="X256" s="157">
        <v>4.9864151877837664</v>
      </c>
      <c r="Y256" s="90">
        <f t="shared" si="106"/>
        <v>-0.1559852338710126</v>
      </c>
      <c r="Z256" s="92"/>
      <c r="AA256" s="90">
        <f t="shared" si="107"/>
        <v>4.8304299539127538</v>
      </c>
      <c r="AC256" s="97">
        <v>121035.33935202638</v>
      </c>
      <c r="AD256" s="98">
        <f t="shared" si="108"/>
        <v>-11626.100895902506</v>
      </c>
      <c r="AF256" s="117"/>
    </row>
    <row r="257" spans="1:32" x14ac:dyDescent="0.2">
      <c r="A257" s="28" t="s">
        <v>48</v>
      </c>
      <c r="B257" s="29">
        <v>254</v>
      </c>
      <c r="C257" s="28" t="s">
        <v>189</v>
      </c>
      <c r="D257" s="9">
        <v>43494.317829204207</v>
      </c>
      <c r="E257" s="11">
        <v>5497.3928115586268</v>
      </c>
      <c r="F257" s="51"/>
      <c r="G257" s="16">
        <f t="shared" si="99"/>
        <v>48991.710640762831</v>
      </c>
      <c r="H257" s="57"/>
      <c r="I257" s="53">
        <f t="shared" si="110"/>
        <v>5.200818539359112</v>
      </c>
      <c r="J257" s="118">
        <v>7489.1786966771215</v>
      </c>
      <c r="K257" s="118">
        <v>28396.469224900753</v>
      </c>
      <c r="L257" s="118">
        <v>13106.062719184962</v>
      </c>
      <c r="M257" s="32">
        <f t="shared" si="100"/>
        <v>48991.710640762831</v>
      </c>
      <c r="N257" s="6">
        <f t="shared" si="101"/>
        <v>0</v>
      </c>
      <c r="O257" s="20">
        <f t="shared" si="102"/>
        <v>0</v>
      </c>
      <c r="Q257" s="17"/>
      <c r="R257" s="6">
        <f t="shared" si="103"/>
        <v>48991.710640762831</v>
      </c>
      <c r="T257" s="30">
        <v>5.200818539359112</v>
      </c>
      <c r="U257" s="81" t="str">
        <f t="shared" si="104"/>
        <v>NO</v>
      </c>
      <c r="V257" s="84">
        <v>0</v>
      </c>
      <c r="W257" s="84">
        <f t="shared" si="105"/>
        <v>5.200818539359112</v>
      </c>
      <c r="X257" s="157">
        <v>5.6612619283965593</v>
      </c>
      <c r="Y257" s="90">
        <f t="shared" si="106"/>
        <v>-0.4604433890374473</v>
      </c>
      <c r="Z257" s="92"/>
      <c r="AA257" s="90">
        <f t="shared" si="107"/>
        <v>5.200818539359112</v>
      </c>
      <c r="AC257" s="97">
        <v>55823.748972997731</v>
      </c>
      <c r="AD257" s="98">
        <f t="shared" si="108"/>
        <v>-6832.0383322349007</v>
      </c>
      <c r="AF257" s="117"/>
    </row>
    <row r="258" spans="1:32" x14ac:dyDescent="0.2">
      <c r="A258" s="28" t="s">
        <v>7</v>
      </c>
      <c r="B258" s="29">
        <v>255</v>
      </c>
      <c r="C258" s="28" t="s">
        <v>190</v>
      </c>
      <c r="D258" s="9">
        <v>4155.5080728539051</v>
      </c>
      <c r="E258" s="11">
        <v>251.90570166194902</v>
      </c>
      <c r="F258" s="51"/>
      <c r="G258" s="16">
        <f t="shared" si="99"/>
        <v>4407.4137745158541</v>
      </c>
      <c r="H258" s="57"/>
      <c r="I258" s="53">
        <f t="shared" si="110"/>
        <v>4.8971264161287271</v>
      </c>
      <c r="J258" s="118">
        <v>2644.4482647095128</v>
      </c>
      <c r="K258" s="118">
        <v>0</v>
      </c>
      <c r="L258" s="118">
        <v>1762.9655098063417</v>
      </c>
      <c r="M258" s="32">
        <f t="shared" si="100"/>
        <v>4407.413774515855</v>
      </c>
      <c r="N258" s="6">
        <f t="shared" si="101"/>
        <v>9.0949470177292824E-13</v>
      </c>
      <c r="O258" s="20">
        <f t="shared" si="102"/>
        <v>9.0949470177292824E-13</v>
      </c>
      <c r="Q258" s="17"/>
      <c r="R258" s="6">
        <f t="shared" si="103"/>
        <v>4407.4137745158541</v>
      </c>
      <c r="T258" s="30">
        <v>4.8971264161287271</v>
      </c>
      <c r="U258" s="81" t="str">
        <f t="shared" si="104"/>
        <v>YES</v>
      </c>
      <c r="V258" s="84">
        <v>4.8947964771753361</v>
      </c>
      <c r="W258" s="84">
        <f t="shared" si="105"/>
        <v>4.8971264161287271</v>
      </c>
      <c r="X258" s="157">
        <v>5.0935713928501798</v>
      </c>
      <c r="Y258" s="90">
        <f t="shared" si="106"/>
        <v>-0.19644497672145267</v>
      </c>
      <c r="Z258" s="92"/>
      <c r="AA258" s="90">
        <f t="shared" si="107"/>
        <v>4.8971264161287271</v>
      </c>
      <c r="AC258" s="97">
        <v>3837.0591379346688</v>
      </c>
      <c r="AD258" s="98">
        <f t="shared" si="108"/>
        <v>570.35463658118533</v>
      </c>
      <c r="AF258" s="117"/>
    </row>
    <row r="259" spans="1:32" x14ac:dyDescent="0.2">
      <c r="A259" s="93"/>
      <c r="B259" s="29">
        <v>256</v>
      </c>
      <c r="C259" s="93" t="s">
        <v>509</v>
      </c>
      <c r="D259" s="9">
        <v>0</v>
      </c>
      <c r="E259" s="11">
        <v>0</v>
      </c>
      <c r="F259" s="51"/>
      <c r="G259" s="16">
        <f t="shared" si="99"/>
        <v>0</v>
      </c>
      <c r="H259" s="57"/>
      <c r="I259" s="94"/>
      <c r="J259" s="118">
        <v>0</v>
      </c>
      <c r="K259" s="118">
        <v>0</v>
      </c>
      <c r="L259" s="118">
        <v>0</v>
      </c>
      <c r="M259" s="32">
        <f t="shared" ref="M259:M260" si="119">L259+K259+J259</f>
        <v>0</v>
      </c>
      <c r="N259" s="6">
        <f t="shared" ref="N259:N260" si="120">M259-G259-F259</f>
        <v>0</v>
      </c>
      <c r="O259" s="20">
        <f t="shared" ref="O259:O260" si="121">IF(ISERROR(N259), 0, N259)</f>
        <v>0</v>
      </c>
      <c r="Q259" s="17"/>
      <c r="R259" s="6">
        <f t="shared" ref="R259:R260" si="122">G259-Q259</f>
        <v>0</v>
      </c>
      <c r="T259" s="106"/>
      <c r="U259" s="81" t="str">
        <f t="shared" ref="U259:U260" si="123">IF(A259="Childminders","YES","NO")</f>
        <v>NO</v>
      </c>
      <c r="V259" s="84">
        <v>0</v>
      </c>
      <c r="W259" s="84">
        <f t="shared" ref="W259:W260" si="124">MAX(T259,V259)</f>
        <v>0</v>
      </c>
      <c r="X259" s="157">
        <v>0</v>
      </c>
      <c r="Y259" s="90">
        <f t="shared" si="106"/>
        <v>0</v>
      </c>
      <c r="Z259" s="92"/>
      <c r="AA259" s="90">
        <f t="shared" si="107"/>
        <v>0</v>
      </c>
      <c r="AC259" s="97">
        <v>2916.1649448303483</v>
      </c>
      <c r="AD259" s="98">
        <f t="shared" si="108"/>
        <v>-2916.1649448303483</v>
      </c>
      <c r="AF259" s="117"/>
    </row>
    <row r="260" spans="1:32" x14ac:dyDescent="0.2">
      <c r="A260" s="93"/>
      <c r="B260" s="29">
        <v>257</v>
      </c>
      <c r="C260" s="93" t="s">
        <v>510</v>
      </c>
      <c r="D260" s="9">
        <v>0</v>
      </c>
      <c r="E260" s="11">
        <v>0</v>
      </c>
      <c r="F260" s="51"/>
      <c r="G260" s="16">
        <f t="shared" si="99"/>
        <v>0</v>
      </c>
      <c r="H260" s="57"/>
      <c r="I260" s="94"/>
      <c r="J260" s="118">
        <v>0</v>
      </c>
      <c r="K260" s="118">
        <v>0</v>
      </c>
      <c r="L260" s="118">
        <v>0</v>
      </c>
      <c r="M260" s="32">
        <f t="shared" si="119"/>
        <v>0</v>
      </c>
      <c r="N260" s="6">
        <f t="shared" si="120"/>
        <v>0</v>
      </c>
      <c r="O260" s="20">
        <f t="shared" si="121"/>
        <v>0</v>
      </c>
      <c r="Q260" s="17"/>
      <c r="R260" s="6">
        <f t="shared" si="122"/>
        <v>0</v>
      </c>
      <c r="T260" s="106"/>
      <c r="U260" s="81" t="str">
        <f t="shared" si="123"/>
        <v>NO</v>
      </c>
      <c r="V260" s="84">
        <v>0</v>
      </c>
      <c r="W260" s="84">
        <f t="shared" si="124"/>
        <v>0</v>
      </c>
      <c r="X260" s="157">
        <v>0</v>
      </c>
      <c r="Y260" s="90">
        <f t="shared" si="106"/>
        <v>0</v>
      </c>
      <c r="Z260" s="92"/>
      <c r="AA260" s="90">
        <f t="shared" si="107"/>
        <v>0</v>
      </c>
      <c r="AC260" s="97">
        <v>48894.094308616492</v>
      </c>
      <c r="AD260" s="98">
        <f t="shared" si="108"/>
        <v>-48894.094308616492</v>
      </c>
      <c r="AF260" s="117"/>
    </row>
    <row r="261" spans="1:32" x14ac:dyDescent="0.2">
      <c r="A261" s="63" t="s">
        <v>58</v>
      </c>
      <c r="B261" s="29">
        <v>258</v>
      </c>
      <c r="C261" s="28" t="s">
        <v>192</v>
      </c>
      <c r="D261" s="9">
        <v>9973.2193748493737</v>
      </c>
      <c r="E261" s="11">
        <v>963.93971123479469</v>
      </c>
      <c r="F261" s="51"/>
      <c r="G261" s="16">
        <f t="shared" ref="G261:G324" si="125">SUM(D261:F261)</f>
        <v>10937.159086084168</v>
      </c>
      <c r="H261" s="57"/>
      <c r="I261" s="53">
        <f t="shared" ref="I261:I324" si="126">W261</f>
        <v>5.063499576890818</v>
      </c>
      <c r="J261" s="118">
        <v>10025.729162243819</v>
      </c>
      <c r="K261" s="118">
        <v>0</v>
      </c>
      <c r="L261" s="118">
        <v>911.42992384034721</v>
      </c>
      <c r="M261" s="32">
        <f t="shared" ref="M261:M324" si="127">L261+K261+J261</f>
        <v>10937.159086084166</v>
      </c>
      <c r="N261" s="6">
        <f t="shared" ref="N261:N324" si="128">M261-G261-F261</f>
        <v>-1.8189894035458565E-12</v>
      </c>
      <c r="O261" s="20">
        <f t="shared" ref="O261:O324" si="129">IF(ISERROR(N261), 0, N261)</f>
        <v>-1.8189894035458565E-12</v>
      </c>
      <c r="Q261" s="17"/>
      <c r="R261" s="6">
        <f t="shared" ref="R261:R324" si="130">G261-Q261</f>
        <v>10937.159086084168</v>
      </c>
      <c r="T261" s="30">
        <v>5.063499576890818</v>
      </c>
      <c r="U261" s="81" t="str">
        <f t="shared" ref="U261:U324" si="131">IF(A261="Childminders","YES","NO")</f>
        <v>NO</v>
      </c>
      <c r="V261" s="84">
        <v>0</v>
      </c>
      <c r="W261" s="84">
        <f t="shared" ref="W261:W324" si="132">MAX(T261,V261)</f>
        <v>5.063499576890818</v>
      </c>
      <c r="X261" s="157">
        <v>5.3461183607471758</v>
      </c>
      <c r="Y261" s="90">
        <f t="shared" ref="Y261:Y324" si="133">I261-X261</f>
        <v>-0.28261878385635786</v>
      </c>
      <c r="Z261" s="92"/>
      <c r="AA261" s="90">
        <f t="shared" ref="AA261:AA324" si="134">I261-Z261</f>
        <v>5.063499576890818</v>
      </c>
      <c r="AC261" s="97">
        <v>11453.050688406754</v>
      </c>
      <c r="AD261" s="98">
        <f t="shared" ref="AD261:AD324" si="135">G261-AC261</f>
        <v>-515.89160232258655</v>
      </c>
      <c r="AF261" s="117"/>
    </row>
    <row r="262" spans="1:32" x14ac:dyDescent="0.2">
      <c r="A262" s="28" t="s">
        <v>7</v>
      </c>
      <c r="B262" s="29">
        <v>259</v>
      </c>
      <c r="C262" s="103" t="s">
        <v>375</v>
      </c>
      <c r="D262" s="9">
        <v>0</v>
      </c>
      <c r="E262" s="11">
        <v>4.9813652250456108E-7</v>
      </c>
      <c r="F262" s="51"/>
      <c r="G262" s="16">
        <f t="shared" si="125"/>
        <v>4.9813652250456108E-7</v>
      </c>
      <c r="H262" s="57"/>
      <c r="I262" s="53">
        <f t="shared" si="126"/>
        <v>5.1415854262752223</v>
      </c>
      <c r="J262" s="118">
        <v>0</v>
      </c>
      <c r="K262" s="118">
        <v>0</v>
      </c>
      <c r="L262" s="118">
        <v>0</v>
      </c>
      <c r="M262" s="32">
        <f t="shared" si="127"/>
        <v>0</v>
      </c>
      <c r="N262" s="6">
        <f t="shared" si="128"/>
        <v>-4.9813652250456108E-7</v>
      </c>
      <c r="O262" s="20">
        <f t="shared" si="129"/>
        <v>-4.9813652250456108E-7</v>
      </c>
      <c r="Q262" s="17"/>
      <c r="R262" s="6">
        <f t="shared" si="130"/>
        <v>4.9813652250456108E-7</v>
      </c>
      <c r="T262" s="30">
        <v>5.1415854262752223</v>
      </c>
      <c r="U262" s="81" t="str">
        <f t="shared" si="131"/>
        <v>YES</v>
      </c>
      <c r="V262" s="84">
        <v>4.8947964771753361</v>
      </c>
      <c r="W262" s="84">
        <f t="shared" si="132"/>
        <v>5.1415854262752223</v>
      </c>
      <c r="X262" s="157">
        <v>5.3350773269832974</v>
      </c>
      <c r="Y262" s="90">
        <f t="shared" si="133"/>
        <v>-0.19349190070807509</v>
      </c>
      <c r="Z262" s="92"/>
      <c r="AA262" s="90">
        <f t="shared" si="134"/>
        <v>5.1415854262752223</v>
      </c>
      <c r="AC262" s="97">
        <v>996.14575789150831</v>
      </c>
      <c r="AD262" s="98">
        <f t="shared" si="135"/>
        <v>-996.14575739337181</v>
      </c>
      <c r="AF262" s="117"/>
    </row>
    <row r="263" spans="1:32" x14ac:dyDescent="0.2">
      <c r="A263" s="28" t="s">
        <v>7</v>
      </c>
      <c r="B263" s="29">
        <v>260</v>
      </c>
      <c r="C263" s="103" t="s">
        <v>376</v>
      </c>
      <c r="D263" s="9">
        <v>0</v>
      </c>
      <c r="E263" s="11">
        <v>2.6368702085966919E-7</v>
      </c>
      <c r="F263" s="51"/>
      <c r="G263" s="16">
        <f t="shared" si="125"/>
        <v>2.6368702085966919E-7</v>
      </c>
      <c r="H263" s="57"/>
      <c r="I263" s="53">
        <f t="shared" si="126"/>
        <v>4.8947964771753361</v>
      </c>
      <c r="J263" s="118">
        <v>0</v>
      </c>
      <c r="K263" s="118">
        <v>0</v>
      </c>
      <c r="L263" s="118">
        <v>0</v>
      </c>
      <c r="M263" s="32">
        <f t="shared" si="127"/>
        <v>0</v>
      </c>
      <c r="N263" s="6">
        <f t="shared" si="128"/>
        <v>-2.6368702085966919E-7</v>
      </c>
      <c r="O263" s="20">
        <f t="shared" si="129"/>
        <v>-2.6368702085966919E-7</v>
      </c>
      <c r="Q263" s="17"/>
      <c r="R263" s="6">
        <f t="shared" si="130"/>
        <v>2.6368702085966919E-7</v>
      </c>
      <c r="T263" s="30">
        <v>4.8947964771753361</v>
      </c>
      <c r="U263" s="81" t="str">
        <f t="shared" si="131"/>
        <v>YES</v>
      </c>
      <c r="V263" s="84">
        <v>4.8947964771753361</v>
      </c>
      <c r="W263" s="84">
        <f t="shared" si="132"/>
        <v>4.8947964771753361</v>
      </c>
      <c r="X263" s="157">
        <v>5.0935713928501807</v>
      </c>
      <c r="Y263" s="90">
        <f t="shared" si="133"/>
        <v>-0.19877491567484462</v>
      </c>
      <c r="Z263" s="92"/>
      <c r="AA263" s="90">
        <f t="shared" si="134"/>
        <v>4.8947964771753361</v>
      </c>
      <c r="AC263" s="97">
        <v>2916.1649448303483</v>
      </c>
      <c r="AD263" s="98">
        <f t="shared" si="135"/>
        <v>-2916.1649445666612</v>
      </c>
      <c r="AF263" s="117"/>
    </row>
    <row r="264" spans="1:32" x14ac:dyDescent="0.2">
      <c r="A264" s="28" t="s">
        <v>7</v>
      </c>
      <c r="B264" s="29">
        <v>261</v>
      </c>
      <c r="C264" s="28" t="s">
        <v>193</v>
      </c>
      <c r="D264" s="9">
        <v>13297.625833132497</v>
      </c>
      <c r="E264" s="11">
        <v>1119.9972629937404</v>
      </c>
      <c r="F264" s="51"/>
      <c r="G264" s="16">
        <f t="shared" si="125"/>
        <v>14417.623096126237</v>
      </c>
      <c r="H264" s="57"/>
      <c r="I264" s="53">
        <f t="shared" si="126"/>
        <v>5.0061191305993873</v>
      </c>
      <c r="J264" s="118">
        <v>5406.6086610473385</v>
      </c>
      <c r="K264" s="118">
        <v>6307.7101045552281</v>
      </c>
      <c r="L264" s="118">
        <v>2703.3043305236693</v>
      </c>
      <c r="M264" s="32">
        <f t="shared" si="127"/>
        <v>14417.623096126237</v>
      </c>
      <c r="N264" s="6">
        <f t="shared" si="128"/>
        <v>0</v>
      </c>
      <c r="O264" s="20">
        <f t="shared" si="129"/>
        <v>0</v>
      </c>
      <c r="Q264" s="17"/>
      <c r="R264" s="6">
        <f t="shared" si="130"/>
        <v>14417.623096126237</v>
      </c>
      <c r="T264" s="30">
        <v>5.0061191305993873</v>
      </c>
      <c r="U264" s="81" t="str">
        <f t="shared" si="131"/>
        <v>YES</v>
      </c>
      <c r="V264" s="84">
        <v>4.8947964771753361</v>
      </c>
      <c r="W264" s="84">
        <f t="shared" si="132"/>
        <v>5.0061191305993873</v>
      </c>
      <c r="X264" s="157">
        <v>5.1775358183950582</v>
      </c>
      <c r="Y264" s="90">
        <f t="shared" si="133"/>
        <v>-0.17141668779567087</v>
      </c>
      <c r="Z264" s="92"/>
      <c r="AA264" s="90">
        <f t="shared" si="134"/>
        <v>5.0061191305993873</v>
      </c>
      <c r="AC264" s="97">
        <v>7674.1182758693385</v>
      </c>
      <c r="AD264" s="98">
        <f t="shared" si="135"/>
        <v>6743.5048202568987</v>
      </c>
      <c r="AF264" s="117"/>
    </row>
    <row r="265" spans="1:32" x14ac:dyDescent="0.2">
      <c r="A265" s="28" t="s">
        <v>7</v>
      </c>
      <c r="B265" s="29">
        <v>262</v>
      </c>
      <c r="C265" s="28" t="s">
        <v>195</v>
      </c>
      <c r="D265" s="9">
        <v>2631.8217794741399</v>
      </c>
      <c r="E265" s="11">
        <v>224.68661888115471</v>
      </c>
      <c r="F265" s="51"/>
      <c r="G265" s="16">
        <f t="shared" si="125"/>
        <v>2856.5083983552945</v>
      </c>
      <c r="H265" s="57"/>
      <c r="I265" s="53">
        <f t="shared" si="126"/>
        <v>5.0114182427285874</v>
      </c>
      <c r="J265" s="118">
        <v>902.05528369114575</v>
      </c>
      <c r="K265" s="118">
        <v>1052.3978309730032</v>
      </c>
      <c r="L265" s="118">
        <v>902.05528369114575</v>
      </c>
      <c r="M265" s="32">
        <f t="shared" si="127"/>
        <v>2856.5083983552945</v>
      </c>
      <c r="N265" s="6">
        <f t="shared" si="128"/>
        <v>0</v>
      </c>
      <c r="O265" s="20">
        <f t="shared" si="129"/>
        <v>0</v>
      </c>
      <c r="Q265" s="17"/>
      <c r="R265" s="6">
        <f t="shared" si="130"/>
        <v>2856.5083983552945</v>
      </c>
      <c r="T265" s="30">
        <v>5.0114182427285874</v>
      </c>
      <c r="U265" s="81" t="str">
        <f t="shared" si="131"/>
        <v>YES</v>
      </c>
      <c r="V265" s="84">
        <v>4.8947964771753361</v>
      </c>
      <c r="W265" s="84">
        <f t="shared" si="132"/>
        <v>5.0114182427285874</v>
      </c>
      <c r="X265" s="157">
        <v>5.2669371303047345</v>
      </c>
      <c r="Y265" s="90">
        <f t="shared" si="133"/>
        <v>-0.25551888757614716</v>
      </c>
      <c r="Z265" s="92"/>
      <c r="AA265" s="90">
        <f t="shared" si="134"/>
        <v>5.0114182427285874</v>
      </c>
      <c r="AC265" s="97">
        <v>2999.8150227370907</v>
      </c>
      <c r="AD265" s="98">
        <f t="shared" si="135"/>
        <v>-143.30662438179615</v>
      </c>
      <c r="AF265" s="117"/>
    </row>
    <row r="266" spans="1:32" x14ac:dyDescent="0.2">
      <c r="A266" s="28" t="s">
        <v>16</v>
      </c>
      <c r="B266" s="29">
        <v>263</v>
      </c>
      <c r="C266" s="28" t="s">
        <v>194</v>
      </c>
      <c r="D266" s="9">
        <v>87542.703401455597</v>
      </c>
      <c r="E266" s="11">
        <v>5982.6461224175309</v>
      </c>
      <c r="F266" s="51"/>
      <c r="G266" s="16">
        <f t="shared" si="125"/>
        <v>93525.349523873127</v>
      </c>
      <c r="H266" s="57"/>
      <c r="I266" s="53">
        <f t="shared" si="126"/>
        <v>4.9327715993603976</v>
      </c>
      <c r="J266" s="118">
        <v>38179.652179049473</v>
      </c>
      <c r="K266" s="118">
        <v>20717.640717313669</v>
      </c>
      <c r="L266" s="118">
        <v>34628.056627509992</v>
      </c>
      <c r="M266" s="32">
        <f t="shared" si="127"/>
        <v>93525.349523873127</v>
      </c>
      <c r="N266" s="6">
        <f t="shared" si="128"/>
        <v>0</v>
      </c>
      <c r="O266" s="20">
        <f t="shared" si="129"/>
        <v>0</v>
      </c>
      <c r="Q266" s="17"/>
      <c r="R266" s="6">
        <f t="shared" si="130"/>
        <v>93525.349523873127</v>
      </c>
      <c r="T266" s="30">
        <v>4.9327715993603976</v>
      </c>
      <c r="U266" s="81" t="str">
        <f t="shared" si="131"/>
        <v>NO</v>
      </c>
      <c r="V266" s="84">
        <v>0</v>
      </c>
      <c r="W266" s="84">
        <f t="shared" si="132"/>
        <v>4.9327715993603976</v>
      </c>
      <c r="X266" s="157">
        <v>5.1335910056520797</v>
      </c>
      <c r="Y266" s="90">
        <f t="shared" si="133"/>
        <v>-0.20081940629168216</v>
      </c>
      <c r="Z266" s="92"/>
      <c r="AA266" s="90">
        <f t="shared" si="134"/>
        <v>4.9327715993603976</v>
      </c>
      <c r="AC266" s="97">
        <v>100960.53778179662</v>
      </c>
      <c r="AD266" s="98">
        <f t="shared" si="135"/>
        <v>-7435.1882579234953</v>
      </c>
      <c r="AF266" s="117"/>
    </row>
    <row r="267" spans="1:32" x14ac:dyDescent="0.2">
      <c r="A267" s="93"/>
      <c r="B267" s="29">
        <v>264</v>
      </c>
      <c r="C267" s="93" t="s">
        <v>511</v>
      </c>
      <c r="D267" s="9">
        <v>0</v>
      </c>
      <c r="E267" s="11">
        <v>0</v>
      </c>
      <c r="F267" s="51"/>
      <c r="G267" s="16">
        <f t="shared" si="125"/>
        <v>0</v>
      </c>
      <c r="H267" s="57"/>
      <c r="I267" s="94"/>
      <c r="J267" s="118">
        <v>0</v>
      </c>
      <c r="K267" s="118">
        <v>0</v>
      </c>
      <c r="L267" s="118">
        <v>0</v>
      </c>
      <c r="M267" s="32">
        <f t="shared" si="127"/>
        <v>0</v>
      </c>
      <c r="N267" s="6">
        <f t="shared" si="128"/>
        <v>0</v>
      </c>
      <c r="O267" s="20">
        <f t="shared" si="129"/>
        <v>0</v>
      </c>
      <c r="Q267" s="17"/>
      <c r="R267" s="6">
        <f t="shared" si="130"/>
        <v>0</v>
      </c>
      <c r="T267" s="106"/>
      <c r="U267" s="81" t="str">
        <f t="shared" si="131"/>
        <v>NO</v>
      </c>
      <c r="V267" s="84">
        <v>0</v>
      </c>
      <c r="W267" s="84">
        <f t="shared" si="132"/>
        <v>0</v>
      </c>
      <c r="X267" s="157">
        <v>0</v>
      </c>
      <c r="Y267" s="90">
        <f t="shared" si="133"/>
        <v>0</v>
      </c>
      <c r="Z267" s="92"/>
      <c r="AA267" s="90">
        <f t="shared" si="134"/>
        <v>0</v>
      </c>
      <c r="AC267" s="97">
        <v>4883.7801729982002</v>
      </c>
      <c r="AD267" s="98">
        <f t="shared" si="135"/>
        <v>-4883.7801729982002</v>
      </c>
      <c r="AF267" s="117"/>
    </row>
    <row r="268" spans="1:32" x14ac:dyDescent="0.2">
      <c r="A268" s="63" t="s">
        <v>7</v>
      </c>
      <c r="B268" s="29">
        <v>265</v>
      </c>
      <c r="C268" s="103" t="s">
        <v>377</v>
      </c>
      <c r="D268" s="9">
        <v>452.48865682186965</v>
      </c>
      <c r="E268" s="11">
        <v>27.201397941313243</v>
      </c>
      <c r="F268" s="51"/>
      <c r="G268" s="16">
        <f t="shared" si="125"/>
        <v>479.6900547631829</v>
      </c>
      <c r="H268" s="57"/>
      <c r="I268" s="53">
        <f t="shared" si="126"/>
        <v>4.8947964771753361</v>
      </c>
      <c r="J268" s="118">
        <v>0</v>
      </c>
      <c r="K268" s="118">
        <v>479.69005476318296</v>
      </c>
      <c r="L268" s="118">
        <v>0</v>
      </c>
      <c r="M268" s="32">
        <f t="shared" si="127"/>
        <v>479.69005476318296</v>
      </c>
      <c r="N268" s="6">
        <f t="shared" si="128"/>
        <v>5.6843418860808015E-14</v>
      </c>
      <c r="O268" s="20">
        <f t="shared" si="129"/>
        <v>5.6843418860808015E-14</v>
      </c>
      <c r="Q268" s="17"/>
      <c r="R268" s="6">
        <f t="shared" si="130"/>
        <v>479.6900547631829</v>
      </c>
      <c r="T268" s="30">
        <v>4.8947964771753361</v>
      </c>
      <c r="U268" s="81" t="str">
        <f t="shared" si="131"/>
        <v>YES</v>
      </c>
      <c r="V268" s="84">
        <v>4.8947964771753361</v>
      </c>
      <c r="W268" s="84">
        <f t="shared" si="132"/>
        <v>4.8947964771753361</v>
      </c>
      <c r="X268" s="157">
        <v>5.0935713928501807</v>
      </c>
      <c r="Y268" s="90">
        <f t="shared" si="133"/>
        <v>-0.19877491567484462</v>
      </c>
      <c r="Z268" s="92"/>
      <c r="AA268" s="90">
        <f t="shared" si="134"/>
        <v>4.8947964771753361</v>
      </c>
      <c r="AC268" s="97">
        <v>2010.6189882777667</v>
      </c>
      <c r="AD268" s="98">
        <f t="shared" si="135"/>
        <v>-1530.9289335145838</v>
      </c>
      <c r="AF268" s="117"/>
    </row>
    <row r="269" spans="1:32" x14ac:dyDescent="0.2">
      <c r="A269" s="63" t="s">
        <v>7</v>
      </c>
      <c r="B269" s="29">
        <v>266</v>
      </c>
      <c r="C269" s="28" t="s">
        <v>243</v>
      </c>
      <c r="D269" s="9">
        <v>1662.2032291415621</v>
      </c>
      <c r="E269" s="11">
        <v>99.923502641558841</v>
      </c>
      <c r="F269" s="51"/>
      <c r="G269" s="16">
        <f t="shared" si="125"/>
        <v>1762.1267317831209</v>
      </c>
      <c r="H269" s="57"/>
      <c r="I269" s="53">
        <f t="shared" si="126"/>
        <v>4.8947964771753361</v>
      </c>
      <c r="J269" s="118">
        <v>881.06336589156047</v>
      </c>
      <c r="K269" s="118">
        <v>0</v>
      </c>
      <c r="L269" s="118">
        <v>881.06336589156047</v>
      </c>
      <c r="M269" s="32">
        <f t="shared" si="127"/>
        <v>1762.1267317831209</v>
      </c>
      <c r="N269" s="6">
        <f t="shared" si="128"/>
        <v>0</v>
      </c>
      <c r="O269" s="20">
        <f t="shared" si="129"/>
        <v>0</v>
      </c>
      <c r="Q269" s="17"/>
      <c r="R269" s="6">
        <f t="shared" si="130"/>
        <v>1762.1267317831209</v>
      </c>
      <c r="T269" s="30">
        <v>4.8947964771753361</v>
      </c>
      <c r="U269" s="81" t="str">
        <f t="shared" si="131"/>
        <v>YES</v>
      </c>
      <c r="V269" s="84">
        <v>4.8947964771753361</v>
      </c>
      <c r="W269" s="84">
        <f t="shared" si="132"/>
        <v>4.8947964771753361</v>
      </c>
      <c r="X269" s="157">
        <v>5.0935713928501798</v>
      </c>
      <c r="Y269" s="90">
        <f t="shared" si="133"/>
        <v>-0.19877491567484373</v>
      </c>
      <c r="Z269" s="92"/>
      <c r="AA269" s="90">
        <f t="shared" si="134"/>
        <v>4.8947964771753361</v>
      </c>
      <c r="AC269" s="97">
        <v>2916.1649448303483</v>
      </c>
      <c r="AD269" s="98">
        <f t="shared" si="135"/>
        <v>-1154.0382130472274</v>
      </c>
      <c r="AF269" s="117"/>
    </row>
    <row r="270" spans="1:32" x14ac:dyDescent="0.2">
      <c r="A270" s="93"/>
      <c r="B270" s="29">
        <v>267</v>
      </c>
      <c r="C270" s="93" t="s">
        <v>512</v>
      </c>
      <c r="D270" s="9">
        <v>0</v>
      </c>
      <c r="E270" s="11">
        <v>0</v>
      </c>
      <c r="F270" s="51"/>
      <c r="G270" s="16">
        <f t="shared" si="125"/>
        <v>0</v>
      </c>
      <c r="H270" s="57"/>
      <c r="I270" s="94"/>
      <c r="J270" s="118">
        <v>0</v>
      </c>
      <c r="K270" s="118">
        <v>0</v>
      </c>
      <c r="L270" s="118">
        <v>0</v>
      </c>
      <c r="M270" s="32">
        <f t="shared" si="127"/>
        <v>0</v>
      </c>
      <c r="N270" s="6">
        <f t="shared" si="128"/>
        <v>0</v>
      </c>
      <c r="O270" s="20">
        <f t="shared" si="129"/>
        <v>0</v>
      </c>
      <c r="Q270" s="17"/>
      <c r="R270" s="6">
        <f t="shared" si="130"/>
        <v>0</v>
      </c>
      <c r="T270" s="106"/>
      <c r="U270" s="81" t="str">
        <f t="shared" si="131"/>
        <v>NO</v>
      </c>
      <c r="V270" s="84">
        <v>0</v>
      </c>
      <c r="W270" s="84">
        <f t="shared" si="132"/>
        <v>0</v>
      </c>
      <c r="X270" s="157">
        <v>0</v>
      </c>
      <c r="Y270" s="90">
        <f t="shared" si="133"/>
        <v>0</v>
      </c>
      <c r="Z270" s="92"/>
      <c r="AA270" s="90">
        <f t="shared" si="134"/>
        <v>0</v>
      </c>
      <c r="AC270" s="97">
        <v>2916.1649448303483</v>
      </c>
      <c r="AD270" s="98">
        <f t="shared" si="135"/>
        <v>-2916.1649448303483</v>
      </c>
      <c r="AF270" s="117"/>
    </row>
    <row r="271" spans="1:32" x14ac:dyDescent="0.2">
      <c r="A271" s="63" t="s">
        <v>7</v>
      </c>
      <c r="B271" s="29">
        <v>268</v>
      </c>
      <c r="C271" s="28" t="s">
        <v>204</v>
      </c>
      <c r="D271" s="9">
        <v>3462.9233940449212</v>
      </c>
      <c r="E271" s="11">
        <v>222.14362299246321</v>
      </c>
      <c r="F271" s="51"/>
      <c r="G271" s="16">
        <f t="shared" si="125"/>
        <v>3685.0670170373846</v>
      </c>
      <c r="H271" s="57"/>
      <c r="I271" s="53">
        <f t="shared" si="126"/>
        <v>4.9134226893831787</v>
      </c>
      <c r="J271" s="118">
        <v>1768.8321681779444</v>
      </c>
      <c r="K271" s="118">
        <v>1031.8187647704676</v>
      </c>
      <c r="L271" s="118">
        <v>884.41608408897218</v>
      </c>
      <c r="M271" s="32">
        <f t="shared" si="127"/>
        <v>3685.0670170373842</v>
      </c>
      <c r="N271" s="6">
        <f t="shared" si="128"/>
        <v>-4.5474735088646412E-13</v>
      </c>
      <c r="O271" s="20">
        <f t="shared" si="129"/>
        <v>-4.5474735088646412E-13</v>
      </c>
      <c r="Q271" s="17"/>
      <c r="R271" s="6">
        <f t="shared" si="130"/>
        <v>3685.0670170373846</v>
      </c>
      <c r="T271" s="30">
        <v>4.9134226893831787</v>
      </c>
      <c r="U271" s="81" t="str">
        <f t="shared" si="131"/>
        <v>YES</v>
      </c>
      <c r="V271" s="84">
        <v>4.8947964771753361</v>
      </c>
      <c r="W271" s="84">
        <f t="shared" si="132"/>
        <v>4.9134226893831787</v>
      </c>
      <c r="X271" s="157">
        <v>5.2393983162762297</v>
      </c>
      <c r="Y271" s="90">
        <f t="shared" si="133"/>
        <v>-0.32597562689305093</v>
      </c>
      <c r="Z271" s="92"/>
      <c r="AA271" s="90">
        <f t="shared" si="134"/>
        <v>4.9134226893831787</v>
      </c>
      <c r="AC271" s="97">
        <v>3875.076932743023</v>
      </c>
      <c r="AD271" s="98">
        <f t="shared" si="135"/>
        <v>-190.00991570563838</v>
      </c>
      <c r="AF271" s="117"/>
    </row>
    <row r="272" spans="1:32" x14ac:dyDescent="0.2">
      <c r="A272" s="93"/>
      <c r="B272" s="29">
        <v>269</v>
      </c>
      <c r="C272" s="93" t="s">
        <v>513</v>
      </c>
      <c r="D272" s="9">
        <v>0</v>
      </c>
      <c r="E272" s="11">
        <v>0</v>
      </c>
      <c r="F272" s="51"/>
      <c r="G272" s="16">
        <f t="shared" si="125"/>
        <v>0</v>
      </c>
      <c r="H272" s="57"/>
      <c r="I272" s="94"/>
      <c r="J272" s="118">
        <v>0</v>
      </c>
      <c r="K272" s="118">
        <v>0</v>
      </c>
      <c r="L272" s="118">
        <v>0</v>
      </c>
      <c r="M272" s="32">
        <f t="shared" si="127"/>
        <v>0</v>
      </c>
      <c r="N272" s="6">
        <f t="shared" si="128"/>
        <v>0</v>
      </c>
      <c r="O272" s="20">
        <f t="shared" si="129"/>
        <v>0</v>
      </c>
      <c r="Q272" s="17"/>
      <c r="R272" s="6">
        <f t="shared" si="130"/>
        <v>0</v>
      </c>
      <c r="T272" s="106"/>
      <c r="U272" s="81" t="str">
        <f t="shared" si="131"/>
        <v>NO</v>
      </c>
      <c r="V272" s="84">
        <v>0</v>
      </c>
      <c r="W272" s="84">
        <f t="shared" si="132"/>
        <v>0</v>
      </c>
      <c r="X272" s="157">
        <v>0</v>
      </c>
      <c r="Y272" s="90">
        <f t="shared" si="133"/>
        <v>0</v>
      </c>
      <c r="Z272" s="92"/>
      <c r="AA272" s="90">
        <f t="shared" si="134"/>
        <v>0</v>
      </c>
      <c r="AC272" s="97">
        <v>2916.1649448303483</v>
      </c>
      <c r="AD272" s="98">
        <f t="shared" si="135"/>
        <v>-2916.1649448303483</v>
      </c>
      <c r="AF272" s="117"/>
    </row>
    <row r="273" spans="1:32" x14ac:dyDescent="0.2">
      <c r="A273" s="63" t="s">
        <v>7</v>
      </c>
      <c r="B273" s="29">
        <v>270</v>
      </c>
      <c r="C273" s="28" t="s">
        <v>205</v>
      </c>
      <c r="D273" s="9">
        <v>19530.887942413356</v>
      </c>
      <c r="E273" s="11">
        <v>2349.2458498072247</v>
      </c>
      <c r="F273" s="51"/>
      <c r="G273" s="16">
        <f t="shared" si="125"/>
        <v>21880.133792220578</v>
      </c>
      <c r="H273" s="57"/>
      <c r="I273" s="53">
        <f t="shared" si="126"/>
        <v>5.1726084615178669</v>
      </c>
      <c r="J273" s="118">
        <v>10241.764753805377</v>
      </c>
      <c r="K273" s="118">
        <v>3258.743330756256</v>
      </c>
      <c r="L273" s="118">
        <v>8379.6257076589445</v>
      </c>
      <c r="M273" s="32">
        <f t="shared" si="127"/>
        <v>21880.133792220578</v>
      </c>
      <c r="N273" s="6">
        <f t="shared" si="128"/>
        <v>0</v>
      </c>
      <c r="O273" s="20">
        <f t="shared" si="129"/>
        <v>0</v>
      </c>
      <c r="Q273" s="17"/>
      <c r="R273" s="6">
        <f t="shared" si="130"/>
        <v>21880.133792220578</v>
      </c>
      <c r="T273" s="30">
        <v>5.1726084615178669</v>
      </c>
      <c r="U273" s="81" t="str">
        <f t="shared" si="131"/>
        <v>YES</v>
      </c>
      <c r="V273" s="84">
        <v>4.8947964771753361</v>
      </c>
      <c r="W273" s="84">
        <f t="shared" si="132"/>
        <v>5.1726084615178669</v>
      </c>
      <c r="X273" s="157">
        <v>5.6241313731921565</v>
      </c>
      <c r="Y273" s="90">
        <f t="shared" si="133"/>
        <v>-0.4515229116742896</v>
      </c>
      <c r="Z273" s="92"/>
      <c r="AA273" s="90">
        <f t="shared" si="134"/>
        <v>5.1726084615178669</v>
      </c>
      <c r="AC273" s="97">
        <v>30097.194559488842</v>
      </c>
      <c r="AD273" s="98">
        <f t="shared" si="135"/>
        <v>-8217.0607672682636</v>
      </c>
      <c r="AF273" s="117"/>
    </row>
    <row r="274" spans="1:32" x14ac:dyDescent="0.2">
      <c r="A274" s="93"/>
      <c r="B274" s="29">
        <v>271</v>
      </c>
      <c r="C274" s="93" t="s">
        <v>514</v>
      </c>
      <c r="D274" s="9">
        <v>0</v>
      </c>
      <c r="E274" s="11">
        <v>0</v>
      </c>
      <c r="F274" s="51"/>
      <c r="G274" s="16">
        <f t="shared" si="125"/>
        <v>0</v>
      </c>
      <c r="H274" s="57"/>
      <c r="I274" s="94"/>
      <c r="J274" s="118">
        <v>0</v>
      </c>
      <c r="K274" s="118">
        <v>0</v>
      </c>
      <c r="L274" s="118">
        <v>0</v>
      </c>
      <c r="M274" s="32">
        <f t="shared" si="127"/>
        <v>0</v>
      </c>
      <c r="N274" s="6">
        <f t="shared" si="128"/>
        <v>0</v>
      </c>
      <c r="O274" s="20">
        <f t="shared" si="129"/>
        <v>0</v>
      </c>
      <c r="Q274" s="17"/>
      <c r="R274" s="6">
        <f t="shared" si="130"/>
        <v>0</v>
      </c>
      <c r="T274" s="106"/>
      <c r="U274" s="81" t="str">
        <f t="shared" si="131"/>
        <v>NO</v>
      </c>
      <c r="V274" s="84">
        <v>0</v>
      </c>
      <c r="W274" s="84">
        <f t="shared" si="132"/>
        <v>0</v>
      </c>
      <c r="X274" s="157">
        <v>0</v>
      </c>
      <c r="Y274" s="90">
        <f t="shared" si="133"/>
        <v>0</v>
      </c>
      <c r="Z274" s="92"/>
      <c r="AA274" s="90">
        <f t="shared" si="134"/>
        <v>0</v>
      </c>
      <c r="AC274" s="97">
        <v>2916.1649448303483</v>
      </c>
      <c r="AD274" s="98">
        <f t="shared" si="135"/>
        <v>-2916.1649448303483</v>
      </c>
      <c r="AF274" s="117"/>
    </row>
    <row r="275" spans="1:32" x14ac:dyDescent="0.2">
      <c r="A275" s="93"/>
      <c r="B275" s="29">
        <v>272</v>
      </c>
      <c r="C275" s="93" t="s">
        <v>515</v>
      </c>
      <c r="D275" s="9">
        <v>0</v>
      </c>
      <c r="E275" s="11">
        <v>0</v>
      </c>
      <c r="F275" s="51"/>
      <c r="G275" s="16">
        <f t="shared" si="125"/>
        <v>0</v>
      </c>
      <c r="H275" s="57"/>
      <c r="I275" s="94"/>
      <c r="J275" s="118">
        <v>0</v>
      </c>
      <c r="K275" s="118">
        <v>0</v>
      </c>
      <c r="L275" s="118">
        <v>0</v>
      </c>
      <c r="M275" s="32">
        <f t="shared" si="127"/>
        <v>0</v>
      </c>
      <c r="N275" s="6">
        <f t="shared" si="128"/>
        <v>0</v>
      </c>
      <c r="O275" s="20">
        <f t="shared" si="129"/>
        <v>0</v>
      </c>
      <c r="Q275" s="17"/>
      <c r="R275" s="6">
        <f t="shared" si="130"/>
        <v>0</v>
      </c>
      <c r="T275" s="106"/>
      <c r="U275" s="81" t="str">
        <f t="shared" si="131"/>
        <v>NO</v>
      </c>
      <c r="V275" s="84">
        <v>0</v>
      </c>
      <c r="W275" s="84">
        <f t="shared" si="132"/>
        <v>0</v>
      </c>
      <c r="X275" s="157">
        <v>0</v>
      </c>
      <c r="Y275" s="90">
        <f t="shared" si="133"/>
        <v>0</v>
      </c>
      <c r="Z275" s="92"/>
      <c r="AA275" s="90">
        <f t="shared" si="134"/>
        <v>0</v>
      </c>
      <c r="AC275" s="97">
        <v>2916.1649448303483</v>
      </c>
      <c r="AD275" s="98">
        <f t="shared" si="135"/>
        <v>-2916.1649448303483</v>
      </c>
      <c r="AF275" s="117"/>
    </row>
    <row r="276" spans="1:32" x14ac:dyDescent="0.2">
      <c r="A276" s="63" t="s">
        <v>7</v>
      </c>
      <c r="B276" s="29">
        <v>273</v>
      </c>
      <c r="C276" s="103" t="s">
        <v>378</v>
      </c>
      <c r="D276" s="9">
        <v>0</v>
      </c>
      <c r="E276" s="11">
        <v>2.6368702085966919E-7</v>
      </c>
      <c r="F276" s="51"/>
      <c r="G276" s="16">
        <f t="shared" si="125"/>
        <v>2.6368702085966919E-7</v>
      </c>
      <c r="H276" s="57"/>
      <c r="I276" s="53">
        <f t="shared" si="126"/>
        <v>4.8947964771753361</v>
      </c>
      <c r="J276" s="118">
        <v>0</v>
      </c>
      <c r="K276" s="118">
        <v>0</v>
      </c>
      <c r="L276" s="118">
        <v>0</v>
      </c>
      <c r="M276" s="32">
        <f t="shared" si="127"/>
        <v>0</v>
      </c>
      <c r="N276" s="6">
        <f t="shared" si="128"/>
        <v>-2.6368702085966919E-7</v>
      </c>
      <c r="O276" s="20">
        <f t="shared" si="129"/>
        <v>-2.6368702085966919E-7</v>
      </c>
      <c r="Q276" s="17"/>
      <c r="R276" s="6">
        <f t="shared" si="130"/>
        <v>2.6368702085966919E-7</v>
      </c>
      <c r="T276" s="30">
        <v>4.8947964771753361</v>
      </c>
      <c r="U276" s="81" t="str">
        <f t="shared" si="131"/>
        <v>YES</v>
      </c>
      <c r="V276" s="84">
        <v>4.8947964771753361</v>
      </c>
      <c r="W276" s="84">
        <f t="shared" si="132"/>
        <v>4.8947964771753361</v>
      </c>
      <c r="X276" s="157">
        <v>5.0935713928501807</v>
      </c>
      <c r="Y276" s="90">
        <f t="shared" si="133"/>
        <v>-0.19877491567484462</v>
      </c>
      <c r="Z276" s="92"/>
      <c r="AA276" s="90">
        <f t="shared" si="134"/>
        <v>4.8947964771753361</v>
      </c>
      <c r="AC276" s="97">
        <v>2916.1649448303483</v>
      </c>
      <c r="AD276" s="98">
        <f t="shared" si="135"/>
        <v>-2916.1649445666612</v>
      </c>
      <c r="AF276" s="117"/>
    </row>
    <row r="277" spans="1:32" x14ac:dyDescent="0.2">
      <c r="A277" s="63" t="s">
        <v>7</v>
      </c>
      <c r="B277" s="29">
        <v>274</v>
      </c>
      <c r="C277" s="28" t="s">
        <v>206</v>
      </c>
      <c r="D277" s="9">
        <v>1856.1269392080776</v>
      </c>
      <c r="E277" s="11">
        <v>111.58124461640739</v>
      </c>
      <c r="F277" s="51"/>
      <c r="G277" s="16">
        <f t="shared" si="125"/>
        <v>1967.7081838244849</v>
      </c>
      <c r="H277" s="57"/>
      <c r="I277" s="53">
        <f t="shared" si="126"/>
        <v>4.8947964771753361</v>
      </c>
      <c r="J277" s="118">
        <v>881.06336589156047</v>
      </c>
      <c r="K277" s="118">
        <v>205.58145204136409</v>
      </c>
      <c r="L277" s="118">
        <v>881.06336589156047</v>
      </c>
      <c r="M277" s="32">
        <f t="shared" si="127"/>
        <v>1967.7081838244849</v>
      </c>
      <c r="N277" s="6">
        <f t="shared" si="128"/>
        <v>0</v>
      </c>
      <c r="O277" s="20">
        <f t="shared" si="129"/>
        <v>0</v>
      </c>
      <c r="Q277" s="17"/>
      <c r="R277" s="6">
        <f t="shared" si="130"/>
        <v>1967.7081838244849</v>
      </c>
      <c r="T277" s="30">
        <v>4.8947964771753361</v>
      </c>
      <c r="U277" s="81" t="str">
        <f t="shared" si="131"/>
        <v>YES</v>
      </c>
      <c r="V277" s="84">
        <v>4.8947964771753361</v>
      </c>
      <c r="W277" s="84">
        <f t="shared" si="132"/>
        <v>4.8947964771753361</v>
      </c>
      <c r="X277" s="157">
        <v>5.0935713928501798</v>
      </c>
      <c r="Y277" s="90">
        <f t="shared" si="133"/>
        <v>-0.19877491567484373</v>
      </c>
      <c r="Z277" s="92"/>
      <c r="AA277" s="90">
        <f t="shared" si="134"/>
        <v>4.8947964771753361</v>
      </c>
      <c r="AC277" s="97">
        <v>2916.1649448303483</v>
      </c>
      <c r="AD277" s="98">
        <f t="shared" si="135"/>
        <v>-948.45676100586343</v>
      </c>
      <c r="AF277" s="117"/>
    </row>
    <row r="278" spans="1:32" x14ac:dyDescent="0.2">
      <c r="A278" s="63" t="s">
        <v>7</v>
      </c>
      <c r="B278" s="29">
        <v>275</v>
      </c>
      <c r="C278" s="28" t="s">
        <v>207</v>
      </c>
      <c r="D278" s="9">
        <v>831.10161457078107</v>
      </c>
      <c r="E278" s="11">
        <v>49.96175132077942</v>
      </c>
      <c r="F278" s="51"/>
      <c r="G278" s="16">
        <f t="shared" si="125"/>
        <v>881.06336589156047</v>
      </c>
      <c r="H278" s="57"/>
      <c r="I278" s="53">
        <f t="shared" si="126"/>
        <v>4.8947964771753361</v>
      </c>
      <c r="J278" s="118">
        <v>0</v>
      </c>
      <c r="K278" s="118">
        <v>0</v>
      </c>
      <c r="L278" s="118">
        <v>881.06336589156047</v>
      </c>
      <c r="M278" s="32">
        <f t="shared" si="127"/>
        <v>881.06336589156047</v>
      </c>
      <c r="N278" s="6">
        <f t="shared" si="128"/>
        <v>0</v>
      </c>
      <c r="O278" s="20">
        <f t="shared" si="129"/>
        <v>0</v>
      </c>
      <c r="Q278" s="17"/>
      <c r="R278" s="6">
        <f t="shared" si="130"/>
        <v>881.06336589156047</v>
      </c>
      <c r="T278" s="30">
        <v>4.8947964771753361</v>
      </c>
      <c r="U278" s="81" t="str">
        <f t="shared" si="131"/>
        <v>YES</v>
      </c>
      <c r="V278" s="84">
        <v>4.8947964771753361</v>
      </c>
      <c r="W278" s="84">
        <f t="shared" si="132"/>
        <v>4.8947964771753361</v>
      </c>
      <c r="X278" s="157">
        <v>5.0935713928501798</v>
      </c>
      <c r="Y278" s="90">
        <f t="shared" si="133"/>
        <v>-0.19877491567484373</v>
      </c>
      <c r="Z278" s="92"/>
      <c r="AA278" s="90">
        <f t="shared" si="134"/>
        <v>4.8947964771753361</v>
      </c>
      <c r="AC278" s="97">
        <v>2762.6825793129619</v>
      </c>
      <c r="AD278" s="98">
        <f t="shared" si="135"/>
        <v>-1881.6192134214016</v>
      </c>
      <c r="AF278" s="117"/>
    </row>
    <row r="279" spans="1:32" x14ac:dyDescent="0.2">
      <c r="A279" s="63" t="s">
        <v>7</v>
      </c>
      <c r="B279" s="29">
        <v>276</v>
      </c>
      <c r="C279" s="28" t="s">
        <v>557</v>
      </c>
      <c r="D279" s="9">
        <v>9280.634696040388</v>
      </c>
      <c r="E279" s="11">
        <v>557.90622308203695</v>
      </c>
      <c r="F279" s="51"/>
      <c r="G279" s="16">
        <f t="shared" si="125"/>
        <v>9838.5409191224244</v>
      </c>
      <c r="H279" s="58"/>
      <c r="I279" s="53">
        <f t="shared" si="126"/>
        <v>4.8947964771753361</v>
      </c>
      <c r="J279" s="118">
        <v>4405.3168294578027</v>
      </c>
      <c r="K279" s="118">
        <v>1027.9072602068206</v>
      </c>
      <c r="L279" s="118">
        <v>4405.3168294578027</v>
      </c>
      <c r="M279" s="32">
        <f t="shared" si="127"/>
        <v>9838.5409191224262</v>
      </c>
      <c r="N279" s="6">
        <f t="shared" si="128"/>
        <v>1.8189894035458565E-12</v>
      </c>
      <c r="O279" s="20">
        <f t="shared" si="129"/>
        <v>1.8189894035458565E-12</v>
      </c>
      <c r="Q279" s="17"/>
      <c r="R279" s="6">
        <f t="shared" si="130"/>
        <v>9838.5409191224244</v>
      </c>
      <c r="T279" s="30">
        <v>4.8947964771753361</v>
      </c>
      <c r="U279" s="81" t="str">
        <f t="shared" si="131"/>
        <v>YES</v>
      </c>
      <c r="V279" s="84">
        <v>4.8947964771753361</v>
      </c>
      <c r="W279" s="84">
        <f t="shared" si="132"/>
        <v>4.8947964771753361</v>
      </c>
      <c r="X279" s="157">
        <v>5.0935713928501798</v>
      </c>
      <c r="Y279" s="90">
        <f t="shared" si="133"/>
        <v>-0.19877491567484373</v>
      </c>
      <c r="Z279" s="92"/>
      <c r="AA279" s="90">
        <f t="shared" si="134"/>
        <v>4.8947964771753361</v>
      </c>
      <c r="AC279" s="97">
        <v>12432.071606908328</v>
      </c>
      <c r="AD279" s="98">
        <f t="shared" si="135"/>
        <v>-2593.5306877859039</v>
      </c>
      <c r="AF279" s="117"/>
    </row>
    <row r="280" spans="1:32" x14ac:dyDescent="0.2">
      <c r="A280" s="63" t="s">
        <v>7</v>
      </c>
      <c r="B280" s="29">
        <v>277</v>
      </c>
      <c r="C280" s="28" t="s">
        <v>218</v>
      </c>
      <c r="D280" s="9">
        <v>9890.1092133922939</v>
      </c>
      <c r="E280" s="11">
        <v>824.04823988299609</v>
      </c>
      <c r="F280" s="51"/>
      <c r="G280" s="16">
        <f t="shared" si="125"/>
        <v>10714.157453275289</v>
      </c>
      <c r="H280" s="58"/>
      <c r="I280" s="53">
        <f t="shared" si="126"/>
        <v>5.0019409212302941</v>
      </c>
      <c r="J280" s="118">
        <v>3781.4673364501023</v>
      </c>
      <c r="K280" s="118">
        <v>3151.2227803750852</v>
      </c>
      <c r="L280" s="118">
        <v>3781.4673364501023</v>
      </c>
      <c r="M280" s="32">
        <f t="shared" si="127"/>
        <v>10714.157453275289</v>
      </c>
      <c r="N280" s="6">
        <f t="shared" si="128"/>
        <v>0</v>
      </c>
      <c r="O280" s="20">
        <f t="shared" si="129"/>
        <v>0</v>
      </c>
      <c r="Q280" s="17"/>
      <c r="R280" s="6">
        <f t="shared" si="130"/>
        <v>10714.157453275289</v>
      </c>
      <c r="T280" s="30">
        <v>5.0019409212302941</v>
      </c>
      <c r="U280" s="81" t="str">
        <f t="shared" si="131"/>
        <v>YES</v>
      </c>
      <c r="V280" s="84">
        <v>4.8947964771753361</v>
      </c>
      <c r="W280" s="84">
        <f t="shared" si="132"/>
        <v>5.0019409212302941</v>
      </c>
      <c r="X280" s="157">
        <v>5.2056259438087409</v>
      </c>
      <c r="Y280" s="90">
        <f t="shared" si="133"/>
        <v>-0.20368502257844678</v>
      </c>
      <c r="Z280" s="92"/>
      <c r="AA280" s="90">
        <f t="shared" si="134"/>
        <v>5.0019409212302941</v>
      </c>
      <c r="AC280" s="97">
        <v>5726.1677282503133</v>
      </c>
      <c r="AD280" s="98">
        <f t="shared" si="135"/>
        <v>4987.989725024976</v>
      </c>
      <c r="AF280" s="117"/>
    </row>
    <row r="281" spans="1:32" x14ac:dyDescent="0.2">
      <c r="A281" s="93"/>
      <c r="B281" s="29">
        <v>278</v>
      </c>
      <c r="C281" s="93" t="s">
        <v>516</v>
      </c>
      <c r="D281" s="9">
        <v>0</v>
      </c>
      <c r="E281" s="11">
        <v>0</v>
      </c>
      <c r="F281" s="51"/>
      <c r="G281" s="16">
        <f t="shared" si="125"/>
        <v>0</v>
      </c>
      <c r="H281" s="58"/>
      <c r="I281" s="94"/>
      <c r="J281" s="118">
        <v>0</v>
      </c>
      <c r="K281" s="118">
        <v>0</v>
      </c>
      <c r="L281" s="118">
        <v>0</v>
      </c>
      <c r="M281" s="32">
        <f t="shared" si="127"/>
        <v>0</v>
      </c>
      <c r="N281" s="6">
        <f t="shared" si="128"/>
        <v>0</v>
      </c>
      <c r="O281" s="20">
        <f t="shared" si="129"/>
        <v>0</v>
      </c>
      <c r="Q281" s="17"/>
      <c r="R281" s="6">
        <f t="shared" si="130"/>
        <v>0</v>
      </c>
      <c r="T281" s="106"/>
      <c r="U281" s="81" t="str">
        <f t="shared" si="131"/>
        <v>NO</v>
      </c>
      <c r="V281" s="84">
        <v>0</v>
      </c>
      <c r="W281" s="84">
        <f t="shared" si="132"/>
        <v>0</v>
      </c>
      <c r="X281" s="157">
        <v>0</v>
      </c>
      <c r="Y281" s="90">
        <f t="shared" si="133"/>
        <v>0</v>
      </c>
      <c r="Z281" s="92"/>
      <c r="AA281" s="90">
        <f t="shared" si="134"/>
        <v>0</v>
      </c>
      <c r="AC281" s="97">
        <v>1995.270751726028</v>
      </c>
      <c r="AD281" s="98">
        <f t="shared" si="135"/>
        <v>-1995.270751726028</v>
      </c>
      <c r="AF281" s="117"/>
    </row>
    <row r="282" spans="1:32" x14ac:dyDescent="0.2">
      <c r="A282" s="28" t="s">
        <v>7</v>
      </c>
      <c r="B282" s="29">
        <v>279</v>
      </c>
      <c r="C282" s="103" t="s">
        <v>379</v>
      </c>
      <c r="D282" s="9">
        <v>0</v>
      </c>
      <c r="E282" s="11">
        <v>2.6368702085966919E-7</v>
      </c>
      <c r="F282" s="51"/>
      <c r="G282" s="16">
        <f t="shared" si="125"/>
        <v>2.6368702085966919E-7</v>
      </c>
      <c r="H282" s="58"/>
      <c r="I282" s="53">
        <f t="shared" si="126"/>
        <v>4.8947964771753361</v>
      </c>
      <c r="J282" s="118">
        <v>0</v>
      </c>
      <c r="K282" s="118">
        <v>0</v>
      </c>
      <c r="L282" s="118">
        <v>0</v>
      </c>
      <c r="M282" s="32">
        <f t="shared" si="127"/>
        <v>0</v>
      </c>
      <c r="N282" s="6">
        <f t="shared" si="128"/>
        <v>-2.6368702085966919E-7</v>
      </c>
      <c r="O282" s="20">
        <f t="shared" si="129"/>
        <v>-2.6368702085966919E-7</v>
      </c>
      <c r="Q282" s="17"/>
      <c r="R282" s="6">
        <f t="shared" si="130"/>
        <v>2.6368702085966919E-7</v>
      </c>
      <c r="T282" s="30">
        <v>4.8947964771753361</v>
      </c>
      <c r="U282" s="81" t="str">
        <f t="shared" si="131"/>
        <v>YES</v>
      </c>
      <c r="V282" s="84">
        <v>4.8947964771753361</v>
      </c>
      <c r="W282" s="84">
        <f t="shared" si="132"/>
        <v>4.8947964771753361</v>
      </c>
      <c r="X282" s="157">
        <v>5.0935713928501807</v>
      </c>
      <c r="Y282" s="90">
        <f t="shared" si="133"/>
        <v>-0.19877491567484462</v>
      </c>
      <c r="Z282" s="92"/>
      <c r="AA282" s="90">
        <f t="shared" si="134"/>
        <v>4.8947964771753361</v>
      </c>
      <c r="AC282" s="97">
        <v>2072.0119344847212</v>
      </c>
      <c r="AD282" s="98">
        <f t="shared" si="135"/>
        <v>-2072.0119342210342</v>
      </c>
      <c r="AF282" s="117"/>
    </row>
    <row r="283" spans="1:32" x14ac:dyDescent="0.2">
      <c r="A283" s="63" t="s">
        <v>7</v>
      </c>
      <c r="B283" s="29">
        <v>280</v>
      </c>
      <c r="C283" s="28" t="s">
        <v>219</v>
      </c>
      <c r="D283" s="9">
        <v>16954.472937243932</v>
      </c>
      <c r="E283" s="11">
        <v>1458.2254794081518</v>
      </c>
      <c r="F283" s="51"/>
      <c r="G283" s="16">
        <f t="shared" si="125"/>
        <v>18412.698416652085</v>
      </c>
      <c r="H283" s="58"/>
      <c r="I283" s="53">
        <f t="shared" si="126"/>
        <v>5.0143514206568858</v>
      </c>
      <c r="J283" s="118">
        <v>5776.5328365967316</v>
      </c>
      <c r="K283" s="118">
        <v>6318.0827900276763</v>
      </c>
      <c r="L283" s="118">
        <v>6318.0827900276763</v>
      </c>
      <c r="M283" s="32">
        <f t="shared" si="127"/>
        <v>18412.698416652085</v>
      </c>
      <c r="N283" s="6">
        <f t="shared" si="128"/>
        <v>0</v>
      </c>
      <c r="O283" s="20">
        <f t="shared" si="129"/>
        <v>0</v>
      </c>
      <c r="Q283" s="17"/>
      <c r="R283" s="6">
        <f t="shared" si="130"/>
        <v>18412.698416652085</v>
      </c>
      <c r="T283" s="30">
        <v>5.0143514206568858</v>
      </c>
      <c r="U283" s="81" t="str">
        <f t="shared" si="131"/>
        <v>YES</v>
      </c>
      <c r="V283" s="84">
        <v>4.8947964771753361</v>
      </c>
      <c r="W283" s="84">
        <f t="shared" si="132"/>
        <v>5.0143514206568858</v>
      </c>
      <c r="X283" s="157">
        <v>5.1442988074961136</v>
      </c>
      <c r="Y283" s="90">
        <f t="shared" si="133"/>
        <v>-0.1299473868392278</v>
      </c>
      <c r="Z283" s="92"/>
      <c r="AA283" s="90">
        <f t="shared" si="134"/>
        <v>5.0143514206568858</v>
      </c>
      <c r="AC283" s="97">
        <v>3714.2732455207597</v>
      </c>
      <c r="AD283" s="98">
        <f t="shared" si="135"/>
        <v>14698.425171131326</v>
      </c>
      <c r="AF283" s="117"/>
    </row>
    <row r="284" spans="1:32" x14ac:dyDescent="0.2">
      <c r="A284" s="28" t="s">
        <v>7</v>
      </c>
      <c r="B284" s="29">
        <v>281</v>
      </c>
      <c r="C284" s="103" t="s">
        <v>380</v>
      </c>
      <c r="D284" s="9">
        <v>0</v>
      </c>
      <c r="E284" s="11">
        <v>3.0096515710764125E-7</v>
      </c>
      <c r="F284" s="51"/>
      <c r="G284" s="16">
        <f t="shared" si="125"/>
        <v>3.0096515710764125E-7</v>
      </c>
      <c r="H284" s="58"/>
      <c r="I284" s="53">
        <f t="shared" si="126"/>
        <v>4.9340366205942541</v>
      </c>
      <c r="J284" s="118">
        <v>0</v>
      </c>
      <c r="K284" s="118">
        <v>0</v>
      </c>
      <c r="L284" s="118">
        <v>0</v>
      </c>
      <c r="M284" s="32">
        <f t="shared" si="127"/>
        <v>0</v>
      </c>
      <c r="N284" s="6">
        <f t="shared" si="128"/>
        <v>-3.0096515710764125E-7</v>
      </c>
      <c r="O284" s="20">
        <f t="shared" si="129"/>
        <v>-3.0096515710764125E-7</v>
      </c>
      <c r="Q284" s="17"/>
      <c r="R284" s="6">
        <f t="shared" si="130"/>
        <v>3.0096515710764125E-7</v>
      </c>
      <c r="T284" s="30">
        <v>4.9340366205942541</v>
      </c>
      <c r="U284" s="81" t="str">
        <f t="shared" si="131"/>
        <v>YES</v>
      </c>
      <c r="V284" s="84">
        <v>4.8947964771753361</v>
      </c>
      <c r="W284" s="84">
        <f t="shared" si="132"/>
        <v>4.9340366205942541</v>
      </c>
      <c r="X284" s="157">
        <v>5.0935713928501807</v>
      </c>
      <c r="Y284" s="90">
        <f t="shared" si="133"/>
        <v>-0.1595347722559266</v>
      </c>
      <c r="Z284" s="92"/>
      <c r="AA284" s="90">
        <f t="shared" si="134"/>
        <v>4.9340366205942541</v>
      </c>
      <c r="AC284" s="97">
        <v>966.25246117983863</v>
      </c>
      <c r="AD284" s="98">
        <f t="shared" si="135"/>
        <v>-966.25246087887342</v>
      </c>
      <c r="AF284" s="117"/>
    </row>
    <row r="285" spans="1:32" x14ac:dyDescent="0.2">
      <c r="A285" s="28" t="s">
        <v>7</v>
      </c>
      <c r="B285" s="29">
        <v>282</v>
      </c>
      <c r="C285" s="28" t="s">
        <v>220</v>
      </c>
      <c r="D285" s="9">
        <v>4294.0250086157021</v>
      </c>
      <c r="E285" s="11">
        <v>263.77408058403915</v>
      </c>
      <c r="F285" s="51"/>
      <c r="G285" s="16">
        <f t="shared" si="125"/>
        <v>4557.7990891997415</v>
      </c>
      <c r="H285" s="58"/>
      <c r="I285" s="53">
        <f t="shared" si="126"/>
        <v>4.900859235698646</v>
      </c>
      <c r="J285" s="118">
        <v>2646.4639872772686</v>
      </c>
      <c r="K285" s="118">
        <v>1029.1804394967157</v>
      </c>
      <c r="L285" s="118">
        <v>882.15466242575633</v>
      </c>
      <c r="M285" s="32">
        <f t="shared" si="127"/>
        <v>4557.7990891997406</v>
      </c>
      <c r="N285" s="6">
        <f t="shared" si="128"/>
        <v>-9.0949470177292824E-13</v>
      </c>
      <c r="O285" s="20">
        <f t="shared" si="129"/>
        <v>-9.0949470177292824E-13</v>
      </c>
      <c r="Q285" s="17"/>
      <c r="R285" s="6">
        <f t="shared" si="130"/>
        <v>4557.7990891997415</v>
      </c>
      <c r="T285" s="30">
        <v>4.900859235698646</v>
      </c>
      <c r="U285" s="81" t="str">
        <f t="shared" si="131"/>
        <v>YES</v>
      </c>
      <c r="V285" s="84">
        <v>4.8947964771753361</v>
      </c>
      <c r="W285" s="84">
        <f t="shared" si="132"/>
        <v>4.900859235698646</v>
      </c>
      <c r="X285" s="157">
        <v>5.0935713928501807</v>
      </c>
      <c r="Y285" s="90">
        <f t="shared" si="133"/>
        <v>-0.19271215715153467</v>
      </c>
      <c r="Z285" s="92"/>
      <c r="AA285" s="90">
        <f t="shared" si="134"/>
        <v>4.900859235698646</v>
      </c>
      <c r="AC285" s="97">
        <v>6753.2240827650176</v>
      </c>
      <c r="AD285" s="98">
        <f t="shared" si="135"/>
        <v>-2195.4249935652761</v>
      </c>
      <c r="AF285" s="117"/>
    </row>
    <row r="286" spans="1:32" x14ac:dyDescent="0.2">
      <c r="A286" s="28" t="s">
        <v>7</v>
      </c>
      <c r="B286" s="29">
        <v>283</v>
      </c>
      <c r="C286" s="103" t="s">
        <v>381</v>
      </c>
      <c r="D286" s="9">
        <v>0</v>
      </c>
      <c r="E286" s="11">
        <v>2.6368702085966919E-7</v>
      </c>
      <c r="F286" s="51"/>
      <c r="G286" s="16">
        <f t="shared" si="125"/>
        <v>2.6368702085966919E-7</v>
      </c>
      <c r="H286" s="58"/>
      <c r="I286" s="53">
        <f t="shared" si="126"/>
        <v>4.8947964771753361</v>
      </c>
      <c r="J286" s="118">
        <v>0</v>
      </c>
      <c r="K286" s="118">
        <v>0</v>
      </c>
      <c r="L286" s="118">
        <v>0</v>
      </c>
      <c r="M286" s="32">
        <f t="shared" si="127"/>
        <v>0</v>
      </c>
      <c r="N286" s="6">
        <f t="shared" si="128"/>
        <v>-2.6368702085966919E-7</v>
      </c>
      <c r="O286" s="20">
        <f t="shared" si="129"/>
        <v>-2.6368702085966919E-7</v>
      </c>
      <c r="Q286" s="17"/>
      <c r="R286" s="6">
        <f t="shared" si="130"/>
        <v>2.6368702085966919E-7</v>
      </c>
      <c r="T286" s="30">
        <v>4.8947964771753361</v>
      </c>
      <c r="U286" s="81" t="str">
        <f t="shared" si="131"/>
        <v>YES</v>
      </c>
      <c r="V286" s="84">
        <v>4.8947964771753361</v>
      </c>
      <c r="W286" s="84">
        <f t="shared" si="132"/>
        <v>4.8947964771753361</v>
      </c>
      <c r="X286" s="157">
        <v>5.0935713928501807</v>
      </c>
      <c r="Y286" s="90">
        <f t="shared" si="133"/>
        <v>-0.19877491567484462</v>
      </c>
      <c r="Z286" s="92"/>
      <c r="AA286" s="90">
        <f t="shared" si="134"/>
        <v>4.8947964771753361</v>
      </c>
      <c r="AC286" s="97">
        <v>2916.1649448303483</v>
      </c>
      <c r="AD286" s="98">
        <f t="shared" si="135"/>
        <v>-2916.1649445666612</v>
      </c>
      <c r="AF286" s="117"/>
    </row>
    <row r="287" spans="1:32" x14ac:dyDescent="0.2">
      <c r="A287" s="28" t="s">
        <v>7</v>
      </c>
      <c r="B287" s="29">
        <v>284</v>
      </c>
      <c r="C287" s="103" t="s">
        <v>382</v>
      </c>
      <c r="D287" s="9">
        <v>0</v>
      </c>
      <c r="E287" s="11">
        <v>2.6368702085966919E-7</v>
      </c>
      <c r="F287" s="51"/>
      <c r="G287" s="16">
        <f t="shared" si="125"/>
        <v>2.6368702085966919E-7</v>
      </c>
      <c r="H287" s="58"/>
      <c r="I287" s="53">
        <f t="shared" si="126"/>
        <v>4.8947964771753361</v>
      </c>
      <c r="J287" s="118">
        <v>0</v>
      </c>
      <c r="K287" s="118">
        <v>0</v>
      </c>
      <c r="L287" s="118">
        <v>0</v>
      </c>
      <c r="M287" s="32">
        <f t="shared" si="127"/>
        <v>0</v>
      </c>
      <c r="N287" s="6">
        <f t="shared" si="128"/>
        <v>-2.6368702085966919E-7</v>
      </c>
      <c r="O287" s="20">
        <f t="shared" si="129"/>
        <v>-2.6368702085966919E-7</v>
      </c>
      <c r="Q287" s="17"/>
      <c r="R287" s="6">
        <f t="shared" si="130"/>
        <v>2.6368702085966919E-7</v>
      </c>
      <c r="T287" s="30">
        <v>4.8947964771753361</v>
      </c>
      <c r="U287" s="81" t="str">
        <f t="shared" si="131"/>
        <v>YES</v>
      </c>
      <c r="V287" s="84">
        <v>4.8947964771753361</v>
      </c>
      <c r="W287" s="84">
        <f t="shared" si="132"/>
        <v>4.8947964771753361</v>
      </c>
      <c r="X287" s="157">
        <v>5.0935713928501807</v>
      </c>
      <c r="Y287" s="90">
        <f t="shared" si="133"/>
        <v>-0.19877491567484462</v>
      </c>
      <c r="Z287" s="92"/>
      <c r="AA287" s="90">
        <f t="shared" si="134"/>
        <v>4.8947964771753361</v>
      </c>
      <c r="AC287" s="97">
        <v>3683.576772417282</v>
      </c>
      <c r="AD287" s="98">
        <f t="shared" si="135"/>
        <v>-3683.5767721535949</v>
      </c>
      <c r="AF287" s="117"/>
    </row>
    <row r="288" spans="1:32" x14ac:dyDescent="0.2">
      <c r="A288" s="28" t="s">
        <v>7</v>
      </c>
      <c r="B288" s="29">
        <v>285</v>
      </c>
      <c r="C288" s="103" t="s">
        <v>383</v>
      </c>
      <c r="D288" s="9">
        <v>1800.7201649033589</v>
      </c>
      <c r="E288" s="11">
        <v>108.25046119502208</v>
      </c>
      <c r="F288" s="51"/>
      <c r="G288" s="16">
        <f t="shared" si="125"/>
        <v>1908.970626098381</v>
      </c>
      <c r="H288" s="58"/>
      <c r="I288" s="53">
        <f t="shared" si="126"/>
        <v>4.8947964771753361</v>
      </c>
      <c r="J288" s="118">
        <v>881.06336589156047</v>
      </c>
      <c r="K288" s="118">
        <v>1027.9072602068206</v>
      </c>
      <c r="L288" s="118">
        <v>0</v>
      </c>
      <c r="M288" s="32">
        <f t="shared" si="127"/>
        <v>1908.9706260983812</v>
      </c>
      <c r="N288" s="6">
        <f t="shared" si="128"/>
        <v>2.2737367544323206E-13</v>
      </c>
      <c r="O288" s="20">
        <f t="shared" si="129"/>
        <v>2.2737367544323206E-13</v>
      </c>
      <c r="Q288" s="17"/>
      <c r="R288" s="6">
        <f t="shared" si="130"/>
        <v>1908.970626098381</v>
      </c>
      <c r="T288" s="30">
        <v>4.8947964771753361</v>
      </c>
      <c r="U288" s="81" t="str">
        <f t="shared" si="131"/>
        <v>YES</v>
      </c>
      <c r="V288" s="84">
        <v>4.8947964771753361</v>
      </c>
      <c r="W288" s="84">
        <f t="shared" si="132"/>
        <v>4.8947964771753361</v>
      </c>
      <c r="X288" s="157">
        <v>5.0935713928501807</v>
      </c>
      <c r="Y288" s="90">
        <f t="shared" si="133"/>
        <v>-0.19877491567484462</v>
      </c>
      <c r="Z288" s="92"/>
      <c r="AA288" s="90">
        <f t="shared" si="134"/>
        <v>4.8947964771753361</v>
      </c>
      <c r="AC288" s="97">
        <v>2916.1649448303483</v>
      </c>
      <c r="AD288" s="98">
        <f t="shared" si="135"/>
        <v>-1007.1943187319673</v>
      </c>
      <c r="AF288" s="117"/>
    </row>
    <row r="289" spans="1:32" x14ac:dyDescent="0.2">
      <c r="A289" s="28" t="s">
        <v>16</v>
      </c>
      <c r="B289" s="29">
        <v>286</v>
      </c>
      <c r="C289" s="28" t="s">
        <v>221</v>
      </c>
      <c r="D289" s="9">
        <v>113999.4381319588</v>
      </c>
      <c r="E289" s="11">
        <v>7955.1362345698108</v>
      </c>
      <c r="F289" s="51"/>
      <c r="G289" s="16">
        <f t="shared" si="125"/>
        <v>121954.57436652861</v>
      </c>
      <c r="H289" s="58"/>
      <c r="I289" s="53">
        <f t="shared" si="126"/>
        <v>4.9394319306005912</v>
      </c>
      <c r="J289" s="118">
        <v>43565.789627897211</v>
      </c>
      <c r="K289" s="118">
        <v>44603.07033332334</v>
      </c>
      <c r="L289" s="118">
        <v>33785.714405308041</v>
      </c>
      <c r="M289" s="32">
        <f t="shared" si="127"/>
        <v>121954.5743665286</v>
      </c>
      <c r="N289" s="6">
        <f t="shared" si="128"/>
        <v>-1.4551915228366852E-11</v>
      </c>
      <c r="O289" s="20">
        <f t="shared" si="129"/>
        <v>-1.4551915228366852E-11</v>
      </c>
      <c r="Q289" s="17"/>
      <c r="R289" s="6">
        <f t="shared" si="130"/>
        <v>121954.57436652861</v>
      </c>
      <c r="T289" s="30">
        <v>4.9394319306005912</v>
      </c>
      <c r="U289" s="81" t="str">
        <f t="shared" si="131"/>
        <v>NO</v>
      </c>
      <c r="V289" s="84">
        <v>0</v>
      </c>
      <c r="W289" s="84">
        <f t="shared" si="132"/>
        <v>4.9394319306005912</v>
      </c>
      <c r="X289" s="157">
        <v>5.156385175639266</v>
      </c>
      <c r="Y289" s="90">
        <f t="shared" si="133"/>
        <v>-0.21695324503867486</v>
      </c>
      <c r="Z289" s="92"/>
      <c r="AA289" s="90">
        <f t="shared" si="134"/>
        <v>4.9394319306005912</v>
      </c>
      <c r="AC289" s="97">
        <v>132019.18188004862</v>
      </c>
      <c r="AD289" s="98">
        <f t="shared" si="135"/>
        <v>-10064.607513520008</v>
      </c>
      <c r="AF289" s="117"/>
    </row>
    <row r="290" spans="1:32" x14ac:dyDescent="0.2">
      <c r="A290" s="28" t="s">
        <v>7</v>
      </c>
      <c r="B290" s="29">
        <v>287</v>
      </c>
      <c r="C290" s="103" t="s">
        <v>384</v>
      </c>
      <c r="D290" s="9">
        <v>0</v>
      </c>
      <c r="E290" s="11">
        <v>2.6368702085966919E-7</v>
      </c>
      <c r="F290" s="51"/>
      <c r="G290" s="16">
        <f t="shared" si="125"/>
        <v>2.6368702085966919E-7</v>
      </c>
      <c r="H290" s="58"/>
      <c r="I290" s="53">
        <f t="shared" si="126"/>
        <v>4.8947964771753361</v>
      </c>
      <c r="J290" s="118">
        <v>0</v>
      </c>
      <c r="K290" s="118">
        <v>0</v>
      </c>
      <c r="L290" s="118">
        <v>0</v>
      </c>
      <c r="M290" s="32">
        <f t="shared" si="127"/>
        <v>0</v>
      </c>
      <c r="N290" s="6">
        <f t="shared" si="128"/>
        <v>-2.6368702085966919E-7</v>
      </c>
      <c r="O290" s="20">
        <f t="shared" si="129"/>
        <v>-2.6368702085966919E-7</v>
      </c>
      <c r="Q290" s="17"/>
      <c r="R290" s="6">
        <f t="shared" si="130"/>
        <v>2.6368702085966919E-7</v>
      </c>
      <c r="T290" s="30">
        <v>4.8947964771753361</v>
      </c>
      <c r="U290" s="81" t="str">
        <f t="shared" si="131"/>
        <v>YES</v>
      </c>
      <c r="V290" s="84">
        <v>4.8947964771753361</v>
      </c>
      <c r="W290" s="84">
        <f t="shared" si="132"/>
        <v>4.8947964771753361</v>
      </c>
      <c r="X290" s="157">
        <v>5.0935713928501807</v>
      </c>
      <c r="Y290" s="90">
        <f t="shared" si="133"/>
        <v>-0.19877491567484462</v>
      </c>
      <c r="Z290" s="92"/>
      <c r="AA290" s="90">
        <f t="shared" si="134"/>
        <v>4.8947964771753361</v>
      </c>
      <c r="AC290" s="97">
        <v>2916.1649448303483</v>
      </c>
      <c r="AD290" s="98">
        <f t="shared" si="135"/>
        <v>-2916.1649445666612</v>
      </c>
      <c r="AF290" s="117"/>
    </row>
    <row r="291" spans="1:32" x14ac:dyDescent="0.2">
      <c r="A291" s="28" t="s">
        <v>16</v>
      </c>
      <c r="B291" s="29">
        <v>288</v>
      </c>
      <c r="C291" s="28" t="s">
        <v>222</v>
      </c>
      <c r="D291" s="9">
        <v>92252.279217356685</v>
      </c>
      <c r="E291" s="11">
        <v>8760.222573429186</v>
      </c>
      <c r="F291" s="51"/>
      <c r="G291" s="16">
        <f t="shared" si="125"/>
        <v>101012.50179078587</v>
      </c>
      <c r="H291" s="58"/>
      <c r="I291" s="53">
        <f t="shared" si="126"/>
        <v>5.0556807703096034</v>
      </c>
      <c r="J291" s="118">
        <v>34580.856468917686</v>
      </c>
      <c r="K291" s="118">
        <v>38220.9466235406</v>
      </c>
      <c r="L291" s="118">
        <v>28210.698698327586</v>
      </c>
      <c r="M291" s="32">
        <f t="shared" si="127"/>
        <v>101012.50179078587</v>
      </c>
      <c r="N291" s="6">
        <f t="shared" si="128"/>
        <v>0</v>
      </c>
      <c r="O291" s="20">
        <f t="shared" si="129"/>
        <v>0</v>
      </c>
      <c r="Q291" s="17"/>
      <c r="R291" s="6">
        <f t="shared" si="130"/>
        <v>101012.50179078587</v>
      </c>
      <c r="T291" s="30">
        <v>5.0556807703096034</v>
      </c>
      <c r="U291" s="81" t="str">
        <f t="shared" si="131"/>
        <v>NO</v>
      </c>
      <c r="V291" s="84">
        <v>0</v>
      </c>
      <c r="W291" s="84">
        <f t="shared" si="132"/>
        <v>5.0556807703096034</v>
      </c>
      <c r="X291" s="157">
        <v>5.3452402071839531</v>
      </c>
      <c r="Y291" s="90">
        <f t="shared" si="133"/>
        <v>-0.28955943687434971</v>
      </c>
      <c r="Z291" s="92"/>
      <c r="AA291" s="90">
        <f t="shared" si="134"/>
        <v>5.0556807703096034</v>
      </c>
      <c r="AC291" s="97">
        <v>63798.811930607269</v>
      </c>
      <c r="AD291" s="98">
        <f t="shared" si="135"/>
        <v>37213.689860178602</v>
      </c>
      <c r="AF291" s="117"/>
    </row>
    <row r="292" spans="1:32" x14ac:dyDescent="0.2">
      <c r="A292" s="28" t="s">
        <v>16</v>
      </c>
      <c r="B292" s="29">
        <v>289</v>
      </c>
      <c r="C292" s="28" t="s">
        <v>223</v>
      </c>
      <c r="D292" s="9">
        <v>50004.613810008654</v>
      </c>
      <c r="E292" s="11">
        <v>5812.9205611132138</v>
      </c>
      <c r="F292" s="51"/>
      <c r="G292" s="16">
        <f t="shared" si="125"/>
        <v>55817.534371121867</v>
      </c>
      <c r="H292" s="58"/>
      <c r="I292" s="53">
        <f t="shared" si="126"/>
        <v>5.1539736261423705</v>
      </c>
      <c r="J292" s="118">
        <v>23192.881317640666</v>
      </c>
      <c r="K292" s="118">
        <v>20564.354768308058</v>
      </c>
      <c r="L292" s="118">
        <v>12060.298285173147</v>
      </c>
      <c r="M292" s="32">
        <f t="shared" si="127"/>
        <v>55817.534371121874</v>
      </c>
      <c r="N292" s="6">
        <f t="shared" si="128"/>
        <v>7.2759576141834259E-12</v>
      </c>
      <c r="O292" s="20">
        <f t="shared" si="129"/>
        <v>7.2759576141834259E-12</v>
      </c>
      <c r="Q292" s="17"/>
      <c r="R292" s="6">
        <f t="shared" si="130"/>
        <v>55817.534371121867</v>
      </c>
      <c r="T292" s="30">
        <v>5.1539736261423705</v>
      </c>
      <c r="U292" s="81" t="str">
        <f t="shared" si="131"/>
        <v>NO</v>
      </c>
      <c r="V292" s="84">
        <v>0</v>
      </c>
      <c r="W292" s="84">
        <f t="shared" si="132"/>
        <v>5.1539736261423705</v>
      </c>
      <c r="X292" s="157">
        <v>5.4774677536537029</v>
      </c>
      <c r="Y292" s="90">
        <f t="shared" si="133"/>
        <v>-0.32349412751133233</v>
      </c>
      <c r="Z292" s="92"/>
      <c r="AA292" s="90">
        <f t="shared" si="134"/>
        <v>5.1539736261423705</v>
      </c>
      <c r="AC292" s="97">
        <v>45368.815657913117</v>
      </c>
      <c r="AD292" s="98">
        <f t="shared" si="135"/>
        <v>10448.718713208749</v>
      </c>
      <c r="AF292" s="117"/>
    </row>
    <row r="293" spans="1:32" x14ac:dyDescent="0.2">
      <c r="A293" s="28" t="s">
        <v>16</v>
      </c>
      <c r="B293" s="29">
        <v>290</v>
      </c>
      <c r="C293" s="28" t="s">
        <v>224</v>
      </c>
      <c r="D293" s="9">
        <v>11081.354860943746</v>
      </c>
      <c r="E293" s="11">
        <v>1009.4955204436926</v>
      </c>
      <c r="F293" s="51"/>
      <c r="G293" s="16">
        <f t="shared" si="125"/>
        <v>12090.850381387438</v>
      </c>
      <c r="H293" s="58"/>
      <c r="I293" s="53">
        <f t="shared" si="126"/>
        <v>5.0378543255780999</v>
      </c>
      <c r="J293" s="118">
        <v>5440.8826716243475</v>
      </c>
      <c r="K293" s="118">
        <v>2115.898816742802</v>
      </c>
      <c r="L293" s="118">
        <v>4534.0688930202896</v>
      </c>
      <c r="M293" s="32">
        <f t="shared" si="127"/>
        <v>12090.850381387439</v>
      </c>
      <c r="N293" s="6">
        <f t="shared" si="128"/>
        <v>1.8189894035458565E-12</v>
      </c>
      <c r="O293" s="20">
        <f t="shared" si="129"/>
        <v>1.8189894035458565E-12</v>
      </c>
      <c r="Q293" s="17"/>
      <c r="R293" s="6">
        <f t="shared" si="130"/>
        <v>12090.850381387438</v>
      </c>
      <c r="T293" s="30">
        <v>5.0378543255780999</v>
      </c>
      <c r="U293" s="81" t="str">
        <f t="shared" si="131"/>
        <v>NO</v>
      </c>
      <c r="V293" s="84">
        <v>0</v>
      </c>
      <c r="W293" s="84">
        <f t="shared" si="132"/>
        <v>5.0378543255780999</v>
      </c>
      <c r="X293" s="157">
        <v>5.2927995291564871</v>
      </c>
      <c r="Y293" s="90">
        <f t="shared" si="133"/>
        <v>-0.25494520357838724</v>
      </c>
      <c r="Z293" s="92"/>
      <c r="AA293" s="90">
        <f t="shared" si="134"/>
        <v>5.0378543255780999</v>
      </c>
      <c r="AC293" s="97">
        <v>20710.327088641236</v>
      </c>
      <c r="AD293" s="98">
        <f t="shared" si="135"/>
        <v>-8619.4767072537979</v>
      </c>
      <c r="AF293" s="117"/>
    </row>
    <row r="294" spans="1:32" x14ac:dyDescent="0.2">
      <c r="A294" s="28" t="s">
        <v>7</v>
      </c>
      <c r="B294" s="29">
        <v>291</v>
      </c>
      <c r="C294" s="103" t="s">
        <v>385</v>
      </c>
      <c r="D294" s="9">
        <v>0</v>
      </c>
      <c r="E294" s="11">
        <v>4.2316183082819309E-7</v>
      </c>
      <c r="F294" s="51"/>
      <c r="G294" s="16">
        <f t="shared" si="125"/>
        <v>4.2316183082819309E-7</v>
      </c>
      <c r="H294" s="58"/>
      <c r="I294" s="53">
        <f t="shared" si="126"/>
        <v>5.0626646981948342</v>
      </c>
      <c r="J294" s="118">
        <v>0</v>
      </c>
      <c r="K294" s="118">
        <v>0</v>
      </c>
      <c r="L294" s="118">
        <v>0</v>
      </c>
      <c r="M294" s="32">
        <f t="shared" si="127"/>
        <v>0</v>
      </c>
      <c r="N294" s="6">
        <f t="shared" si="128"/>
        <v>-4.2316183082819309E-7</v>
      </c>
      <c r="O294" s="20">
        <f t="shared" si="129"/>
        <v>-4.2316183082819309E-7</v>
      </c>
      <c r="Q294" s="17"/>
      <c r="R294" s="6">
        <f t="shared" si="130"/>
        <v>4.2316183082819309E-7</v>
      </c>
      <c r="T294" s="30">
        <v>5.0626646981948342</v>
      </c>
      <c r="U294" s="81" t="str">
        <f t="shared" si="131"/>
        <v>YES</v>
      </c>
      <c r="V294" s="84">
        <v>4.8947964771753361</v>
      </c>
      <c r="W294" s="84">
        <f t="shared" si="132"/>
        <v>5.0626646981948342</v>
      </c>
      <c r="X294" s="157">
        <v>5.0935713928501807</v>
      </c>
      <c r="Y294" s="90">
        <f t="shared" si="133"/>
        <v>-3.0906694655346456E-2</v>
      </c>
      <c r="Z294" s="92"/>
      <c r="AA294" s="90">
        <f t="shared" si="134"/>
        <v>5.0626646981948342</v>
      </c>
      <c r="AC294" s="97">
        <v>2936.0454193715177</v>
      </c>
      <c r="AD294" s="98">
        <f t="shared" si="135"/>
        <v>-2936.0454189483557</v>
      </c>
      <c r="AF294" s="117"/>
    </row>
    <row r="295" spans="1:32" x14ac:dyDescent="0.2">
      <c r="A295" s="93"/>
      <c r="B295" s="29">
        <v>292</v>
      </c>
      <c r="C295" s="28" t="s">
        <v>93</v>
      </c>
      <c r="D295" s="9">
        <v>0</v>
      </c>
      <c r="E295" s="11">
        <v>0</v>
      </c>
      <c r="F295" s="51"/>
      <c r="G295" s="16">
        <f t="shared" si="125"/>
        <v>0</v>
      </c>
      <c r="H295" s="57"/>
      <c r="I295" s="94"/>
      <c r="J295" s="118">
        <v>0</v>
      </c>
      <c r="K295" s="118">
        <v>0</v>
      </c>
      <c r="L295" s="118">
        <v>0</v>
      </c>
      <c r="M295" s="32">
        <f t="shared" si="127"/>
        <v>0</v>
      </c>
      <c r="N295" s="6">
        <f t="shared" si="128"/>
        <v>0</v>
      </c>
      <c r="O295" s="20">
        <f t="shared" si="129"/>
        <v>0</v>
      </c>
      <c r="Q295" s="17"/>
      <c r="R295" s="6">
        <f t="shared" si="130"/>
        <v>0</v>
      </c>
      <c r="T295" s="106"/>
      <c r="U295" s="81" t="str">
        <f t="shared" si="131"/>
        <v>NO</v>
      </c>
      <c r="V295" s="84">
        <v>0</v>
      </c>
      <c r="W295" s="84">
        <f t="shared" si="132"/>
        <v>0</v>
      </c>
      <c r="X295" s="157">
        <v>0</v>
      </c>
      <c r="Y295" s="90">
        <f t="shared" si="133"/>
        <v>0</v>
      </c>
      <c r="Z295" s="92"/>
      <c r="AA295" s="90">
        <f t="shared" si="134"/>
        <v>0</v>
      </c>
      <c r="AC295" s="97">
        <v>0</v>
      </c>
      <c r="AD295" s="98">
        <f t="shared" si="135"/>
        <v>0</v>
      </c>
      <c r="AF295" s="117"/>
    </row>
    <row r="296" spans="1:32" x14ac:dyDescent="0.2">
      <c r="A296" s="28" t="s">
        <v>7</v>
      </c>
      <c r="B296" s="29">
        <v>293</v>
      </c>
      <c r="C296" s="103" t="s">
        <v>386</v>
      </c>
      <c r="D296" s="9">
        <v>0</v>
      </c>
      <c r="E296" s="11">
        <v>2.6368702085966919E-7</v>
      </c>
      <c r="F296" s="51"/>
      <c r="G296" s="16">
        <f t="shared" si="125"/>
        <v>2.6368702085966919E-7</v>
      </c>
      <c r="H296" s="58"/>
      <c r="I296" s="53">
        <f t="shared" ref="I296:I297" si="136">W296</f>
        <v>4.8947964771753361</v>
      </c>
      <c r="J296" s="118">
        <v>0</v>
      </c>
      <c r="K296" s="118">
        <v>0</v>
      </c>
      <c r="L296" s="118">
        <v>0</v>
      </c>
      <c r="M296" s="32">
        <f t="shared" si="127"/>
        <v>0</v>
      </c>
      <c r="N296" s="6">
        <f t="shared" si="128"/>
        <v>-2.6368702085966919E-7</v>
      </c>
      <c r="O296" s="20">
        <f t="shared" si="129"/>
        <v>-2.6368702085966919E-7</v>
      </c>
      <c r="Q296" s="17"/>
      <c r="R296" s="6">
        <f t="shared" si="130"/>
        <v>2.6368702085966919E-7</v>
      </c>
      <c r="T296" s="30">
        <v>4.8947964771753361</v>
      </c>
      <c r="U296" s="81" t="str">
        <f t="shared" si="131"/>
        <v>YES</v>
      </c>
      <c r="V296" s="84">
        <v>4.8947964771753361</v>
      </c>
      <c r="W296" s="84">
        <f t="shared" si="132"/>
        <v>4.8947964771753361</v>
      </c>
      <c r="X296" s="157">
        <v>5.0935713928501807</v>
      </c>
      <c r="Y296" s="90">
        <f t="shared" si="133"/>
        <v>-0.19877491567484462</v>
      </c>
      <c r="Z296" s="92"/>
      <c r="AA296" s="90">
        <f t="shared" si="134"/>
        <v>4.8947964771753361</v>
      </c>
      <c r="AC296" s="97">
        <v>920.89419310432049</v>
      </c>
      <c r="AD296" s="98">
        <f t="shared" si="135"/>
        <v>-920.89419284063342</v>
      </c>
      <c r="AF296" s="117"/>
    </row>
    <row r="297" spans="1:32" x14ac:dyDescent="0.2">
      <c r="A297" s="28" t="s">
        <v>7</v>
      </c>
      <c r="B297" s="29">
        <v>294</v>
      </c>
      <c r="C297" s="28" t="s">
        <v>544</v>
      </c>
      <c r="D297" s="9">
        <v>775.6948402660621</v>
      </c>
      <c r="E297" s="11">
        <v>79.669477288833804</v>
      </c>
      <c r="F297" s="51"/>
      <c r="G297" s="16">
        <f t="shared" si="125"/>
        <v>855.36431755489593</v>
      </c>
      <c r="H297" s="58"/>
      <c r="I297" s="53">
        <f t="shared" si="136"/>
        <v>5.0914542711600959</v>
      </c>
      <c r="J297" s="118">
        <v>855.36431755489593</v>
      </c>
      <c r="K297" s="118">
        <v>0</v>
      </c>
      <c r="L297" s="118">
        <v>0</v>
      </c>
      <c r="M297" s="32">
        <f t="shared" si="127"/>
        <v>855.36431755489593</v>
      </c>
      <c r="N297" s="6">
        <f t="shared" si="128"/>
        <v>0</v>
      </c>
      <c r="O297" s="20">
        <f t="shared" si="129"/>
        <v>0</v>
      </c>
      <c r="Q297" s="17"/>
      <c r="R297" s="6">
        <f t="shared" si="130"/>
        <v>855.36431755489593</v>
      </c>
      <c r="T297" s="30">
        <v>5.0914542711600959</v>
      </c>
      <c r="U297" s="81" t="str">
        <f t="shared" si="131"/>
        <v>YES</v>
      </c>
      <c r="V297" s="84">
        <v>4.8947964771753361</v>
      </c>
      <c r="W297" s="84">
        <f t="shared" si="132"/>
        <v>5.0914542711600959</v>
      </c>
      <c r="X297" s="157">
        <v>5.1783713928501802</v>
      </c>
      <c r="Y297" s="90">
        <f t="shared" si="133"/>
        <v>-8.6917121690084365E-2</v>
      </c>
      <c r="Z297" s="92"/>
      <c r="AA297" s="90">
        <f t="shared" si="134"/>
        <v>5.0914542711600959</v>
      </c>
      <c r="AC297" s="97">
        <v>3012.7077535057665</v>
      </c>
      <c r="AD297" s="98">
        <f t="shared" si="135"/>
        <v>-2157.3434359508706</v>
      </c>
      <c r="AF297" s="117"/>
    </row>
    <row r="298" spans="1:32" x14ac:dyDescent="0.2">
      <c r="A298" s="28" t="s">
        <v>7</v>
      </c>
      <c r="B298" s="29">
        <v>295</v>
      </c>
      <c r="C298" s="28" t="s">
        <v>225</v>
      </c>
      <c r="D298" s="9">
        <v>6870.4400137851217</v>
      </c>
      <c r="E298" s="11">
        <v>413.01714425177647</v>
      </c>
      <c r="F298" s="51"/>
      <c r="G298" s="16">
        <f t="shared" si="125"/>
        <v>7283.4571580368984</v>
      </c>
      <c r="H298" s="58"/>
      <c r="I298" s="53">
        <f t="shared" si="126"/>
        <v>4.8947964771753361</v>
      </c>
      <c r="J298" s="118">
        <v>2819.4027708529929</v>
      </c>
      <c r="K298" s="118">
        <v>1644.6516163309127</v>
      </c>
      <c r="L298" s="118">
        <v>2819.4027708529929</v>
      </c>
      <c r="M298" s="32">
        <f t="shared" si="127"/>
        <v>7283.4571580368984</v>
      </c>
      <c r="N298" s="6">
        <f t="shared" si="128"/>
        <v>0</v>
      </c>
      <c r="O298" s="20">
        <f t="shared" si="129"/>
        <v>0</v>
      </c>
      <c r="Q298" s="17"/>
      <c r="R298" s="6">
        <f t="shared" si="130"/>
        <v>7283.4571580368984</v>
      </c>
      <c r="T298" s="30">
        <v>4.8947964771753361</v>
      </c>
      <c r="U298" s="81" t="str">
        <f t="shared" si="131"/>
        <v>YES</v>
      </c>
      <c r="V298" s="84">
        <v>4.8947964771753361</v>
      </c>
      <c r="W298" s="84">
        <f t="shared" si="132"/>
        <v>4.8947964771753361</v>
      </c>
      <c r="X298" s="157">
        <v>5.0935713928501798</v>
      </c>
      <c r="Y298" s="90">
        <f t="shared" si="133"/>
        <v>-0.19877491567484373</v>
      </c>
      <c r="Z298" s="92"/>
      <c r="AA298" s="90">
        <f t="shared" si="134"/>
        <v>4.8947964771753361</v>
      </c>
      <c r="AC298" s="97">
        <v>6139.2946206954712</v>
      </c>
      <c r="AD298" s="98">
        <f t="shared" si="135"/>
        <v>1144.1625373414272</v>
      </c>
      <c r="AF298" s="117"/>
    </row>
    <row r="299" spans="1:32" x14ac:dyDescent="0.2">
      <c r="A299" s="28" t="s">
        <v>7</v>
      </c>
      <c r="B299" s="29">
        <v>296</v>
      </c>
      <c r="C299" s="28" t="s">
        <v>388</v>
      </c>
      <c r="D299" s="9">
        <v>831.10161457078107</v>
      </c>
      <c r="E299" s="11">
        <v>49.96175132077942</v>
      </c>
      <c r="F299" s="51"/>
      <c r="G299" s="16">
        <f t="shared" si="125"/>
        <v>881.06336589156047</v>
      </c>
      <c r="H299" s="58"/>
      <c r="I299" s="53">
        <f t="shared" si="126"/>
        <v>4.8947964771753361</v>
      </c>
      <c r="J299" s="118">
        <v>881.06336589156047</v>
      </c>
      <c r="K299" s="118">
        <v>0</v>
      </c>
      <c r="L299" s="118">
        <v>0</v>
      </c>
      <c r="M299" s="32">
        <f t="shared" si="127"/>
        <v>881.06336589156047</v>
      </c>
      <c r="N299" s="6">
        <f t="shared" si="128"/>
        <v>0</v>
      </c>
      <c r="O299" s="20">
        <f t="shared" si="129"/>
        <v>0</v>
      </c>
      <c r="Q299" s="17"/>
      <c r="R299" s="6">
        <f t="shared" si="130"/>
        <v>881.06336589156047</v>
      </c>
      <c r="T299" s="30">
        <v>4.8947964771753361</v>
      </c>
      <c r="U299" s="81" t="str">
        <f t="shared" si="131"/>
        <v>YES</v>
      </c>
      <c r="V299" s="84">
        <v>4.8947964771753361</v>
      </c>
      <c r="W299" s="84">
        <f t="shared" si="132"/>
        <v>4.8947964771753361</v>
      </c>
      <c r="X299" s="157">
        <v>5.0935713928501798</v>
      </c>
      <c r="Y299" s="90">
        <f t="shared" si="133"/>
        <v>-0.19877491567484373</v>
      </c>
      <c r="Z299" s="92"/>
      <c r="AA299" s="90">
        <f t="shared" si="134"/>
        <v>4.8947964771753361</v>
      </c>
      <c r="AC299" s="97">
        <v>2916.1649448303483</v>
      </c>
      <c r="AD299" s="98">
        <f t="shared" si="135"/>
        <v>-2035.101578938788</v>
      </c>
      <c r="AF299" s="117"/>
    </row>
    <row r="300" spans="1:32" x14ac:dyDescent="0.2">
      <c r="A300" s="28" t="s">
        <v>7</v>
      </c>
      <c r="B300" s="29">
        <v>297</v>
      </c>
      <c r="C300" s="28" t="s">
        <v>226</v>
      </c>
      <c r="D300" s="9">
        <v>3324.4064582831243</v>
      </c>
      <c r="E300" s="11">
        <v>199.84700528311768</v>
      </c>
      <c r="F300" s="51"/>
      <c r="G300" s="16">
        <f t="shared" si="125"/>
        <v>3524.2534635662419</v>
      </c>
      <c r="H300" s="58"/>
      <c r="I300" s="53">
        <f t="shared" si="126"/>
        <v>4.8947964771753361</v>
      </c>
      <c r="J300" s="118">
        <v>2643.1900976746815</v>
      </c>
      <c r="K300" s="118">
        <v>0</v>
      </c>
      <c r="L300" s="118">
        <v>881.06336589156047</v>
      </c>
      <c r="M300" s="32">
        <f t="shared" si="127"/>
        <v>3524.2534635662419</v>
      </c>
      <c r="N300" s="6">
        <f t="shared" si="128"/>
        <v>0</v>
      </c>
      <c r="O300" s="20">
        <f t="shared" si="129"/>
        <v>0</v>
      </c>
      <c r="Q300" s="17"/>
      <c r="R300" s="6">
        <f t="shared" si="130"/>
        <v>3524.2534635662419</v>
      </c>
      <c r="T300" s="30">
        <v>4.8947964771753361</v>
      </c>
      <c r="U300" s="81" t="str">
        <f t="shared" si="131"/>
        <v>YES</v>
      </c>
      <c r="V300" s="84">
        <v>4.8947964771753361</v>
      </c>
      <c r="W300" s="84">
        <f t="shared" si="132"/>
        <v>4.8947964771753361</v>
      </c>
      <c r="X300" s="157">
        <v>5.0935713928501798</v>
      </c>
      <c r="Y300" s="90">
        <f t="shared" si="133"/>
        <v>-0.19877491567484373</v>
      </c>
      <c r="Z300" s="92"/>
      <c r="AA300" s="90">
        <f t="shared" si="134"/>
        <v>4.8947964771753361</v>
      </c>
      <c r="AC300" s="97">
        <v>1074.3765586217073</v>
      </c>
      <c r="AD300" s="98">
        <f t="shared" si="135"/>
        <v>2449.8769049445345</v>
      </c>
      <c r="AF300" s="117"/>
    </row>
    <row r="301" spans="1:32" x14ac:dyDescent="0.2">
      <c r="A301" s="28" t="s">
        <v>7</v>
      </c>
      <c r="B301" s="29">
        <v>298</v>
      </c>
      <c r="C301" s="28" t="s">
        <v>227</v>
      </c>
      <c r="D301" s="9">
        <v>5263.643558948279</v>
      </c>
      <c r="E301" s="11">
        <v>316.42442503160299</v>
      </c>
      <c r="F301" s="51"/>
      <c r="G301" s="16">
        <f t="shared" si="125"/>
        <v>5580.0679839798822</v>
      </c>
      <c r="H301" s="58"/>
      <c r="I301" s="53">
        <f t="shared" si="126"/>
        <v>4.8947964771753361</v>
      </c>
      <c r="J301" s="118">
        <v>2643.1900976746815</v>
      </c>
      <c r="K301" s="118">
        <v>2055.8145204136413</v>
      </c>
      <c r="L301" s="118">
        <v>881.06336589156047</v>
      </c>
      <c r="M301" s="32">
        <f t="shared" si="127"/>
        <v>5580.0679839798831</v>
      </c>
      <c r="N301" s="6">
        <f t="shared" si="128"/>
        <v>9.0949470177292824E-13</v>
      </c>
      <c r="O301" s="20">
        <f t="shared" si="129"/>
        <v>9.0949470177292824E-13</v>
      </c>
      <c r="Q301" s="17"/>
      <c r="R301" s="6">
        <f t="shared" si="130"/>
        <v>5580.0679839798822</v>
      </c>
      <c r="T301" s="30">
        <v>4.8947964771753361</v>
      </c>
      <c r="U301" s="81" t="str">
        <f t="shared" si="131"/>
        <v>YES</v>
      </c>
      <c r="V301" s="84">
        <v>4.8947964771753361</v>
      </c>
      <c r="W301" s="84">
        <f t="shared" si="132"/>
        <v>4.8947964771753361</v>
      </c>
      <c r="X301" s="157">
        <v>5.0935713928501798</v>
      </c>
      <c r="Y301" s="90">
        <f t="shared" si="133"/>
        <v>-0.19877491567484373</v>
      </c>
      <c r="Z301" s="92"/>
      <c r="AA301" s="90">
        <f t="shared" si="134"/>
        <v>4.8947964771753361</v>
      </c>
      <c r="AC301" s="97">
        <v>1841.788386208641</v>
      </c>
      <c r="AD301" s="98">
        <f t="shared" si="135"/>
        <v>3738.2795977712412</v>
      </c>
      <c r="AF301" s="117"/>
    </row>
    <row r="302" spans="1:32" x14ac:dyDescent="0.2">
      <c r="A302" s="28" t="s">
        <v>7</v>
      </c>
      <c r="B302" s="29">
        <v>299</v>
      </c>
      <c r="C302" s="28" t="s">
        <v>228</v>
      </c>
      <c r="D302" s="9">
        <v>4294.0250086157021</v>
      </c>
      <c r="E302" s="11">
        <v>258.13571515736032</v>
      </c>
      <c r="F302" s="51"/>
      <c r="G302" s="16">
        <f t="shared" si="125"/>
        <v>4552.1607237730623</v>
      </c>
      <c r="H302" s="58"/>
      <c r="I302" s="53">
        <f t="shared" si="126"/>
        <v>4.8947964771753361</v>
      </c>
      <c r="J302" s="118">
        <v>1762.1267317831209</v>
      </c>
      <c r="K302" s="118">
        <v>1027.9072602068206</v>
      </c>
      <c r="L302" s="118">
        <v>1762.1267317831209</v>
      </c>
      <c r="M302" s="32">
        <f t="shared" si="127"/>
        <v>4552.1607237730623</v>
      </c>
      <c r="N302" s="6">
        <f t="shared" si="128"/>
        <v>0</v>
      </c>
      <c r="O302" s="20">
        <f t="shared" si="129"/>
        <v>0</v>
      </c>
      <c r="Q302" s="17"/>
      <c r="R302" s="6">
        <f t="shared" si="130"/>
        <v>4552.1607237730623</v>
      </c>
      <c r="T302" s="30">
        <v>4.8947964771753361</v>
      </c>
      <c r="U302" s="81" t="str">
        <f t="shared" si="131"/>
        <v>YES</v>
      </c>
      <c r="V302" s="84">
        <v>4.8947964771753361</v>
      </c>
      <c r="W302" s="84">
        <f t="shared" si="132"/>
        <v>4.8947964771753361</v>
      </c>
      <c r="X302" s="157">
        <v>5.0935713928501798</v>
      </c>
      <c r="Y302" s="90">
        <f t="shared" si="133"/>
        <v>-0.19877491567484373</v>
      </c>
      <c r="Z302" s="92"/>
      <c r="AA302" s="90">
        <f t="shared" si="134"/>
        <v>4.8947964771753361</v>
      </c>
      <c r="AC302" s="97">
        <v>4757.9533310389897</v>
      </c>
      <c r="AD302" s="98">
        <f t="shared" si="135"/>
        <v>-205.79260726592747</v>
      </c>
      <c r="AF302" s="117"/>
    </row>
    <row r="303" spans="1:32" x14ac:dyDescent="0.2">
      <c r="A303" s="28" t="s">
        <v>7</v>
      </c>
      <c r="B303" s="29">
        <v>300</v>
      </c>
      <c r="C303" s="103" t="s">
        <v>389</v>
      </c>
      <c r="D303" s="9">
        <v>0</v>
      </c>
      <c r="E303" s="11">
        <v>4.4201733265734399E-7</v>
      </c>
      <c r="F303" s="51"/>
      <c r="G303" s="16">
        <f t="shared" si="125"/>
        <v>4.4201733265734399E-7</v>
      </c>
      <c r="H303" s="58"/>
      <c r="I303" s="53">
        <f t="shared" si="126"/>
        <v>5.0825125948570991</v>
      </c>
      <c r="J303" s="118">
        <v>0</v>
      </c>
      <c r="K303" s="118">
        <v>0</v>
      </c>
      <c r="L303" s="118">
        <v>0</v>
      </c>
      <c r="M303" s="32">
        <f t="shared" si="127"/>
        <v>0</v>
      </c>
      <c r="N303" s="6">
        <f t="shared" si="128"/>
        <v>-4.4201733265734399E-7</v>
      </c>
      <c r="O303" s="20">
        <f t="shared" si="129"/>
        <v>-4.4201733265734399E-7</v>
      </c>
      <c r="Q303" s="17"/>
      <c r="R303" s="6">
        <f t="shared" si="130"/>
        <v>4.4201733265734399E-7</v>
      </c>
      <c r="T303" s="30">
        <v>5.0825125948570991</v>
      </c>
      <c r="U303" s="81" t="str">
        <f t="shared" si="131"/>
        <v>YES</v>
      </c>
      <c r="V303" s="84">
        <v>4.8947964771753361</v>
      </c>
      <c r="W303" s="84">
        <f t="shared" si="132"/>
        <v>5.0825125948570991</v>
      </c>
      <c r="X303" s="157">
        <v>5.1511663793278331</v>
      </c>
      <c r="Y303" s="90">
        <f t="shared" si="133"/>
        <v>-6.8653784470734003E-2</v>
      </c>
      <c r="Z303" s="92"/>
      <c r="AA303" s="90">
        <f t="shared" si="134"/>
        <v>5.0825125948570991</v>
      </c>
      <c r="AC303" s="97">
        <v>566.24428756591101</v>
      </c>
      <c r="AD303" s="98">
        <f t="shared" si="135"/>
        <v>-566.24428712389363</v>
      </c>
      <c r="AF303" s="117"/>
    </row>
    <row r="304" spans="1:32" x14ac:dyDescent="0.2">
      <c r="A304" s="158" t="s">
        <v>7</v>
      </c>
      <c r="B304" s="159">
        <v>301</v>
      </c>
      <c r="C304" s="158" t="s">
        <v>229</v>
      </c>
      <c r="D304" s="9">
        <v>0</v>
      </c>
      <c r="E304" s="11">
        <v>0</v>
      </c>
      <c r="F304" s="51"/>
      <c r="G304" s="16">
        <f t="shared" si="125"/>
        <v>0</v>
      </c>
      <c r="H304" s="58"/>
      <c r="I304" s="94"/>
      <c r="J304" s="118">
        <v>0</v>
      </c>
      <c r="K304" s="118">
        <v>0</v>
      </c>
      <c r="L304" s="118">
        <v>0</v>
      </c>
      <c r="M304" s="32">
        <f t="shared" si="127"/>
        <v>0</v>
      </c>
      <c r="N304" s="6">
        <f t="shared" si="128"/>
        <v>0</v>
      </c>
      <c r="O304" s="20">
        <f t="shared" si="129"/>
        <v>0</v>
      </c>
      <c r="Q304" s="17"/>
      <c r="R304" s="6">
        <f t="shared" si="130"/>
        <v>0</v>
      </c>
      <c r="T304" s="30">
        <v>4.6172311920598945</v>
      </c>
      <c r="U304" s="81" t="str">
        <f t="shared" si="131"/>
        <v>YES</v>
      </c>
      <c r="V304" s="84">
        <v>4.8947964771753361</v>
      </c>
      <c r="W304" s="84">
        <f t="shared" si="132"/>
        <v>4.8947964771753361</v>
      </c>
      <c r="X304" s="157">
        <v>0</v>
      </c>
      <c r="Y304" s="90">
        <f t="shared" si="133"/>
        <v>0</v>
      </c>
      <c r="Z304" s="92"/>
      <c r="AA304" s="90">
        <f t="shared" si="134"/>
        <v>0</v>
      </c>
      <c r="AC304" s="97">
        <v>7367.1535448345639</v>
      </c>
      <c r="AD304" s="98">
        <f t="shared" si="135"/>
        <v>-7367.1535448345639</v>
      </c>
      <c r="AF304" s="117"/>
    </row>
    <row r="305" spans="1:32" x14ac:dyDescent="0.2">
      <c r="A305" s="158" t="s">
        <v>7</v>
      </c>
      <c r="B305" s="159">
        <v>302</v>
      </c>
      <c r="C305" s="158" t="s">
        <v>230</v>
      </c>
      <c r="D305" s="9">
        <v>0</v>
      </c>
      <c r="E305" s="11">
        <v>0</v>
      </c>
      <c r="F305" s="51"/>
      <c r="G305" s="16">
        <f t="shared" si="125"/>
        <v>0</v>
      </c>
      <c r="H305" s="58"/>
      <c r="I305" s="94"/>
      <c r="J305" s="118">
        <v>0</v>
      </c>
      <c r="K305" s="118">
        <v>0</v>
      </c>
      <c r="L305" s="118">
        <v>0</v>
      </c>
      <c r="M305" s="32">
        <f t="shared" si="127"/>
        <v>0</v>
      </c>
      <c r="N305" s="6">
        <f t="shared" si="128"/>
        <v>0</v>
      </c>
      <c r="O305" s="20">
        <f t="shared" si="129"/>
        <v>0</v>
      </c>
      <c r="Q305" s="17"/>
      <c r="R305" s="6">
        <f t="shared" si="130"/>
        <v>0</v>
      </c>
      <c r="T305" s="30">
        <v>4.6172311920598945</v>
      </c>
      <c r="U305" s="81" t="str">
        <f t="shared" si="131"/>
        <v>YES</v>
      </c>
      <c r="V305" s="84">
        <v>4.8947964771753361</v>
      </c>
      <c r="W305" s="84">
        <f t="shared" si="132"/>
        <v>4.8947964771753361</v>
      </c>
      <c r="X305" s="157">
        <v>0</v>
      </c>
      <c r="Y305" s="90">
        <f t="shared" si="133"/>
        <v>0</v>
      </c>
      <c r="Z305" s="92"/>
      <c r="AA305" s="90">
        <f t="shared" si="134"/>
        <v>0</v>
      </c>
      <c r="AC305" s="97">
        <v>6231.3840400059016</v>
      </c>
      <c r="AD305" s="98">
        <f t="shared" si="135"/>
        <v>-6231.3840400059016</v>
      </c>
      <c r="AF305" s="117"/>
    </row>
    <row r="306" spans="1:32" x14ac:dyDescent="0.2">
      <c r="A306" s="28" t="s">
        <v>7</v>
      </c>
      <c r="B306" s="29">
        <v>303</v>
      </c>
      <c r="C306" s="28" t="s">
        <v>390</v>
      </c>
      <c r="D306" s="9">
        <v>332.44064582831243</v>
      </c>
      <c r="E306" s="11">
        <v>19.984700528311766</v>
      </c>
      <c r="F306" s="51"/>
      <c r="G306" s="16">
        <f t="shared" si="125"/>
        <v>352.42534635662417</v>
      </c>
      <c r="H306" s="58"/>
      <c r="I306" s="53">
        <f t="shared" si="126"/>
        <v>4.8947964771753361</v>
      </c>
      <c r="J306" s="118">
        <v>0</v>
      </c>
      <c r="K306" s="118">
        <v>0</v>
      </c>
      <c r="L306" s="118">
        <v>352.42534635662417</v>
      </c>
      <c r="M306" s="32">
        <f t="shared" si="127"/>
        <v>352.42534635662417</v>
      </c>
      <c r="N306" s="6">
        <f t="shared" si="128"/>
        <v>0</v>
      </c>
      <c r="O306" s="20">
        <f t="shared" si="129"/>
        <v>0</v>
      </c>
      <c r="Q306" s="17"/>
      <c r="R306" s="6">
        <f t="shared" si="130"/>
        <v>352.42534635662417</v>
      </c>
      <c r="T306" s="30">
        <v>4.8947964771753361</v>
      </c>
      <c r="U306" s="81" t="str">
        <f t="shared" si="131"/>
        <v>YES</v>
      </c>
      <c r="V306" s="84">
        <v>4.8947964771753361</v>
      </c>
      <c r="W306" s="84">
        <f t="shared" si="132"/>
        <v>4.8947964771753361</v>
      </c>
      <c r="X306" s="157">
        <v>5.0935713928501798</v>
      </c>
      <c r="Y306" s="90">
        <f t="shared" si="133"/>
        <v>-0.19877491567484373</v>
      </c>
      <c r="Z306" s="92"/>
      <c r="AA306" s="90">
        <f t="shared" si="134"/>
        <v>4.8947964771753361</v>
      </c>
      <c r="AC306" s="97">
        <v>2916.1649448303483</v>
      </c>
      <c r="AD306" s="98">
        <f t="shared" si="135"/>
        <v>-2563.7395984737241</v>
      </c>
      <c r="AF306" s="117"/>
    </row>
    <row r="307" spans="1:32" x14ac:dyDescent="0.2">
      <c r="A307" s="93"/>
      <c r="B307" s="29">
        <v>304</v>
      </c>
      <c r="C307" s="93" t="s">
        <v>517</v>
      </c>
      <c r="D307" s="9">
        <v>0</v>
      </c>
      <c r="E307" s="11">
        <v>0</v>
      </c>
      <c r="F307" s="51"/>
      <c r="G307" s="16">
        <f t="shared" si="125"/>
        <v>0</v>
      </c>
      <c r="H307" s="58"/>
      <c r="I307" s="94"/>
      <c r="J307" s="118">
        <v>0</v>
      </c>
      <c r="K307" s="118">
        <v>0</v>
      </c>
      <c r="L307" s="118">
        <v>0</v>
      </c>
      <c r="M307" s="32">
        <f t="shared" si="127"/>
        <v>0</v>
      </c>
      <c r="N307" s="6">
        <f t="shared" si="128"/>
        <v>0</v>
      </c>
      <c r="O307" s="20">
        <f t="shared" si="129"/>
        <v>0</v>
      </c>
      <c r="Q307" s="17"/>
      <c r="R307" s="6">
        <f t="shared" si="130"/>
        <v>0</v>
      </c>
      <c r="T307" s="106"/>
      <c r="U307" s="81" t="str">
        <f t="shared" si="131"/>
        <v>NO</v>
      </c>
      <c r="V307" s="84">
        <v>0</v>
      </c>
      <c r="W307" s="84">
        <f t="shared" si="132"/>
        <v>0</v>
      </c>
      <c r="X307" s="157">
        <v>0</v>
      </c>
      <c r="Y307" s="90">
        <f t="shared" si="133"/>
        <v>0</v>
      </c>
      <c r="Z307" s="92"/>
      <c r="AA307" s="90">
        <f t="shared" si="134"/>
        <v>0</v>
      </c>
      <c r="AC307" s="97">
        <v>613.92946206954696</v>
      </c>
      <c r="AD307" s="98">
        <f t="shared" si="135"/>
        <v>-613.92946206954696</v>
      </c>
      <c r="AF307" s="117"/>
    </row>
    <row r="308" spans="1:32" x14ac:dyDescent="0.2">
      <c r="A308" s="28" t="s">
        <v>7</v>
      </c>
      <c r="B308" s="29">
        <v>305</v>
      </c>
      <c r="C308" s="103" t="s">
        <v>391</v>
      </c>
      <c r="D308" s="9">
        <v>0</v>
      </c>
      <c r="E308" s="11">
        <v>4.3060415093728195E-7</v>
      </c>
      <c r="F308" s="51"/>
      <c r="G308" s="16">
        <f t="shared" si="125"/>
        <v>4.3060415093728195E-7</v>
      </c>
      <c r="H308" s="58"/>
      <c r="I308" s="53">
        <f t="shared" si="126"/>
        <v>5.0704987193622966</v>
      </c>
      <c r="J308" s="118">
        <v>0</v>
      </c>
      <c r="K308" s="118">
        <v>0</v>
      </c>
      <c r="L308" s="118">
        <v>0</v>
      </c>
      <c r="M308" s="32">
        <f t="shared" si="127"/>
        <v>0</v>
      </c>
      <c r="N308" s="6">
        <f t="shared" si="128"/>
        <v>-4.3060415093728195E-7</v>
      </c>
      <c r="O308" s="20">
        <f t="shared" si="129"/>
        <v>-4.3060415093728195E-7</v>
      </c>
      <c r="Q308" s="17"/>
      <c r="R308" s="6">
        <f t="shared" si="130"/>
        <v>4.3060415093728195E-7</v>
      </c>
      <c r="T308" s="30">
        <v>5.0704987193622966</v>
      </c>
      <c r="U308" s="81" t="str">
        <f t="shared" si="131"/>
        <v>YES</v>
      </c>
      <c r="V308" s="84">
        <v>4.8947964771753361</v>
      </c>
      <c r="W308" s="84">
        <f t="shared" si="132"/>
        <v>5.0704987193622966</v>
      </c>
      <c r="X308" s="157">
        <v>5.1149049554894024</v>
      </c>
      <c r="Y308" s="90">
        <f t="shared" si="133"/>
        <v>-4.4406236127105814E-2</v>
      </c>
      <c r="Z308" s="92"/>
      <c r="AA308" s="90">
        <f t="shared" si="134"/>
        <v>5.0704987193622966</v>
      </c>
      <c r="AC308" s="97">
        <v>2956.5462414038648</v>
      </c>
      <c r="AD308" s="98">
        <f t="shared" si="135"/>
        <v>-2956.5462409732604</v>
      </c>
      <c r="AF308" s="117"/>
    </row>
    <row r="309" spans="1:32" x14ac:dyDescent="0.2">
      <c r="A309" s="28" t="s">
        <v>7</v>
      </c>
      <c r="B309" s="29">
        <v>306</v>
      </c>
      <c r="C309" s="28" t="s">
        <v>231</v>
      </c>
      <c r="D309" s="9">
        <v>9880.8747510081757</v>
      </c>
      <c r="E309" s="11">
        <v>593.98971014704421</v>
      </c>
      <c r="F309" s="51"/>
      <c r="G309" s="16">
        <f t="shared" si="125"/>
        <v>10474.864461155219</v>
      </c>
      <c r="H309" s="58"/>
      <c r="I309" s="53">
        <f t="shared" si="126"/>
        <v>4.8947964771753361</v>
      </c>
      <c r="J309" s="118">
        <v>2466.9774244963701</v>
      </c>
      <c r="K309" s="118">
        <v>4659.8462462709203</v>
      </c>
      <c r="L309" s="118">
        <v>3348.04079038793</v>
      </c>
      <c r="M309" s="32">
        <f t="shared" si="127"/>
        <v>10474.864461155221</v>
      </c>
      <c r="N309" s="6">
        <f t="shared" si="128"/>
        <v>1.8189894035458565E-12</v>
      </c>
      <c r="O309" s="20">
        <f t="shared" si="129"/>
        <v>1.8189894035458565E-12</v>
      </c>
      <c r="Q309" s="17"/>
      <c r="R309" s="6">
        <f t="shared" si="130"/>
        <v>10474.864461155219</v>
      </c>
      <c r="T309" s="30">
        <v>4.8947964771753361</v>
      </c>
      <c r="U309" s="81" t="str">
        <f t="shared" si="131"/>
        <v>YES</v>
      </c>
      <c r="V309" s="84">
        <v>4.8947964771753361</v>
      </c>
      <c r="W309" s="84">
        <f t="shared" si="132"/>
        <v>4.8947964771753361</v>
      </c>
      <c r="X309" s="157">
        <v>5.0935713928501798</v>
      </c>
      <c r="Y309" s="90">
        <f t="shared" si="133"/>
        <v>-0.19877491567484373</v>
      </c>
      <c r="Z309" s="92"/>
      <c r="AA309" s="90">
        <f t="shared" si="134"/>
        <v>4.8947964771753361</v>
      </c>
      <c r="AC309" s="97">
        <v>2916.1649448303483</v>
      </c>
      <c r="AD309" s="98">
        <f t="shared" si="135"/>
        <v>7558.6995163248703</v>
      </c>
      <c r="AF309" s="117"/>
    </row>
    <row r="310" spans="1:32" x14ac:dyDescent="0.2">
      <c r="A310" s="63" t="s">
        <v>7</v>
      </c>
      <c r="B310" s="29">
        <v>307</v>
      </c>
      <c r="C310" s="28" t="s">
        <v>244</v>
      </c>
      <c r="D310" s="9">
        <v>831.10161457078107</v>
      </c>
      <c r="E310" s="11">
        <v>98.184247725029522</v>
      </c>
      <c r="F310" s="51"/>
      <c r="G310" s="16">
        <f t="shared" si="125"/>
        <v>929.2858622958106</v>
      </c>
      <c r="H310" s="58"/>
      <c r="I310" s="53">
        <f t="shared" si="126"/>
        <v>5.1626992349767251</v>
      </c>
      <c r="J310" s="118">
        <v>0</v>
      </c>
      <c r="K310" s="118">
        <v>0</v>
      </c>
      <c r="L310" s="118">
        <v>929.28586229581049</v>
      </c>
      <c r="M310" s="32">
        <f t="shared" si="127"/>
        <v>929.28586229581049</v>
      </c>
      <c r="N310" s="6">
        <f t="shared" si="128"/>
        <v>-1.1368683772161603E-13</v>
      </c>
      <c r="O310" s="20">
        <f t="shared" si="129"/>
        <v>-1.1368683772161603E-13</v>
      </c>
      <c r="Q310" s="17"/>
      <c r="R310" s="6">
        <f t="shared" si="130"/>
        <v>929.2858622958106</v>
      </c>
      <c r="T310" s="30">
        <v>5.1626992349767251</v>
      </c>
      <c r="U310" s="81" t="str">
        <f t="shared" si="131"/>
        <v>YES</v>
      </c>
      <c r="V310" s="84">
        <v>4.8947964771753361</v>
      </c>
      <c r="W310" s="84">
        <f t="shared" si="132"/>
        <v>5.1626992349767251</v>
      </c>
      <c r="X310" s="157">
        <v>5.4180584542992865</v>
      </c>
      <c r="Y310" s="90">
        <f t="shared" si="133"/>
        <v>-0.25535921932256134</v>
      </c>
      <c r="Z310" s="92"/>
      <c r="AA310" s="90">
        <f t="shared" si="134"/>
        <v>5.1626992349767251</v>
      </c>
      <c r="AC310" s="97">
        <v>956.1669454522231</v>
      </c>
      <c r="AD310" s="98">
        <f t="shared" si="135"/>
        <v>-26.881083156412501</v>
      </c>
      <c r="AF310" s="117"/>
    </row>
    <row r="311" spans="1:32" x14ac:dyDescent="0.2">
      <c r="A311" s="63" t="s">
        <v>7</v>
      </c>
      <c r="B311" s="29">
        <v>308</v>
      </c>
      <c r="C311" s="28" t="s">
        <v>245</v>
      </c>
      <c r="D311" s="9">
        <v>5125.1266231864829</v>
      </c>
      <c r="E311" s="11">
        <v>308.09746647813972</v>
      </c>
      <c r="F311" s="51"/>
      <c r="G311" s="16">
        <f t="shared" si="125"/>
        <v>5433.2240896646226</v>
      </c>
      <c r="H311" s="58"/>
      <c r="I311" s="53">
        <f t="shared" si="126"/>
        <v>4.8947964771753361</v>
      </c>
      <c r="J311" s="118">
        <v>2643.1900976746815</v>
      </c>
      <c r="K311" s="118">
        <v>1027.9072602068206</v>
      </c>
      <c r="L311" s="118">
        <v>1762.1267317831209</v>
      </c>
      <c r="M311" s="32">
        <f t="shared" si="127"/>
        <v>5433.2240896646235</v>
      </c>
      <c r="N311" s="6">
        <f t="shared" si="128"/>
        <v>9.0949470177292824E-13</v>
      </c>
      <c r="O311" s="20">
        <f t="shared" si="129"/>
        <v>9.0949470177292824E-13</v>
      </c>
      <c r="Q311" s="17"/>
      <c r="R311" s="6">
        <f t="shared" si="130"/>
        <v>5433.2240896646226</v>
      </c>
      <c r="T311" s="30">
        <v>4.8947964771753361</v>
      </c>
      <c r="U311" s="81" t="str">
        <f t="shared" si="131"/>
        <v>YES</v>
      </c>
      <c r="V311" s="84">
        <v>4.8947964771753361</v>
      </c>
      <c r="W311" s="84">
        <f t="shared" si="132"/>
        <v>4.8947964771753361</v>
      </c>
      <c r="X311" s="157">
        <v>5.0935713928501807</v>
      </c>
      <c r="Y311" s="90">
        <f t="shared" si="133"/>
        <v>-0.19877491567484462</v>
      </c>
      <c r="Z311" s="92"/>
      <c r="AA311" s="90">
        <f t="shared" si="134"/>
        <v>4.8947964771753361</v>
      </c>
      <c r="AC311" s="97">
        <v>6753.2240827650176</v>
      </c>
      <c r="AD311" s="98">
        <f t="shared" si="135"/>
        <v>-1319.9999931003949</v>
      </c>
      <c r="AF311" s="117"/>
    </row>
    <row r="312" spans="1:32" x14ac:dyDescent="0.2">
      <c r="A312" s="63" t="s">
        <v>7</v>
      </c>
      <c r="B312" s="29">
        <v>309</v>
      </c>
      <c r="C312" s="103" t="s">
        <v>392</v>
      </c>
      <c r="D312" s="9">
        <v>0</v>
      </c>
      <c r="E312" s="11">
        <v>2.6368702085966919E-7</v>
      </c>
      <c r="F312" s="51"/>
      <c r="G312" s="16">
        <f t="shared" si="125"/>
        <v>2.6368702085966919E-7</v>
      </c>
      <c r="H312" s="58"/>
      <c r="I312" s="53">
        <f t="shared" si="126"/>
        <v>4.8947964771753361</v>
      </c>
      <c r="J312" s="118">
        <v>0</v>
      </c>
      <c r="K312" s="118">
        <v>0</v>
      </c>
      <c r="L312" s="118">
        <v>0</v>
      </c>
      <c r="M312" s="32">
        <f t="shared" si="127"/>
        <v>0</v>
      </c>
      <c r="N312" s="6">
        <f t="shared" si="128"/>
        <v>-2.6368702085966919E-7</v>
      </c>
      <c r="O312" s="20">
        <f t="shared" si="129"/>
        <v>-2.6368702085966919E-7</v>
      </c>
      <c r="Q312" s="17"/>
      <c r="R312" s="6">
        <f t="shared" si="130"/>
        <v>2.6368702085966919E-7</v>
      </c>
      <c r="T312" s="30">
        <v>4.8947964771753361</v>
      </c>
      <c r="U312" s="81" t="str">
        <f t="shared" si="131"/>
        <v>YES</v>
      </c>
      <c r="V312" s="84">
        <v>4.8947964771753361</v>
      </c>
      <c r="W312" s="84">
        <f t="shared" si="132"/>
        <v>4.8947964771753361</v>
      </c>
      <c r="X312" s="157">
        <v>5.0935713928501807</v>
      </c>
      <c r="Y312" s="90">
        <f t="shared" si="133"/>
        <v>-0.19877491567484462</v>
      </c>
      <c r="Z312" s="92"/>
      <c r="AA312" s="90">
        <f t="shared" si="134"/>
        <v>4.8947964771753361</v>
      </c>
      <c r="AC312" s="97">
        <v>2916.1649448303483</v>
      </c>
      <c r="AD312" s="98">
        <f t="shared" si="135"/>
        <v>-2916.1649445666612</v>
      </c>
      <c r="AF312" s="117"/>
    </row>
    <row r="313" spans="1:32" x14ac:dyDescent="0.2">
      <c r="A313" s="63" t="s">
        <v>7</v>
      </c>
      <c r="B313" s="29">
        <v>310</v>
      </c>
      <c r="C313" s="28" t="s">
        <v>246</v>
      </c>
      <c r="D313" s="9">
        <v>1869.9786327842573</v>
      </c>
      <c r="E313" s="11">
        <v>112.4139404717537</v>
      </c>
      <c r="F313" s="51"/>
      <c r="G313" s="16">
        <f t="shared" si="125"/>
        <v>1982.392573256011</v>
      </c>
      <c r="H313" s="58"/>
      <c r="I313" s="53">
        <f t="shared" si="126"/>
        <v>4.8947964771753361</v>
      </c>
      <c r="J313" s="118">
        <v>837.01019759698261</v>
      </c>
      <c r="K313" s="118">
        <v>616.74435612409229</v>
      </c>
      <c r="L313" s="118">
        <v>528.63801953493635</v>
      </c>
      <c r="M313" s="32">
        <f t="shared" si="127"/>
        <v>1982.3925732560112</v>
      </c>
      <c r="N313" s="6">
        <f t="shared" si="128"/>
        <v>2.2737367544323206E-13</v>
      </c>
      <c r="O313" s="20">
        <f t="shared" si="129"/>
        <v>2.2737367544323206E-13</v>
      </c>
      <c r="Q313" s="17"/>
      <c r="R313" s="6">
        <f t="shared" si="130"/>
        <v>1982.392573256011</v>
      </c>
      <c r="T313" s="30">
        <v>4.8947964771753361</v>
      </c>
      <c r="U313" s="81" t="str">
        <f t="shared" si="131"/>
        <v>YES</v>
      </c>
      <c r="V313" s="84">
        <v>4.8947964771753361</v>
      </c>
      <c r="W313" s="84">
        <f t="shared" si="132"/>
        <v>4.8947964771753361</v>
      </c>
      <c r="X313" s="157">
        <v>5.0935713928501798</v>
      </c>
      <c r="Y313" s="90">
        <f t="shared" si="133"/>
        <v>-0.19877491567484373</v>
      </c>
      <c r="Z313" s="92"/>
      <c r="AA313" s="90">
        <f t="shared" si="134"/>
        <v>4.8947964771753361</v>
      </c>
      <c r="AC313" s="97">
        <v>2171.7754720710227</v>
      </c>
      <c r="AD313" s="98">
        <f t="shared" si="135"/>
        <v>-189.38289881501169</v>
      </c>
      <c r="AF313" s="117"/>
    </row>
    <row r="314" spans="1:32" x14ac:dyDescent="0.2">
      <c r="A314" s="93"/>
      <c r="B314" s="29">
        <v>311</v>
      </c>
      <c r="C314" s="93" t="s">
        <v>518</v>
      </c>
      <c r="D314" s="9">
        <v>0</v>
      </c>
      <c r="E314" s="11">
        <v>0</v>
      </c>
      <c r="F314" s="51"/>
      <c r="G314" s="16">
        <f t="shared" si="125"/>
        <v>0</v>
      </c>
      <c r="H314" s="58"/>
      <c r="I314" s="94"/>
      <c r="J314" s="118">
        <v>0</v>
      </c>
      <c r="K314" s="118">
        <v>0</v>
      </c>
      <c r="L314" s="118">
        <v>0</v>
      </c>
      <c r="M314" s="32">
        <f t="shared" si="127"/>
        <v>0</v>
      </c>
      <c r="N314" s="6">
        <f t="shared" si="128"/>
        <v>0</v>
      </c>
      <c r="O314" s="20">
        <f t="shared" si="129"/>
        <v>0</v>
      </c>
      <c r="Q314" s="17"/>
      <c r="R314" s="6">
        <f t="shared" si="130"/>
        <v>0</v>
      </c>
      <c r="T314" s="106"/>
      <c r="U314" s="81" t="str">
        <f t="shared" si="131"/>
        <v>NO</v>
      </c>
      <c r="V314" s="84">
        <v>0</v>
      </c>
      <c r="W314" s="84">
        <f t="shared" si="132"/>
        <v>0</v>
      </c>
      <c r="X314" s="157">
        <v>0</v>
      </c>
      <c r="Y314" s="90">
        <f t="shared" si="133"/>
        <v>0</v>
      </c>
      <c r="Z314" s="92"/>
      <c r="AA314" s="90">
        <f t="shared" si="134"/>
        <v>0</v>
      </c>
      <c r="AC314" s="97">
        <v>2916.1649448303483</v>
      </c>
      <c r="AD314" s="98">
        <f t="shared" si="135"/>
        <v>-2916.1649448303483</v>
      </c>
      <c r="AF314" s="117"/>
    </row>
    <row r="315" spans="1:32" x14ac:dyDescent="0.2">
      <c r="A315" s="63" t="s">
        <v>7</v>
      </c>
      <c r="B315" s="29">
        <v>312</v>
      </c>
      <c r="C315" s="28" t="s">
        <v>247</v>
      </c>
      <c r="D315" s="9">
        <v>2631.8217794741399</v>
      </c>
      <c r="E315" s="11">
        <v>158.2122125158015</v>
      </c>
      <c r="F315" s="51"/>
      <c r="G315" s="16">
        <f t="shared" si="125"/>
        <v>2790.0339919899416</v>
      </c>
      <c r="H315" s="58"/>
      <c r="I315" s="53">
        <f t="shared" si="126"/>
        <v>4.8947964771753361</v>
      </c>
      <c r="J315" s="118">
        <v>881.06336589156047</v>
      </c>
      <c r="K315" s="118">
        <v>1027.9072602068206</v>
      </c>
      <c r="L315" s="118">
        <v>881.06336589156047</v>
      </c>
      <c r="M315" s="32">
        <f t="shared" si="127"/>
        <v>2790.0339919899416</v>
      </c>
      <c r="N315" s="6">
        <f t="shared" si="128"/>
        <v>0</v>
      </c>
      <c r="O315" s="20">
        <f t="shared" si="129"/>
        <v>0</v>
      </c>
      <c r="Q315" s="17"/>
      <c r="R315" s="6">
        <f t="shared" si="130"/>
        <v>2790.0339919899416</v>
      </c>
      <c r="T315" s="30">
        <v>4.8947964771753361</v>
      </c>
      <c r="U315" s="81" t="str">
        <f t="shared" si="131"/>
        <v>YES</v>
      </c>
      <c r="V315" s="84">
        <v>4.8947964771753361</v>
      </c>
      <c r="W315" s="84">
        <f t="shared" si="132"/>
        <v>4.8947964771753361</v>
      </c>
      <c r="X315" s="157">
        <v>5.0935713928501798</v>
      </c>
      <c r="Y315" s="90">
        <f t="shared" si="133"/>
        <v>-0.19877491567484373</v>
      </c>
      <c r="Z315" s="92"/>
      <c r="AA315" s="90">
        <f t="shared" si="134"/>
        <v>4.8947964771753361</v>
      </c>
      <c r="AC315" s="97">
        <v>2916.1649448303483</v>
      </c>
      <c r="AD315" s="98">
        <f t="shared" si="135"/>
        <v>-126.13095284040674</v>
      </c>
      <c r="AF315" s="117"/>
    </row>
    <row r="316" spans="1:32" x14ac:dyDescent="0.2">
      <c r="A316" s="63" t="s">
        <v>7</v>
      </c>
      <c r="B316" s="29">
        <v>313</v>
      </c>
      <c r="C316" s="28" t="s">
        <v>248</v>
      </c>
      <c r="D316" s="9">
        <v>831.10161457078107</v>
      </c>
      <c r="E316" s="11">
        <v>49.96175132077942</v>
      </c>
      <c r="F316" s="51"/>
      <c r="G316" s="16">
        <f t="shared" si="125"/>
        <v>881.06336589156047</v>
      </c>
      <c r="H316" s="58"/>
      <c r="I316" s="53">
        <f t="shared" si="126"/>
        <v>4.8947964771753361</v>
      </c>
      <c r="J316" s="118">
        <v>881.06336589156047</v>
      </c>
      <c r="K316" s="118">
        <v>0</v>
      </c>
      <c r="L316" s="118">
        <v>0</v>
      </c>
      <c r="M316" s="32">
        <f t="shared" si="127"/>
        <v>881.06336589156047</v>
      </c>
      <c r="N316" s="6">
        <f t="shared" si="128"/>
        <v>0</v>
      </c>
      <c r="O316" s="20">
        <f t="shared" si="129"/>
        <v>0</v>
      </c>
      <c r="Q316" s="17"/>
      <c r="R316" s="6">
        <f t="shared" si="130"/>
        <v>881.06336589156047</v>
      </c>
      <c r="T316" s="30">
        <v>4.8947964771753361</v>
      </c>
      <c r="U316" s="81" t="str">
        <f t="shared" si="131"/>
        <v>YES</v>
      </c>
      <c r="V316" s="84">
        <v>4.8947964771753361</v>
      </c>
      <c r="W316" s="84">
        <f t="shared" si="132"/>
        <v>4.8947964771753361</v>
      </c>
      <c r="X316" s="157">
        <v>5.0935713928501798</v>
      </c>
      <c r="Y316" s="90">
        <f t="shared" si="133"/>
        <v>-0.19877491567484373</v>
      </c>
      <c r="Z316" s="92"/>
      <c r="AA316" s="90">
        <f t="shared" si="134"/>
        <v>4.8947964771753361</v>
      </c>
      <c r="AC316" s="97">
        <v>2916.1649448303483</v>
      </c>
      <c r="AD316" s="98">
        <f t="shared" si="135"/>
        <v>-2035.101578938788</v>
      </c>
      <c r="AF316" s="117"/>
    </row>
    <row r="317" spans="1:32" x14ac:dyDescent="0.2">
      <c r="A317" s="93"/>
      <c r="B317" s="29">
        <v>314</v>
      </c>
      <c r="C317" s="93" t="s">
        <v>519</v>
      </c>
      <c r="D317" s="9">
        <v>0</v>
      </c>
      <c r="E317" s="11">
        <v>0</v>
      </c>
      <c r="F317" s="51"/>
      <c r="G317" s="16">
        <f t="shared" si="125"/>
        <v>0</v>
      </c>
      <c r="H317" s="58"/>
      <c r="I317" s="94"/>
      <c r="J317" s="118">
        <v>0</v>
      </c>
      <c r="K317" s="118">
        <v>0</v>
      </c>
      <c r="L317" s="118">
        <v>0</v>
      </c>
      <c r="M317" s="32">
        <f t="shared" si="127"/>
        <v>0</v>
      </c>
      <c r="N317" s="6">
        <f t="shared" si="128"/>
        <v>0</v>
      </c>
      <c r="O317" s="20">
        <f t="shared" si="129"/>
        <v>0</v>
      </c>
      <c r="Q317" s="17"/>
      <c r="R317" s="6">
        <f t="shared" si="130"/>
        <v>0</v>
      </c>
      <c r="T317" s="106"/>
      <c r="U317" s="81" t="str">
        <f t="shared" si="131"/>
        <v>NO</v>
      </c>
      <c r="V317" s="84">
        <v>0</v>
      </c>
      <c r="W317" s="84">
        <f t="shared" si="132"/>
        <v>0</v>
      </c>
      <c r="X317" s="157">
        <v>0</v>
      </c>
      <c r="Y317" s="90">
        <f t="shared" si="133"/>
        <v>0</v>
      </c>
      <c r="Z317" s="92"/>
      <c r="AA317" s="90">
        <f t="shared" si="134"/>
        <v>0</v>
      </c>
      <c r="AC317" s="97">
        <v>66277.606813396502</v>
      </c>
      <c r="AD317" s="98">
        <f t="shared" si="135"/>
        <v>-66277.606813396502</v>
      </c>
      <c r="AF317" s="117"/>
    </row>
    <row r="318" spans="1:32" x14ac:dyDescent="0.2">
      <c r="A318" s="63" t="s">
        <v>16</v>
      </c>
      <c r="B318" s="29">
        <v>315</v>
      </c>
      <c r="C318" s="28" t="s">
        <v>249</v>
      </c>
      <c r="D318" s="9">
        <v>45821.40235000239</v>
      </c>
      <c r="E318" s="11">
        <v>5150.3526912407406</v>
      </c>
      <c r="F318" s="51"/>
      <c r="G318" s="16">
        <f t="shared" si="125"/>
        <v>50971.75504124313</v>
      </c>
      <c r="H318" s="58"/>
      <c r="I318" s="53">
        <f t="shared" si="126"/>
        <v>5.1362107054860067</v>
      </c>
      <c r="J318" s="118">
        <v>24037.466101674512</v>
      </c>
      <c r="K318" s="118">
        <v>17689.109669693804</v>
      </c>
      <c r="L318" s="118">
        <v>9245.1792698748122</v>
      </c>
      <c r="M318" s="32">
        <f t="shared" si="127"/>
        <v>50971.75504124313</v>
      </c>
      <c r="N318" s="6">
        <f t="shared" si="128"/>
        <v>0</v>
      </c>
      <c r="O318" s="20">
        <f t="shared" si="129"/>
        <v>0</v>
      </c>
      <c r="Q318" s="17"/>
      <c r="R318" s="6">
        <f t="shared" si="130"/>
        <v>50971.75504124313</v>
      </c>
      <c r="T318" s="30">
        <v>5.1362107054860067</v>
      </c>
      <c r="U318" s="81" t="str">
        <f t="shared" si="131"/>
        <v>NO</v>
      </c>
      <c r="V318" s="84">
        <v>0</v>
      </c>
      <c r="W318" s="84">
        <f t="shared" si="132"/>
        <v>5.1362107054860067</v>
      </c>
      <c r="X318" s="157">
        <v>5.462703303217376</v>
      </c>
      <c r="Y318" s="90">
        <f t="shared" si="133"/>
        <v>-0.32649259773136929</v>
      </c>
      <c r="Z318" s="92"/>
      <c r="AA318" s="90">
        <f t="shared" si="134"/>
        <v>5.1362107054860067</v>
      </c>
      <c r="AC318" s="97">
        <v>69069.675676373299</v>
      </c>
      <c r="AD318" s="98">
        <f t="shared" si="135"/>
        <v>-18097.920635130169</v>
      </c>
      <c r="AF318" s="117"/>
    </row>
    <row r="319" spans="1:32" x14ac:dyDescent="0.2">
      <c r="A319" s="63" t="s">
        <v>16</v>
      </c>
      <c r="B319" s="29">
        <v>316</v>
      </c>
      <c r="C319" s="28" t="s">
        <v>250</v>
      </c>
      <c r="D319" s="9">
        <v>90728.592923976918</v>
      </c>
      <c r="E319" s="11">
        <v>7923.504155114787</v>
      </c>
      <c r="F319" s="51"/>
      <c r="G319" s="16">
        <f t="shared" si="125"/>
        <v>98652.097079091705</v>
      </c>
      <c r="H319" s="58"/>
      <c r="I319" s="53">
        <f t="shared" si="126"/>
        <v>5.0204629556789673</v>
      </c>
      <c r="J319" s="118">
        <v>37954.699944932996</v>
      </c>
      <c r="K319" s="118">
        <v>32683.213841470078</v>
      </c>
      <c r="L319" s="118">
        <v>28014.183292688638</v>
      </c>
      <c r="M319" s="32">
        <f t="shared" si="127"/>
        <v>98652.097079091705</v>
      </c>
      <c r="N319" s="6">
        <f t="shared" si="128"/>
        <v>0</v>
      </c>
      <c r="O319" s="20">
        <f t="shared" si="129"/>
        <v>0</v>
      </c>
      <c r="Q319" s="17"/>
      <c r="R319" s="6">
        <f t="shared" si="130"/>
        <v>98652.097079091705</v>
      </c>
      <c r="T319" s="30">
        <v>5.0204629556789673</v>
      </c>
      <c r="U319" s="81" t="str">
        <f t="shared" si="131"/>
        <v>NO</v>
      </c>
      <c r="V319" s="84">
        <v>0</v>
      </c>
      <c r="W319" s="84">
        <f t="shared" si="132"/>
        <v>5.0204629556789673</v>
      </c>
      <c r="X319" s="157">
        <v>5.2788134883239834</v>
      </c>
      <c r="Y319" s="90">
        <f t="shared" si="133"/>
        <v>-0.25835053264501617</v>
      </c>
      <c r="Z319" s="92"/>
      <c r="AA319" s="90">
        <f t="shared" si="134"/>
        <v>5.0204629556789673</v>
      </c>
      <c r="AC319" s="97">
        <v>95038.740713856998</v>
      </c>
      <c r="AD319" s="98">
        <f t="shared" si="135"/>
        <v>3613.3563652347075</v>
      </c>
      <c r="AF319" s="117"/>
    </row>
    <row r="320" spans="1:32" x14ac:dyDescent="0.2">
      <c r="A320" s="63" t="s">
        <v>16</v>
      </c>
      <c r="B320" s="29">
        <v>317</v>
      </c>
      <c r="C320" s="28" t="s">
        <v>251</v>
      </c>
      <c r="D320" s="9">
        <v>103991.58952316898</v>
      </c>
      <c r="E320" s="11">
        <v>7157.0987739975153</v>
      </c>
      <c r="F320" s="51"/>
      <c r="G320" s="16">
        <f t="shared" si="125"/>
        <v>111148.68829716649</v>
      </c>
      <c r="H320" s="58"/>
      <c r="I320" s="53">
        <f t="shared" si="126"/>
        <v>4.9350066954008875</v>
      </c>
      <c r="J320" s="118">
        <v>38196.951822402872</v>
      </c>
      <c r="K320" s="118">
        <v>29424.977421327792</v>
      </c>
      <c r="L320" s="118">
        <v>43526.759053435831</v>
      </c>
      <c r="M320" s="32">
        <f t="shared" si="127"/>
        <v>111148.6882971665</v>
      </c>
      <c r="N320" s="6">
        <f t="shared" si="128"/>
        <v>1.4551915228366852E-11</v>
      </c>
      <c r="O320" s="20">
        <f t="shared" si="129"/>
        <v>1.4551915228366852E-11</v>
      </c>
      <c r="Q320" s="17"/>
      <c r="R320" s="6">
        <f t="shared" si="130"/>
        <v>111148.68829716649</v>
      </c>
      <c r="T320" s="30">
        <v>4.9350066954008875</v>
      </c>
      <c r="U320" s="81" t="str">
        <f t="shared" si="131"/>
        <v>NO</v>
      </c>
      <c r="V320" s="84">
        <v>0</v>
      </c>
      <c r="W320" s="84">
        <f t="shared" si="132"/>
        <v>4.9350066954008875</v>
      </c>
      <c r="X320" s="157">
        <v>5.1203119064057185</v>
      </c>
      <c r="Y320" s="90">
        <f t="shared" si="133"/>
        <v>-0.18530521100483099</v>
      </c>
      <c r="Z320" s="92"/>
      <c r="AA320" s="90">
        <f t="shared" si="134"/>
        <v>4.9350066954008875</v>
      </c>
      <c r="AC320" s="97">
        <v>77765.502632349308</v>
      </c>
      <c r="AD320" s="98">
        <f t="shared" si="135"/>
        <v>33383.185664817182</v>
      </c>
      <c r="AF320" s="117"/>
    </row>
    <row r="321" spans="1:32" x14ac:dyDescent="0.2">
      <c r="A321" s="63" t="s">
        <v>16</v>
      </c>
      <c r="B321" s="29">
        <v>318</v>
      </c>
      <c r="C321" s="28" t="s">
        <v>252</v>
      </c>
      <c r="D321" s="9">
        <v>17591.650841748196</v>
      </c>
      <c r="E321" s="11">
        <v>1868.9225311013236</v>
      </c>
      <c r="F321" s="51"/>
      <c r="G321" s="16">
        <f t="shared" si="125"/>
        <v>19460.573372849522</v>
      </c>
      <c r="H321" s="58"/>
      <c r="I321" s="53">
        <f t="shared" si="126"/>
        <v>5.1077620401179846</v>
      </c>
      <c r="J321" s="118">
        <v>6435.7801705486609</v>
      </c>
      <c r="K321" s="118">
        <v>7508.4101989734372</v>
      </c>
      <c r="L321" s="118">
        <v>5516.3830033274235</v>
      </c>
      <c r="M321" s="32">
        <f t="shared" si="127"/>
        <v>19460.573372849522</v>
      </c>
      <c r="N321" s="6">
        <f t="shared" si="128"/>
        <v>0</v>
      </c>
      <c r="O321" s="20">
        <f t="shared" si="129"/>
        <v>0</v>
      </c>
      <c r="Q321" s="17"/>
      <c r="R321" s="6">
        <f t="shared" si="130"/>
        <v>19460.573372849522</v>
      </c>
      <c r="T321" s="30">
        <v>5.1077620401179846</v>
      </c>
      <c r="U321" s="81" t="str">
        <f t="shared" si="131"/>
        <v>NO</v>
      </c>
      <c r="V321" s="84">
        <v>0</v>
      </c>
      <c r="W321" s="84">
        <f t="shared" si="132"/>
        <v>5.1077620401179846</v>
      </c>
      <c r="X321" s="157">
        <v>5.3321691439570928</v>
      </c>
      <c r="Y321" s="90">
        <f t="shared" si="133"/>
        <v>-0.22440710383910822</v>
      </c>
      <c r="Z321" s="92"/>
      <c r="AA321" s="90">
        <f t="shared" si="134"/>
        <v>5.1077620401179846</v>
      </c>
      <c r="AC321" s="97">
        <v>30149.822410436045</v>
      </c>
      <c r="AD321" s="98">
        <f t="shared" si="135"/>
        <v>-10689.249037586524</v>
      </c>
      <c r="AF321" s="117"/>
    </row>
    <row r="322" spans="1:32" x14ac:dyDescent="0.2">
      <c r="A322" s="93"/>
      <c r="B322" s="29">
        <v>319</v>
      </c>
      <c r="C322" s="93" t="s">
        <v>520</v>
      </c>
      <c r="D322" s="9">
        <v>0</v>
      </c>
      <c r="E322" s="11">
        <v>0</v>
      </c>
      <c r="F322" s="51"/>
      <c r="G322" s="16">
        <f t="shared" si="125"/>
        <v>0</v>
      </c>
      <c r="H322" s="58"/>
      <c r="I322" s="94"/>
      <c r="J322" s="118">
        <v>0</v>
      </c>
      <c r="K322" s="118">
        <v>0</v>
      </c>
      <c r="L322" s="118">
        <v>0</v>
      </c>
      <c r="M322" s="32">
        <f t="shared" si="127"/>
        <v>0</v>
      </c>
      <c r="N322" s="6">
        <f t="shared" si="128"/>
        <v>0</v>
      </c>
      <c r="O322" s="20">
        <f t="shared" si="129"/>
        <v>0</v>
      </c>
      <c r="Q322" s="17"/>
      <c r="R322" s="6">
        <f t="shared" si="130"/>
        <v>0</v>
      </c>
      <c r="T322" s="106"/>
      <c r="U322" s="81" t="str">
        <f t="shared" si="131"/>
        <v>NO</v>
      </c>
      <c r="V322" s="84">
        <v>0</v>
      </c>
      <c r="W322" s="84">
        <f t="shared" si="132"/>
        <v>0</v>
      </c>
      <c r="X322" s="157">
        <v>0</v>
      </c>
      <c r="Y322" s="90">
        <f t="shared" si="133"/>
        <v>0</v>
      </c>
      <c r="Z322" s="92"/>
      <c r="AA322" s="90">
        <f t="shared" si="134"/>
        <v>0</v>
      </c>
      <c r="AC322" s="97">
        <v>2979.9125450263446</v>
      </c>
      <c r="AD322" s="98">
        <f t="shared" si="135"/>
        <v>-2979.9125450263446</v>
      </c>
      <c r="AF322" s="117"/>
    </row>
    <row r="323" spans="1:32" x14ac:dyDescent="0.2">
      <c r="A323" s="28" t="s">
        <v>7</v>
      </c>
      <c r="B323" s="29">
        <v>320</v>
      </c>
      <c r="C323" s="28" t="s">
        <v>253</v>
      </c>
      <c r="D323" s="9">
        <v>5263.6435589482799</v>
      </c>
      <c r="E323" s="11">
        <v>708.60643954803595</v>
      </c>
      <c r="F323" s="51"/>
      <c r="G323" s="16">
        <f t="shared" si="125"/>
        <v>5972.249998496316</v>
      </c>
      <c r="H323" s="58"/>
      <c r="I323" s="53">
        <f t="shared" si="126"/>
        <v>5.2388157881546631</v>
      </c>
      <c r="J323" s="118">
        <v>1885.9736837356786</v>
      </c>
      <c r="K323" s="118">
        <v>2200.3026310249584</v>
      </c>
      <c r="L323" s="118">
        <v>1885.9736837356786</v>
      </c>
      <c r="M323" s="32">
        <f t="shared" si="127"/>
        <v>5972.249998496316</v>
      </c>
      <c r="N323" s="6">
        <f t="shared" si="128"/>
        <v>0</v>
      </c>
      <c r="O323" s="20">
        <f t="shared" si="129"/>
        <v>0</v>
      </c>
      <c r="Q323" s="17"/>
      <c r="R323" s="6">
        <f t="shared" si="130"/>
        <v>5972.249998496316</v>
      </c>
      <c r="T323" s="30">
        <v>5.2388157881546631</v>
      </c>
      <c r="U323" s="81" t="str">
        <f t="shared" si="131"/>
        <v>YES</v>
      </c>
      <c r="V323" s="84">
        <v>4.8947964771753361</v>
      </c>
      <c r="W323" s="84">
        <f t="shared" si="132"/>
        <v>5.2388157881546631</v>
      </c>
      <c r="X323" s="157">
        <v>5.776132571008981</v>
      </c>
      <c r="Y323" s="90">
        <f t="shared" si="133"/>
        <v>-0.53731678285431794</v>
      </c>
      <c r="Z323" s="92"/>
      <c r="AA323" s="90">
        <f t="shared" si="134"/>
        <v>5.2388157881546631</v>
      </c>
      <c r="AC323" s="97">
        <v>5479.1641040522773</v>
      </c>
      <c r="AD323" s="98">
        <f t="shared" si="135"/>
        <v>493.08589444403879</v>
      </c>
      <c r="AF323" s="117"/>
    </row>
    <row r="324" spans="1:32" x14ac:dyDescent="0.2">
      <c r="A324" s="28" t="s">
        <v>7</v>
      </c>
      <c r="B324" s="29">
        <v>321</v>
      </c>
      <c r="C324" s="28" t="s">
        <v>254</v>
      </c>
      <c r="D324" s="9">
        <v>831.10161457078107</v>
      </c>
      <c r="E324" s="11">
        <v>49.96175132077942</v>
      </c>
      <c r="F324" s="51"/>
      <c r="G324" s="16">
        <f t="shared" si="125"/>
        <v>881.06336589156047</v>
      </c>
      <c r="H324" s="58"/>
      <c r="I324" s="53">
        <f t="shared" si="126"/>
        <v>4.8947964771753361</v>
      </c>
      <c r="J324" s="118">
        <v>881.06336589156047</v>
      </c>
      <c r="K324" s="118">
        <v>0</v>
      </c>
      <c r="L324" s="118">
        <v>0</v>
      </c>
      <c r="M324" s="32">
        <f t="shared" si="127"/>
        <v>881.06336589156047</v>
      </c>
      <c r="N324" s="6">
        <f t="shared" si="128"/>
        <v>0</v>
      </c>
      <c r="O324" s="20">
        <f t="shared" si="129"/>
        <v>0</v>
      </c>
      <c r="Q324" s="17"/>
      <c r="R324" s="6">
        <f t="shared" si="130"/>
        <v>881.06336589156047</v>
      </c>
      <c r="T324" s="30">
        <v>4.8947964771753361</v>
      </c>
      <c r="U324" s="81" t="str">
        <f t="shared" si="131"/>
        <v>YES</v>
      </c>
      <c r="V324" s="84">
        <v>4.8947964771753361</v>
      </c>
      <c r="W324" s="84">
        <f t="shared" si="132"/>
        <v>4.8947964771753361</v>
      </c>
      <c r="X324" s="157">
        <v>5.0935713928501798</v>
      </c>
      <c r="Y324" s="90">
        <f t="shared" si="133"/>
        <v>-0.19877491567484373</v>
      </c>
      <c r="Z324" s="92"/>
      <c r="AA324" s="90">
        <f t="shared" si="134"/>
        <v>4.8947964771753361</v>
      </c>
      <c r="AC324" s="97">
        <v>4757.9533310389897</v>
      </c>
      <c r="AD324" s="98">
        <f t="shared" si="135"/>
        <v>-3876.8899651474294</v>
      </c>
      <c r="AF324" s="117"/>
    </row>
    <row r="325" spans="1:32" x14ac:dyDescent="0.2">
      <c r="A325" s="28" t="s">
        <v>7</v>
      </c>
      <c r="B325" s="29">
        <v>322</v>
      </c>
      <c r="C325" s="28" t="s">
        <v>393</v>
      </c>
      <c r="D325" s="9">
        <v>1662.2032291415621</v>
      </c>
      <c r="E325" s="11">
        <v>99.923502641558841</v>
      </c>
      <c r="F325" s="51"/>
      <c r="G325" s="16">
        <f t="shared" ref="G325:G388" si="137">SUM(D325:F325)</f>
        <v>1762.1267317831209</v>
      </c>
      <c r="H325" s="58"/>
      <c r="I325" s="53">
        <f t="shared" ref="I325" si="138">W325</f>
        <v>4.8947964771753361</v>
      </c>
      <c r="J325" s="118">
        <v>1762.1267317831209</v>
      </c>
      <c r="K325" s="118">
        <v>0</v>
      </c>
      <c r="L325" s="118">
        <v>0</v>
      </c>
      <c r="M325" s="32">
        <f t="shared" ref="M325:M326" si="139">L325+K325+J325</f>
        <v>1762.1267317831209</v>
      </c>
      <c r="N325" s="6">
        <f t="shared" ref="N325:N326" si="140">M325-G325-F325</f>
        <v>0</v>
      </c>
      <c r="O325" s="20">
        <f t="shared" ref="O325:O326" si="141">IF(ISERROR(N325), 0, N325)</f>
        <v>0</v>
      </c>
      <c r="Q325" s="17"/>
      <c r="R325" s="6">
        <f t="shared" ref="R325:R326" si="142">G325-Q325</f>
        <v>1762.1267317831209</v>
      </c>
      <c r="T325" s="30">
        <v>4.8947964771753361</v>
      </c>
      <c r="U325" s="81" t="str">
        <f t="shared" ref="U325:U326" si="143">IF(A325="Childminders","YES","NO")</f>
        <v>YES</v>
      </c>
      <c r="V325" s="84">
        <v>4.8947964771753361</v>
      </c>
      <c r="W325" s="84">
        <f t="shared" ref="W325:W326" si="144">MAX(T325,V325)</f>
        <v>4.8947964771753361</v>
      </c>
      <c r="X325" s="157">
        <v>5.0935713928501798</v>
      </c>
      <c r="Y325" s="90">
        <f t="shared" ref="Y325:Y388" si="145">I325-X325</f>
        <v>-0.19877491567484373</v>
      </c>
      <c r="Z325" s="92"/>
      <c r="AA325" s="90">
        <f t="shared" ref="AA325:AA388" si="146">I325-Z325</f>
        <v>4.8947964771753361</v>
      </c>
      <c r="AC325" s="97">
        <v>2946.861417933826</v>
      </c>
      <c r="AD325" s="98">
        <f t="shared" ref="AD325:AD388" si="147">G325-AC325</f>
        <v>-1184.7346861507051</v>
      </c>
      <c r="AF325" s="117"/>
    </row>
    <row r="326" spans="1:32" x14ac:dyDescent="0.2">
      <c r="A326" s="93"/>
      <c r="B326" s="29">
        <v>323</v>
      </c>
      <c r="C326" s="93" t="s">
        <v>521</v>
      </c>
      <c r="D326" s="9">
        <v>0</v>
      </c>
      <c r="E326" s="11">
        <v>0</v>
      </c>
      <c r="F326" s="51"/>
      <c r="G326" s="16">
        <f t="shared" si="137"/>
        <v>0</v>
      </c>
      <c r="H326" s="58"/>
      <c r="I326" s="94"/>
      <c r="J326" s="118">
        <v>0</v>
      </c>
      <c r="K326" s="118">
        <v>0</v>
      </c>
      <c r="L326" s="118">
        <v>0</v>
      </c>
      <c r="M326" s="32">
        <f t="shared" si="139"/>
        <v>0</v>
      </c>
      <c r="N326" s="6">
        <f t="shared" si="140"/>
        <v>0</v>
      </c>
      <c r="O326" s="20">
        <f t="shared" si="141"/>
        <v>0</v>
      </c>
      <c r="Q326" s="17"/>
      <c r="R326" s="6">
        <f t="shared" si="142"/>
        <v>0</v>
      </c>
      <c r="T326" s="106"/>
      <c r="U326" s="81" t="str">
        <f t="shared" si="143"/>
        <v>NO</v>
      </c>
      <c r="V326" s="84">
        <v>0</v>
      </c>
      <c r="W326" s="84">
        <f t="shared" si="144"/>
        <v>0</v>
      </c>
      <c r="X326" s="157">
        <v>0</v>
      </c>
      <c r="Y326" s="90">
        <f t="shared" si="145"/>
        <v>0</v>
      </c>
      <c r="Z326" s="92"/>
      <c r="AA326" s="90">
        <f t="shared" si="146"/>
        <v>0</v>
      </c>
      <c r="AC326" s="97">
        <v>2916.1649448303483</v>
      </c>
      <c r="AD326" s="98">
        <f t="shared" si="147"/>
        <v>-2916.1649448303483</v>
      </c>
      <c r="AF326" s="117"/>
    </row>
    <row r="327" spans="1:32" x14ac:dyDescent="0.2">
      <c r="A327" s="28" t="s">
        <v>7</v>
      </c>
      <c r="B327" s="29">
        <v>324</v>
      </c>
      <c r="C327" s="28" t="s">
        <v>255</v>
      </c>
      <c r="D327" s="9">
        <v>2659.5251666264994</v>
      </c>
      <c r="E327" s="11">
        <v>159.87760422649413</v>
      </c>
      <c r="F327" s="51"/>
      <c r="G327" s="16">
        <f t="shared" si="137"/>
        <v>2819.4027708529934</v>
      </c>
      <c r="H327" s="58"/>
      <c r="I327" s="53">
        <f t="shared" ref="I327:I388" si="148">W327</f>
        <v>4.8947964771753361</v>
      </c>
      <c r="J327" s="118">
        <v>1762.1267317831209</v>
      </c>
      <c r="K327" s="118">
        <v>0</v>
      </c>
      <c r="L327" s="118">
        <v>1057.2760390698727</v>
      </c>
      <c r="M327" s="32">
        <f t="shared" ref="M327:M388" si="149">L327+K327+J327</f>
        <v>2819.4027708529939</v>
      </c>
      <c r="N327" s="6">
        <f t="shared" ref="N327:N388" si="150">M327-G327-F327</f>
        <v>4.5474735088646412E-13</v>
      </c>
      <c r="O327" s="20">
        <f t="shared" ref="O327:O388" si="151">IF(ISERROR(N327), 0, N327)</f>
        <v>4.5474735088646412E-13</v>
      </c>
      <c r="Q327" s="17"/>
      <c r="R327" s="6">
        <f t="shared" ref="R327:R388" si="152">G327-Q327</f>
        <v>2819.4027708529934</v>
      </c>
      <c r="T327" s="30">
        <v>4.8947964771753361</v>
      </c>
      <c r="U327" s="81" t="str">
        <f t="shared" ref="U327:U388" si="153">IF(A327="Childminders","YES","NO")</f>
        <v>YES</v>
      </c>
      <c r="V327" s="84">
        <v>4.8947964771753361</v>
      </c>
      <c r="W327" s="84">
        <f t="shared" ref="W327:W388" si="154">MAX(T327,V327)</f>
        <v>4.8947964771753361</v>
      </c>
      <c r="X327" s="157">
        <v>5.0935713928501807</v>
      </c>
      <c r="Y327" s="90">
        <f t="shared" si="145"/>
        <v>-0.19877491567484462</v>
      </c>
      <c r="Z327" s="92"/>
      <c r="AA327" s="90">
        <f t="shared" si="146"/>
        <v>4.8947964771753361</v>
      </c>
      <c r="AC327" s="97">
        <v>1811.0919131051637</v>
      </c>
      <c r="AD327" s="98">
        <f t="shared" si="147"/>
        <v>1008.3108577478297</v>
      </c>
      <c r="AF327" s="117"/>
    </row>
    <row r="328" spans="1:32" x14ac:dyDescent="0.2">
      <c r="A328" s="93"/>
      <c r="B328" s="29">
        <v>325</v>
      </c>
      <c r="C328" s="93" t="s">
        <v>522</v>
      </c>
      <c r="D328" s="9">
        <v>0</v>
      </c>
      <c r="E328" s="11">
        <v>0</v>
      </c>
      <c r="F328" s="51"/>
      <c r="G328" s="16">
        <f t="shared" si="137"/>
        <v>0</v>
      </c>
      <c r="H328" s="58"/>
      <c r="I328" s="94"/>
      <c r="J328" s="118">
        <v>0</v>
      </c>
      <c r="K328" s="118">
        <v>0</v>
      </c>
      <c r="L328" s="118">
        <v>0</v>
      </c>
      <c r="M328" s="32">
        <f t="shared" si="149"/>
        <v>0</v>
      </c>
      <c r="N328" s="6">
        <f t="shared" si="150"/>
        <v>0</v>
      </c>
      <c r="O328" s="20">
        <f t="shared" si="151"/>
        <v>0</v>
      </c>
      <c r="Q328" s="17"/>
      <c r="R328" s="6">
        <f t="shared" si="152"/>
        <v>0</v>
      </c>
      <c r="T328" s="106"/>
      <c r="U328" s="81" t="str">
        <f t="shared" si="153"/>
        <v>NO</v>
      </c>
      <c r="V328" s="84">
        <v>0</v>
      </c>
      <c r="W328" s="84">
        <f t="shared" si="154"/>
        <v>0</v>
      </c>
      <c r="X328" s="157">
        <v>0</v>
      </c>
      <c r="Y328" s="90">
        <f t="shared" si="145"/>
        <v>0</v>
      </c>
      <c r="Z328" s="92"/>
      <c r="AA328" s="90">
        <f t="shared" si="146"/>
        <v>0</v>
      </c>
      <c r="AC328" s="97">
        <v>2916.1649448303483</v>
      </c>
      <c r="AD328" s="98">
        <f t="shared" si="147"/>
        <v>-2916.1649448303483</v>
      </c>
      <c r="AF328" s="117"/>
    </row>
    <row r="329" spans="1:32" x14ac:dyDescent="0.2">
      <c r="A329" s="93"/>
      <c r="B329" s="29">
        <v>326</v>
      </c>
      <c r="C329" s="93" t="s">
        <v>523</v>
      </c>
      <c r="D329" s="9">
        <v>0</v>
      </c>
      <c r="E329" s="11">
        <v>0</v>
      </c>
      <c r="F329" s="51"/>
      <c r="G329" s="16">
        <f t="shared" si="137"/>
        <v>0</v>
      </c>
      <c r="H329" s="58"/>
      <c r="I329" s="94"/>
      <c r="J329" s="118">
        <v>0</v>
      </c>
      <c r="K329" s="118">
        <v>0</v>
      </c>
      <c r="L329" s="118">
        <v>0</v>
      </c>
      <c r="M329" s="32">
        <f t="shared" si="149"/>
        <v>0</v>
      </c>
      <c r="N329" s="6">
        <f t="shared" si="150"/>
        <v>0</v>
      </c>
      <c r="O329" s="20">
        <f t="shared" si="151"/>
        <v>0</v>
      </c>
      <c r="Q329" s="17"/>
      <c r="R329" s="6">
        <f t="shared" si="152"/>
        <v>0</v>
      </c>
      <c r="T329" s="106"/>
      <c r="U329" s="81" t="str">
        <f t="shared" si="153"/>
        <v>NO</v>
      </c>
      <c r="V329" s="84">
        <v>0</v>
      </c>
      <c r="W329" s="84">
        <f t="shared" si="154"/>
        <v>0</v>
      </c>
      <c r="X329" s="157">
        <v>0</v>
      </c>
      <c r="Y329" s="90">
        <f t="shared" si="145"/>
        <v>0</v>
      </c>
      <c r="Z329" s="92"/>
      <c r="AA329" s="90">
        <f t="shared" si="146"/>
        <v>0</v>
      </c>
      <c r="AC329" s="97">
        <v>2979.9125450263446</v>
      </c>
      <c r="AD329" s="98">
        <f t="shared" si="147"/>
        <v>-2979.9125450263446</v>
      </c>
      <c r="AF329" s="117"/>
    </row>
    <row r="330" spans="1:32" x14ac:dyDescent="0.2">
      <c r="A330" s="63" t="s">
        <v>7</v>
      </c>
      <c r="B330" s="29">
        <v>327</v>
      </c>
      <c r="C330" s="28" t="s">
        <v>256</v>
      </c>
      <c r="D330" s="9">
        <v>498.66096874246858</v>
      </c>
      <c r="E330" s="11">
        <v>29.977050792467651</v>
      </c>
      <c r="F330" s="51"/>
      <c r="G330" s="16">
        <f t="shared" si="137"/>
        <v>528.63801953493623</v>
      </c>
      <c r="H330" s="58"/>
      <c r="I330" s="53">
        <f t="shared" si="148"/>
        <v>4.8947964771753361</v>
      </c>
      <c r="J330" s="118">
        <v>528.63801953493635</v>
      </c>
      <c r="K330" s="118">
        <v>0</v>
      </c>
      <c r="L330" s="118">
        <v>0</v>
      </c>
      <c r="M330" s="32">
        <f t="shared" si="149"/>
        <v>528.63801953493635</v>
      </c>
      <c r="N330" s="6">
        <f t="shared" si="150"/>
        <v>1.1368683772161603E-13</v>
      </c>
      <c r="O330" s="20">
        <f t="shared" si="151"/>
        <v>1.1368683772161603E-13</v>
      </c>
      <c r="Q330" s="17"/>
      <c r="R330" s="6">
        <f t="shared" si="152"/>
        <v>528.63801953493623</v>
      </c>
      <c r="T330" s="30">
        <v>4.8947964771753361</v>
      </c>
      <c r="U330" s="81" t="str">
        <f t="shared" si="153"/>
        <v>YES</v>
      </c>
      <c r="V330" s="84">
        <v>4.8947964771753361</v>
      </c>
      <c r="W330" s="84">
        <f t="shared" si="154"/>
        <v>4.8947964771753361</v>
      </c>
      <c r="X330" s="157">
        <v>5.0935713928501798</v>
      </c>
      <c r="Y330" s="90">
        <f t="shared" si="145"/>
        <v>-0.19877491567484373</v>
      </c>
      <c r="Z330" s="92"/>
      <c r="AA330" s="90">
        <f t="shared" si="146"/>
        <v>4.8947964771753361</v>
      </c>
      <c r="AC330" s="97">
        <v>644.62593517302446</v>
      </c>
      <c r="AD330" s="98">
        <f t="shared" si="147"/>
        <v>-115.98791563808823</v>
      </c>
      <c r="AF330" s="117"/>
    </row>
    <row r="331" spans="1:32" x14ac:dyDescent="0.2">
      <c r="A331" s="63" t="s">
        <v>7</v>
      </c>
      <c r="B331" s="29">
        <v>328</v>
      </c>
      <c r="C331" s="28" t="s">
        <v>257</v>
      </c>
      <c r="D331" s="9">
        <v>5263.6435589482799</v>
      </c>
      <c r="E331" s="11">
        <v>316.42442503160299</v>
      </c>
      <c r="F331" s="51"/>
      <c r="G331" s="16">
        <f t="shared" si="137"/>
        <v>5580.0679839798831</v>
      </c>
      <c r="H331" s="58"/>
      <c r="I331" s="53">
        <f t="shared" si="148"/>
        <v>4.8947964771753361</v>
      </c>
      <c r="J331" s="118">
        <v>1762.1267317831209</v>
      </c>
      <c r="K331" s="118">
        <v>2055.8145204136413</v>
      </c>
      <c r="L331" s="118">
        <v>1762.1267317831209</v>
      </c>
      <c r="M331" s="32">
        <f t="shared" si="149"/>
        <v>5580.0679839798831</v>
      </c>
      <c r="N331" s="6">
        <f t="shared" si="150"/>
        <v>0</v>
      </c>
      <c r="O331" s="20">
        <f t="shared" si="151"/>
        <v>0</v>
      </c>
      <c r="Q331" s="17"/>
      <c r="R331" s="6">
        <f t="shared" si="152"/>
        <v>5580.0679839798831</v>
      </c>
      <c r="T331" s="30">
        <v>4.8947964771753361</v>
      </c>
      <c r="U331" s="81" t="str">
        <f t="shared" si="153"/>
        <v>YES</v>
      </c>
      <c r="V331" s="84">
        <v>4.8947964771753361</v>
      </c>
      <c r="W331" s="84">
        <f t="shared" si="154"/>
        <v>4.8947964771753361</v>
      </c>
      <c r="X331" s="157">
        <v>5.0935713928501798</v>
      </c>
      <c r="Y331" s="90">
        <f t="shared" si="145"/>
        <v>-0.19877491567484373</v>
      </c>
      <c r="Z331" s="92"/>
      <c r="AA331" s="90">
        <f t="shared" si="146"/>
        <v>4.8947964771753361</v>
      </c>
      <c r="AC331" s="97">
        <v>1074.3765586217073</v>
      </c>
      <c r="AD331" s="98">
        <f t="shared" si="147"/>
        <v>4505.6914253581763</v>
      </c>
      <c r="AF331" s="117"/>
    </row>
    <row r="332" spans="1:32" x14ac:dyDescent="0.2">
      <c r="A332" s="63" t="s">
        <v>7</v>
      </c>
      <c r="B332" s="29">
        <v>329</v>
      </c>
      <c r="C332" s="28" t="s">
        <v>273</v>
      </c>
      <c r="D332" s="9">
        <v>2666.4510134145894</v>
      </c>
      <c r="E332" s="11">
        <v>160.29395215416733</v>
      </c>
      <c r="F332" s="51"/>
      <c r="G332" s="16">
        <f t="shared" si="137"/>
        <v>2826.7449655687569</v>
      </c>
      <c r="H332" s="58"/>
      <c r="I332" s="53">
        <f t="shared" si="148"/>
        <v>4.8947964771753361</v>
      </c>
      <c r="J332" s="118">
        <v>881.06336589156047</v>
      </c>
      <c r="K332" s="118">
        <v>1064.6182337856355</v>
      </c>
      <c r="L332" s="118">
        <v>881.06336589156047</v>
      </c>
      <c r="M332" s="32">
        <f t="shared" si="149"/>
        <v>2826.7449655687565</v>
      </c>
      <c r="N332" s="6">
        <f t="shared" si="150"/>
        <v>-4.5474735088646412E-13</v>
      </c>
      <c r="O332" s="20">
        <f t="shared" si="151"/>
        <v>-4.5474735088646412E-13</v>
      </c>
      <c r="Q332" s="17"/>
      <c r="R332" s="6">
        <f t="shared" si="152"/>
        <v>2826.7449655687569</v>
      </c>
      <c r="T332" s="30">
        <v>4.8947964771753361</v>
      </c>
      <c r="U332" s="81" t="str">
        <f t="shared" si="153"/>
        <v>YES</v>
      </c>
      <c r="V332" s="84">
        <v>4.8947964771753361</v>
      </c>
      <c r="W332" s="84">
        <f t="shared" si="154"/>
        <v>4.8947964771753361</v>
      </c>
      <c r="X332" s="157">
        <v>5.0935713928501798</v>
      </c>
      <c r="Y332" s="90">
        <f t="shared" si="145"/>
        <v>-0.19877491567484373</v>
      </c>
      <c r="Z332" s="92"/>
      <c r="AA332" s="90">
        <f t="shared" si="146"/>
        <v>4.8947964771753361</v>
      </c>
      <c r="AC332" s="97">
        <v>3837.0591379346688</v>
      </c>
      <c r="AD332" s="98">
        <f t="shared" si="147"/>
        <v>-1010.3141723659119</v>
      </c>
      <c r="AF332" s="117"/>
    </row>
    <row r="333" spans="1:32" x14ac:dyDescent="0.2">
      <c r="A333" s="93"/>
      <c r="B333" s="29">
        <v>330</v>
      </c>
      <c r="C333" s="93" t="s">
        <v>524</v>
      </c>
      <c r="D333" s="9">
        <v>0</v>
      </c>
      <c r="E333" s="11">
        <v>0</v>
      </c>
      <c r="F333" s="51"/>
      <c r="G333" s="16">
        <f t="shared" si="137"/>
        <v>0</v>
      </c>
      <c r="H333" s="58"/>
      <c r="I333" s="94"/>
      <c r="J333" s="118">
        <v>0</v>
      </c>
      <c r="K333" s="118">
        <v>0</v>
      </c>
      <c r="L333" s="118">
        <v>0</v>
      </c>
      <c r="M333" s="32">
        <f t="shared" si="149"/>
        <v>0</v>
      </c>
      <c r="N333" s="6">
        <f t="shared" si="150"/>
        <v>0</v>
      </c>
      <c r="O333" s="20">
        <f t="shared" si="151"/>
        <v>0</v>
      </c>
      <c r="Q333" s="17"/>
      <c r="R333" s="6">
        <f t="shared" si="152"/>
        <v>0</v>
      </c>
      <c r="T333" s="106"/>
      <c r="U333" s="81" t="str">
        <f t="shared" si="153"/>
        <v>NO</v>
      </c>
      <c r="V333" s="84">
        <v>0</v>
      </c>
      <c r="W333" s="84">
        <f t="shared" si="154"/>
        <v>0</v>
      </c>
      <c r="X333" s="157">
        <v>0</v>
      </c>
      <c r="Y333" s="90">
        <f t="shared" si="145"/>
        <v>0</v>
      </c>
      <c r="Z333" s="92"/>
      <c r="AA333" s="90">
        <f t="shared" si="146"/>
        <v>0</v>
      </c>
      <c r="AC333" s="97">
        <v>2916.1649448303483</v>
      </c>
      <c r="AD333" s="98">
        <f t="shared" si="147"/>
        <v>-2916.1649448303483</v>
      </c>
      <c r="AF333" s="117"/>
    </row>
    <row r="334" spans="1:32" x14ac:dyDescent="0.2">
      <c r="A334" s="28" t="s">
        <v>7</v>
      </c>
      <c r="B334" s="29">
        <v>331</v>
      </c>
      <c r="C334" s="103" t="s">
        <v>394</v>
      </c>
      <c r="D334" s="9">
        <v>0</v>
      </c>
      <c r="E334" s="11">
        <v>2.6368702085966919E-7</v>
      </c>
      <c r="F334" s="51"/>
      <c r="G334" s="16">
        <f t="shared" si="137"/>
        <v>2.6368702085966919E-7</v>
      </c>
      <c r="H334" s="58"/>
      <c r="I334" s="53">
        <f t="shared" si="148"/>
        <v>4.8947964771753361</v>
      </c>
      <c r="J334" s="118">
        <v>0</v>
      </c>
      <c r="K334" s="118">
        <v>0</v>
      </c>
      <c r="L334" s="118">
        <v>0</v>
      </c>
      <c r="M334" s="32">
        <f t="shared" si="149"/>
        <v>0</v>
      </c>
      <c r="N334" s="6">
        <f t="shared" si="150"/>
        <v>-2.6368702085966919E-7</v>
      </c>
      <c r="O334" s="20">
        <f t="shared" si="151"/>
        <v>-2.6368702085966919E-7</v>
      </c>
      <c r="Q334" s="17"/>
      <c r="R334" s="6">
        <f t="shared" si="152"/>
        <v>2.6368702085966919E-7</v>
      </c>
      <c r="T334" s="30">
        <v>4.8947964771753361</v>
      </c>
      <c r="U334" s="81" t="str">
        <f t="shared" si="153"/>
        <v>YES</v>
      </c>
      <c r="V334" s="84">
        <v>4.8947964771753361</v>
      </c>
      <c r="W334" s="84">
        <f t="shared" si="154"/>
        <v>4.8947964771753361</v>
      </c>
      <c r="X334" s="157">
        <v>5.0935713928501807</v>
      </c>
      <c r="Y334" s="90">
        <f t="shared" si="145"/>
        <v>-0.19877491567484462</v>
      </c>
      <c r="Z334" s="92"/>
      <c r="AA334" s="90">
        <f t="shared" si="146"/>
        <v>4.8947964771753361</v>
      </c>
      <c r="AC334" s="97">
        <v>2762.6825793129619</v>
      </c>
      <c r="AD334" s="98">
        <f t="shared" si="147"/>
        <v>-2762.6825790492749</v>
      </c>
      <c r="AF334" s="117"/>
    </row>
    <row r="335" spans="1:32" x14ac:dyDescent="0.2">
      <c r="A335" s="28" t="s">
        <v>7</v>
      </c>
      <c r="B335" s="29">
        <v>332</v>
      </c>
      <c r="C335" s="28" t="s">
        <v>258</v>
      </c>
      <c r="D335" s="9">
        <v>1662.2032291415621</v>
      </c>
      <c r="E335" s="11">
        <v>99.923502641558841</v>
      </c>
      <c r="F335" s="51"/>
      <c r="G335" s="16">
        <f t="shared" si="137"/>
        <v>1762.1267317831209</v>
      </c>
      <c r="H335" s="58"/>
      <c r="I335" s="53">
        <f t="shared" si="148"/>
        <v>4.8947964771753361</v>
      </c>
      <c r="J335" s="118">
        <v>881.06336589156047</v>
      </c>
      <c r="K335" s="118">
        <v>0</v>
      </c>
      <c r="L335" s="118">
        <v>881.06336589156047</v>
      </c>
      <c r="M335" s="32">
        <f t="shared" si="149"/>
        <v>1762.1267317831209</v>
      </c>
      <c r="N335" s="6">
        <f t="shared" si="150"/>
        <v>0</v>
      </c>
      <c r="O335" s="20">
        <f t="shared" si="151"/>
        <v>0</v>
      </c>
      <c r="Q335" s="17"/>
      <c r="R335" s="6">
        <f t="shared" si="152"/>
        <v>1762.1267317831209</v>
      </c>
      <c r="T335" s="30">
        <v>4.8947964771753361</v>
      </c>
      <c r="U335" s="81" t="str">
        <f t="shared" si="153"/>
        <v>YES</v>
      </c>
      <c r="V335" s="84">
        <v>4.8947964771753361</v>
      </c>
      <c r="W335" s="84">
        <f t="shared" si="154"/>
        <v>4.8947964771753361</v>
      </c>
      <c r="X335" s="157">
        <v>5.0935713928501798</v>
      </c>
      <c r="Y335" s="90">
        <f t="shared" si="145"/>
        <v>-0.19877491567484373</v>
      </c>
      <c r="Z335" s="92"/>
      <c r="AA335" s="90">
        <f t="shared" si="146"/>
        <v>4.8947964771753361</v>
      </c>
      <c r="AC335" s="97">
        <v>3837.0591379346688</v>
      </c>
      <c r="AD335" s="98">
        <f t="shared" si="147"/>
        <v>-2074.9324061515481</v>
      </c>
      <c r="AF335" s="117"/>
    </row>
    <row r="336" spans="1:32" x14ac:dyDescent="0.2">
      <c r="A336" s="63" t="s">
        <v>7</v>
      </c>
      <c r="B336" s="29">
        <v>333</v>
      </c>
      <c r="C336" s="103" t="s">
        <v>395</v>
      </c>
      <c r="D336" s="9">
        <v>0</v>
      </c>
      <c r="E336" s="11">
        <v>2.6368702085966919E-7</v>
      </c>
      <c r="F336" s="51"/>
      <c r="G336" s="16">
        <f t="shared" si="137"/>
        <v>2.6368702085966919E-7</v>
      </c>
      <c r="H336" s="58"/>
      <c r="I336" s="53">
        <f t="shared" si="148"/>
        <v>4.8947964771753361</v>
      </c>
      <c r="J336" s="118">
        <v>0</v>
      </c>
      <c r="K336" s="118">
        <v>0</v>
      </c>
      <c r="L336" s="118">
        <v>0</v>
      </c>
      <c r="M336" s="32">
        <f t="shared" si="149"/>
        <v>0</v>
      </c>
      <c r="N336" s="6">
        <f t="shared" si="150"/>
        <v>-2.6368702085966919E-7</v>
      </c>
      <c r="O336" s="20">
        <f t="shared" si="151"/>
        <v>-2.6368702085966919E-7</v>
      </c>
      <c r="Q336" s="17"/>
      <c r="R336" s="6">
        <f t="shared" si="152"/>
        <v>2.6368702085966919E-7</v>
      </c>
      <c r="T336" s="30">
        <v>4.8947964771753361</v>
      </c>
      <c r="U336" s="81" t="str">
        <f t="shared" si="153"/>
        <v>YES</v>
      </c>
      <c r="V336" s="84">
        <v>4.8947964771753361</v>
      </c>
      <c r="W336" s="84">
        <f t="shared" si="154"/>
        <v>4.8947964771753361</v>
      </c>
      <c r="X336" s="157">
        <v>5.0935713928501807</v>
      </c>
      <c r="Y336" s="90">
        <f t="shared" si="145"/>
        <v>-0.19877491567484462</v>
      </c>
      <c r="Z336" s="92"/>
      <c r="AA336" s="90">
        <f t="shared" si="146"/>
        <v>4.8947964771753361</v>
      </c>
      <c r="AC336" s="97">
        <v>1841.788386208641</v>
      </c>
      <c r="AD336" s="98">
        <f t="shared" si="147"/>
        <v>-1841.7883859449539</v>
      </c>
      <c r="AF336" s="117"/>
    </row>
    <row r="337" spans="1:32" x14ac:dyDescent="0.2">
      <c r="A337" s="28" t="s">
        <v>7</v>
      </c>
      <c r="B337" s="29">
        <v>334</v>
      </c>
      <c r="C337" s="28" t="s">
        <v>259</v>
      </c>
      <c r="D337" s="9">
        <v>4958.9063002723269</v>
      </c>
      <c r="E337" s="11">
        <v>298.10511621398388</v>
      </c>
      <c r="F337" s="51"/>
      <c r="G337" s="16">
        <f t="shared" si="137"/>
        <v>5257.0114164863107</v>
      </c>
      <c r="H337" s="58"/>
      <c r="I337" s="53">
        <f t="shared" si="148"/>
        <v>4.8947964771753361</v>
      </c>
      <c r="J337" s="118">
        <v>2114.5520781397454</v>
      </c>
      <c r="K337" s="118">
        <v>1027.9072602068206</v>
      </c>
      <c r="L337" s="118">
        <v>2114.5520781397454</v>
      </c>
      <c r="M337" s="32">
        <f t="shared" si="149"/>
        <v>5257.0114164863116</v>
      </c>
      <c r="N337" s="6">
        <f t="shared" si="150"/>
        <v>9.0949470177292824E-13</v>
      </c>
      <c r="O337" s="20">
        <f t="shared" si="151"/>
        <v>9.0949470177292824E-13</v>
      </c>
      <c r="Q337" s="17"/>
      <c r="R337" s="6">
        <f t="shared" si="152"/>
        <v>5257.0114164863107</v>
      </c>
      <c r="T337" s="30">
        <v>4.8947964771753361</v>
      </c>
      <c r="U337" s="81" t="str">
        <f t="shared" si="153"/>
        <v>YES</v>
      </c>
      <c r="V337" s="84">
        <v>4.8947964771753361</v>
      </c>
      <c r="W337" s="84">
        <f t="shared" si="154"/>
        <v>4.8947964771753361</v>
      </c>
      <c r="X337" s="157">
        <v>5.0935713928501798</v>
      </c>
      <c r="Y337" s="90">
        <f t="shared" si="145"/>
        <v>-0.19877491567484373</v>
      </c>
      <c r="Z337" s="92"/>
      <c r="AA337" s="90">
        <f t="shared" si="146"/>
        <v>4.8947964771753361</v>
      </c>
      <c r="AC337" s="97">
        <v>3345.915568279032</v>
      </c>
      <c r="AD337" s="98">
        <f t="shared" si="147"/>
        <v>1911.0958482072788</v>
      </c>
      <c r="AF337" s="117"/>
    </row>
    <row r="338" spans="1:32" x14ac:dyDescent="0.2">
      <c r="A338" s="28" t="s">
        <v>7</v>
      </c>
      <c r="B338" s="29">
        <v>335</v>
      </c>
      <c r="C338" s="28" t="s">
        <v>260</v>
      </c>
      <c r="D338" s="9">
        <v>831.10161457078107</v>
      </c>
      <c r="E338" s="11">
        <v>49.96175132077942</v>
      </c>
      <c r="F338" s="51"/>
      <c r="G338" s="16">
        <f t="shared" si="137"/>
        <v>881.06336589156047</v>
      </c>
      <c r="H338" s="58"/>
      <c r="I338" s="53">
        <f t="shared" si="148"/>
        <v>4.8947964771753361</v>
      </c>
      <c r="J338" s="118">
        <v>881.06336589156047</v>
      </c>
      <c r="K338" s="118">
        <v>0</v>
      </c>
      <c r="L338" s="118">
        <v>0</v>
      </c>
      <c r="M338" s="32">
        <f t="shared" si="149"/>
        <v>881.06336589156047</v>
      </c>
      <c r="N338" s="6">
        <f t="shared" si="150"/>
        <v>0</v>
      </c>
      <c r="O338" s="20">
        <f t="shared" si="151"/>
        <v>0</v>
      </c>
      <c r="Q338" s="17"/>
      <c r="R338" s="6">
        <f t="shared" si="152"/>
        <v>881.06336589156047</v>
      </c>
      <c r="T338" s="30">
        <v>4.8947964771753361</v>
      </c>
      <c r="U338" s="81" t="str">
        <f t="shared" si="153"/>
        <v>YES</v>
      </c>
      <c r="V338" s="84">
        <v>4.8947964771753361</v>
      </c>
      <c r="W338" s="84">
        <f t="shared" si="154"/>
        <v>4.8947964771753361</v>
      </c>
      <c r="X338" s="157">
        <v>5.0935713928501798</v>
      </c>
      <c r="Y338" s="90">
        <f t="shared" si="145"/>
        <v>-0.19877491567484373</v>
      </c>
      <c r="Z338" s="92"/>
      <c r="AA338" s="90">
        <f t="shared" si="146"/>
        <v>4.8947964771753361</v>
      </c>
      <c r="AC338" s="97">
        <v>2916.1649448303483</v>
      </c>
      <c r="AD338" s="98">
        <f t="shared" si="147"/>
        <v>-2035.101578938788</v>
      </c>
      <c r="AF338" s="117"/>
    </row>
    <row r="339" spans="1:32" x14ac:dyDescent="0.2">
      <c r="A339" s="28" t="s">
        <v>7</v>
      </c>
      <c r="B339" s="29">
        <v>336</v>
      </c>
      <c r="C339" s="103" t="s">
        <v>396</v>
      </c>
      <c r="D339" s="9">
        <v>0</v>
      </c>
      <c r="E339" s="11">
        <v>2.6368702085966919E-7</v>
      </c>
      <c r="F339" s="51"/>
      <c r="G339" s="16">
        <f t="shared" si="137"/>
        <v>2.6368702085966919E-7</v>
      </c>
      <c r="H339" s="58"/>
      <c r="I339" s="53">
        <f t="shared" si="148"/>
        <v>4.8947964771753361</v>
      </c>
      <c r="J339" s="118">
        <v>0</v>
      </c>
      <c r="K339" s="118">
        <v>0</v>
      </c>
      <c r="L339" s="118">
        <v>0</v>
      </c>
      <c r="M339" s="32">
        <f t="shared" si="149"/>
        <v>0</v>
      </c>
      <c r="N339" s="6">
        <f t="shared" si="150"/>
        <v>-2.6368702085966919E-7</v>
      </c>
      <c r="O339" s="20">
        <f t="shared" si="151"/>
        <v>-2.6368702085966919E-7</v>
      </c>
      <c r="Q339" s="17"/>
      <c r="R339" s="6">
        <f t="shared" si="152"/>
        <v>2.6368702085966919E-7</v>
      </c>
      <c r="T339" s="30">
        <v>4.8947964771753361</v>
      </c>
      <c r="U339" s="81" t="str">
        <f t="shared" si="153"/>
        <v>YES</v>
      </c>
      <c r="V339" s="84">
        <v>4.8947964771753361</v>
      </c>
      <c r="W339" s="84">
        <f t="shared" si="154"/>
        <v>4.8947964771753361</v>
      </c>
      <c r="X339" s="157">
        <v>5.0935713928501807</v>
      </c>
      <c r="Y339" s="90">
        <f t="shared" si="145"/>
        <v>-0.19877491567484462</v>
      </c>
      <c r="Z339" s="92"/>
      <c r="AA339" s="90">
        <f t="shared" si="146"/>
        <v>4.8947964771753361</v>
      </c>
      <c r="AC339" s="97">
        <v>2916.1649448303483</v>
      </c>
      <c r="AD339" s="98">
        <f t="shared" si="147"/>
        <v>-2916.1649445666612</v>
      </c>
      <c r="AF339" s="117"/>
    </row>
    <row r="340" spans="1:32" x14ac:dyDescent="0.2">
      <c r="A340" s="28" t="s">
        <v>7</v>
      </c>
      <c r="B340" s="29">
        <v>337</v>
      </c>
      <c r="C340" s="28" t="s">
        <v>397</v>
      </c>
      <c r="D340" s="9">
        <v>3324.4064582831243</v>
      </c>
      <c r="E340" s="11">
        <v>199.84700528311768</v>
      </c>
      <c r="F340" s="51"/>
      <c r="G340" s="16">
        <f t="shared" si="137"/>
        <v>3524.2534635662419</v>
      </c>
      <c r="H340" s="58"/>
      <c r="I340" s="53">
        <f t="shared" si="148"/>
        <v>4.8947964771753361</v>
      </c>
      <c r="J340" s="118">
        <v>3524.2534635662419</v>
      </c>
      <c r="K340" s="118">
        <v>0</v>
      </c>
      <c r="L340" s="118">
        <v>0</v>
      </c>
      <c r="M340" s="32">
        <f t="shared" si="149"/>
        <v>3524.2534635662419</v>
      </c>
      <c r="N340" s="6">
        <f t="shared" si="150"/>
        <v>0</v>
      </c>
      <c r="O340" s="20">
        <f t="shared" si="151"/>
        <v>0</v>
      </c>
      <c r="Q340" s="17"/>
      <c r="R340" s="6">
        <f t="shared" si="152"/>
        <v>3524.2534635662419</v>
      </c>
      <c r="T340" s="30">
        <v>4.8947964771753361</v>
      </c>
      <c r="U340" s="81" t="str">
        <f t="shared" si="153"/>
        <v>YES</v>
      </c>
      <c r="V340" s="84">
        <v>4.8947964771753361</v>
      </c>
      <c r="W340" s="84">
        <f t="shared" si="154"/>
        <v>4.8947964771753361</v>
      </c>
      <c r="X340" s="157">
        <v>5.0935713928501798</v>
      </c>
      <c r="Y340" s="90">
        <f t="shared" si="145"/>
        <v>-0.19877491567484373</v>
      </c>
      <c r="Z340" s="92"/>
      <c r="AA340" s="90">
        <f t="shared" si="146"/>
        <v>4.8947964771753361</v>
      </c>
      <c r="AC340" s="97">
        <v>2916.1649448303483</v>
      </c>
      <c r="AD340" s="98">
        <f t="shared" si="147"/>
        <v>608.08851873589356</v>
      </c>
      <c r="AF340" s="117"/>
    </row>
    <row r="341" spans="1:32" x14ac:dyDescent="0.2">
      <c r="A341" s="28" t="s">
        <v>7</v>
      </c>
      <c r="B341" s="29">
        <v>338</v>
      </c>
      <c r="C341" s="28" t="s">
        <v>261</v>
      </c>
      <c r="D341" s="9">
        <v>1246.6524218561715</v>
      </c>
      <c r="E341" s="11">
        <v>74.942626981169127</v>
      </c>
      <c r="F341" s="51"/>
      <c r="G341" s="16">
        <f t="shared" si="137"/>
        <v>1321.5950488373405</v>
      </c>
      <c r="H341" s="58"/>
      <c r="I341" s="53">
        <f t="shared" si="148"/>
        <v>4.8947964771753361</v>
      </c>
      <c r="J341" s="118">
        <v>1321.5950488373408</v>
      </c>
      <c r="K341" s="118">
        <v>0</v>
      </c>
      <c r="L341" s="118">
        <v>0</v>
      </c>
      <c r="M341" s="32">
        <f t="shared" si="149"/>
        <v>1321.5950488373408</v>
      </c>
      <c r="N341" s="6">
        <f t="shared" si="150"/>
        <v>2.2737367544323206E-13</v>
      </c>
      <c r="O341" s="20">
        <f t="shared" si="151"/>
        <v>2.2737367544323206E-13</v>
      </c>
      <c r="Q341" s="17"/>
      <c r="R341" s="6">
        <f t="shared" si="152"/>
        <v>1321.5950488373405</v>
      </c>
      <c r="T341" s="30">
        <v>4.8947964771753361</v>
      </c>
      <c r="U341" s="81" t="str">
        <f t="shared" si="153"/>
        <v>YES</v>
      </c>
      <c r="V341" s="84">
        <v>4.8947964771753361</v>
      </c>
      <c r="W341" s="84">
        <f t="shared" si="154"/>
        <v>4.8947964771753361</v>
      </c>
      <c r="X341" s="157">
        <v>5.0935713928501798</v>
      </c>
      <c r="Y341" s="90">
        <f t="shared" si="145"/>
        <v>-0.19877491567484373</v>
      </c>
      <c r="Z341" s="92"/>
      <c r="AA341" s="90">
        <f t="shared" si="146"/>
        <v>4.8947964771753361</v>
      </c>
      <c r="AC341" s="97">
        <v>6523.0005344889378</v>
      </c>
      <c r="AD341" s="98">
        <f t="shared" si="147"/>
        <v>-5201.4054856515977</v>
      </c>
      <c r="AF341" s="117"/>
    </row>
    <row r="342" spans="1:32" x14ac:dyDescent="0.2">
      <c r="A342" s="93"/>
      <c r="B342" s="29">
        <v>339</v>
      </c>
      <c r="C342" s="93" t="s">
        <v>525</v>
      </c>
      <c r="D342" s="9">
        <v>0</v>
      </c>
      <c r="E342" s="11">
        <v>0</v>
      </c>
      <c r="F342" s="51"/>
      <c r="G342" s="16">
        <f t="shared" si="137"/>
        <v>0</v>
      </c>
      <c r="H342" s="58"/>
      <c r="I342" s="94"/>
      <c r="J342" s="118">
        <v>0</v>
      </c>
      <c r="K342" s="118">
        <v>0</v>
      </c>
      <c r="L342" s="118">
        <v>0</v>
      </c>
      <c r="M342" s="32">
        <f t="shared" si="149"/>
        <v>0</v>
      </c>
      <c r="N342" s="6">
        <f t="shared" si="150"/>
        <v>0</v>
      </c>
      <c r="O342" s="20">
        <f t="shared" si="151"/>
        <v>0</v>
      </c>
      <c r="Q342" s="17"/>
      <c r="R342" s="6">
        <f t="shared" si="152"/>
        <v>0</v>
      </c>
      <c r="T342" s="106"/>
      <c r="U342" s="81" t="str">
        <f t="shared" si="153"/>
        <v>NO</v>
      </c>
      <c r="V342" s="84">
        <v>0</v>
      </c>
      <c r="W342" s="84">
        <f t="shared" si="154"/>
        <v>0</v>
      </c>
      <c r="X342" s="157">
        <v>0</v>
      </c>
      <c r="Y342" s="90">
        <f t="shared" si="145"/>
        <v>0</v>
      </c>
      <c r="Z342" s="92"/>
      <c r="AA342" s="90">
        <f t="shared" si="146"/>
        <v>0</v>
      </c>
      <c r="AC342" s="97">
        <v>2916.1649448303483</v>
      </c>
      <c r="AD342" s="98">
        <f t="shared" si="147"/>
        <v>-2916.1649448303483</v>
      </c>
      <c r="AF342" s="117"/>
    </row>
    <row r="343" spans="1:32" x14ac:dyDescent="0.2">
      <c r="A343" s="93"/>
      <c r="B343" s="29">
        <v>340</v>
      </c>
      <c r="C343" s="28" t="s">
        <v>93</v>
      </c>
      <c r="D343" s="9">
        <v>0</v>
      </c>
      <c r="E343" s="11">
        <v>0</v>
      </c>
      <c r="F343" s="51"/>
      <c r="G343" s="16">
        <f t="shared" si="137"/>
        <v>0</v>
      </c>
      <c r="H343" s="58"/>
      <c r="I343" s="94"/>
      <c r="J343" s="118">
        <v>0</v>
      </c>
      <c r="K343" s="118">
        <v>0</v>
      </c>
      <c r="L343" s="118">
        <v>0</v>
      </c>
      <c r="M343" s="32">
        <f t="shared" si="149"/>
        <v>0</v>
      </c>
      <c r="N343" s="6">
        <f t="shared" si="150"/>
        <v>0</v>
      </c>
      <c r="O343" s="20">
        <f t="shared" si="151"/>
        <v>0</v>
      </c>
      <c r="Q343" s="17"/>
      <c r="R343" s="6">
        <f t="shared" si="152"/>
        <v>0</v>
      </c>
      <c r="T343" s="106"/>
      <c r="U343" s="81" t="str">
        <f t="shared" si="153"/>
        <v>NO</v>
      </c>
      <c r="V343" s="84">
        <v>0</v>
      </c>
      <c r="W343" s="84">
        <f t="shared" si="154"/>
        <v>0</v>
      </c>
      <c r="X343" s="157">
        <v>0</v>
      </c>
      <c r="Y343" s="90">
        <f t="shared" si="145"/>
        <v>0</v>
      </c>
      <c r="Z343" s="92"/>
      <c r="AA343" s="90">
        <f t="shared" si="146"/>
        <v>0</v>
      </c>
      <c r="AC343" s="97">
        <v>0</v>
      </c>
      <c r="AD343" s="98">
        <f t="shared" si="147"/>
        <v>0</v>
      </c>
      <c r="AF343" s="117"/>
    </row>
    <row r="344" spans="1:32" x14ac:dyDescent="0.2">
      <c r="A344" s="28" t="s">
        <v>7</v>
      </c>
      <c r="B344" s="29">
        <v>341</v>
      </c>
      <c r="C344" s="103" t="s">
        <v>398</v>
      </c>
      <c r="D344" s="9">
        <v>0</v>
      </c>
      <c r="E344" s="11">
        <v>2.6368702085966919E-7</v>
      </c>
      <c r="F344" s="51"/>
      <c r="G344" s="16">
        <f t="shared" si="137"/>
        <v>2.6368702085966919E-7</v>
      </c>
      <c r="H344" s="58"/>
      <c r="I344" s="53">
        <f t="shared" ref="I344:I346" si="155">W344</f>
        <v>4.8947964771753361</v>
      </c>
      <c r="J344" s="118">
        <v>0</v>
      </c>
      <c r="K344" s="118">
        <v>0</v>
      </c>
      <c r="L344" s="118">
        <v>0</v>
      </c>
      <c r="M344" s="32">
        <f t="shared" si="149"/>
        <v>0</v>
      </c>
      <c r="N344" s="6">
        <f t="shared" si="150"/>
        <v>-2.6368702085966919E-7</v>
      </c>
      <c r="O344" s="20">
        <f t="shared" si="151"/>
        <v>-2.6368702085966919E-7</v>
      </c>
      <c r="Q344" s="17"/>
      <c r="R344" s="6">
        <f t="shared" si="152"/>
        <v>2.6368702085966919E-7</v>
      </c>
      <c r="T344" s="30">
        <v>4.8947964771753361</v>
      </c>
      <c r="U344" s="81" t="str">
        <f t="shared" si="153"/>
        <v>YES</v>
      </c>
      <c r="V344" s="84">
        <v>4.8947964771753361</v>
      </c>
      <c r="W344" s="84">
        <f t="shared" si="154"/>
        <v>4.8947964771753361</v>
      </c>
      <c r="X344" s="157">
        <v>5.0935713928501807</v>
      </c>
      <c r="Y344" s="90">
        <f t="shared" si="145"/>
        <v>-0.19877491567484462</v>
      </c>
      <c r="Z344" s="92"/>
      <c r="AA344" s="90">
        <f t="shared" si="146"/>
        <v>4.8947964771753361</v>
      </c>
      <c r="AC344" s="97">
        <v>2916.1649448303483</v>
      </c>
      <c r="AD344" s="98">
        <f t="shared" si="147"/>
        <v>-2916.1649445666612</v>
      </c>
      <c r="AF344" s="117"/>
    </row>
    <row r="345" spans="1:32" x14ac:dyDescent="0.2">
      <c r="A345" s="28" t="s">
        <v>7</v>
      </c>
      <c r="B345" s="29">
        <v>342</v>
      </c>
      <c r="C345" s="103" t="s">
        <v>399</v>
      </c>
      <c r="D345" s="9">
        <v>0</v>
      </c>
      <c r="E345" s="11">
        <v>2.6368702085966919E-7</v>
      </c>
      <c r="F345" s="51"/>
      <c r="G345" s="16">
        <f t="shared" si="137"/>
        <v>2.6368702085966919E-7</v>
      </c>
      <c r="H345" s="58"/>
      <c r="I345" s="53">
        <f t="shared" si="155"/>
        <v>4.8947964771753361</v>
      </c>
      <c r="J345" s="118">
        <v>0</v>
      </c>
      <c r="K345" s="118">
        <v>0</v>
      </c>
      <c r="L345" s="118">
        <v>0</v>
      </c>
      <c r="M345" s="32">
        <f t="shared" si="149"/>
        <v>0</v>
      </c>
      <c r="N345" s="6">
        <f t="shared" si="150"/>
        <v>-2.6368702085966919E-7</v>
      </c>
      <c r="O345" s="20">
        <f t="shared" si="151"/>
        <v>-2.6368702085966919E-7</v>
      </c>
      <c r="Q345" s="17"/>
      <c r="R345" s="6">
        <f t="shared" si="152"/>
        <v>2.6368702085966919E-7</v>
      </c>
      <c r="T345" s="30">
        <v>4.8947964771753361</v>
      </c>
      <c r="U345" s="81" t="str">
        <f t="shared" si="153"/>
        <v>YES</v>
      </c>
      <c r="V345" s="84">
        <v>4.8947964771753361</v>
      </c>
      <c r="W345" s="84">
        <f t="shared" si="154"/>
        <v>4.8947964771753361</v>
      </c>
      <c r="X345" s="157">
        <v>5.0935713928501807</v>
      </c>
      <c r="Y345" s="90">
        <f t="shared" si="145"/>
        <v>-0.19877491567484462</v>
      </c>
      <c r="Z345" s="92"/>
      <c r="AA345" s="90">
        <f t="shared" si="146"/>
        <v>4.8947964771753361</v>
      </c>
      <c r="AC345" s="97">
        <v>2916.1649448303483</v>
      </c>
      <c r="AD345" s="98">
        <f t="shared" si="147"/>
        <v>-2916.1649445666612</v>
      </c>
      <c r="AF345" s="117"/>
    </row>
    <row r="346" spans="1:32" x14ac:dyDescent="0.2">
      <c r="A346" s="28" t="s">
        <v>7</v>
      </c>
      <c r="B346" s="29">
        <v>343</v>
      </c>
      <c r="C346" s="103" t="s">
        <v>400</v>
      </c>
      <c r="D346" s="9">
        <v>1800.7201649033589</v>
      </c>
      <c r="E346" s="11">
        <v>108.25046119502208</v>
      </c>
      <c r="F346" s="51"/>
      <c r="G346" s="16">
        <f t="shared" si="137"/>
        <v>1908.970626098381</v>
      </c>
      <c r="H346" s="58"/>
      <c r="I346" s="53">
        <f t="shared" si="155"/>
        <v>4.8947964771753361</v>
      </c>
      <c r="J346" s="118">
        <v>881.06336589156047</v>
      </c>
      <c r="K346" s="118">
        <v>1027.9072602068206</v>
      </c>
      <c r="L346" s="118">
        <v>0</v>
      </c>
      <c r="M346" s="32">
        <f t="shared" si="149"/>
        <v>1908.9706260983812</v>
      </c>
      <c r="N346" s="6">
        <f t="shared" si="150"/>
        <v>2.2737367544323206E-13</v>
      </c>
      <c r="O346" s="20">
        <f t="shared" si="151"/>
        <v>2.2737367544323206E-13</v>
      </c>
      <c r="Q346" s="17"/>
      <c r="R346" s="6">
        <f t="shared" si="152"/>
        <v>1908.970626098381</v>
      </c>
      <c r="T346" s="30">
        <v>4.8947964771753361</v>
      </c>
      <c r="U346" s="81" t="str">
        <f t="shared" si="153"/>
        <v>YES</v>
      </c>
      <c r="V346" s="84">
        <v>4.8947964771753361</v>
      </c>
      <c r="W346" s="84">
        <f t="shared" si="154"/>
        <v>4.8947964771753361</v>
      </c>
      <c r="X346" s="157">
        <v>5.0935713928501798</v>
      </c>
      <c r="Y346" s="90">
        <f t="shared" si="145"/>
        <v>-0.19877491567484373</v>
      </c>
      <c r="Z346" s="92"/>
      <c r="AA346" s="90">
        <f t="shared" si="146"/>
        <v>4.8947964771753361</v>
      </c>
      <c r="AC346" s="97">
        <v>1074.3765586217073</v>
      </c>
      <c r="AD346" s="98">
        <f t="shared" si="147"/>
        <v>834.59406747667367</v>
      </c>
      <c r="AF346" s="117"/>
    </row>
    <row r="347" spans="1:32" x14ac:dyDescent="0.2">
      <c r="A347" s="28" t="s">
        <v>7</v>
      </c>
      <c r="B347" s="29">
        <v>344</v>
      </c>
      <c r="C347" s="28" t="s">
        <v>262</v>
      </c>
      <c r="D347" s="9">
        <v>1662.2032291415621</v>
      </c>
      <c r="E347" s="11">
        <v>99.923502641558841</v>
      </c>
      <c r="F347" s="51"/>
      <c r="G347" s="16">
        <f t="shared" si="137"/>
        <v>1762.1267317831209</v>
      </c>
      <c r="H347" s="58"/>
      <c r="I347" s="53">
        <f t="shared" si="148"/>
        <v>4.8947964771753361</v>
      </c>
      <c r="J347" s="118">
        <v>881.06336589156047</v>
      </c>
      <c r="K347" s="118">
        <v>0</v>
      </c>
      <c r="L347" s="118">
        <v>881.06336589156047</v>
      </c>
      <c r="M347" s="32">
        <f t="shared" si="149"/>
        <v>1762.1267317831209</v>
      </c>
      <c r="N347" s="6">
        <f t="shared" si="150"/>
        <v>0</v>
      </c>
      <c r="O347" s="20">
        <f t="shared" si="151"/>
        <v>0</v>
      </c>
      <c r="Q347" s="17"/>
      <c r="R347" s="6">
        <f t="shared" si="152"/>
        <v>1762.1267317831209</v>
      </c>
      <c r="T347" s="30">
        <v>4.8947964771753361</v>
      </c>
      <c r="U347" s="81" t="str">
        <f t="shared" si="153"/>
        <v>YES</v>
      </c>
      <c r="V347" s="84">
        <v>4.8947964771753361</v>
      </c>
      <c r="W347" s="84">
        <f t="shared" si="154"/>
        <v>4.8947964771753361</v>
      </c>
      <c r="X347" s="157">
        <v>5.0935713928501798</v>
      </c>
      <c r="Y347" s="90">
        <f t="shared" si="145"/>
        <v>-0.19877491567484373</v>
      </c>
      <c r="Z347" s="92"/>
      <c r="AA347" s="90">
        <f t="shared" si="146"/>
        <v>4.8947964771753361</v>
      </c>
      <c r="AC347" s="97">
        <v>2916.1649448303483</v>
      </c>
      <c r="AD347" s="98">
        <f t="shared" si="147"/>
        <v>-1154.0382130472274</v>
      </c>
      <c r="AF347" s="117"/>
    </row>
    <row r="348" spans="1:32" x14ac:dyDescent="0.2">
      <c r="A348" s="28" t="s">
        <v>7</v>
      </c>
      <c r="B348" s="29">
        <v>345</v>
      </c>
      <c r="C348" s="28" t="s">
        <v>263</v>
      </c>
      <c r="D348" s="9">
        <v>2631.8217794741399</v>
      </c>
      <c r="E348" s="11">
        <v>158.2122125158015</v>
      </c>
      <c r="F348" s="51"/>
      <c r="G348" s="16">
        <f t="shared" si="137"/>
        <v>2790.0339919899416</v>
      </c>
      <c r="H348" s="58"/>
      <c r="I348" s="53">
        <f t="shared" si="148"/>
        <v>4.8947964771753361</v>
      </c>
      <c r="J348" s="118">
        <v>881.06336589156047</v>
      </c>
      <c r="K348" s="118">
        <v>1027.9072602068206</v>
      </c>
      <c r="L348" s="118">
        <v>881.06336589156047</v>
      </c>
      <c r="M348" s="32">
        <f t="shared" si="149"/>
        <v>2790.0339919899416</v>
      </c>
      <c r="N348" s="6">
        <f t="shared" si="150"/>
        <v>0</v>
      </c>
      <c r="O348" s="20">
        <f t="shared" si="151"/>
        <v>0</v>
      </c>
      <c r="Q348" s="17"/>
      <c r="R348" s="6">
        <f t="shared" si="152"/>
        <v>2790.0339919899416</v>
      </c>
      <c r="T348" s="30">
        <v>4.8947964771753361</v>
      </c>
      <c r="U348" s="81" t="str">
        <f t="shared" si="153"/>
        <v>YES</v>
      </c>
      <c r="V348" s="84">
        <v>4.8947964771753361</v>
      </c>
      <c r="W348" s="84">
        <f t="shared" si="154"/>
        <v>4.8947964771753361</v>
      </c>
      <c r="X348" s="157">
        <v>5.0935713928501798</v>
      </c>
      <c r="Y348" s="90">
        <f t="shared" si="145"/>
        <v>-0.19877491567484373</v>
      </c>
      <c r="Z348" s="92"/>
      <c r="AA348" s="90">
        <f t="shared" si="146"/>
        <v>4.8947964771753361</v>
      </c>
      <c r="AC348" s="97">
        <v>920.89419310432049</v>
      </c>
      <c r="AD348" s="98">
        <f t="shared" si="147"/>
        <v>1869.1397988856211</v>
      </c>
      <c r="AF348" s="117"/>
    </row>
    <row r="349" spans="1:32" x14ac:dyDescent="0.2">
      <c r="A349" s="93"/>
      <c r="B349" s="29">
        <v>346</v>
      </c>
      <c r="C349" s="28" t="s">
        <v>93</v>
      </c>
      <c r="D349" s="9">
        <v>0</v>
      </c>
      <c r="E349" s="11">
        <v>0</v>
      </c>
      <c r="F349" s="51"/>
      <c r="G349" s="16">
        <f t="shared" si="137"/>
        <v>0</v>
      </c>
      <c r="H349" s="58"/>
      <c r="I349" s="94"/>
      <c r="J349" s="118">
        <v>0</v>
      </c>
      <c r="K349" s="118">
        <v>0</v>
      </c>
      <c r="L349" s="118">
        <v>0</v>
      </c>
      <c r="M349" s="32">
        <f t="shared" si="149"/>
        <v>0</v>
      </c>
      <c r="N349" s="6">
        <f t="shared" si="150"/>
        <v>0</v>
      </c>
      <c r="O349" s="20">
        <f t="shared" si="151"/>
        <v>0</v>
      </c>
      <c r="Q349" s="17"/>
      <c r="R349" s="6">
        <f t="shared" si="152"/>
        <v>0</v>
      </c>
      <c r="T349" s="106"/>
      <c r="U349" s="81" t="str">
        <f t="shared" si="153"/>
        <v>NO</v>
      </c>
      <c r="V349" s="84">
        <v>0</v>
      </c>
      <c r="W349" s="84">
        <f t="shared" si="154"/>
        <v>0</v>
      </c>
      <c r="X349" s="157">
        <v>0</v>
      </c>
      <c r="Y349" s="90">
        <f t="shared" si="145"/>
        <v>0</v>
      </c>
      <c r="Z349" s="92"/>
      <c r="AA349" s="90">
        <f t="shared" si="146"/>
        <v>0</v>
      </c>
      <c r="AC349" s="97">
        <v>0</v>
      </c>
      <c r="AD349" s="98">
        <f t="shared" si="147"/>
        <v>0</v>
      </c>
      <c r="AF349" s="117"/>
    </row>
    <row r="350" spans="1:32" x14ac:dyDescent="0.2">
      <c r="A350" s="28" t="s">
        <v>7</v>
      </c>
      <c r="B350" s="29">
        <v>347</v>
      </c>
      <c r="C350" s="103" t="s">
        <v>401</v>
      </c>
      <c r="D350" s="9">
        <v>969.6185503325778</v>
      </c>
      <c r="E350" s="11">
        <v>58.288709874242656</v>
      </c>
      <c r="F350" s="51"/>
      <c r="G350" s="16">
        <f t="shared" si="137"/>
        <v>1027.9072602068204</v>
      </c>
      <c r="H350" s="58"/>
      <c r="I350" s="53">
        <f t="shared" ref="I350:I354" si="156">W350</f>
        <v>4.8947964771753361</v>
      </c>
      <c r="J350" s="118">
        <v>0</v>
      </c>
      <c r="K350" s="118">
        <v>1027.9072602068206</v>
      </c>
      <c r="L350" s="118">
        <v>0</v>
      </c>
      <c r="M350" s="32">
        <f t="shared" si="149"/>
        <v>1027.9072602068206</v>
      </c>
      <c r="N350" s="6">
        <f t="shared" si="150"/>
        <v>2.2737367544323206E-13</v>
      </c>
      <c r="O350" s="20">
        <f t="shared" si="151"/>
        <v>2.2737367544323206E-13</v>
      </c>
      <c r="Q350" s="17"/>
      <c r="R350" s="6">
        <f t="shared" si="152"/>
        <v>1027.9072602068204</v>
      </c>
      <c r="T350" s="30">
        <v>4.8947964771753361</v>
      </c>
      <c r="U350" s="81" t="str">
        <f t="shared" si="153"/>
        <v>YES</v>
      </c>
      <c r="V350" s="84">
        <v>4.8947964771753361</v>
      </c>
      <c r="W350" s="84">
        <f t="shared" si="154"/>
        <v>4.8947964771753361</v>
      </c>
      <c r="X350" s="157">
        <v>5.0935713928501807</v>
      </c>
      <c r="Y350" s="90">
        <f t="shared" si="145"/>
        <v>-0.19877491567484462</v>
      </c>
      <c r="Z350" s="92"/>
      <c r="AA350" s="90">
        <f t="shared" si="146"/>
        <v>4.8947964771753361</v>
      </c>
      <c r="AC350" s="97">
        <v>920.89419310432049</v>
      </c>
      <c r="AD350" s="98">
        <f t="shared" si="147"/>
        <v>107.01306710249992</v>
      </c>
      <c r="AF350" s="117"/>
    </row>
    <row r="351" spans="1:32" x14ac:dyDescent="0.2">
      <c r="A351" s="93"/>
      <c r="B351" s="29">
        <v>348</v>
      </c>
      <c r="C351" s="93" t="s">
        <v>526</v>
      </c>
      <c r="D351" s="9">
        <v>0</v>
      </c>
      <c r="E351" s="11">
        <v>0</v>
      </c>
      <c r="F351" s="51"/>
      <c r="G351" s="16">
        <f t="shared" si="137"/>
        <v>0</v>
      </c>
      <c r="H351" s="58"/>
      <c r="I351" s="94"/>
      <c r="J351" s="118">
        <v>0</v>
      </c>
      <c r="K351" s="118">
        <v>0</v>
      </c>
      <c r="L351" s="118">
        <v>0</v>
      </c>
      <c r="M351" s="32">
        <f t="shared" si="149"/>
        <v>0</v>
      </c>
      <c r="N351" s="6">
        <f t="shared" si="150"/>
        <v>0</v>
      </c>
      <c r="O351" s="20">
        <f t="shared" si="151"/>
        <v>0</v>
      </c>
      <c r="Q351" s="17"/>
      <c r="R351" s="6">
        <f t="shared" si="152"/>
        <v>0</v>
      </c>
      <c r="T351" s="106"/>
      <c r="U351" s="81" t="str">
        <f t="shared" si="153"/>
        <v>NO</v>
      </c>
      <c r="V351" s="84">
        <v>0</v>
      </c>
      <c r="W351" s="84">
        <f t="shared" si="154"/>
        <v>0</v>
      </c>
      <c r="X351" s="157">
        <v>0</v>
      </c>
      <c r="Y351" s="90">
        <f t="shared" si="145"/>
        <v>0</v>
      </c>
      <c r="Z351" s="92"/>
      <c r="AA351" s="90">
        <f t="shared" si="146"/>
        <v>0</v>
      </c>
      <c r="AC351" s="97">
        <v>2916.1649448303483</v>
      </c>
      <c r="AD351" s="98">
        <f t="shared" si="147"/>
        <v>-2916.1649448303483</v>
      </c>
      <c r="AF351" s="117"/>
    </row>
    <row r="352" spans="1:32" x14ac:dyDescent="0.2">
      <c r="A352" s="28" t="s">
        <v>7</v>
      </c>
      <c r="B352" s="29">
        <v>349</v>
      </c>
      <c r="C352" s="28" t="s">
        <v>402</v>
      </c>
      <c r="D352" s="9">
        <v>5263.6435589482799</v>
      </c>
      <c r="E352" s="11">
        <v>316.42442503160299</v>
      </c>
      <c r="F352" s="51"/>
      <c r="G352" s="16">
        <f t="shared" si="137"/>
        <v>5580.0679839798831</v>
      </c>
      <c r="H352" s="58"/>
      <c r="I352" s="53">
        <f t="shared" si="156"/>
        <v>4.8947964771753361</v>
      </c>
      <c r="J352" s="118">
        <v>1762.1267317831209</v>
      </c>
      <c r="K352" s="118">
        <v>2055.8145204136413</v>
      </c>
      <c r="L352" s="118">
        <v>1762.1267317831209</v>
      </c>
      <c r="M352" s="32">
        <f t="shared" si="149"/>
        <v>5580.0679839798831</v>
      </c>
      <c r="N352" s="6">
        <f t="shared" si="150"/>
        <v>0</v>
      </c>
      <c r="O352" s="20">
        <f t="shared" si="151"/>
        <v>0</v>
      </c>
      <c r="Q352" s="17"/>
      <c r="R352" s="6">
        <f t="shared" si="152"/>
        <v>5580.0679839798831</v>
      </c>
      <c r="T352" s="30">
        <v>4.8947964771753361</v>
      </c>
      <c r="U352" s="81" t="str">
        <f t="shared" si="153"/>
        <v>YES</v>
      </c>
      <c r="V352" s="84">
        <v>4.8947964771753361</v>
      </c>
      <c r="W352" s="84">
        <f t="shared" si="154"/>
        <v>4.8947964771753361</v>
      </c>
      <c r="X352" s="157">
        <v>5.0935713928501807</v>
      </c>
      <c r="Y352" s="90">
        <f t="shared" si="145"/>
        <v>-0.19877491567484462</v>
      </c>
      <c r="Z352" s="92"/>
      <c r="AA352" s="90">
        <f t="shared" si="146"/>
        <v>4.8947964771753361</v>
      </c>
      <c r="AC352" s="97">
        <v>3008.2543641407801</v>
      </c>
      <c r="AD352" s="98">
        <f t="shared" si="147"/>
        <v>2571.813619839103</v>
      </c>
      <c r="AF352" s="117"/>
    </row>
    <row r="353" spans="1:32" x14ac:dyDescent="0.2">
      <c r="A353" s="28" t="s">
        <v>7</v>
      </c>
      <c r="B353" s="29">
        <v>350</v>
      </c>
      <c r="C353" s="103" t="s">
        <v>403</v>
      </c>
      <c r="D353" s="9">
        <v>0</v>
      </c>
      <c r="E353" s="11">
        <v>2.6368702085966919E-7</v>
      </c>
      <c r="F353" s="51"/>
      <c r="G353" s="16">
        <f t="shared" si="137"/>
        <v>2.6368702085966919E-7</v>
      </c>
      <c r="H353" s="58"/>
      <c r="I353" s="53">
        <f t="shared" si="156"/>
        <v>4.8947964771753361</v>
      </c>
      <c r="J353" s="118">
        <v>0</v>
      </c>
      <c r="K353" s="118">
        <v>0</v>
      </c>
      <c r="L353" s="118">
        <v>0</v>
      </c>
      <c r="M353" s="32">
        <f t="shared" si="149"/>
        <v>0</v>
      </c>
      <c r="N353" s="6">
        <f t="shared" si="150"/>
        <v>-2.6368702085966919E-7</v>
      </c>
      <c r="O353" s="20">
        <f t="shared" si="151"/>
        <v>-2.6368702085966919E-7</v>
      </c>
      <c r="Q353" s="17"/>
      <c r="R353" s="6">
        <f t="shared" si="152"/>
        <v>2.6368702085966919E-7</v>
      </c>
      <c r="T353" s="30">
        <v>4.8947964771753361</v>
      </c>
      <c r="U353" s="81" t="str">
        <f t="shared" si="153"/>
        <v>YES</v>
      </c>
      <c r="V353" s="84">
        <v>4.8947964771753361</v>
      </c>
      <c r="W353" s="84">
        <f t="shared" si="154"/>
        <v>4.8947964771753361</v>
      </c>
      <c r="X353" s="157">
        <v>5.0935713928501807</v>
      </c>
      <c r="Y353" s="90">
        <f t="shared" si="145"/>
        <v>-0.19877491567484462</v>
      </c>
      <c r="Z353" s="92"/>
      <c r="AA353" s="90">
        <f t="shared" si="146"/>
        <v>4.8947964771753361</v>
      </c>
      <c r="AC353" s="97">
        <v>613.92946206954696</v>
      </c>
      <c r="AD353" s="98">
        <f t="shared" si="147"/>
        <v>-613.92946180585989</v>
      </c>
      <c r="AF353" s="117"/>
    </row>
    <row r="354" spans="1:32" x14ac:dyDescent="0.2">
      <c r="A354" s="28" t="s">
        <v>7</v>
      </c>
      <c r="B354" s="29">
        <v>351</v>
      </c>
      <c r="C354" s="103" t="s">
        <v>404</v>
      </c>
      <c r="D354" s="9">
        <v>0</v>
      </c>
      <c r="E354" s="11">
        <v>2.6368702085966919E-7</v>
      </c>
      <c r="F354" s="51"/>
      <c r="G354" s="16">
        <f t="shared" si="137"/>
        <v>2.6368702085966919E-7</v>
      </c>
      <c r="H354" s="58"/>
      <c r="I354" s="53">
        <f t="shared" si="156"/>
        <v>4.8947964771753361</v>
      </c>
      <c r="J354" s="118">
        <v>0</v>
      </c>
      <c r="K354" s="118">
        <v>0</v>
      </c>
      <c r="L354" s="118">
        <v>0</v>
      </c>
      <c r="M354" s="32">
        <f t="shared" si="149"/>
        <v>0</v>
      </c>
      <c r="N354" s="6">
        <f t="shared" si="150"/>
        <v>-2.6368702085966919E-7</v>
      </c>
      <c r="O354" s="20">
        <f t="shared" si="151"/>
        <v>-2.6368702085966919E-7</v>
      </c>
      <c r="Q354" s="17"/>
      <c r="R354" s="6">
        <f t="shared" si="152"/>
        <v>2.6368702085966919E-7</v>
      </c>
      <c r="T354" s="30">
        <v>4.8947964771753361</v>
      </c>
      <c r="U354" s="81" t="str">
        <f t="shared" si="153"/>
        <v>YES</v>
      </c>
      <c r="V354" s="84">
        <v>4.8947964771753361</v>
      </c>
      <c r="W354" s="84">
        <f t="shared" si="154"/>
        <v>4.8947964771753361</v>
      </c>
      <c r="X354" s="157">
        <v>5.0935713928501807</v>
      </c>
      <c r="Y354" s="90">
        <f t="shared" si="145"/>
        <v>-0.19877491567484462</v>
      </c>
      <c r="Z354" s="92"/>
      <c r="AA354" s="90">
        <f t="shared" si="146"/>
        <v>4.8947964771753361</v>
      </c>
      <c r="AC354" s="97">
        <v>920.89419310432049</v>
      </c>
      <c r="AD354" s="98">
        <f t="shared" si="147"/>
        <v>-920.89419284063342</v>
      </c>
      <c r="AF354" s="117"/>
    </row>
    <row r="355" spans="1:32" x14ac:dyDescent="0.2">
      <c r="A355" s="28" t="s">
        <v>7</v>
      </c>
      <c r="B355" s="29">
        <v>352</v>
      </c>
      <c r="C355" s="28" t="s">
        <v>264</v>
      </c>
      <c r="D355" s="9">
        <v>1662.2032291415621</v>
      </c>
      <c r="E355" s="11">
        <v>99.923502641558841</v>
      </c>
      <c r="F355" s="51"/>
      <c r="G355" s="16">
        <f t="shared" si="137"/>
        <v>1762.1267317831209</v>
      </c>
      <c r="H355" s="58"/>
      <c r="I355" s="53">
        <f t="shared" si="148"/>
        <v>4.8947964771753361</v>
      </c>
      <c r="J355" s="118">
        <v>1762.1267317831209</v>
      </c>
      <c r="K355" s="118">
        <v>0</v>
      </c>
      <c r="L355" s="118">
        <v>0</v>
      </c>
      <c r="M355" s="32">
        <f t="shared" si="149"/>
        <v>1762.1267317831209</v>
      </c>
      <c r="N355" s="6">
        <f t="shared" si="150"/>
        <v>0</v>
      </c>
      <c r="O355" s="20">
        <f t="shared" si="151"/>
        <v>0</v>
      </c>
      <c r="Q355" s="17"/>
      <c r="R355" s="6">
        <f t="shared" si="152"/>
        <v>1762.1267317831209</v>
      </c>
      <c r="T355" s="30">
        <v>4.8947964771753361</v>
      </c>
      <c r="U355" s="81" t="str">
        <f t="shared" si="153"/>
        <v>YES</v>
      </c>
      <c r="V355" s="84">
        <v>4.8947964771753361</v>
      </c>
      <c r="W355" s="84">
        <f t="shared" si="154"/>
        <v>4.8947964771753361</v>
      </c>
      <c r="X355" s="157">
        <v>5.0935713928501807</v>
      </c>
      <c r="Y355" s="90">
        <f t="shared" si="145"/>
        <v>-0.19877491567484462</v>
      </c>
      <c r="Z355" s="92"/>
      <c r="AA355" s="90">
        <f t="shared" si="146"/>
        <v>4.8947964771753361</v>
      </c>
      <c r="AC355" s="97">
        <v>1074.3765586217073</v>
      </c>
      <c r="AD355" s="98">
        <f t="shared" si="147"/>
        <v>687.75017316141361</v>
      </c>
      <c r="AF355" s="117"/>
    </row>
    <row r="356" spans="1:32" x14ac:dyDescent="0.2">
      <c r="A356" s="28" t="s">
        <v>7</v>
      </c>
      <c r="B356" s="29">
        <v>353</v>
      </c>
      <c r="C356" s="103" t="s">
        <v>405</v>
      </c>
      <c r="D356" s="9">
        <v>0</v>
      </c>
      <c r="E356" s="11">
        <v>2.6368702085966919E-7</v>
      </c>
      <c r="F356" s="51"/>
      <c r="G356" s="16">
        <f t="shared" si="137"/>
        <v>2.6368702085966919E-7</v>
      </c>
      <c r="H356" s="58"/>
      <c r="I356" s="53">
        <f t="shared" si="148"/>
        <v>4.8947964771753361</v>
      </c>
      <c r="J356" s="118">
        <v>0</v>
      </c>
      <c r="K356" s="118">
        <v>0</v>
      </c>
      <c r="L356" s="118">
        <v>0</v>
      </c>
      <c r="M356" s="32">
        <f t="shared" si="149"/>
        <v>0</v>
      </c>
      <c r="N356" s="6">
        <f t="shared" si="150"/>
        <v>-2.6368702085966919E-7</v>
      </c>
      <c r="O356" s="20">
        <f t="shared" si="151"/>
        <v>-2.6368702085966919E-7</v>
      </c>
      <c r="Q356" s="17"/>
      <c r="R356" s="6">
        <f t="shared" si="152"/>
        <v>2.6368702085966919E-7</v>
      </c>
      <c r="T356" s="30">
        <v>4.8947964771753361</v>
      </c>
      <c r="U356" s="81" t="str">
        <f t="shared" si="153"/>
        <v>YES</v>
      </c>
      <c r="V356" s="84">
        <v>4.8947964771753361</v>
      </c>
      <c r="W356" s="84">
        <f t="shared" si="154"/>
        <v>4.8947964771753361</v>
      </c>
      <c r="X356" s="157">
        <v>5.0935713928501807</v>
      </c>
      <c r="Y356" s="90">
        <f t="shared" si="145"/>
        <v>-0.19877491567484462</v>
      </c>
      <c r="Z356" s="92"/>
      <c r="AA356" s="90">
        <f t="shared" si="146"/>
        <v>4.8947964771753361</v>
      </c>
      <c r="AC356" s="97">
        <v>2916.1649448303483</v>
      </c>
      <c r="AD356" s="98">
        <f t="shared" si="147"/>
        <v>-2916.1649445666612</v>
      </c>
      <c r="AF356" s="117"/>
    </row>
    <row r="357" spans="1:32" x14ac:dyDescent="0.2">
      <c r="A357" s="28" t="s">
        <v>7</v>
      </c>
      <c r="B357" s="29">
        <v>354</v>
      </c>
      <c r="C357" s="28" t="s">
        <v>265</v>
      </c>
      <c r="D357" s="9">
        <v>17231.506808767528</v>
      </c>
      <c r="E357" s="11">
        <v>1035.8736440508269</v>
      </c>
      <c r="F357" s="51"/>
      <c r="G357" s="16">
        <f t="shared" si="137"/>
        <v>18267.380452818354</v>
      </c>
      <c r="H357" s="58"/>
      <c r="I357" s="53">
        <f t="shared" si="148"/>
        <v>4.8947964771753361</v>
      </c>
      <c r="J357" s="118">
        <v>7929.5702930240441</v>
      </c>
      <c r="K357" s="118">
        <v>3289.3032326618254</v>
      </c>
      <c r="L357" s="118">
        <v>7048.5069271324837</v>
      </c>
      <c r="M357" s="32">
        <f t="shared" si="149"/>
        <v>18267.380452818354</v>
      </c>
      <c r="N357" s="6">
        <f t="shared" si="150"/>
        <v>0</v>
      </c>
      <c r="O357" s="20">
        <f t="shared" si="151"/>
        <v>0</v>
      </c>
      <c r="Q357" s="17"/>
      <c r="R357" s="6">
        <f t="shared" si="152"/>
        <v>18267.380452818354</v>
      </c>
      <c r="T357" s="30">
        <v>4.8947964771753361</v>
      </c>
      <c r="U357" s="81" t="str">
        <f t="shared" si="153"/>
        <v>YES</v>
      </c>
      <c r="V357" s="84">
        <v>4.8947964771753361</v>
      </c>
      <c r="W357" s="84">
        <f t="shared" si="154"/>
        <v>4.8947964771753361</v>
      </c>
      <c r="X357" s="157">
        <v>5.0935713928501798</v>
      </c>
      <c r="Y357" s="90">
        <f t="shared" si="145"/>
        <v>-0.19877491567484373</v>
      </c>
      <c r="Z357" s="92"/>
      <c r="AA357" s="90">
        <f t="shared" si="146"/>
        <v>4.8947964771753361</v>
      </c>
      <c r="AC357" s="97">
        <v>17496.989668982093</v>
      </c>
      <c r="AD357" s="98">
        <f t="shared" si="147"/>
        <v>770.39078383626111</v>
      </c>
      <c r="AF357" s="117"/>
    </row>
    <row r="358" spans="1:32" x14ac:dyDescent="0.2">
      <c r="A358" s="28" t="s">
        <v>7</v>
      </c>
      <c r="B358" s="29">
        <v>355</v>
      </c>
      <c r="C358" s="103" t="s">
        <v>406</v>
      </c>
      <c r="D358" s="9">
        <v>0</v>
      </c>
      <c r="E358" s="11">
        <v>2.6368702085966919E-7</v>
      </c>
      <c r="F358" s="51"/>
      <c r="G358" s="16">
        <f t="shared" si="137"/>
        <v>2.6368702085966919E-7</v>
      </c>
      <c r="H358" s="58"/>
      <c r="I358" s="53">
        <f t="shared" si="148"/>
        <v>4.8947964771753361</v>
      </c>
      <c r="J358" s="118">
        <v>0</v>
      </c>
      <c r="K358" s="118">
        <v>0</v>
      </c>
      <c r="L358" s="118">
        <v>0</v>
      </c>
      <c r="M358" s="32">
        <f t="shared" si="149"/>
        <v>0</v>
      </c>
      <c r="N358" s="6">
        <f t="shared" si="150"/>
        <v>-2.6368702085966919E-7</v>
      </c>
      <c r="O358" s="20">
        <f t="shared" si="151"/>
        <v>-2.6368702085966919E-7</v>
      </c>
      <c r="Q358" s="17"/>
      <c r="R358" s="6">
        <f t="shared" si="152"/>
        <v>2.6368702085966919E-7</v>
      </c>
      <c r="T358" s="30">
        <v>4.8947964771753361</v>
      </c>
      <c r="U358" s="81" t="str">
        <f t="shared" si="153"/>
        <v>YES</v>
      </c>
      <c r="V358" s="84">
        <v>4.8947964771753361</v>
      </c>
      <c r="W358" s="84">
        <f t="shared" si="154"/>
        <v>4.8947964771753361</v>
      </c>
      <c r="X358" s="157">
        <v>5.0935713928501807</v>
      </c>
      <c r="Y358" s="90">
        <f t="shared" si="145"/>
        <v>-0.19877491567484462</v>
      </c>
      <c r="Z358" s="92"/>
      <c r="AA358" s="90">
        <f t="shared" si="146"/>
        <v>4.8947964771753361</v>
      </c>
      <c r="AC358" s="97">
        <v>2762.6825793129619</v>
      </c>
      <c r="AD358" s="98">
        <f t="shared" si="147"/>
        <v>-2762.6825790492749</v>
      </c>
      <c r="AF358" s="117"/>
    </row>
    <row r="359" spans="1:32" x14ac:dyDescent="0.2">
      <c r="A359" s="28" t="s">
        <v>7</v>
      </c>
      <c r="B359" s="29">
        <v>356</v>
      </c>
      <c r="C359" s="28" t="s">
        <v>266</v>
      </c>
      <c r="D359" s="9">
        <v>4571.0588801392951</v>
      </c>
      <c r="E359" s="11">
        <v>429.53233849018193</v>
      </c>
      <c r="F359" s="51"/>
      <c r="G359" s="16">
        <f t="shared" si="137"/>
        <v>5000.5912186294772</v>
      </c>
      <c r="H359" s="58"/>
      <c r="I359" s="53">
        <f t="shared" si="148"/>
        <v>5.0511022410398763</v>
      </c>
      <c r="J359" s="118">
        <v>909.19840338717768</v>
      </c>
      <c r="K359" s="118">
        <v>3182.1944118551219</v>
      </c>
      <c r="L359" s="118">
        <v>909.19840338717768</v>
      </c>
      <c r="M359" s="32">
        <f t="shared" si="149"/>
        <v>5000.5912186294772</v>
      </c>
      <c r="N359" s="6">
        <f t="shared" si="150"/>
        <v>0</v>
      </c>
      <c r="O359" s="20">
        <f t="shared" si="151"/>
        <v>0</v>
      </c>
      <c r="Q359" s="17"/>
      <c r="R359" s="6">
        <f t="shared" si="152"/>
        <v>5000.5912186294772</v>
      </c>
      <c r="T359" s="30">
        <v>5.0511022410398763</v>
      </c>
      <c r="U359" s="81" t="str">
        <f t="shared" si="153"/>
        <v>YES</v>
      </c>
      <c r="V359" s="84">
        <v>4.8947964771753361</v>
      </c>
      <c r="W359" s="84">
        <f t="shared" si="154"/>
        <v>5.0511022410398763</v>
      </c>
      <c r="X359" s="157">
        <v>5.0935713928501798</v>
      </c>
      <c r="Y359" s="90">
        <f t="shared" si="145"/>
        <v>-4.2469151810303529E-2</v>
      </c>
      <c r="Z359" s="92"/>
      <c r="AA359" s="90">
        <f t="shared" si="146"/>
        <v>5.0511022410398763</v>
      </c>
      <c r="AC359" s="97">
        <v>1841.788386208641</v>
      </c>
      <c r="AD359" s="98">
        <f t="shared" si="147"/>
        <v>3158.8028324208362</v>
      </c>
      <c r="AF359" s="117"/>
    </row>
    <row r="360" spans="1:32" x14ac:dyDescent="0.2">
      <c r="A360" s="28" t="s">
        <v>7</v>
      </c>
      <c r="B360" s="29">
        <v>357</v>
      </c>
      <c r="C360" s="28" t="s">
        <v>267</v>
      </c>
      <c r="D360" s="9">
        <v>1662.2032291415621</v>
      </c>
      <c r="E360" s="11">
        <v>99.923502641558841</v>
      </c>
      <c r="F360" s="51"/>
      <c r="G360" s="16">
        <f t="shared" si="137"/>
        <v>1762.1267317831209</v>
      </c>
      <c r="H360" s="58"/>
      <c r="I360" s="53">
        <f t="shared" si="148"/>
        <v>4.8947964771753361</v>
      </c>
      <c r="J360" s="118">
        <v>881.06336589156047</v>
      </c>
      <c r="K360" s="118">
        <v>0</v>
      </c>
      <c r="L360" s="118">
        <v>881.06336589156047</v>
      </c>
      <c r="M360" s="32">
        <f t="shared" si="149"/>
        <v>1762.1267317831209</v>
      </c>
      <c r="N360" s="6">
        <f t="shared" si="150"/>
        <v>0</v>
      </c>
      <c r="O360" s="20">
        <f t="shared" si="151"/>
        <v>0</v>
      </c>
      <c r="Q360" s="17"/>
      <c r="R360" s="6">
        <f t="shared" si="152"/>
        <v>1762.1267317831209</v>
      </c>
      <c r="T360" s="30">
        <v>4.8947964771753361</v>
      </c>
      <c r="U360" s="81" t="str">
        <f t="shared" si="153"/>
        <v>YES</v>
      </c>
      <c r="V360" s="84">
        <v>4.8947964771753361</v>
      </c>
      <c r="W360" s="84">
        <f t="shared" si="154"/>
        <v>4.8947964771753361</v>
      </c>
      <c r="X360" s="157">
        <v>5.0935713928501798</v>
      </c>
      <c r="Y360" s="90">
        <f t="shared" si="145"/>
        <v>-0.19877491567484373</v>
      </c>
      <c r="Z360" s="92"/>
      <c r="AA360" s="90">
        <f t="shared" si="146"/>
        <v>4.8947964771753361</v>
      </c>
      <c r="AC360" s="97">
        <v>2916.1649448303483</v>
      </c>
      <c r="AD360" s="98">
        <f t="shared" si="147"/>
        <v>-1154.0382130472274</v>
      </c>
      <c r="AF360" s="117"/>
    </row>
    <row r="361" spans="1:32" x14ac:dyDescent="0.2">
      <c r="A361" s="93"/>
      <c r="B361" s="29">
        <v>358</v>
      </c>
      <c r="C361" s="93" t="s">
        <v>527</v>
      </c>
      <c r="D361" s="9">
        <v>0</v>
      </c>
      <c r="E361" s="11">
        <v>0</v>
      </c>
      <c r="F361" s="51"/>
      <c r="G361" s="16">
        <f t="shared" si="137"/>
        <v>0</v>
      </c>
      <c r="H361" s="58"/>
      <c r="I361" s="94"/>
      <c r="J361" s="118">
        <v>0</v>
      </c>
      <c r="K361" s="118">
        <v>0</v>
      </c>
      <c r="L361" s="118">
        <v>0</v>
      </c>
      <c r="M361" s="32">
        <f t="shared" si="149"/>
        <v>0</v>
      </c>
      <c r="N361" s="6">
        <f t="shared" si="150"/>
        <v>0</v>
      </c>
      <c r="O361" s="20">
        <f t="shared" si="151"/>
        <v>0</v>
      </c>
      <c r="Q361" s="17"/>
      <c r="R361" s="6">
        <f t="shared" si="152"/>
        <v>0</v>
      </c>
      <c r="T361" s="106"/>
      <c r="U361" s="81" t="str">
        <f t="shared" si="153"/>
        <v>NO</v>
      </c>
      <c r="V361" s="84">
        <v>0</v>
      </c>
      <c r="W361" s="84">
        <f t="shared" si="154"/>
        <v>0</v>
      </c>
      <c r="X361" s="157">
        <v>0</v>
      </c>
      <c r="Y361" s="90">
        <f t="shared" si="145"/>
        <v>0</v>
      </c>
      <c r="Z361" s="92"/>
      <c r="AA361" s="90">
        <f t="shared" si="146"/>
        <v>0</v>
      </c>
      <c r="AC361" s="97">
        <v>15408.740892651145</v>
      </c>
      <c r="AD361" s="98">
        <f t="shared" si="147"/>
        <v>-15408.740892651145</v>
      </c>
      <c r="AF361" s="117"/>
    </row>
    <row r="362" spans="1:32" x14ac:dyDescent="0.2">
      <c r="A362" s="28" t="s">
        <v>7</v>
      </c>
      <c r="B362" s="29">
        <v>359</v>
      </c>
      <c r="C362" s="28" t="s">
        <v>268</v>
      </c>
      <c r="D362" s="9">
        <v>1662.2032291415621</v>
      </c>
      <c r="E362" s="11">
        <v>99.923502641558841</v>
      </c>
      <c r="F362" s="51"/>
      <c r="G362" s="16">
        <f t="shared" si="137"/>
        <v>1762.1267317831209</v>
      </c>
      <c r="H362" s="58"/>
      <c r="I362" s="53">
        <f t="shared" si="148"/>
        <v>4.8947964771753361</v>
      </c>
      <c r="J362" s="118">
        <v>881.06336589156047</v>
      </c>
      <c r="K362" s="118">
        <v>0</v>
      </c>
      <c r="L362" s="118">
        <v>881.06336589156047</v>
      </c>
      <c r="M362" s="32">
        <f t="shared" si="149"/>
        <v>1762.1267317831209</v>
      </c>
      <c r="N362" s="6">
        <f t="shared" si="150"/>
        <v>0</v>
      </c>
      <c r="O362" s="20">
        <f t="shared" si="151"/>
        <v>0</v>
      </c>
      <c r="Q362" s="17"/>
      <c r="R362" s="6">
        <f t="shared" si="152"/>
        <v>1762.1267317831209</v>
      </c>
      <c r="T362" s="30">
        <v>4.8947964771753361</v>
      </c>
      <c r="U362" s="81" t="str">
        <f t="shared" si="153"/>
        <v>YES</v>
      </c>
      <c r="V362" s="84">
        <v>4.8947964771753361</v>
      </c>
      <c r="W362" s="84">
        <f t="shared" si="154"/>
        <v>4.8947964771753361</v>
      </c>
      <c r="X362" s="157">
        <v>5.0935713928501798</v>
      </c>
      <c r="Y362" s="90">
        <f t="shared" si="145"/>
        <v>-0.19877491567484373</v>
      </c>
      <c r="Z362" s="92"/>
      <c r="AA362" s="90">
        <f t="shared" si="146"/>
        <v>4.8947964771753361</v>
      </c>
      <c r="AC362" s="97">
        <v>2916.1649448303483</v>
      </c>
      <c r="AD362" s="98">
        <f t="shared" si="147"/>
        <v>-1154.0382130472274</v>
      </c>
      <c r="AF362" s="117"/>
    </row>
    <row r="363" spans="1:32" x14ac:dyDescent="0.2">
      <c r="A363" s="28" t="s">
        <v>7</v>
      </c>
      <c r="B363" s="29">
        <v>360</v>
      </c>
      <c r="C363" s="103" t="s">
        <v>407</v>
      </c>
      <c r="D363" s="9">
        <v>0</v>
      </c>
      <c r="E363" s="11">
        <v>2.6368702085966919E-7</v>
      </c>
      <c r="F363" s="51"/>
      <c r="G363" s="16">
        <f t="shared" si="137"/>
        <v>2.6368702085966919E-7</v>
      </c>
      <c r="H363" s="58"/>
      <c r="I363" s="53">
        <f t="shared" si="148"/>
        <v>4.8947964771753361</v>
      </c>
      <c r="J363" s="118">
        <v>0</v>
      </c>
      <c r="K363" s="118">
        <v>0</v>
      </c>
      <c r="L363" s="118">
        <v>0</v>
      </c>
      <c r="M363" s="32">
        <f t="shared" si="149"/>
        <v>0</v>
      </c>
      <c r="N363" s="6">
        <f t="shared" si="150"/>
        <v>-2.6368702085966919E-7</v>
      </c>
      <c r="O363" s="20">
        <f t="shared" si="151"/>
        <v>-2.6368702085966919E-7</v>
      </c>
      <c r="Q363" s="17"/>
      <c r="R363" s="6">
        <f t="shared" si="152"/>
        <v>2.6368702085966919E-7</v>
      </c>
      <c r="T363" s="30">
        <v>4.8947964771753361</v>
      </c>
      <c r="U363" s="81" t="str">
        <f t="shared" si="153"/>
        <v>YES</v>
      </c>
      <c r="V363" s="84">
        <v>4.8947964771753361</v>
      </c>
      <c r="W363" s="84">
        <f t="shared" si="154"/>
        <v>4.8947964771753361</v>
      </c>
      <c r="X363" s="157">
        <v>5.0935713928501807</v>
      </c>
      <c r="Y363" s="90">
        <f t="shared" si="145"/>
        <v>-0.19877491567484462</v>
      </c>
      <c r="Z363" s="92"/>
      <c r="AA363" s="90">
        <f t="shared" si="146"/>
        <v>4.8947964771753361</v>
      </c>
      <c r="AC363" s="97">
        <v>2916.1649448303483</v>
      </c>
      <c r="AD363" s="98">
        <f t="shared" si="147"/>
        <v>-2916.1649445666612</v>
      </c>
      <c r="AF363" s="117"/>
    </row>
    <row r="364" spans="1:32" x14ac:dyDescent="0.2">
      <c r="A364" s="28" t="s">
        <v>7</v>
      </c>
      <c r="B364" s="29">
        <v>361</v>
      </c>
      <c r="C364" s="103" t="s">
        <v>408</v>
      </c>
      <c r="D364" s="9">
        <v>0</v>
      </c>
      <c r="E364" s="11">
        <v>2.6368702085966919E-7</v>
      </c>
      <c r="F364" s="51"/>
      <c r="G364" s="16">
        <f t="shared" si="137"/>
        <v>2.6368702085966919E-7</v>
      </c>
      <c r="H364" s="58"/>
      <c r="I364" s="53">
        <f t="shared" si="148"/>
        <v>4.8947964771753361</v>
      </c>
      <c r="J364" s="118">
        <v>0</v>
      </c>
      <c r="K364" s="118">
        <v>0</v>
      </c>
      <c r="L364" s="118">
        <v>0</v>
      </c>
      <c r="M364" s="32">
        <f t="shared" si="149"/>
        <v>0</v>
      </c>
      <c r="N364" s="6">
        <f t="shared" si="150"/>
        <v>-2.6368702085966919E-7</v>
      </c>
      <c r="O364" s="20">
        <f t="shared" si="151"/>
        <v>-2.6368702085966919E-7</v>
      </c>
      <c r="Q364" s="17"/>
      <c r="R364" s="6">
        <f t="shared" si="152"/>
        <v>2.6368702085966919E-7</v>
      </c>
      <c r="T364" s="30">
        <v>4.8947964771753361</v>
      </c>
      <c r="U364" s="81" t="str">
        <f t="shared" si="153"/>
        <v>YES</v>
      </c>
      <c r="V364" s="84">
        <v>4.8947964771753361</v>
      </c>
      <c r="W364" s="84">
        <f t="shared" si="154"/>
        <v>4.8947964771753361</v>
      </c>
      <c r="X364" s="157">
        <v>5.0935713928501807</v>
      </c>
      <c r="Y364" s="90">
        <f t="shared" si="145"/>
        <v>-0.19877491567484462</v>
      </c>
      <c r="Z364" s="92"/>
      <c r="AA364" s="90">
        <f t="shared" si="146"/>
        <v>4.8947964771753361</v>
      </c>
      <c r="AC364" s="97">
        <v>920.89419310432038</v>
      </c>
      <c r="AD364" s="98">
        <f t="shared" si="147"/>
        <v>-920.89419284063331</v>
      </c>
      <c r="AF364" s="117"/>
    </row>
    <row r="365" spans="1:32" x14ac:dyDescent="0.2">
      <c r="A365" s="93"/>
      <c r="B365" s="29">
        <v>362</v>
      </c>
      <c r="C365" s="93" t="s">
        <v>528</v>
      </c>
      <c r="D365" s="9">
        <v>0</v>
      </c>
      <c r="E365" s="11">
        <v>0</v>
      </c>
      <c r="F365" s="51"/>
      <c r="G365" s="16">
        <f t="shared" si="137"/>
        <v>0</v>
      </c>
      <c r="H365" s="58"/>
      <c r="I365" s="94"/>
      <c r="J365" s="118">
        <v>0</v>
      </c>
      <c r="K365" s="118">
        <v>0</v>
      </c>
      <c r="L365" s="118">
        <v>0</v>
      </c>
      <c r="M365" s="32">
        <f t="shared" si="149"/>
        <v>0</v>
      </c>
      <c r="N365" s="6">
        <f t="shared" si="150"/>
        <v>0</v>
      </c>
      <c r="O365" s="20">
        <f t="shared" si="151"/>
        <v>0</v>
      </c>
      <c r="Q365" s="17"/>
      <c r="R365" s="6">
        <f t="shared" si="152"/>
        <v>0</v>
      </c>
      <c r="T365" s="106"/>
      <c r="U365" s="81" t="str">
        <f t="shared" si="153"/>
        <v>NO</v>
      </c>
      <c r="V365" s="84">
        <v>0</v>
      </c>
      <c r="W365" s="84">
        <f t="shared" si="154"/>
        <v>0</v>
      </c>
      <c r="X365" s="157">
        <v>0</v>
      </c>
      <c r="Y365" s="90">
        <f t="shared" si="145"/>
        <v>0</v>
      </c>
      <c r="Z365" s="92"/>
      <c r="AA365" s="90">
        <f t="shared" si="146"/>
        <v>0</v>
      </c>
      <c r="AC365" s="97">
        <v>2979.9125450263446</v>
      </c>
      <c r="AD365" s="98">
        <f t="shared" si="147"/>
        <v>-2979.9125450263446</v>
      </c>
      <c r="AF365" s="117"/>
    </row>
    <row r="366" spans="1:32" x14ac:dyDescent="0.2">
      <c r="A366" s="93"/>
      <c r="B366" s="29">
        <v>363</v>
      </c>
      <c r="C366" s="93" t="s">
        <v>529</v>
      </c>
      <c r="D366" s="9">
        <v>0</v>
      </c>
      <c r="E366" s="11">
        <v>0</v>
      </c>
      <c r="F366" s="51"/>
      <c r="G366" s="16">
        <f t="shared" si="137"/>
        <v>0</v>
      </c>
      <c r="H366" s="58"/>
      <c r="I366" s="94"/>
      <c r="J366" s="118">
        <v>0</v>
      </c>
      <c r="K366" s="118">
        <v>0</v>
      </c>
      <c r="L366" s="118">
        <v>0</v>
      </c>
      <c r="M366" s="32">
        <f t="shared" si="149"/>
        <v>0</v>
      </c>
      <c r="N366" s="6">
        <f t="shared" si="150"/>
        <v>0</v>
      </c>
      <c r="O366" s="20">
        <f t="shared" si="151"/>
        <v>0</v>
      </c>
      <c r="Q366" s="17"/>
      <c r="R366" s="6">
        <f t="shared" si="152"/>
        <v>0</v>
      </c>
      <c r="T366" s="106"/>
      <c r="U366" s="81" t="str">
        <f t="shared" si="153"/>
        <v>NO</v>
      </c>
      <c r="V366" s="84">
        <v>0</v>
      </c>
      <c r="W366" s="84">
        <f t="shared" si="154"/>
        <v>0</v>
      </c>
      <c r="X366" s="157">
        <v>0</v>
      </c>
      <c r="Y366" s="90">
        <f t="shared" si="145"/>
        <v>0</v>
      </c>
      <c r="Z366" s="92"/>
      <c r="AA366" s="90">
        <f t="shared" si="146"/>
        <v>0</v>
      </c>
      <c r="AC366" s="97">
        <v>2979.9125450263446</v>
      </c>
      <c r="AD366" s="98">
        <f t="shared" si="147"/>
        <v>-2979.9125450263446</v>
      </c>
      <c r="AF366" s="117"/>
    </row>
    <row r="367" spans="1:32" x14ac:dyDescent="0.2">
      <c r="A367" s="28" t="s">
        <v>16</v>
      </c>
      <c r="B367" s="29">
        <v>364</v>
      </c>
      <c r="C367" s="28" t="s">
        <v>269</v>
      </c>
      <c r="D367" s="9">
        <v>138960.18995623459</v>
      </c>
      <c r="E367" s="11">
        <v>10300.078106247374</v>
      </c>
      <c r="F367" s="51"/>
      <c r="G367" s="16">
        <f t="shared" si="137"/>
        <v>149260.26806248198</v>
      </c>
      <c r="H367" s="58"/>
      <c r="I367" s="53">
        <f t="shared" si="148"/>
        <v>4.9594719584822551</v>
      </c>
      <c r="J367" s="118">
        <v>57133.116961715576</v>
      </c>
      <c r="K367" s="118">
        <v>41242.968806738434</v>
      </c>
      <c r="L367" s="118">
        <v>50884.182294027938</v>
      </c>
      <c r="M367" s="32">
        <f t="shared" si="149"/>
        <v>149260.26806248195</v>
      </c>
      <c r="N367" s="6">
        <f t="shared" si="150"/>
        <v>-2.9103830456733704E-11</v>
      </c>
      <c r="O367" s="20">
        <f t="shared" si="151"/>
        <v>-2.9103830456733704E-11</v>
      </c>
      <c r="Q367" s="17"/>
      <c r="R367" s="6">
        <f t="shared" si="152"/>
        <v>149260.26806248198</v>
      </c>
      <c r="T367" s="30">
        <v>4.9594719584822551</v>
      </c>
      <c r="U367" s="81" t="str">
        <f t="shared" si="153"/>
        <v>NO</v>
      </c>
      <c r="V367" s="84">
        <v>0</v>
      </c>
      <c r="W367" s="84">
        <f t="shared" si="154"/>
        <v>4.9594719584822551</v>
      </c>
      <c r="X367" s="157">
        <v>5.2045798536437688</v>
      </c>
      <c r="Y367" s="90">
        <f t="shared" si="145"/>
        <v>-0.24510789516151377</v>
      </c>
      <c r="Z367" s="92"/>
      <c r="AA367" s="90">
        <f t="shared" si="146"/>
        <v>4.9594719584822551</v>
      </c>
      <c r="AC367" s="97">
        <v>117330.13552285307</v>
      </c>
      <c r="AD367" s="98">
        <f t="shared" si="147"/>
        <v>31930.132539628903</v>
      </c>
      <c r="AF367" s="117"/>
    </row>
    <row r="368" spans="1:32" ht="11.25" customHeight="1" x14ac:dyDescent="0.2">
      <c r="A368" s="28" t="s">
        <v>7</v>
      </c>
      <c r="B368" s="29">
        <v>365</v>
      </c>
      <c r="C368" s="28" t="s">
        <v>319</v>
      </c>
      <c r="D368" s="9">
        <v>1662.2032291415621</v>
      </c>
      <c r="E368" s="11">
        <v>99.923502641558841</v>
      </c>
      <c r="F368" s="51"/>
      <c r="G368" s="16">
        <f t="shared" si="137"/>
        <v>1762.1267317831209</v>
      </c>
      <c r="H368" s="58"/>
      <c r="I368" s="53">
        <f t="shared" si="148"/>
        <v>4.8947964771753361</v>
      </c>
      <c r="J368" s="118">
        <v>1762.1267317831209</v>
      </c>
      <c r="K368" s="118">
        <v>0</v>
      </c>
      <c r="L368" s="118">
        <v>0</v>
      </c>
      <c r="M368" s="32">
        <f t="shared" si="149"/>
        <v>1762.1267317831209</v>
      </c>
      <c r="N368" s="6">
        <f t="shared" si="150"/>
        <v>0</v>
      </c>
      <c r="O368" s="20">
        <f t="shared" si="151"/>
        <v>0</v>
      </c>
      <c r="Q368" s="17"/>
      <c r="R368" s="6">
        <f t="shared" si="152"/>
        <v>1762.1267317831209</v>
      </c>
      <c r="T368" s="30">
        <v>4.8947964771753361</v>
      </c>
      <c r="U368" s="81" t="str">
        <f t="shared" si="153"/>
        <v>YES</v>
      </c>
      <c r="V368" s="84">
        <v>4.8947964771753361</v>
      </c>
      <c r="W368" s="84">
        <f t="shared" si="154"/>
        <v>4.8947964771753361</v>
      </c>
      <c r="X368" s="157">
        <v>5.0935713928501798</v>
      </c>
      <c r="Y368" s="90">
        <f t="shared" si="145"/>
        <v>-0.19877491567484373</v>
      </c>
      <c r="Z368" s="92"/>
      <c r="AA368" s="90">
        <f t="shared" si="146"/>
        <v>4.8947964771753361</v>
      </c>
      <c r="AC368" s="97">
        <v>2916.1649448303483</v>
      </c>
      <c r="AD368" s="98">
        <f t="shared" si="147"/>
        <v>-1154.0382130472274</v>
      </c>
      <c r="AF368" s="117"/>
    </row>
    <row r="369" spans="1:32" x14ac:dyDescent="0.2">
      <c r="A369" s="28" t="s">
        <v>7</v>
      </c>
      <c r="B369" s="29">
        <v>366</v>
      </c>
      <c r="C369" s="103" t="s">
        <v>409</v>
      </c>
      <c r="D369" s="9">
        <v>0</v>
      </c>
      <c r="E369" s="11">
        <v>2.6368702085966919E-7</v>
      </c>
      <c r="F369" s="51"/>
      <c r="G369" s="16">
        <f t="shared" si="137"/>
        <v>2.6368702085966919E-7</v>
      </c>
      <c r="H369" s="58"/>
      <c r="I369" s="53">
        <f t="shared" si="148"/>
        <v>4.8947964771753361</v>
      </c>
      <c r="J369" s="118">
        <v>0</v>
      </c>
      <c r="K369" s="118">
        <v>0</v>
      </c>
      <c r="L369" s="118">
        <v>0</v>
      </c>
      <c r="M369" s="32">
        <f t="shared" si="149"/>
        <v>0</v>
      </c>
      <c r="N369" s="6">
        <f t="shared" si="150"/>
        <v>-2.6368702085966919E-7</v>
      </c>
      <c r="O369" s="20">
        <f t="shared" si="151"/>
        <v>-2.6368702085966919E-7</v>
      </c>
      <c r="Q369" s="17"/>
      <c r="R369" s="6">
        <f t="shared" si="152"/>
        <v>2.6368702085966919E-7</v>
      </c>
      <c r="T369" s="30">
        <v>4.8947964771753361</v>
      </c>
      <c r="U369" s="81" t="str">
        <f t="shared" si="153"/>
        <v>YES</v>
      </c>
      <c r="V369" s="84">
        <v>4.8947964771753361</v>
      </c>
      <c r="W369" s="84">
        <f t="shared" si="154"/>
        <v>4.8947964771753361</v>
      </c>
      <c r="X369" s="157">
        <v>5.0935713928501807</v>
      </c>
      <c r="Y369" s="90">
        <f t="shared" si="145"/>
        <v>-0.19877491567484462</v>
      </c>
      <c r="Z369" s="92"/>
      <c r="AA369" s="90">
        <f t="shared" si="146"/>
        <v>4.8947964771753361</v>
      </c>
      <c r="AC369" s="97">
        <v>2916.1649448303483</v>
      </c>
      <c r="AD369" s="98">
        <f t="shared" si="147"/>
        <v>-2916.1649445666612</v>
      </c>
      <c r="AF369" s="117"/>
    </row>
    <row r="370" spans="1:32" x14ac:dyDescent="0.2">
      <c r="A370" s="28" t="s">
        <v>7</v>
      </c>
      <c r="B370" s="29">
        <v>367</v>
      </c>
      <c r="C370" s="28" t="s">
        <v>410</v>
      </c>
      <c r="D370" s="9">
        <v>831.10161457078107</v>
      </c>
      <c r="E370" s="11">
        <v>49.96175132077942</v>
      </c>
      <c r="F370" s="51"/>
      <c r="G370" s="16">
        <f t="shared" si="137"/>
        <v>881.06336589156047</v>
      </c>
      <c r="H370" s="58"/>
      <c r="I370" s="53">
        <f t="shared" si="148"/>
        <v>4.8947964771753361</v>
      </c>
      <c r="J370" s="118">
        <v>0</v>
      </c>
      <c r="K370" s="118">
        <v>0</v>
      </c>
      <c r="L370" s="118">
        <v>881.06336589156047</v>
      </c>
      <c r="M370" s="32">
        <f t="shared" si="149"/>
        <v>881.06336589156047</v>
      </c>
      <c r="N370" s="6">
        <f t="shared" si="150"/>
        <v>0</v>
      </c>
      <c r="O370" s="20">
        <f t="shared" si="151"/>
        <v>0</v>
      </c>
      <c r="Q370" s="17"/>
      <c r="R370" s="6">
        <f t="shared" si="152"/>
        <v>881.06336589156047</v>
      </c>
      <c r="T370" s="30">
        <v>4.8947964771753361</v>
      </c>
      <c r="U370" s="81" t="str">
        <f t="shared" si="153"/>
        <v>YES</v>
      </c>
      <c r="V370" s="84">
        <v>4.8947964771753361</v>
      </c>
      <c r="W370" s="84">
        <f t="shared" si="154"/>
        <v>4.8947964771753361</v>
      </c>
      <c r="X370" s="157">
        <v>5.0935713928501798</v>
      </c>
      <c r="Y370" s="90">
        <f t="shared" si="145"/>
        <v>-0.19877491567484373</v>
      </c>
      <c r="Z370" s="92"/>
      <c r="AA370" s="90">
        <f t="shared" si="146"/>
        <v>4.8947964771753361</v>
      </c>
      <c r="AC370" s="97">
        <v>1841.788386208641</v>
      </c>
      <c r="AD370" s="98">
        <f t="shared" si="147"/>
        <v>-960.72502031708052</v>
      </c>
      <c r="AF370" s="117"/>
    </row>
    <row r="371" spans="1:32" x14ac:dyDescent="0.2">
      <c r="A371" s="28" t="s">
        <v>7</v>
      </c>
      <c r="B371" s="29">
        <v>368</v>
      </c>
      <c r="C371" s="28" t="s">
        <v>274</v>
      </c>
      <c r="D371" s="9">
        <v>4294.0250086157021</v>
      </c>
      <c r="E371" s="11">
        <v>258.13571515736032</v>
      </c>
      <c r="F371" s="51"/>
      <c r="G371" s="16">
        <f t="shared" si="137"/>
        <v>4552.1607237730623</v>
      </c>
      <c r="H371" s="58"/>
      <c r="I371" s="53">
        <f t="shared" si="148"/>
        <v>4.8947964771753361</v>
      </c>
      <c r="J371" s="118">
        <v>1762.1267317831209</v>
      </c>
      <c r="K371" s="118">
        <v>1027.9072602068206</v>
      </c>
      <c r="L371" s="118">
        <v>1762.1267317831209</v>
      </c>
      <c r="M371" s="32">
        <f t="shared" si="149"/>
        <v>4552.1607237730623</v>
      </c>
      <c r="N371" s="6">
        <f t="shared" si="150"/>
        <v>0</v>
      </c>
      <c r="O371" s="20">
        <f t="shared" si="151"/>
        <v>0</v>
      </c>
      <c r="Q371" s="17"/>
      <c r="R371" s="6">
        <f t="shared" si="152"/>
        <v>4552.1607237730623</v>
      </c>
      <c r="T371" s="30">
        <v>4.8947964771753361</v>
      </c>
      <c r="U371" s="81" t="str">
        <f t="shared" si="153"/>
        <v>YES</v>
      </c>
      <c r="V371" s="84">
        <v>4.8947964771753361</v>
      </c>
      <c r="W371" s="84">
        <f t="shared" si="154"/>
        <v>4.8947964771753361</v>
      </c>
      <c r="X371" s="157">
        <v>5.0935713928501798</v>
      </c>
      <c r="Y371" s="90">
        <f t="shared" si="145"/>
        <v>-0.19877491567484373</v>
      </c>
      <c r="Z371" s="92"/>
      <c r="AA371" s="90">
        <f t="shared" si="146"/>
        <v>4.8947964771753361</v>
      </c>
      <c r="AC371" s="97">
        <v>2916.1649448303483</v>
      </c>
      <c r="AD371" s="98">
        <f t="shared" si="147"/>
        <v>1635.995778942714</v>
      </c>
      <c r="AF371" s="117"/>
    </row>
    <row r="372" spans="1:32" x14ac:dyDescent="0.2">
      <c r="A372" s="28" t="s">
        <v>7</v>
      </c>
      <c r="B372" s="29">
        <v>369</v>
      </c>
      <c r="C372" s="103" t="s">
        <v>411</v>
      </c>
      <c r="D372" s="9">
        <v>1800.7201649033589</v>
      </c>
      <c r="E372" s="11">
        <v>108.25046119502208</v>
      </c>
      <c r="F372" s="51"/>
      <c r="G372" s="16">
        <f t="shared" si="137"/>
        <v>1908.970626098381</v>
      </c>
      <c r="H372" s="58"/>
      <c r="I372" s="53">
        <f t="shared" si="148"/>
        <v>4.8947964771753361</v>
      </c>
      <c r="J372" s="118">
        <v>881.06336589156047</v>
      </c>
      <c r="K372" s="118">
        <v>1027.9072602068206</v>
      </c>
      <c r="L372" s="118">
        <v>0</v>
      </c>
      <c r="M372" s="32">
        <f t="shared" si="149"/>
        <v>1908.9706260983812</v>
      </c>
      <c r="N372" s="6">
        <f t="shared" si="150"/>
        <v>2.2737367544323206E-13</v>
      </c>
      <c r="O372" s="20">
        <f t="shared" si="151"/>
        <v>2.2737367544323206E-13</v>
      </c>
      <c r="Q372" s="17"/>
      <c r="R372" s="6">
        <f t="shared" si="152"/>
        <v>1908.970626098381</v>
      </c>
      <c r="T372" s="30">
        <v>4.8947964771753361</v>
      </c>
      <c r="U372" s="81" t="str">
        <f t="shared" si="153"/>
        <v>YES</v>
      </c>
      <c r="V372" s="84">
        <v>4.8947964771753361</v>
      </c>
      <c r="W372" s="84">
        <f t="shared" si="154"/>
        <v>4.8947964771753361</v>
      </c>
      <c r="X372" s="157">
        <v>5.0935713928501807</v>
      </c>
      <c r="Y372" s="90">
        <f t="shared" si="145"/>
        <v>-0.19877491567484462</v>
      </c>
      <c r="Z372" s="92"/>
      <c r="AA372" s="90">
        <f t="shared" si="146"/>
        <v>4.8947964771753361</v>
      </c>
      <c r="AC372" s="97">
        <v>2762.6825793129619</v>
      </c>
      <c r="AD372" s="98">
        <f t="shared" si="147"/>
        <v>-853.71195321458094</v>
      </c>
      <c r="AF372" s="117"/>
    </row>
    <row r="373" spans="1:32" x14ac:dyDescent="0.2">
      <c r="A373" s="28" t="s">
        <v>7</v>
      </c>
      <c r="B373" s="29">
        <v>370</v>
      </c>
      <c r="C373" s="103" t="s">
        <v>412</v>
      </c>
      <c r="D373" s="9">
        <v>0</v>
      </c>
      <c r="E373" s="11">
        <v>2.6368702085966919E-7</v>
      </c>
      <c r="F373" s="51"/>
      <c r="G373" s="16">
        <f t="shared" si="137"/>
        <v>2.6368702085966919E-7</v>
      </c>
      <c r="H373" s="58"/>
      <c r="I373" s="53">
        <f t="shared" si="148"/>
        <v>4.8947964771753361</v>
      </c>
      <c r="J373" s="118">
        <v>0</v>
      </c>
      <c r="K373" s="118">
        <v>0</v>
      </c>
      <c r="L373" s="118">
        <v>0</v>
      </c>
      <c r="M373" s="32">
        <f t="shared" si="149"/>
        <v>0</v>
      </c>
      <c r="N373" s="6">
        <f t="shared" si="150"/>
        <v>-2.6368702085966919E-7</v>
      </c>
      <c r="O373" s="20">
        <f t="shared" si="151"/>
        <v>-2.6368702085966919E-7</v>
      </c>
      <c r="Q373" s="17"/>
      <c r="R373" s="6">
        <f t="shared" si="152"/>
        <v>2.6368702085966919E-7</v>
      </c>
      <c r="T373" s="30">
        <v>4.8947964771753361</v>
      </c>
      <c r="U373" s="81" t="str">
        <f t="shared" si="153"/>
        <v>YES</v>
      </c>
      <c r="V373" s="84">
        <v>4.8947964771753361</v>
      </c>
      <c r="W373" s="84">
        <f t="shared" si="154"/>
        <v>4.8947964771753361</v>
      </c>
      <c r="X373" s="157">
        <v>5.0935713928501807</v>
      </c>
      <c r="Y373" s="90">
        <f t="shared" si="145"/>
        <v>-0.19877491567484462</v>
      </c>
      <c r="Z373" s="92"/>
      <c r="AA373" s="90">
        <f t="shared" si="146"/>
        <v>4.8947964771753361</v>
      </c>
      <c r="AC373" s="97">
        <v>2916.1649448303483</v>
      </c>
      <c r="AD373" s="98">
        <f t="shared" si="147"/>
        <v>-2916.1649445666612</v>
      </c>
      <c r="AF373" s="117"/>
    </row>
    <row r="374" spans="1:32" ht="11.25" customHeight="1" x14ac:dyDescent="0.2">
      <c r="A374" s="28" t="s">
        <v>7</v>
      </c>
      <c r="B374" s="29">
        <v>371</v>
      </c>
      <c r="C374" s="28" t="s">
        <v>320</v>
      </c>
      <c r="D374" s="9">
        <v>6925.8467880898424</v>
      </c>
      <c r="E374" s="11">
        <v>416.34792767316185</v>
      </c>
      <c r="F374" s="51"/>
      <c r="G374" s="16">
        <f t="shared" si="137"/>
        <v>7342.1947157630038</v>
      </c>
      <c r="H374" s="58"/>
      <c r="I374" s="53">
        <f t="shared" si="148"/>
        <v>4.8947964771753361</v>
      </c>
      <c r="J374" s="118">
        <v>2643.1900976746815</v>
      </c>
      <c r="K374" s="118">
        <v>2055.8145204136413</v>
      </c>
      <c r="L374" s="118">
        <v>2643.1900976746815</v>
      </c>
      <c r="M374" s="32">
        <f t="shared" si="149"/>
        <v>7342.1947157630038</v>
      </c>
      <c r="N374" s="6">
        <f t="shared" si="150"/>
        <v>0</v>
      </c>
      <c r="O374" s="20">
        <f t="shared" si="151"/>
        <v>0</v>
      </c>
      <c r="Q374" s="17"/>
      <c r="R374" s="6">
        <f t="shared" si="152"/>
        <v>7342.1947157630038</v>
      </c>
      <c r="T374" s="30">
        <v>4.8947964771753361</v>
      </c>
      <c r="U374" s="81" t="str">
        <f t="shared" si="153"/>
        <v>YES</v>
      </c>
      <c r="V374" s="84">
        <v>4.8947964771753361</v>
      </c>
      <c r="W374" s="84">
        <f t="shared" si="154"/>
        <v>4.8947964771753361</v>
      </c>
      <c r="X374" s="157">
        <v>5.0935713928501798</v>
      </c>
      <c r="Y374" s="90">
        <f t="shared" si="145"/>
        <v>-0.19877491567484373</v>
      </c>
      <c r="Z374" s="92"/>
      <c r="AA374" s="90">
        <f t="shared" si="146"/>
        <v>4.8947964771753361</v>
      </c>
      <c r="AC374" s="97">
        <v>1074.3765586217073</v>
      </c>
      <c r="AD374" s="98">
        <f t="shared" si="147"/>
        <v>6267.818157141297</v>
      </c>
      <c r="AF374" s="117"/>
    </row>
    <row r="375" spans="1:32" x14ac:dyDescent="0.2">
      <c r="A375" s="28" t="s">
        <v>7</v>
      </c>
      <c r="B375" s="29">
        <v>372</v>
      </c>
      <c r="C375" s="28" t="s">
        <v>270</v>
      </c>
      <c r="D375" s="9">
        <v>277.03387152359369</v>
      </c>
      <c r="E375" s="11">
        <v>16.653917106926475</v>
      </c>
      <c r="F375" s="51"/>
      <c r="G375" s="16">
        <f t="shared" si="137"/>
        <v>293.68778863052017</v>
      </c>
      <c r="H375" s="58"/>
      <c r="I375" s="53">
        <f t="shared" si="148"/>
        <v>4.8947964771753361</v>
      </c>
      <c r="J375" s="118">
        <v>0</v>
      </c>
      <c r="K375" s="118">
        <v>0</v>
      </c>
      <c r="L375" s="118">
        <v>293.68778863052017</v>
      </c>
      <c r="M375" s="32">
        <f t="shared" si="149"/>
        <v>293.68778863052017</v>
      </c>
      <c r="N375" s="6">
        <f t="shared" si="150"/>
        <v>0</v>
      </c>
      <c r="O375" s="20">
        <f t="shared" si="151"/>
        <v>0</v>
      </c>
      <c r="Q375" s="17"/>
      <c r="R375" s="6">
        <f t="shared" si="152"/>
        <v>293.68778863052017</v>
      </c>
      <c r="T375" s="30">
        <v>4.8947964771753361</v>
      </c>
      <c r="U375" s="81" t="str">
        <f t="shared" si="153"/>
        <v>YES</v>
      </c>
      <c r="V375" s="84">
        <v>4.8947964771753361</v>
      </c>
      <c r="W375" s="84">
        <f t="shared" si="154"/>
        <v>4.8947964771753361</v>
      </c>
      <c r="X375" s="157">
        <v>5.0935713928501798</v>
      </c>
      <c r="Y375" s="90">
        <f t="shared" si="145"/>
        <v>-0.19877491567484373</v>
      </c>
      <c r="Z375" s="92"/>
      <c r="AA375" s="90">
        <f t="shared" si="146"/>
        <v>4.8947964771753361</v>
      </c>
      <c r="AC375" s="97">
        <v>2916.1649448303483</v>
      </c>
      <c r="AD375" s="98">
        <f t="shared" si="147"/>
        <v>-2622.4771561998282</v>
      </c>
      <c r="AF375" s="117"/>
    </row>
    <row r="376" spans="1:32" x14ac:dyDescent="0.2">
      <c r="A376" s="28" t="s">
        <v>16</v>
      </c>
      <c r="B376" s="29">
        <v>373</v>
      </c>
      <c r="C376" s="28" t="s">
        <v>275</v>
      </c>
      <c r="D376" s="9">
        <v>64133.341257711938</v>
      </c>
      <c r="E376" s="11">
        <v>4753.7242456065942</v>
      </c>
      <c r="F376" s="51"/>
      <c r="G376" s="16">
        <f t="shared" si="137"/>
        <v>68887.065503318532</v>
      </c>
      <c r="H376" s="58"/>
      <c r="I376" s="53">
        <f t="shared" si="148"/>
        <v>4.959471958482256</v>
      </c>
      <c r="J376" s="118">
        <v>27673.853528330987</v>
      </c>
      <c r="K376" s="118">
        <v>19788.2931143442</v>
      </c>
      <c r="L376" s="118">
        <v>21424.918860643345</v>
      </c>
      <c r="M376" s="32">
        <f t="shared" si="149"/>
        <v>68887.065503318532</v>
      </c>
      <c r="N376" s="6">
        <f t="shared" si="150"/>
        <v>0</v>
      </c>
      <c r="O376" s="20">
        <f t="shared" si="151"/>
        <v>0</v>
      </c>
      <c r="Q376" s="17"/>
      <c r="R376" s="6">
        <f t="shared" si="152"/>
        <v>68887.065503318532</v>
      </c>
      <c r="T376" s="30">
        <v>4.959471958482256</v>
      </c>
      <c r="U376" s="81" t="str">
        <f t="shared" si="153"/>
        <v>NO</v>
      </c>
      <c r="V376" s="84">
        <v>0</v>
      </c>
      <c r="W376" s="84">
        <f t="shared" si="154"/>
        <v>4.959471958482256</v>
      </c>
      <c r="X376" s="157">
        <v>5.2045798536437688</v>
      </c>
      <c r="Y376" s="90">
        <f t="shared" si="145"/>
        <v>-0.24510789516151288</v>
      </c>
      <c r="Z376" s="92"/>
      <c r="AA376" s="90">
        <f t="shared" si="146"/>
        <v>4.959471958482256</v>
      </c>
      <c r="AC376" s="97">
        <v>64773.888478730536</v>
      </c>
      <c r="AD376" s="98">
        <f t="shared" si="147"/>
        <v>4113.1770245879961</v>
      </c>
      <c r="AF376" s="117"/>
    </row>
    <row r="377" spans="1:32" x14ac:dyDescent="0.2">
      <c r="A377" s="28" t="s">
        <v>7</v>
      </c>
      <c r="B377" s="29">
        <v>374</v>
      </c>
      <c r="C377" s="28" t="s">
        <v>271</v>
      </c>
      <c r="D377" s="9">
        <v>4986.6096874246859</v>
      </c>
      <c r="E377" s="11">
        <v>299.77050792467651</v>
      </c>
      <c r="F377" s="51"/>
      <c r="G377" s="16">
        <f t="shared" si="137"/>
        <v>5286.3801953493621</v>
      </c>
      <c r="H377" s="58"/>
      <c r="I377" s="53">
        <f t="shared" si="148"/>
        <v>4.8947964771753361</v>
      </c>
      <c r="J377" s="118">
        <v>2643.1900976746815</v>
      </c>
      <c r="K377" s="118">
        <v>0</v>
      </c>
      <c r="L377" s="118">
        <v>2643.1900976746815</v>
      </c>
      <c r="M377" s="32">
        <f t="shared" si="149"/>
        <v>5286.380195349363</v>
      </c>
      <c r="N377" s="6">
        <f t="shared" si="150"/>
        <v>9.0949470177292824E-13</v>
      </c>
      <c r="O377" s="20">
        <f t="shared" si="151"/>
        <v>9.0949470177292824E-13</v>
      </c>
      <c r="Q377" s="17"/>
      <c r="R377" s="6">
        <f t="shared" si="152"/>
        <v>5286.3801953493621</v>
      </c>
      <c r="T377" s="30">
        <v>4.8947964771753361</v>
      </c>
      <c r="U377" s="81" t="str">
        <f t="shared" si="153"/>
        <v>YES</v>
      </c>
      <c r="V377" s="84">
        <v>4.8947964771753361</v>
      </c>
      <c r="W377" s="84">
        <f t="shared" si="154"/>
        <v>4.8947964771753361</v>
      </c>
      <c r="X377" s="157">
        <v>5.0935713928501798</v>
      </c>
      <c r="Y377" s="90">
        <f t="shared" si="145"/>
        <v>-0.19877491567484373</v>
      </c>
      <c r="Z377" s="92"/>
      <c r="AA377" s="90">
        <f t="shared" si="146"/>
        <v>4.8947964771753361</v>
      </c>
      <c r="AC377" s="97">
        <v>2916.1649448303483</v>
      </c>
      <c r="AD377" s="98">
        <f t="shared" si="147"/>
        <v>2370.2152505190138</v>
      </c>
      <c r="AF377" s="117"/>
    </row>
    <row r="378" spans="1:32" x14ac:dyDescent="0.2">
      <c r="A378" s="28" t="s">
        <v>16</v>
      </c>
      <c r="B378" s="29">
        <v>375</v>
      </c>
      <c r="C378" s="28" t="s">
        <v>276</v>
      </c>
      <c r="D378" s="9">
        <v>61363.002542475995</v>
      </c>
      <c r="E378" s="11">
        <v>4548.3797857531763</v>
      </c>
      <c r="F378" s="51"/>
      <c r="G378" s="16">
        <f t="shared" si="137"/>
        <v>65911.382328229171</v>
      </c>
      <c r="H378" s="58"/>
      <c r="I378" s="53">
        <f t="shared" si="148"/>
        <v>4.9594719584822551</v>
      </c>
      <c r="J378" s="118">
        <v>32137.378290965014</v>
      </c>
      <c r="K378" s="118">
        <v>11456.380224094009</v>
      </c>
      <c r="L378" s="118">
        <v>22317.623813170147</v>
      </c>
      <c r="M378" s="32">
        <f t="shared" si="149"/>
        <v>65911.382328229171</v>
      </c>
      <c r="N378" s="6">
        <f t="shared" si="150"/>
        <v>0</v>
      </c>
      <c r="O378" s="20">
        <f t="shared" si="151"/>
        <v>0</v>
      </c>
      <c r="Q378" s="17"/>
      <c r="R378" s="6">
        <f t="shared" si="152"/>
        <v>65911.382328229171</v>
      </c>
      <c r="T378" s="30">
        <v>4.9594719584822551</v>
      </c>
      <c r="U378" s="81" t="str">
        <f t="shared" si="153"/>
        <v>NO</v>
      </c>
      <c r="V378" s="84">
        <v>0</v>
      </c>
      <c r="W378" s="84">
        <f t="shared" si="154"/>
        <v>4.9594719584822551</v>
      </c>
      <c r="X378" s="157">
        <v>5.2045798536437688</v>
      </c>
      <c r="Y378" s="90">
        <f t="shared" si="145"/>
        <v>-0.24510789516151377</v>
      </c>
      <c r="Z378" s="92"/>
      <c r="AA378" s="90">
        <f t="shared" si="146"/>
        <v>4.9594719584822551</v>
      </c>
      <c r="AC378" s="97">
        <v>56806.543358344308</v>
      </c>
      <c r="AD378" s="98">
        <f t="shared" si="147"/>
        <v>9104.8389698848623</v>
      </c>
      <c r="AF378" s="117"/>
    </row>
    <row r="379" spans="1:32" x14ac:dyDescent="0.2">
      <c r="A379" s="28" t="s">
        <v>7</v>
      </c>
      <c r="B379" s="29">
        <v>376</v>
      </c>
      <c r="C379" s="28" t="s">
        <v>277</v>
      </c>
      <c r="D379" s="9">
        <v>831.10161457078107</v>
      </c>
      <c r="E379" s="11">
        <v>49.96175132077942</v>
      </c>
      <c r="F379" s="51"/>
      <c r="G379" s="16">
        <f t="shared" si="137"/>
        <v>881.06336589156047</v>
      </c>
      <c r="H379" s="58"/>
      <c r="I379" s="53">
        <f t="shared" si="148"/>
        <v>4.8947964771753361</v>
      </c>
      <c r="J379" s="118">
        <v>881.06336589156047</v>
      </c>
      <c r="K379" s="118">
        <v>0</v>
      </c>
      <c r="L379" s="118">
        <v>0</v>
      </c>
      <c r="M379" s="32">
        <f t="shared" si="149"/>
        <v>881.06336589156047</v>
      </c>
      <c r="N379" s="6">
        <f t="shared" si="150"/>
        <v>0</v>
      </c>
      <c r="O379" s="20">
        <f t="shared" si="151"/>
        <v>0</v>
      </c>
      <c r="Q379" s="17"/>
      <c r="R379" s="6">
        <f t="shared" si="152"/>
        <v>881.06336589156047</v>
      </c>
      <c r="T379" s="30">
        <v>4.8947964771753361</v>
      </c>
      <c r="U379" s="81" t="str">
        <f t="shared" si="153"/>
        <v>YES</v>
      </c>
      <c r="V379" s="84">
        <v>4.8947964771753361</v>
      </c>
      <c r="W379" s="84">
        <f t="shared" si="154"/>
        <v>4.8947964771753361</v>
      </c>
      <c r="X379" s="157">
        <v>5.0935713928501798</v>
      </c>
      <c r="Y379" s="90">
        <f t="shared" si="145"/>
        <v>-0.19877491567484373</v>
      </c>
      <c r="Z379" s="92"/>
      <c r="AA379" s="90">
        <f t="shared" si="146"/>
        <v>4.8947964771753361</v>
      </c>
      <c r="AC379" s="97">
        <v>3837.0591379346688</v>
      </c>
      <c r="AD379" s="98">
        <f t="shared" si="147"/>
        <v>-2955.9957720431084</v>
      </c>
      <c r="AF379" s="117"/>
    </row>
    <row r="380" spans="1:32" ht="11.25" customHeight="1" x14ac:dyDescent="0.2">
      <c r="A380" s="93"/>
      <c r="B380" s="29">
        <v>377</v>
      </c>
      <c r="C380" s="93" t="s">
        <v>530</v>
      </c>
      <c r="D380" s="9">
        <v>0</v>
      </c>
      <c r="E380" s="11">
        <v>0</v>
      </c>
      <c r="F380" s="51"/>
      <c r="G380" s="16">
        <f t="shared" si="137"/>
        <v>0</v>
      </c>
      <c r="H380" s="58"/>
      <c r="I380" s="94"/>
      <c r="J380" s="118">
        <v>0</v>
      </c>
      <c r="K380" s="118">
        <v>0</v>
      </c>
      <c r="L380" s="118">
        <v>0</v>
      </c>
      <c r="M380" s="32">
        <f t="shared" si="149"/>
        <v>0</v>
      </c>
      <c r="N380" s="6">
        <f t="shared" si="150"/>
        <v>0</v>
      </c>
      <c r="O380" s="20">
        <f t="shared" si="151"/>
        <v>0</v>
      </c>
      <c r="Q380" s="17"/>
      <c r="R380" s="6">
        <f t="shared" si="152"/>
        <v>0</v>
      </c>
      <c r="T380" s="106"/>
      <c r="U380" s="81" t="str">
        <f t="shared" si="153"/>
        <v>NO</v>
      </c>
      <c r="V380" s="84">
        <v>0</v>
      </c>
      <c r="W380" s="84">
        <f t="shared" si="154"/>
        <v>0</v>
      </c>
      <c r="X380" s="157">
        <v>0</v>
      </c>
      <c r="Y380" s="90">
        <f t="shared" si="145"/>
        <v>0</v>
      </c>
      <c r="Z380" s="92"/>
      <c r="AA380" s="90">
        <f t="shared" si="146"/>
        <v>0</v>
      </c>
      <c r="AC380" s="97">
        <v>2823.0750426565369</v>
      </c>
      <c r="AD380" s="98">
        <f t="shared" si="147"/>
        <v>-2823.0750426565369</v>
      </c>
      <c r="AF380" s="117"/>
    </row>
    <row r="381" spans="1:32" x14ac:dyDescent="0.2">
      <c r="A381" s="28" t="s">
        <v>16</v>
      </c>
      <c r="B381" s="29">
        <v>378</v>
      </c>
      <c r="C381" s="103" t="s">
        <v>413</v>
      </c>
      <c r="D381" s="9">
        <v>2493.304843712343</v>
      </c>
      <c r="E381" s="11">
        <v>184.81001386807489</v>
      </c>
      <c r="F381" s="51"/>
      <c r="G381" s="16">
        <f t="shared" si="137"/>
        <v>2678.1148575804177</v>
      </c>
      <c r="H381" s="58"/>
      <c r="I381" s="53">
        <f t="shared" si="148"/>
        <v>4.9594719584822551</v>
      </c>
      <c r="J381" s="118">
        <v>2678.1148575804177</v>
      </c>
      <c r="K381" s="118">
        <v>0</v>
      </c>
      <c r="L381" s="118">
        <v>0</v>
      </c>
      <c r="M381" s="32">
        <f t="shared" si="149"/>
        <v>2678.1148575804177</v>
      </c>
      <c r="N381" s="6">
        <f t="shared" si="150"/>
        <v>0</v>
      </c>
      <c r="O381" s="20">
        <f t="shared" si="151"/>
        <v>0</v>
      </c>
      <c r="Q381" s="17"/>
      <c r="R381" s="6">
        <f t="shared" si="152"/>
        <v>2678.1148575804177</v>
      </c>
      <c r="T381" s="30">
        <v>4.9594719584822551</v>
      </c>
      <c r="U381" s="81" t="str">
        <f t="shared" si="153"/>
        <v>NO</v>
      </c>
      <c r="V381" s="84">
        <v>0</v>
      </c>
      <c r="W381" s="84">
        <f t="shared" si="154"/>
        <v>4.9594719584822551</v>
      </c>
      <c r="X381" s="157">
        <v>5.2045798536437688</v>
      </c>
      <c r="Y381" s="90">
        <f t="shared" si="145"/>
        <v>-0.24510789516151377</v>
      </c>
      <c r="Z381" s="92"/>
      <c r="AA381" s="90">
        <f t="shared" si="146"/>
        <v>4.9594719584822551</v>
      </c>
      <c r="AC381" s="97">
        <v>9410.2501421884554</v>
      </c>
      <c r="AD381" s="98">
        <f t="shared" si="147"/>
        <v>-6732.1352846080372</v>
      </c>
      <c r="AF381" s="117"/>
    </row>
    <row r="382" spans="1:32" x14ac:dyDescent="0.2">
      <c r="A382" s="93"/>
      <c r="B382" s="29">
        <v>379</v>
      </c>
      <c r="C382" s="93" t="s">
        <v>531</v>
      </c>
      <c r="D382" s="9">
        <v>0</v>
      </c>
      <c r="E382" s="11">
        <v>0</v>
      </c>
      <c r="F382" s="51"/>
      <c r="G382" s="16">
        <f t="shared" si="137"/>
        <v>0</v>
      </c>
      <c r="H382" s="58"/>
      <c r="I382" s="94"/>
      <c r="J382" s="118">
        <v>0</v>
      </c>
      <c r="K382" s="118">
        <v>0</v>
      </c>
      <c r="L382" s="118">
        <v>0</v>
      </c>
      <c r="M382" s="32">
        <f t="shared" si="149"/>
        <v>0</v>
      </c>
      <c r="N382" s="6">
        <f t="shared" si="150"/>
        <v>0</v>
      </c>
      <c r="O382" s="20">
        <f t="shared" si="151"/>
        <v>0</v>
      </c>
      <c r="Q382" s="17"/>
      <c r="R382" s="6">
        <f t="shared" si="152"/>
        <v>0</v>
      </c>
      <c r="T382" s="106"/>
      <c r="U382" s="81" t="str">
        <f t="shared" si="153"/>
        <v>NO</v>
      </c>
      <c r="V382" s="84">
        <v>0</v>
      </c>
      <c r="W382" s="84">
        <f t="shared" si="154"/>
        <v>0</v>
      </c>
      <c r="X382" s="157">
        <v>0</v>
      </c>
      <c r="Y382" s="90">
        <f t="shared" si="145"/>
        <v>0</v>
      </c>
      <c r="Z382" s="92"/>
      <c r="AA382" s="90">
        <f t="shared" si="146"/>
        <v>0</v>
      </c>
      <c r="AC382" s="97">
        <v>368.35767724172814</v>
      </c>
      <c r="AD382" s="98">
        <f t="shared" si="147"/>
        <v>-368.35767724172814</v>
      </c>
      <c r="AF382" s="117"/>
    </row>
    <row r="383" spans="1:32" x14ac:dyDescent="0.2">
      <c r="A383" s="28" t="s">
        <v>7</v>
      </c>
      <c r="B383" s="29">
        <v>380</v>
      </c>
      <c r="C383" s="103" t="s">
        <v>414</v>
      </c>
      <c r="D383" s="9">
        <v>969.6185503325778</v>
      </c>
      <c r="E383" s="11">
        <v>58.288709874242656</v>
      </c>
      <c r="F383" s="51"/>
      <c r="G383" s="16">
        <f t="shared" si="137"/>
        <v>1027.9072602068204</v>
      </c>
      <c r="H383" s="58"/>
      <c r="I383" s="53">
        <f t="shared" si="148"/>
        <v>4.8947964771753361</v>
      </c>
      <c r="J383" s="118">
        <v>0</v>
      </c>
      <c r="K383" s="118">
        <v>1027.9072602068206</v>
      </c>
      <c r="L383" s="118">
        <v>0</v>
      </c>
      <c r="M383" s="32">
        <f t="shared" si="149"/>
        <v>1027.9072602068206</v>
      </c>
      <c r="N383" s="6">
        <f t="shared" si="150"/>
        <v>2.2737367544323206E-13</v>
      </c>
      <c r="O383" s="20">
        <f t="shared" si="151"/>
        <v>2.2737367544323206E-13</v>
      </c>
      <c r="Q383" s="17"/>
      <c r="R383" s="6">
        <f t="shared" si="152"/>
        <v>1027.9072602068204</v>
      </c>
      <c r="T383" s="30">
        <v>4.8947964771753361</v>
      </c>
      <c r="U383" s="81" t="str">
        <f t="shared" si="153"/>
        <v>YES</v>
      </c>
      <c r="V383" s="84">
        <v>4.8947964771753361</v>
      </c>
      <c r="W383" s="84">
        <f t="shared" si="154"/>
        <v>4.8947964771753361</v>
      </c>
      <c r="X383" s="157">
        <v>5.0935713928501807</v>
      </c>
      <c r="Y383" s="90">
        <f t="shared" si="145"/>
        <v>-0.19877491567484462</v>
      </c>
      <c r="Z383" s="92"/>
      <c r="AA383" s="90">
        <f t="shared" si="146"/>
        <v>4.8947964771753361</v>
      </c>
      <c r="AC383" s="97">
        <v>2916.1649448303483</v>
      </c>
      <c r="AD383" s="98">
        <f t="shared" si="147"/>
        <v>-1888.2576846235279</v>
      </c>
      <c r="AF383" s="117"/>
    </row>
    <row r="384" spans="1:32" x14ac:dyDescent="0.2">
      <c r="A384" s="28" t="s">
        <v>7</v>
      </c>
      <c r="B384" s="29">
        <v>381</v>
      </c>
      <c r="C384" s="103" t="s">
        <v>415</v>
      </c>
      <c r="D384" s="9">
        <v>0</v>
      </c>
      <c r="E384" s="11">
        <v>2.6368702085966919E-7</v>
      </c>
      <c r="F384" s="51"/>
      <c r="G384" s="16">
        <f t="shared" si="137"/>
        <v>2.6368702085966919E-7</v>
      </c>
      <c r="H384" s="58"/>
      <c r="I384" s="53">
        <f t="shared" si="148"/>
        <v>4.8947964771753361</v>
      </c>
      <c r="J384" s="118">
        <v>0</v>
      </c>
      <c r="K384" s="118">
        <v>0</v>
      </c>
      <c r="L384" s="118">
        <v>0</v>
      </c>
      <c r="M384" s="32">
        <f t="shared" si="149"/>
        <v>0</v>
      </c>
      <c r="N384" s="6">
        <f t="shared" si="150"/>
        <v>-2.6368702085966919E-7</v>
      </c>
      <c r="O384" s="20">
        <f t="shared" si="151"/>
        <v>-2.6368702085966919E-7</v>
      </c>
      <c r="Q384" s="17"/>
      <c r="R384" s="6">
        <f t="shared" si="152"/>
        <v>2.6368702085966919E-7</v>
      </c>
      <c r="T384" s="30">
        <v>4.8947964771753361</v>
      </c>
      <c r="U384" s="81" t="str">
        <f t="shared" si="153"/>
        <v>YES</v>
      </c>
      <c r="V384" s="84">
        <v>4.8947964771753361</v>
      </c>
      <c r="W384" s="84">
        <f t="shared" si="154"/>
        <v>4.8947964771753361</v>
      </c>
      <c r="X384" s="157">
        <v>5.0935713928501807</v>
      </c>
      <c r="Y384" s="90">
        <f t="shared" si="145"/>
        <v>-0.19877491567484462</v>
      </c>
      <c r="Z384" s="92"/>
      <c r="AA384" s="90">
        <f t="shared" si="146"/>
        <v>4.8947964771753361</v>
      </c>
      <c r="AC384" s="97">
        <v>2916.1649448303483</v>
      </c>
      <c r="AD384" s="98">
        <f t="shared" si="147"/>
        <v>-2916.1649445666612</v>
      </c>
      <c r="AF384" s="117"/>
    </row>
    <row r="385" spans="1:32" x14ac:dyDescent="0.2">
      <c r="A385" s="28" t="s">
        <v>7</v>
      </c>
      <c r="B385" s="29">
        <v>382</v>
      </c>
      <c r="C385" s="28" t="s">
        <v>278</v>
      </c>
      <c r="D385" s="9">
        <v>5956.2282377572637</v>
      </c>
      <c r="E385" s="11">
        <v>358.05921779891924</v>
      </c>
      <c r="F385" s="51"/>
      <c r="G385" s="16">
        <f t="shared" si="137"/>
        <v>6314.287455556183</v>
      </c>
      <c r="H385" s="58"/>
      <c r="I385" s="53">
        <f t="shared" si="148"/>
        <v>4.8947964771753361</v>
      </c>
      <c r="J385" s="118">
        <v>2643.1900976746815</v>
      </c>
      <c r="K385" s="118">
        <v>1027.9072602068206</v>
      </c>
      <c r="L385" s="118">
        <v>2643.1900976746815</v>
      </c>
      <c r="M385" s="32">
        <f t="shared" si="149"/>
        <v>6314.287455556183</v>
      </c>
      <c r="N385" s="6">
        <f t="shared" si="150"/>
        <v>0</v>
      </c>
      <c r="O385" s="20">
        <f t="shared" si="151"/>
        <v>0</v>
      </c>
      <c r="Q385" s="17"/>
      <c r="R385" s="6">
        <f t="shared" si="152"/>
        <v>6314.287455556183</v>
      </c>
      <c r="T385" s="30">
        <v>4.8947964771753361</v>
      </c>
      <c r="U385" s="81" t="str">
        <f t="shared" si="153"/>
        <v>YES</v>
      </c>
      <c r="V385" s="84">
        <v>4.8947964771753361</v>
      </c>
      <c r="W385" s="84">
        <f t="shared" si="154"/>
        <v>4.8947964771753361</v>
      </c>
      <c r="X385" s="157">
        <v>5.0935713928501798</v>
      </c>
      <c r="Y385" s="90">
        <f t="shared" si="145"/>
        <v>-0.19877491567484373</v>
      </c>
      <c r="Z385" s="92"/>
      <c r="AA385" s="90">
        <f t="shared" si="146"/>
        <v>4.8947964771753361</v>
      </c>
      <c r="AC385" s="97">
        <v>2916.1649448303483</v>
      </c>
      <c r="AD385" s="98">
        <f t="shared" si="147"/>
        <v>3398.1225107258347</v>
      </c>
      <c r="AF385" s="117"/>
    </row>
    <row r="386" spans="1:32" x14ac:dyDescent="0.2">
      <c r="A386" s="28" t="s">
        <v>7</v>
      </c>
      <c r="B386" s="29">
        <v>383</v>
      </c>
      <c r="C386" s="28" t="s">
        <v>279</v>
      </c>
      <c r="D386" s="9">
        <v>1662.2032291415621</v>
      </c>
      <c r="E386" s="11">
        <v>99.923502641558841</v>
      </c>
      <c r="F386" s="51"/>
      <c r="G386" s="16">
        <f t="shared" si="137"/>
        <v>1762.1267317831209</v>
      </c>
      <c r="H386" s="58"/>
      <c r="I386" s="53">
        <f t="shared" si="148"/>
        <v>4.8947964771753361</v>
      </c>
      <c r="J386" s="118">
        <v>881.06336589156047</v>
      </c>
      <c r="K386" s="118">
        <v>0</v>
      </c>
      <c r="L386" s="118">
        <v>881.06336589156047</v>
      </c>
      <c r="M386" s="32">
        <f t="shared" si="149"/>
        <v>1762.1267317831209</v>
      </c>
      <c r="N386" s="6">
        <f t="shared" si="150"/>
        <v>0</v>
      </c>
      <c r="O386" s="20">
        <f t="shared" si="151"/>
        <v>0</v>
      </c>
      <c r="Q386" s="17"/>
      <c r="R386" s="6">
        <f t="shared" si="152"/>
        <v>1762.1267317831209</v>
      </c>
      <c r="T386" s="30">
        <v>4.8947964771753361</v>
      </c>
      <c r="U386" s="81" t="str">
        <f t="shared" si="153"/>
        <v>YES</v>
      </c>
      <c r="V386" s="84">
        <v>4.8947964771753361</v>
      </c>
      <c r="W386" s="84">
        <f t="shared" si="154"/>
        <v>4.8947964771753361</v>
      </c>
      <c r="X386" s="157">
        <v>5.0935713928501798</v>
      </c>
      <c r="Y386" s="90">
        <f t="shared" si="145"/>
        <v>-0.19877491567484373</v>
      </c>
      <c r="Z386" s="92"/>
      <c r="AA386" s="90">
        <f t="shared" si="146"/>
        <v>4.8947964771753361</v>
      </c>
      <c r="AC386" s="97">
        <v>920.89419310432049</v>
      </c>
      <c r="AD386" s="98">
        <f t="shared" si="147"/>
        <v>841.23253867880044</v>
      </c>
      <c r="AF386" s="117"/>
    </row>
    <row r="387" spans="1:32" x14ac:dyDescent="0.2">
      <c r="A387" s="28" t="s">
        <v>7</v>
      </c>
      <c r="B387" s="29">
        <v>384</v>
      </c>
      <c r="C387" s="103" t="s">
        <v>416</v>
      </c>
      <c r="D387" s="9">
        <v>0</v>
      </c>
      <c r="E387" s="11">
        <v>2.6368702085966919E-7</v>
      </c>
      <c r="F387" s="51"/>
      <c r="G387" s="16">
        <f t="shared" si="137"/>
        <v>2.6368702085966919E-7</v>
      </c>
      <c r="H387" s="58"/>
      <c r="I387" s="53">
        <f t="shared" si="148"/>
        <v>4.8947964771753361</v>
      </c>
      <c r="J387" s="118">
        <v>0</v>
      </c>
      <c r="K387" s="118">
        <v>0</v>
      </c>
      <c r="L387" s="118">
        <v>0</v>
      </c>
      <c r="M387" s="32">
        <f t="shared" si="149"/>
        <v>0</v>
      </c>
      <c r="N387" s="6">
        <f t="shared" si="150"/>
        <v>-2.6368702085966919E-7</v>
      </c>
      <c r="O387" s="20">
        <f t="shared" si="151"/>
        <v>-2.6368702085966919E-7</v>
      </c>
      <c r="Q387" s="17"/>
      <c r="R387" s="6">
        <f t="shared" si="152"/>
        <v>2.6368702085966919E-7</v>
      </c>
      <c r="T387" s="30">
        <v>4.8947964771753361</v>
      </c>
      <c r="U387" s="81" t="str">
        <f t="shared" si="153"/>
        <v>YES</v>
      </c>
      <c r="V387" s="84">
        <v>4.8947964771753361</v>
      </c>
      <c r="W387" s="84">
        <f t="shared" si="154"/>
        <v>4.8947964771753361</v>
      </c>
      <c r="X387" s="157">
        <v>5.0935713928501807</v>
      </c>
      <c r="Y387" s="90">
        <f t="shared" si="145"/>
        <v>-0.19877491567484462</v>
      </c>
      <c r="Z387" s="92"/>
      <c r="AA387" s="90">
        <f t="shared" si="146"/>
        <v>4.8947964771753361</v>
      </c>
      <c r="AC387" s="97">
        <v>2916.1649448303483</v>
      </c>
      <c r="AD387" s="98">
        <f t="shared" si="147"/>
        <v>-2916.1649445666612</v>
      </c>
      <c r="AF387" s="117"/>
    </row>
    <row r="388" spans="1:32" x14ac:dyDescent="0.2">
      <c r="A388" s="28" t="s">
        <v>7</v>
      </c>
      <c r="B388" s="29">
        <v>385</v>
      </c>
      <c r="C388" s="28" t="s">
        <v>417</v>
      </c>
      <c r="D388" s="9">
        <v>7202.8806596134355</v>
      </c>
      <c r="E388" s="11">
        <v>433.00184478008833</v>
      </c>
      <c r="F388" s="51"/>
      <c r="G388" s="16">
        <f t="shared" si="137"/>
        <v>7635.882504393524</v>
      </c>
      <c r="H388" s="58"/>
      <c r="I388" s="53">
        <f t="shared" si="148"/>
        <v>4.8947964771753361</v>
      </c>
      <c r="J388" s="118">
        <v>881.06336589156047</v>
      </c>
      <c r="K388" s="118">
        <v>4111.6290408272826</v>
      </c>
      <c r="L388" s="118">
        <v>2643.1900976746815</v>
      </c>
      <c r="M388" s="32">
        <f t="shared" si="149"/>
        <v>7635.882504393524</v>
      </c>
      <c r="N388" s="6">
        <f t="shared" si="150"/>
        <v>0</v>
      </c>
      <c r="O388" s="20">
        <f t="shared" si="151"/>
        <v>0</v>
      </c>
      <c r="Q388" s="17"/>
      <c r="R388" s="6">
        <f t="shared" si="152"/>
        <v>7635.882504393524</v>
      </c>
      <c r="T388" s="30">
        <v>4.8947964771753361</v>
      </c>
      <c r="U388" s="81" t="str">
        <f t="shared" si="153"/>
        <v>YES</v>
      </c>
      <c r="V388" s="84">
        <v>4.8947964771753361</v>
      </c>
      <c r="W388" s="84">
        <f t="shared" si="154"/>
        <v>4.8947964771753361</v>
      </c>
      <c r="X388" s="157">
        <v>5.0935713928501798</v>
      </c>
      <c r="Y388" s="90">
        <f t="shared" si="145"/>
        <v>-0.19877491567484373</v>
      </c>
      <c r="Z388" s="92"/>
      <c r="AA388" s="90">
        <f t="shared" si="146"/>
        <v>4.8947964771753361</v>
      </c>
      <c r="AC388" s="97">
        <v>2916.1649448303483</v>
      </c>
      <c r="AD388" s="98">
        <f t="shared" si="147"/>
        <v>4719.7175595631761</v>
      </c>
      <c r="AF388" s="117"/>
    </row>
    <row r="389" spans="1:32" x14ac:dyDescent="0.2">
      <c r="A389" s="28" t="s">
        <v>7</v>
      </c>
      <c r="B389" s="29">
        <v>386</v>
      </c>
      <c r="C389" s="103" t="s">
        <v>418</v>
      </c>
      <c r="D389" s="9">
        <v>0</v>
      </c>
      <c r="E389" s="11">
        <v>2.6368702085966919E-7</v>
      </c>
      <c r="F389" s="51"/>
      <c r="G389" s="16">
        <f t="shared" ref="G389:G452" si="157">SUM(D389:F389)</f>
        <v>2.6368702085966919E-7</v>
      </c>
      <c r="H389" s="58"/>
      <c r="I389" s="53">
        <f t="shared" ref="I389" si="158">W389</f>
        <v>4.8947964771753361</v>
      </c>
      <c r="J389" s="118">
        <v>0</v>
      </c>
      <c r="K389" s="118">
        <v>0</v>
      </c>
      <c r="L389" s="118">
        <v>0</v>
      </c>
      <c r="M389" s="32">
        <f t="shared" ref="M389:M390" si="159">L389+K389+J389</f>
        <v>0</v>
      </c>
      <c r="N389" s="6">
        <f t="shared" ref="N389:N390" si="160">M389-G389-F389</f>
        <v>-2.6368702085966919E-7</v>
      </c>
      <c r="O389" s="20">
        <f t="shared" ref="O389:O390" si="161">IF(ISERROR(N389), 0, N389)</f>
        <v>-2.6368702085966919E-7</v>
      </c>
      <c r="Q389" s="17"/>
      <c r="R389" s="6">
        <f t="shared" ref="R389:R390" si="162">G389-Q389</f>
        <v>2.6368702085966919E-7</v>
      </c>
      <c r="T389" s="30">
        <v>4.8947964771753361</v>
      </c>
      <c r="U389" s="81" t="str">
        <f t="shared" ref="U389:U390" si="163">IF(A389="Childminders","YES","NO")</f>
        <v>YES</v>
      </c>
      <c r="V389" s="84">
        <v>4.8947964771753361</v>
      </c>
      <c r="W389" s="84">
        <f t="shared" ref="W389:W390" si="164">MAX(T389,V389)</f>
        <v>4.8947964771753361</v>
      </c>
      <c r="X389" s="157">
        <v>5.0935713928501807</v>
      </c>
      <c r="Y389" s="90">
        <f t="shared" ref="Y389:Y452" si="165">I389-X389</f>
        <v>-0.19877491567484462</v>
      </c>
      <c r="Z389" s="92"/>
      <c r="AA389" s="90">
        <f t="shared" ref="AA389:AA452" si="166">I389-Z389</f>
        <v>4.8947964771753361</v>
      </c>
      <c r="AC389" s="97">
        <v>920.89419310432049</v>
      </c>
      <c r="AD389" s="98">
        <f t="shared" ref="AD389:AD452" si="167">G389-AC389</f>
        <v>-920.89419284063342</v>
      </c>
      <c r="AF389" s="117"/>
    </row>
    <row r="390" spans="1:32" x14ac:dyDescent="0.2">
      <c r="A390" s="93"/>
      <c r="B390" s="29">
        <v>387</v>
      </c>
      <c r="C390" s="93" t="s">
        <v>532</v>
      </c>
      <c r="D390" s="9">
        <v>0</v>
      </c>
      <c r="E390" s="11">
        <v>0</v>
      </c>
      <c r="F390" s="51"/>
      <c r="G390" s="16">
        <f t="shared" si="157"/>
        <v>0</v>
      </c>
      <c r="H390" s="58"/>
      <c r="I390" s="94"/>
      <c r="J390" s="118">
        <v>0</v>
      </c>
      <c r="K390" s="118">
        <v>0</v>
      </c>
      <c r="L390" s="118">
        <v>0</v>
      </c>
      <c r="M390" s="32">
        <f t="shared" si="159"/>
        <v>0</v>
      </c>
      <c r="N390" s="6">
        <f t="shared" si="160"/>
        <v>0</v>
      </c>
      <c r="O390" s="20">
        <f t="shared" si="161"/>
        <v>0</v>
      </c>
      <c r="Q390" s="17"/>
      <c r="R390" s="6">
        <f t="shared" si="162"/>
        <v>0</v>
      </c>
      <c r="T390" s="106"/>
      <c r="U390" s="81" t="str">
        <f t="shared" si="163"/>
        <v>NO</v>
      </c>
      <c r="V390" s="84">
        <v>0</v>
      </c>
      <c r="W390" s="84">
        <f t="shared" si="164"/>
        <v>0</v>
      </c>
      <c r="X390" s="157">
        <v>0</v>
      </c>
      <c r="Y390" s="90">
        <f t="shared" si="165"/>
        <v>0</v>
      </c>
      <c r="Z390" s="92"/>
      <c r="AA390" s="90">
        <f t="shared" si="166"/>
        <v>0</v>
      </c>
      <c r="AC390" s="97">
        <v>2916.1649448303483</v>
      </c>
      <c r="AD390" s="98">
        <f t="shared" si="167"/>
        <v>-2916.1649448303483</v>
      </c>
      <c r="AF390" s="117"/>
    </row>
    <row r="391" spans="1:32" x14ac:dyDescent="0.2">
      <c r="A391" s="28" t="s">
        <v>7</v>
      </c>
      <c r="B391" s="29">
        <v>388</v>
      </c>
      <c r="C391" s="28" t="s">
        <v>280</v>
      </c>
      <c r="D391" s="9">
        <v>1662.2032291415621</v>
      </c>
      <c r="E391" s="11">
        <v>99.923502641558841</v>
      </c>
      <c r="F391" s="51"/>
      <c r="G391" s="16">
        <f t="shared" si="157"/>
        <v>1762.1267317831209</v>
      </c>
      <c r="H391" s="58"/>
      <c r="I391" s="53">
        <f t="shared" ref="I391:I451" si="168">W391</f>
        <v>4.8947964771753361</v>
      </c>
      <c r="J391" s="118">
        <v>881.06336589156047</v>
      </c>
      <c r="K391" s="118">
        <v>0</v>
      </c>
      <c r="L391" s="118">
        <v>881.06336589156047</v>
      </c>
      <c r="M391" s="32">
        <f t="shared" ref="M391:M452" si="169">L391+K391+J391</f>
        <v>1762.1267317831209</v>
      </c>
      <c r="N391" s="6">
        <f t="shared" ref="N391:N452" si="170">M391-G391-F391</f>
        <v>0</v>
      </c>
      <c r="O391" s="20">
        <f t="shared" ref="O391:O452" si="171">IF(ISERROR(N391), 0, N391)</f>
        <v>0</v>
      </c>
      <c r="Q391" s="17"/>
      <c r="R391" s="6">
        <f t="shared" ref="R391:R452" si="172">G391-Q391</f>
        <v>1762.1267317831209</v>
      </c>
      <c r="T391" s="30">
        <v>4.8947964771753361</v>
      </c>
      <c r="U391" s="81" t="str">
        <f t="shared" ref="U391:U452" si="173">IF(A391="Childminders","YES","NO")</f>
        <v>YES</v>
      </c>
      <c r="V391" s="84">
        <v>4.8947964771753361</v>
      </c>
      <c r="W391" s="84">
        <f t="shared" ref="W391:W452" si="174">MAX(T391,V391)</f>
        <v>4.8947964771753361</v>
      </c>
      <c r="X391" s="157">
        <v>5.0935713928501798</v>
      </c>
      <c r="Y391" s="90">
        <f t="shared" si="165"/>
        <v>-0.19877491567484373</v>
      </c>
      <c r="Z391" s="92"/>
      <c r="AA391" s="90">
        <f t="shared" si="166"/>
        <v>4.8947964771753361</v>
      </c>
      <c r="AC391" s="97">
        <v>2916.1649448303483</v>
      </c>
      <c r="AD391" s="98">
        <f t="shared" si="167"/>
        <v>-1154.0382130472274</v>
      </c>
      <c r="AF391" s="117"/>
    </row>
    <row r="392" spans="1:32" x14ac:dyDescent="0.2">
      <c r="A392" s="28" t="s">
        <v>7</v>
      </c>
      <c r="B392" s="29">
        <v>389</v>
      </c>
      <c r="C392" s="28" t="s">
        <v>281</v>
      </c>
      <c r="D392" s="9">
        <v>2597.1925455336909</v>
      </c>
      <c r="E392" s="11">
        <v>235.16727160204681</v>
      </c>
      <c r="F392" s="51"/>
      <c r="G392" s="16">
        <f t="shared" si="157"/>
        <v>2832.3598171357376</v>
      </c>
      <c r="H392" s="58"/>
      <c r="I392" s="53">
        <f t="shared" si="168"/>
        <v>5.0353063415746444</v>
      </c>
      <c r="J392" s="118">
        <v>1812.710282966872</v>
      </c>
      <c r="K392" s="118">
        <v>113.29439268542949</v>
      </c>
      <c r="L392" s="118">
        <v>906.355141483436</v>
      </c>
      <c r="M392" s="32">
        <f t="shared" si="169"/>
        <v>2832.3598171357376</v>
      </c>
      <c r="N392" s="6">
        <f t="shared" si="170"/>
        <v>0</v>
      </c>
      <c r="O392" s="20">
        <f t="shared" si="171"/>
        <v>0</v>
      </c>
      <c r="Q392" s="17"/>
      <c r="R392" s="6">
        <f t="shared" si="172"/>
        <v>2832.3598171357376</v>
      </c>
      <c r="T392" s="30">
        <v>5.0353063415746444</v>
      </c>
      <c r="U392" s="81" t="str">
        <f t="shared" si="173"/>
        <v>YES</v>
      </c>
      <c r="V392" s="84">
        <v>4.8947964771753361</v>
      </c>
      <c r="W392" s="84">
        <f t="shared" si="174"/>
        <v>5.0353063415746444</v>
      </c>
      <c r="X392" s="157">
        <v>5.0935713928501798</v>
      </c>
      <c r="Y392" s="90">
        <f t="shared" si="165"/>
        <v>-5.8265051275535384E-2</v>
      </c>
      <c r="Z392" s="92"/>
      <c r="AA392" s="90">
        <f t="shared" si="166"/>
        <v>5.0353063415746444</v>
      </c>
      <c r="AC392" s="97">
        <v>920.89419310432049</v>
      </c>
      <c r="AD392" s="98">
        <f t="shared" si="167"/>
        <v>1911.4656240314171</v>
      </c>
      <c r="AF392" s="117"/>
    </row>
    <row r="393" spans="1:32" x14ac:dyDescent="0.2">
      <c r="A393" s="28" t="s">
        <v>7</v>
      </c>
      <c r="B393" s="29">
        <v>390</v>
      </c>
      <c r="C393" s="103" t="s">
        <v>419</v>
      </c>
      <c r="D393" s="9">
        <v>0</v>
      </c>
      <c r="E393" s="11">
        <v>2.6368702085966919E-7</v>
      </c>
      <c r="F393" s="51"/>
      <c r="G393" s="16">
        <f t="shared" si="157"/>
        <v>2.6368702085966919E-7</v>
      </c>
      <c r="H393" s="58"/>
      <c r="I393" s="53">
        <f t="shared" si="168"/>
        <v>4.8947964771753361</v>
      </c>
      <c r="J393" s="118">
        <v>0</v>
      </c>
      <c r="K393" s="118">
        <v>0</v>
      </c>
      <c r="L393" s="118">
        <v>0</v>
      </c>
      <c r="M393" s="32">
        <f t="shared" si="169"/>
        <v>0</v>
      </c>
      <c r="N393" s="6">
        <f t="shared" si="170"/>
        <v>-2.6368702085966919E-7</v>
      </c>
      <c r="O393" s="20">
        <f t="shared" si="171"/>
        <v>-2.6368702085966919E-7</v>
      </c>
      <c r="Q393" s="17"/>
      <c r="R393" s="6">
        <f t="shared" si="172"/>
        <v>2.6368702085966919E-7</v>
      </c>
      <c r="T393" s="30">
        <v>4.8947964771753361</v>
      </c>
      <c r="U393" s="81" t="str">
        <f t="shared" si="173"/>
        <v>YES</v>
      </c>
      <c r="V393" s="84">
        <v>4.8947964771753361</v>
      </c>
      <c r="W393" s="84">
        <f t="shared" si="174"/>
        <v>4.8947964771753361</v>
      </c>
      <c r="X393" s="157">
        <v>5.0935713928501807</v>
      </c>
      <c r="Y393" s="90">
        <f t="shared" si="165"/>
        <v>-0.19877491567484462</v>
      </c>
      <c r="Z393" s="92"/>
      <c r="AA393" s="90">
        <f t="shared" si="166"/>
        <v>4.8947964771753361</v>
      </c>
      <c r="AC393" s="97">
        <v>1841.788386208641</v>
      </c>
      <c r="AD393" s="98">
        <f t="shared" si="167"/>
        <v>-1841.7883859449539</v>
      </c>
      <c r="AF393" s="117"/>
    </row>
    <row r="394" spans="1:32" x14ac:dyDescent="0.2">
      <c r="A394" s="93"/>
      <c r="B394" s="29">
        <v>391</v>
      </c>
      <c r="C394" s="93" t="s">
        <v>533</v>
      </c>
      <c r="D394" s="9">
        <v>0</v>
      </c>
      <c r="E394" s="11">
        <v>0</v>
      </c>
      <c r="F394" s="51"/>
      <c r="G394" s="16">
        <f t="shared" si="157"/>
        <v>0</v>
      </c>
      <c r="H394" s="58"/>
      <c r="I394" s="94"/>
      <c r="J394" s="118">
        <v>0</v>
      </c>
      <c r="K394" s="118">
        <v>0</v>
      </c>
      <c r="L394" s="118">
        <v>0</v>
      </c>
      <c r="M394" s="32">
        <f t="shared" si="169"/>
        <v>0</v>
      </c>
      <c r="N394" s="6">
        <f t="shared" si="170"/>
        <v>0</v>
      </c>
      <c r="O394" s="20">
        <f t="shared" si="171"/>
        <v>0</v>
      </c>
      <c r="Q394" s="17"/>
      <c r="R394" s="6">
        <f t="shared" si="172"/>
        <v>0</v>
      </c>
      <c r="T394" s="106"/>
      <c r="U394" s="81" t="str">
        <f t="shared" si="173"/>
        <v>NO</v>
      </c>
      <c r="V394" s="84">
        <v>0</v>
      </c>
      <c r="W394" s="84">
        <f t="shared" si="174"/>
        <v>0</v>
      </c>
      <c r="X394" s="157">
        <v>0</v>
      </c>
      <c r="Y394" s="90">
        <f t="shared" si="165"/>
        <v>0</v>
      </c>
      <c r="Z394" s="92"/>
      <c r="AA394" s="90">
        <f t="shared" si="166"/>
        <v>0</v>
      </c>
      <c r="AC394" s="97">
        <v>2916.1649448303483</v>
      </c>
      <c r="AD394" s="98">
        <f t="shared" si="167"/>
        <v>-2916.1649448303483</v>
      </c>
      <c r="AF394" s="117"/>
    </row>
    <row r="395" spans="1:32" x14ac:dyDescent="0.2">
      <c r="A395" s="28" t="s">
        <v>7</v>
      </c>
      <c r="B395" s="29">
        <v>392</v>
      </c>
      <c r="C395" s="28" t="s">
        <v>282</v>
      </c>
      <c r="D395" s="9">
        <v>3324.4064582831243</v>
      </c>
      <c r="E395" s="11">
        <v>199.84700528311768</v>
      </c>
      <c r="F395" s="51"/>
      <c r="G395" s="16">
        <f t="shared" si="157"/>
        <v>3524.2534635662419</v>
      </c>
      <c r="H395" s="58"/>
      <c r="I395" s="53">
        <f t="shared" si="168"/>
        <v>4.8947964771753361</v>
      </c>
      <c r="J395" s="118">
        <v>1762.1267317831209</v>
      </c>
      <c r="K395" s="118">
        <v>0</v>
      </c>
      <c r="L395" s="118">
        <v>1762.1267317831209</v>
      </c>
      <c r="M395" s="32">
        <f t="shared" si="169"/>
        <v>3524.2534635662419</v>
      </c>
      <c r="N395" s="6">
        <f t="shared" si="170"/>
        <v>0</v>
      </c>
      <c r="O395" s="20">
        <f t="shared" si="171"/>
        <v>0</v>
      </c>
      <c r="Q395" s="17"/>
      <c r="R395" s="6">
        <f t="shared" si="172"/>
        <v>3524.2534635662419</v>
      </c>
      <c r="T395" s="30">
        <v>4.8947964771753361</v>
      </c>
      <c r="U395" s="81" t="str">
        <f t="shared" si="173"/>
        <v>YES</v>
      </c>
      <c r="V395" s="84">
        <v>4.8947964771753361</v>
      </c>
      <c r="W395" s="84">
        <f t="shared" si="174"/>
        <v>4.8947964771753361</v>
      </c>
      <c r="X395" s="157">
        <v>5.0935713928501798</v>
      </c>
      <c r="Y395" s="90">
        <f t="shared" si="165"/>
        <v>-0.19877491567484373</v>
      </c>
      <c r="Z395" s="92"/>
      <c r="AA395" s="90">
        <f t="shared" si="166"/>
        <v>4.8947964771753361</v>
      </c>
      <c r="AC395" s="97">
        <v>5371.882793108537</v>
      </c>
      <c r="AD395" s="98">
        <f t="shared" si="167"/>
        <v>-1847.6293295422952</v>
      </c>
      <c r="AF395" s="117"/>
    </row>
    <row r="396" spans="1:32" x14ac:dyDescent="0.2">
      <c r="A396" s="28" t="s">
        <v>16</v>
      </c>
      <c r="B396" s="29">
        <v>393</v>
      </c>
      <c r="C396" s="28" t="s">
        <v>283</v>
      </c>
      <c r="D396" s="9">
        <v>218995.27543940078</v>
      </c>
      <c r="E396" s="11">
        <v>16232.47955141258</v>
      </c>
      <c r="F396" s="51"/>
      <c r="G396" s="16">
        <f t="shared" si="157"/>
        <v>235227.75499081335</v>
      </c>
      <c r="H396" s="58"/>
      <c r="I396" s="53">
        <f t="shared" si="168"/>
        <v>4.959471958482256</v>
      </c>
      <c r="J396" s="118">
        <v>88377.790300153807</v>
      </c>
      <c r="K396" s="118">
        <v>71862.748678407894</v>
      </c>
      <c r="L396" s="118">
        <v>74987.216012251709</v>
      </c>
      <c r="M396" s="32">
        <f t="shared" si="169"/>
        <v>235227.75499081341</v>
      </c>
      <c r="N396" s="6">
        <f t="shared" si="170"/>
        <v>5.8207660913467407E-11</v>
      </c>
      <c r="O396" s="20">
        <f t="shared" si="171"/>
        <v>5.8207660913467407E-11</v>
      </c>
      <c r="Q396" s="17"/>
      <c r="R396" s="6">
        <f t="shared" si="172"/>
        <v>235227.75499081335</v>
      </c>
      <c r="T396" s="30">
        <v>4.959471958482256</v>
      </c>
      <c r="U396" s="81" t="str">
        <f t="shared" si="173"/>
        <v>NO</v>
      </c>
      <c r="V396" s="84">
        <v>0</v>
      </c>
      <c r="W396" s="84">
        <f t="shared" si="174"/>
        <v>4.959471958482256</v>
      </c>
      <c r="X396" s="157">
        <v>5.2045798536437688</v>
      </c>
      <c r="Y396" s="90">
        <f t="shared" si="165"/>
        <v>-0.24510789516151288</v>
      </c>
      <c r="Z396" s="92"/>
      <c r="AA396" s="90">
        <f t="shared" si="166"/>
        <v>4.959471958482256</v>
      </c>
      <c r="AC396" s="97">
        <v>165620.40250251684</v>
      </c>
      <c r="AD396" s="98">
        <f t="shared" si="167"/>
        <v>69607.352488296514</v>
      </c>
      <c r="AF396" s="117"/>
    </row>
    <row r="397" spans="1:32" x14ac:dyDescent="0.2">
      <c r="A397" s="28" t="s">
        <v>7</v>
      </c>
      <c r="B397" s="29">
        <v>394</v>
      </c>
      <c r="C397" s="103" t="s">
        <v>420</v>
      </c>
      <c r="D397" s="9">
        <v>831.10161457078107</v>
      </c>
      <c r="E397" s="11">
        <v>49.96175132077942</v>
      </c>
      <c r="F397" s="51"/>
      <c r="G397" s="16">
        <f t="shared" si="157"/>
        <v>881.06336589156047</v>
      </c>
      <c r="H397" s="58"/>
      <c r="I397" s="53">
        <f t="shared" si="168"/>
        <v>4.8947964771753361</v>
      </c>
      <c r="J397" s="118">
        <v>881.06336589156047</v>
      </c>
      <c r="K397" s="118">
        <v>0</v>
      </c>
      <c r="L397" s="118">
        <v>0</v>
      </c>
      <c r="M397" s="32">
        <f t="shared" si="169"/>
        <v>881.06336589156047</v>
      </c>
      <c r="N397" s="6">
        <f t="shared" si="170"/>
        <v>0</v>
      </c>
      <c r="O397" s="20">
        <f t="shared" si="171"/>
        <v>0</v>
      </c>
      <c r="Q397" s="17"/>
      <c r="R397" s="6">
        <f t="shared" si="172"/>
        <v>881.06336589156047</v>
      </c>
      <c r="T397" s="30">
        <v>4.8947964771753361</v>
      </c>
      <c r="U397" s="81" t="str">
        <f t="shared" si="173"/>
        <v>YES</v>
      </c>
      <c r="V397" s="84">
        <v>4.8947964771753361</v>
      </c>
      <c r="W397" s="84">
        <f t="shared" si="174"/>
        <v>4.8947964771753361</v>
      </c>
      <c r="X397" s="157">
        <v>5.0935713928501807</v>
      </c>
      <c r="Y397" s="90">
        <f t="shared" si="165"/>
        <v>-0.19877491567484462</v>
      </c>
      <c r="Z397" s="92"/>
      <c r="AA397" s="90">
        <f t="shared" si="166"/>
        <v>4.8947964771753361</v>
      </c>
      <c r="AC397" s="97">
        <v>6599.7417172476307</v>
      </c>
      <c r="AD397" s="98">
        <f t="shared" si="167"/>
        <v>-5718.6783513560704</v>
      </c>
      <c r="AF397" s="117"/>
    </row>
    <row r="398" spans="1:32" x14ac:dyDescent="0.2">
      <c r="A398" s="93"/>
      <c r="B398" s="29">
        <v>395</v>
      </c>
      <c r="C398" s="28" t="s">
        <v>93</v>
      </c>
      <c r="D398" s="9">
        <v>0</v>
      </c>
      <c r="E398" s="11">
        <v>0</v>
      </c>
      <c r="F398" s="51"/>
      <c r="G398" s="16">
        <f t="shared" si="157"/>
        <v>0</v>
      </c>
      <c r="H398" s="58"/>
      <c r="I398" s="94"/>
      <c r="J398" s="118">
        <v>0</v>
      </c>
      <c r="K398" s="118">
        <v>0</v>
      </c>
      <c r="L398" s="118">
        <v>0</v>
      </c>
      <c r="M398" s="32">
        <f t="shared" si="169"/>
        <v>0</v>
      </c>
      <c r="N398" s="6">
        <f t="shared" si="170"/>
        <v>0</v>
      </c>
      <c r="O398" s="20">
        <f t="shared" si="171"/>
        <v>0</v>
      </c>
      <c r="Q398" s="17"/>
      <c r="R398" s="6">
        <f t="shared" si="172"/>
        <v>0</v>
      </c>
      <c r="T398" s="106"/>
      <c r="U398" s="81" t="str">
        <f t="shared" si="173"/>
        <v>NO</v>
      </c>
      <c r="V398" s="84">
        <v>0</v>
      </c>
      <c r="W398" s="84">
        <f t="shared" si="174"/>
        <v>0</v>
      </c>
      <c r="X398" s="157">
        <v>0</v>
      </c>
      <c r="Y398" s="90">
        <f t="shared" si="165"/>
        <v>0</v>
      </c>
      <c r="Z398" s="92"/>
      <c r="AA398" s="90">
        <f t="shared" si="166"/>
        <v>0</v>
      </c>
      <c r="AC398" s="97">
        <v>0</v>
      </c>
      <c r="AD398" s="98">
        <f t="shared" si="167"/>
        <v>0</v>
      </c>
      <c r="AF398" s="117"/>
    </row>
    <row r="399" spans="1:32" x14ac:dyDescent="0.2">
      <c r="A399" s="28" t="s">
        <v>7</v>
      </c>
      <c r="B399" s="29">
        <v>396</v>
      </c>
      <c r="C399" s="28" t="s">
        <v>308</v>
      </c>
      <c r="D399" s="9">
        <v>470.95758159010921</v>
      </c>
      <c r="E399" s="11">
        <v>28.311659081775005</v>
      </c>
      <c r="F399" s="51"/>
      <c r="G399" s="16">
        <f t="shared" si="157"/>
        <v>499.26924067188423</v>
      </c>
      <c r="H399" s="58"/>
      <c r="I399" s="53">
        <f t="shared" si="168"/>
        <v>4.8947964771753361</v>
      </c>
      <c r="J399" s="118">
        <v>0</v>
      </c>
      <c r="K399" s="118">
        <v>0</v>
      </c>
      <c r="L399" s="118">
        <v>499.26924067188429</v>
      </c>
      <c r="M399" s="32">
        <f t="shared" si="169"/>
        <v>499.26924067188429</v>
      </c>
      <c r="N399" s="6">
        <f t="shared" si="170"/>
        <v>5.6843418860808015E-14</v>
      </c>
      <c r="O399" s="20">
        <f t="shared" si="171"/>
        <v>5.6843418860808015E-14</v>
      </c>
      <c r="Q399" s="17"/>
      <c r="R399" s="6">
        <f t="shared" si="172"/>
        <v>499.26924067188423</v>
      </c>
      <c r="T399" s="30">
        <v>4.8947964771753361</v>
      </c>
      <c r="U399" s="81" t="str">
        <f t="shared" si="173"/>
        <v>YES</v>
      </c>
      <c r="V399" s="84">
        <v>4.8947964771753361</v>
      </c>
      <c r="W399" s="84">
        <f t="shared" si="174"/>
        <v>4.8947964771753361</v>
      </c>
      <c r="X399" s="157">
        <v>5.0935713928501807</v>
      </c>
      <c r="Y399" s="90">
        <f t="shared" si="165"/>
        <v>-0.19877491567484462</v>
      </c>
      <c r="Z399" s="92"/>
      <c r="AA399" s="90">
        <f t="shared" si="166"/>
        <v>4.8947964771753361</v>
      </c>
      <c r="AC399" s="97">
        <v>920.89419310432049</v>
      </c>
      <c r="AD399" s="98">
        <f t="shared" si="167"/>
        <v>-421.62495243243626</v>
      </c>
      <c r="AF399" s="117"/>
    </row>
    <row r="400" spans="1:32" x14ac:dyDescent="0.2">
      <c r="A400" s="93"/>
      <c r="B400" s="29">
        <v>397</v>
      </c>
      <c r="C400" s="93" t="s">
        <v>534</v>
      </c>
      <c r="D400" s="9">
        <v>0</v>
      </c>
      <c r="E400" s="11">
        <v>0</v>
      </c>
      <c r="F400" s="51"/>
      <c r="G400" s="16">
        <f t="shared" si="157"/>
        <v>0</v>
      </c>
      <c r="H400" s="58"/>
      <c r="I400" s="94"/>
      <c r="J400" s="118">
        <v>0</v>
      </c>
      <c r="K400" s="118">
        <v>0</v>
      </c>
      <c r="L400" s="118">
        <v>0</v>
      </c>
      <c r="M400" s="32">
        <f t="shared" si="169"/>
        <v>0</v>
      </c>
      <c r="N400" s="6">
        <f t="shared" si="170"/>
        <v>0</v>
      </c>
      <c r="O400" s="20">
        <f t="shared" si="171"/>
        <v>0</v>
      </c>
      <c r="Q400" s="17"/>
      <c r="R400" s="6">
        <f t="shared" si="172"/>
        <v>0</v>
      </c>
      <c r="T400" s="106"/>
      <c r="U400" s="81" t="str">
        <f t="shared" si="173"/>
        <v>NO</v>
      </c>
      <c r="V400" s="84">
        <v>0</v>
      </c>
      <c r="W400" s="84">
        <f t="shared" si="174"/>
        <v>0</v>
      </c>
      <c r="X400" s="157">
        <v>0</v>
      </c>
      <c r="Y400" s="90">
        <f t="shared" si="165"/>
        <v>0</v>
      </c>
      <c r="Z400" s="92"/>
      <c r="AA400" s="90">
        <f t="shared" si="166"/>
        <v>0</v>
      </c>
      <c r="AC400" s="97">
        <v>2916.1649448303483</v>
      </c>
      <c r="AD400" s="98">
        <f t="shared" si="167"/>
        <v>-2916.1649448303483</v>
      </c>
      <c r="AF400" s="117"/>
    </row>
    <row r="401" spans="1:32" x14ac:dyDescent="0.2">
      <c r="A401" s="28" t="s">
        <v>7</v>
      </c>
      <c r="B401" s="29">
        <v>398</v>
      </c>
      <c r="C401" s="28" t="s">
        <v>285</v>
      </c>
      <c r="D401" s="9">
        <v>1662.2032291415621</v>
      </c>
      <c r="E401" s="11">
        <v>121.85927841776062</v>
      </c>
      <c r="F401" s="51"/>
      <c r="G401" s="16">
        <f t="shared" si="157"/>
        <v>1784.0625075593227</v>
      </c>
      <c r="H401" s="58"/>
      <c r="I401" s="53">
        <f t="shared" si="168"/>
        <v>4.9557291876647849</v>
      </c>
      <c r="J401" s="118">
        <v>892.03125377966126</v>
      </c>
      <c r="K401" s="118">
        <v>0</v>
      </c>
      <c r="L401" s="118">
        <v>892.03125377966126</v>
      </c>
      <c r="M401" s="32">
        <f t="shared" si="169"/>
        <v>1784.0625075593225</v>
      </c>
      <c r="N401" s="6">
        <f t="shared" si="170"/>
        <v>-2.2737367544323206E-13</v>
      </c>
      <c r="O401" s="20">
        <f t="shared" si="171"/>
        <v>-2.2737367544323206E-13</v>
      </c>
      <c r="Q401" s="17"/>
      <c r="R401" s="6">
        <f t="shared" si="172"/>
        <v>1784.0625075593227</v>
      </c>
      <c r="T401" s="30">
        <v>4.9557291876647849</v>
      </c>
      <c r="U401" s="81" t="str">
        <f t="shared" si="173"/>
        <v>YES</v>
      </c>
      <c r="V401" s="84">
        <v>4.8947964771753361</v>
      </c>
      <c r="W401" s="84">
        <f t="shared" si="174"/>
        <v>4.9557291876647849</v>
      </c>
      <c r="X401" s="157">
        <v>5.0935713928501798</v>
      </c>
      <c r="Y401" s="90">
        <f t="shared" si="165"/>
        <v>-0.13784220518539492</v>
      </c>
      <c r="Z401" s="92"/>
      <c r="AA401" s="90">
        <f t="shared" si="166"/>
        <v>4.9557291876647849</v>
      </c>
      <c r="AC401" s="97">
        <v>1841.788386208641</v>
      </c>
      <c r="AD401" s="98">
        <f t="shared" si="167"/>
        <v>-57.725878649318247</v>
      </c>
      <c r="AF401" s="117"/>
    </row>
    <row r="402" spans="1:32" x14ac:dyDescent="0.2">
      <c r="A402" s="28" t="s">
        <v>7</v>
      </c>
      <c r="B402" s="29">
        <v>399</v>
      </c>
      <c r="C402" s="103" t="s">
        <v>421</v>
      </c>
      <c r="D402" s="9">
        <v>0</v>
      </c>
      <c r="E402" s="11">
        <v>2.6368702085966919E-7</v>
      </c>
      <c r="F402" s="51"/>
      <c r="G402" s="16">
        <f t="shared" si="157"/>
        <v>2.6368702085966919E-7</v>
      </c>
      <c r="H402" s="58"/>
      <c r="I402" s="53">
        <f t="shared" si="168"/>
        <v>4.8947964771753361</v>
      </c>
      <c r="J402" s="118">
        <v>0</v>
      </c>
      <c r="K402" s="118">
        <v>0</v>
      </c>
      <c r="L402" s="118">
        <v>0</v>
      </c>
      <c r="M402" s="32">
        <f t="shared" si="169"/>
        <v>0</v>
      </c>
      <c r="N402" s="6">
        <f t="shared" si="170"/>
        <v>-2.6368702085966919E-7</v>
      </c>
      <c r="O402" s="20">
        <f t="shared" si="171"/>
        <v>-2.6368702085966919E-7</v>
      </c>
      <c r="Q402" s="17"/>
      <c r="R402" s="6">
        <f t="shared" si="172"/>
        <v>2.6368702085966919E-7</v>
      </c>
      <c r="T402" s="30">
        <v>4.8947964771753361</v>
      </c>
      <c r="U402" s="81" t="str">
        <f t="shared" si="173"/>
        <v>YES</v>
      </c>
      <c r="V402" s="84">
        <v>4.8947964771753361</v>
      </c>
      <c r="W402" s="84">
        <f t="shared" si="174"/>
        <v>4.8947964771753361</v>
      </c>
      <c r="X402" s="157">
        <v>5.0935713928501807</v>
      </c>
      <c r="Y402" s="90">
        <f t="shared" si="165"/>
        <v>-0.19877491567484462</v>
      </c>
      <c r="Z402" s="92"/>
      <c r="AA402" s="90">
        <f t="shared" si="166"/>
        <v>4.8947964771753361</v>
      </c>
      <c r="AC402" s="97">
        <v>1841.788386208641</v>
      </c>
      <c r="AD402" s="98">
        <f t="shared" si="167"/>
        <v>-1841.7883859449539</v>
      </c>
      <c r="AF402" s="117"/>
    </row>
    <row r="403" spans="1:32" x14ac:dyDescent="0.2">
      <c r="A403" s="28" t="s">
        <v>7</v>
      </c>
      <c r="B403" s="29">
        <v>400</v>
      </c>
      <c r="C403" s="28" t="s">
        <v>286</v>
      </c>
      <c r="D403" s="9">
        <v>3462.9233940449212</v>
      </c>
      <c r="E403" s="11">
        <v>208.17396383658092</v>
      </c>
      <c r="F403" s="51"/>
      <c r="G403" s="16">
        <f t="shared" si="157"/>
        <v>3671.0973578815019</v>
      </c>
      <c r="H403" s="58"/>
      <c r="I403" s="53">
        <f t="shared" si="168"/>
        <v>4.8947964771753361</v>
      </c>
      <c r="J403" s="118">
        <v>1762.1267317831209</v>
      </c>
      <c r="K403" s="118">
        <v>1027.9072602068206</v>
      </c>
      <c r="L403" s="118">
        <v>881.06336589156047</v>
      </c>
      <c r="M403" s="32">
        <f t="shared" si="169"/>
        <v>3671.0973578815019</v>
      </c>
      <c r="N403" s="6">
        <f t="shared" si="170"/>
        <v>0</v>
      </c>
      <c r="O403" s="20">
        <f t="shared" si="171"/>
        <v>0</v>
      </c>
      <c r="Q403" s="17"/>
      <c r="R403" s="6">
        <f t="shared" si="172"/>
        <v>3671.0973578815019</v>
      </c>
      <c r="T403" s="30">
        <v>4.8947964771753361</v>
      </c>
      <c r="U403" s="81" t="str">
        <f t="shared" si="173"/>
        <v>YES</v>
      </c>
      <c r="V403" s="84">
        <v>4.8947964771753361</v>
      </c>
      <c r="W403" s="84">
        <f t="shared" si="174"/>
        <v>4.8947964771753361</v>
      </c>
      <c r="X403" s="157">
        <v>5.0935713928501798</v>
      </c>
      <c r="Y403" s="90">
        <f t="shared" si="165"/>
        <v>-0.19877491567484373</v>
      </c>
      <c r="Z403" s="92"/>
      <c r="AA403" s="90">
        <f t="shared" si="166"/>
        <v>4.8947964771753361</v>
      </c>
      <c r="AC403" s="97">
        <v>2916.1649448303483</v>
      </c>
      <c r="AD403" s="98">
        <f t="shared" si="167"/>
        <v>754.93241305115362</v>
      </c>
      <c r="AF403" s="117"/>
    </row>
    <row r="404" spans="1:32" x14ac:dyDescent="0.2">
      <c r="A404" s="28" t="s">
        <v>16</v>
      </c>
      <c r="B404" s="29">
        <v>414</v>
      </c>
      <c r="C404" s="28" t="s">
        <v>292</v>
      </c>
      <c r="D404" s="9">
        <v>41693.597664300847</v>
      </c>
      <c r="E404" s="11">
        <v>3090.4341207939192</v>
      </c>
      <c r="F404" s="51"/>
      <c r="G404" s="16">
        <f t="shared" si="157"/>
        <v>44784.031785094769</v>
      </c>
      <c r="H404" s="58"/>
      <c r="I404" s="53">
        <f t="shared" si="168"/>
        <v>4.9594719584822551</v>
      </c>
      <c r="J404" s="118">
        <v>14283.279240428894</v>
      </c>
      <c r="K404" s="118">
        <v>13539.358446656557</v>
      </c>
      <c r="L404" s="118">
        <v>16961.394098009314</v>
      </c>
      <c r="M404" s="32">
        <f t="shared" si="169"/>
        <v>44784.031785094761</v>
      </c>
      <c r="N404" s="6">
        <f t="shared" si="170"/>
        <v>-7.2759576141834259E-12</v>
      </c>
      <c r="O404" s="20">
        <f t="shared" si="171"/>
        <v>-7.2759576141834259E-12</v>
      </c>
      <c r="Q404" s="17"/>
      <c r="R404" s="6">
        <f t="shared" si="172"/>
        <v>44784.031785094769</v>
      </c>
      <c r="T404" s="30">
        <v>4.9594719584822551</v>
      </c>
      <c r="U404" s="81" t="str">
        <f t="shared" si="173"/>
        <v>NO</v>
      </c>
      <c r="V404" s="84">
        <v>0</v>
      </c>
      <c r="W404" s="84">
        <f t="shared" si="174"/>
        <v>4.9594719584822551</v>
      </c>
      <c r="X404" s="157">
        <v>5.2045798536437688</v>
      </c>
      <c r="Y404" s="90">
        <f t="shared" si="165"/>
        <v>-0.24510789516151377</v>
      </c>
      <c r="Z404" s="92"/>
      <c r="AA404" s="90">
        <f t="shared" si="166"/>
        <v>4.9594719584822551</v>
      </c>
      <c r="AC404" s="97">
        <v>14115.375213282685</v>
      </c>
      <c r="AD404" s="98">
        <f t="shared" si="167"/>
        <v>30668.656571812084</v>
      </c>
      <c r="AF404" s="117"/>
    </row>
    <row r="405" spans="1:32" x14ac:dyDescent="0.2">
      <c r="A405" s="28" t="s">
        <v>7</v>
      </c>
      <c r="B405" s="29">
        <v>416</v>
      </c>
      <c r="C405" s="28" t="s">
        <v>293</v>
      </c>
      <c r="D405" s="9">
        <v>3324.4064582831243</v>
      </c>
      <c r="E405" s="11">
        <v>199.84700528311768</v>
      </c>
      <c r="F405" s="51"/>
      <c r="G405" s="16">
        <f t="shared" si="157"/>
        <v>3524.2534635662419</v>
      </c>
      <c r="H405" s="58"/>
      <c r="I405" s="53">
        <f t="shared" si="168"/>
        <v>4.8947964771753361</v>
      </c>
      <c r="J405" s="118">
        <v>1762.1267317831209</v>
      </c>
      <c r="K405" s="118">
        <v>0</v>
      </c>
      <c r="L405" s="118">
        <v>1762.1267317831209</v>
      </c>
      <c r="M405" s="32">
        <f t="shared" si="169"/>
        <v>3524.2534635662419</v>
      </c>
      <c r="N405" s="6">
        <f t="shared" si="170"/>
        <v>0</v>
      </c>
      <c r="O405" s="20">
        <f t="shared" si="171"/>
        <v>0</v>
      </c>
      <c r="Q405" s="17"/>
      <c r="R405" s="6">
        <f t="shared" si="172"/>
        <v>3524.2534635662419</v>
      </c>
      <c r="T405" s="30">
        <v>4.8947964771753361</v>
      </c>
      <c r="U405" s="81" t="str">
        <f t="shared" si="173"/>
        <v>YES</v>
      </c>
      <c r="V405" s="84">
        <v>4.8947964771753361</v>
      </c>
      <c r="W405" s="84">
        <f t="shared" si="174"/>
        <v>4.8947964771753361</v>
      </c>
      <c r="X405" s="157">
        <v>5.0935713928501798</v>
      </c>
      <c r="Y405" s="90">
        <f t="shared" si="165"/>
        <v>-0.19877491567484373</v>
      </c>
      <c r="Z405" s="92"/>
      <c r="AA405" s="90">
        <f t="shared" si="166"/>
        <v>4.8947964771753361</v>
      </c>
      <c r="AC405" s="97">
        <v>5832.3298896606966</v>
      </c>
      <c r="AD405" s="98">
        <f t="shared" si="167"/>
        <v>-2308.0764260944547</v>
      </c>
      <c r="AF405" s="117"/>
    </row>
    <row r="406" spans="1:32" x14ac:dyDescent="0.2">
      <c r="A406" s="158" t="s">
        <v>7</v>
      </c>
      <c r="B406" s="159">
        <v>417</v>
      </c>
      <c r="C406" s="158" t="s">
        <v>422</v>
      </c>
      <c r="D406" s="9">
        <v>0</v>
      </c>
      <c r="E406" s="11">
        <v>0</v>
      </c>
      <c r="F406" s="51"/>
      <c r="G406" s="16">
        <f t="shared" si="157"/>
        <v>0</v>
      </c>
      <c r="H406" s="58"/>
      <c r="I406" s="94"/>
      <c r="J406" s="118">
        <v>0</v>
      </c>
      <c r="K406" s="118">
        <v>0</v>
      </c>
      <c r="L406" s="118">
        <v>0</v>
      </c>
      <c r="M406" s="32">
        <f t="shared" si="169"/>
        <v>0</v>
      </c>
      <c r="N406" s="6">
        <f t="shared" si="170"/>
        <v>0</v>
      </c>
      <c r="O406" s="20">
        <f t="shared" si="171"/>
        <v>0</v>
      </c>
      <c r="Q406" s="17"/>
      <c r="R406" s="6">
        <f t="shared" si="172"/>
        <v>0</v>
      </c>
      <c r="T406" s="30">
        <v>4.6172311920598945</v>
      </c>
      <c r="U406" s="81" t="str">
        <f t="shared" si="173"/>
        <v>YES</v>
      </c>
      <c r="V406" s="84">
        <v>4.8947964771753361</v>
      </c>
      <c r="W406" s="84">
        <f t="shared" si="174"/>
        <v>4.8947964771753361</v>
      </c>
      <c r="X406" s="157">
        <v>0</v>
      </c>
      <c r="Y406" s="90">
        <f t="shared" si="165"/>
        <v>0</v>
      </c>
      <c r="Z406" s="92"/>
      <c r="AA406" s="90">
        <f t="shared" si="166"/>
        <v>0</v>
      </c>
      <c r="AC406" s="97">
        <v>1841.788386208641</v>
      </c>
      <c r="AD406" s="98">
        <f t="shared" si="167"/>
        <v>-1841.788386208641</v>
      </c>
      <c r="AF406" s="117"/>
    </row>
    <row r="407" spans="1:32" x14ac:dyDescent="0.2">
      <c r="A407" s="28" t="s">
        <v>7</v>
      </c>
      <c r="B407" s="29">
        <v>418</v>
      </c>
      <c r="C407" s="28" t="s">
        <v>294</v>
      </c>
      <c r="D407" s="9">
        <v>1662.2032291415621</v>
      </c>
      <c r="E407" s="11">
        <v>99.923502641558841</v>
      </c>
      <c r="F407" s="51"/>
      <c r="G407" s="16">
        <f t="shared" si="157"/>
        <v>1762.1267317831209</v>
      </c>
      <c r="H407" s="58"/>
      <c r="I407" s="53">
        <f t="shared" si="168"/>
        <v>4.8947964771753361</v>
      </c>
      <c r="J407" s="118">
        <v>881.06336589156047</v>
      </c>
      <c r="K407" s="118">
        <v>0</v>
      </c>
      <c r="L407" s="118">
        <v>881.06336589156047</v>
      </c>
      <c r="M407" s="32">
        <f t="shared" si="169"/>
        <v>1762.1267317831209</v>
      </c>
      <c r="N407" s="6">
        <f t="shared" si="170"/>
        <v>0</v>
      </c>
      <c r="O407" s="20">
        <f t="shared" si="171"/>
        <v>0</v>
      </c>
      <c r="Q407" s="17"/>
      <c r="R407" s="6">
        <f t="shared" si="172"/>
        <v>1762.1267317831209</v>
      </c>
      <c r="T407" s="30">
        <v>4.8947964771753361</v>
      </c>
      <c r="U407" s="81" t="str">
        <f t="shared" si="173"/>
        <v>YES</v>
      </c>
      <c r="V407" s="84">
        <v>4.8947964771753361</v>
      </c>
      <c r="W407" s="84">
        <f t="shared" si="174"/>
        <v>4.8947964771753361</v>
      </c>
      <c r="X407" s="157">
        <v>5.0935713928501798</v>
      </c>
      <c r="Y407" s="90">
        <f t="shared" si="165"/>
        <v>-0.19877491567484373</v>
      </c>
      <c r="Z407" s="92"/>
      <c r="AA407" s="90">
        <f t="shared" si="166"/>
        <v>4.8947964771753361</v>
      </c>
      <c r="AC407" s="97">
        <v>2916.1649448303483</v>
      </c>
      <c r="AD407" s="98">
        <f t="shared" si="167"/>
        <v>-1154.0382130472274</v>
      </c>
      <c r="AF407" s="117"/>
    </row>
    <row r="408" spans="1:32" x14ac:dyDescent="0.2">
      <c r="A408" s="28" t="s">
        <v>7</v>
      </c>
      <c r="B408" s="29">
        <v>425</v>
      </c>
      <c r="C408" s="103" t="s">
        <v>423</v>
      </c>
      <c r="D408" s="9">
        <v>277.03387152359369</v>
      </c>
      <c r="E408" s="11">
        <v>16.653917106926475</v>
      </c>
      <c r="F408" s="51"/>
      <c r="G408" s="16">
        <f t="shared" si="157"/>
        <v>293.68778863052017</v>
      </c>
      <c r="H408" s="58"/>
      <c r="I408" s="53">
        <f t="shared" si="168"/>
        <v>4.8947964771753361</v>
      </c>
      <c r="J408" s="118">
        <v>0</v>
      </c>
      <c r="K408" s="118">
        <v>293.68778863052017</v>
      </c>
      <c r="L408" s="118">
        <v>0</v>
      </c>
      <c r="M408" s="32">
        <f t="shared" si="169"/>
        <v>293.68778863052017</v>
      </c>
      <c r="N408" s="6">
        <f t="shared" si="170"/>
        <v>0</v>
      </c>
      <c r="O408" s="20">
        <f t="shared" si="171"/>
        <v>0</v>
      </c>
      <c r="Q408" s="17"/>
      <c r="R408" s="6">
        <f t="shared" si="172"/>
        <v>293.68778863052017</v>
      </c>
      <c r="T408" s="30">
        <v>4.8947964771753361</v>
      </c>
      <c r="U408" s="81" t="str">
        <f t="shared" si="173"/>
        <v>YES</v>
      </c>
      <c r="V408" s="84">
        <v>4.8947964771753361</v>
      </c>
      <c r="W408" s="84">
        <f t="shared" si="174"/>
        <v>4.8947964771753361</v>
      </c>
      <c r="X408" s="157">
        <v>5.0935713928501807</v>
      </c>
      <c r="Y408" s="90">
        <f t="shared" si="165"/>
        <v>-0.19877491567484462</v>
      </c>
      <c r="Z408" s="92"/>
      <c r="AA408" s="90">
        <f t="shared" si="166"/>
        <v>4.8947964771753361</v>
      </c>
      <c r="AC408" s="97">
        <v>1841.788386208641</v>
      </c>
      <c r="AD408" s="98">
        <f t="shared" si="167"/>
        <v>-1548.1005975781209</v>
      </c>
      <c r="AF408" s="117"/>
    </row>
    <row r="409" spans="1:32" x14ac:dyDescent="0.2">
      <c r="A409" s="28" t="s">
        <v>7</v>
      </c>
      <c r="B409" s="29">
        <v>428</v>
      </c>
      <c r="C409" s="103" t="s">
        <v>424</v>
      </c>
      <c r="D409" s="9">
        <v>0</v>
      </c>
      <c r="E409" s="11">
        <v>2.6368702085966919E-7</v>
      </c>
      <c r="F409" s="51"/>
      <c r="G409" s="16">
        <f t="shared" si="157"/>
        <v>2.6368702085966919E-7</v>
      </c>
      <c r="H409" s="58"/>
      <c r="I409" s="53">
        <f t="shared" si="168"/>
        <v>4.8947964771753361</v>
      </c>
      <c r="J409" s="118">
        <v>0</v>
      </c>
      <c r="K409" s="118">
        <v>0</v>
      </c>
      <c r="L409" s="118">
        <v>0</v>
      </c>
      <c r="M409" s="32">
        <f t="shared" si="169"/>
        <v>0</v>
      </c>
      <c r="N409" s="6">
        <f t="shared" si="170"/>
        <v>-2.6368702085966919E-7</v>
      </c>
      <c r="O409" s="20">
        <f t="shared" si="171"/>
        <v>-2.6368702085966919E-7</v>
      </c>
      <c r="Q409" s="17"/>
      <c r="R409" s="6">
        <f t="shared" si="172"/>
        <v>2.6368702085966919E-7</v>
      </c>
      <c r="T409" s="30">
        <v>4.8947964771753361</v>
      </c>
      <c r="U409" s="81" t="str">
        <f t="shared" si="173"/>
        <v>YES</v>
      </c>
      <c r="V409" s="84">
        <v>4.8947964771753361</v>
      </c>
      <c r="W409" s="84">
        <f t="shared" si="174"/>
        <v>4.8947964771753361</v>
      </c>
      <c r="X409" s="157">
        <v>5.0935713928501807</v>
      </c>
      <c r="Y409" s="90">
        <f t="shared" si="165"/>
        <v>-0.19877491567484462</v>
      </c>
      <c r="Z409" s="92"/>
      <c r="AA409" s="90">
        <f t="shared" si="166"/>
        <v>4.8947964771753361</v>
      </c>
      <c r="AC409" s="97">
        <v>1105.0730317251846</v>
      </c>
      <c r="AD409" s="98">
        <f t="shared" si="167"/>
        <v>-1105.0730314614975</v>
      </c>
      <c r="AF409" s="117"/>
    </row>
    <row r="410" spans="1:32" x14ac:dyDescent="0.2">
      <c r="A410" s="28" t="s">
        <v>7</v>
      </c>
      <c r="B410" s="29">
        <v>431</v>
      </c>
      <c r="C410" s="103" t="s">
        <v>425</v>
      </c>
      <c r="D410" s="9">
        <v>969.6185503325778</v>
      </c>
      <c r="E410" s="11">
        <v>58.288709874242656</v>
      </c>
      <c r="F410" s="51"/>
      <c r="G410" s="16">
        <f t="shared" si="157"/>
        <v>1027.9072602068204</v>
      </c>
      <c r="H410" s="58"/>
      <c r="I410" s="53">
        <f t="shared" si="168"/>
        <v>4.8947964771753361</v>
      </c>
      <c r="J410" s="118">
        <v>0</v>
      </c>
      <c r="K410" s="118">
        <v>1027.9072602068206</v>
      </c>
      <c r="L410" s="118">
        <v>0</v>
      </c>
      <c r="M410" s="32">
        <f t="shared" si="169"/>
        <v>1027.9072602068206</v>
      </c>
      <c r="N410" s="6">
        <f t="shared" si="170"/>
        <v>2.2737367544323206E-13</v>
      </c>
      <c r="O410" s="20">
        <f t="shared" si="171"/>
        <v>2.2737367544323206E-13</v>
      </c>
      <c r="Q410" s="17"/>
      <c r="R410" s="6">
        <f t="shared" si="172"/>
        <v>1027.9072602068204</v>
      </c>
      <c r="T410" s="30">
        <v>4.8947964771753361</v>
      </c>
      <c r="U410" s="81" t="str">
        <f t="shared" si="173"/>
        <v>YES</v>
      </c>
      <c r="V410" s="84">
        <v>4.8947964771753361</v>
      </c>
      <c r="W410" s="84">
        <f t="shared" si="174"/>
        <v>4.8947964771753361</v>
      </c>
      <c r="X410" s="157">
        <v>5.0935713928501807</v>
      </c>
      <c r="Y410" s="90">
        <f t="shared" si="165"/>
        <v>-0.19877491567484462</v>
      </c>
      <c r="Z410" s="92"/>
      <c r="AA410" s="90">
        <f t="shared" si="166"/>
        <v>4.8947964771753361</v>
      </c>
      <c r="AC410" s="97">
        <v>1841.788386208641</v>
      </c>
      <c r="AD410" s="98">
        <f t="shared" si="167"/>
        <v>-813.88112600182058</v>
      </c>
      <c r="AF410" s="117"/>
    </row>
    <row r="411" spans="1:32" x14ac:dyDescent="0.2">
      <c r="A411" s="93"/>
      <c r="B411" s="29">
        <v>408</v>
      </c>
      <c r="C411" s="28" t="s">
        <v>93</v>
      </c>
      <c r="D411" s="9">
        <v>0</v>
      </c>
      <c r="E411" s="11">
        <v>0</v>
      </c>
      <c r="F411" s="51"/>
      <c r="G411" s="16">
        <f t="shared" si="157"/>
        <v>0</v>
      </c>
      <c r="H411" s="58"/>
      <c r="I411" s="94"/>
      <c r="J411" s="118">
        <v>0</v>
      </c>
      <c r="K411" s="118">
        <v>0</v>
      </c>
      <c r="L411" s="118">
        <v>0</v>
      </c>
      <c r="M411" s="32">
        <f t="shared" si="169"/>
        <v>0</v>
      </c>
      <c r="N411" s="6">
        <f t="shared" si="170"/>
        <v>0</v>
      </c>
      <c r="O411" s="20">
        <f t="shared" si="171"/>
        <v>0</v>
      </c>
      <c r="Q411" s="17"/>
      <c r="R411" s="6">
        <f t="shared" si="172"/>
        <v>0</v>
      </c>
      <c r="T411" s="106"/>
      <c r="U411" s="81" t="str">
        <f t="shared" si="173"/>
        <v>NO</v>
      </c>
      <c r="V411" s="84">
        <v>0</v>
      </c>
      <c r="W411" s="84">
        <f t="shared" si="174"/>
        <v>0</v>
      </c>
      <c r="X411" s="157">
        <v>0</v>
      </c>
      <c r="Y411" s="90">
        <f t="shared" si="165"/>
        <v>0</v>
      </c>
      <c r="Z411" s="92"/>
      <c r="AA411" s="90">
        <f t="shared" si="166"/>
        <v>0</v>
      </c>
      <c r="AC411" s="97">
        <v>0</v>
      </c>
      <c r="AD411" s="98">
        <f t="shared" si="167"/>
        <v>0</v>
      </c>
      <c r="AF411" s="117"/>
    </row>
    <row r="412" spans="1:32" x14ac:dyDescent="0.2">
      <c r="A412" s="28" t="s">
        <v>48</v>
      </c>
      <c r="B412" s="29">
        <v>432</v>
      </c>
      <c r="C412" s="28" t="s">
        <v>295</v>
      </c>
      <c r="D412" s="9">
        <v>32828.513775545849</v>
      </c>
      <c r="E412" s="11">
        <v>1987.7424012796764</v>
      </c>
      <c r="F412" s="51"/>
      <c r="G412" s="16">
        <f t="shared" si="157"/>
        <v>34816.256176825525</v>
      </c>
      <c r="H412" s="58"/>
      <c r="I412" s="53">
        <f t="shared" si="168"/>
        <v>4.8968011500457846</v>
      </c>
      <c r="J412" s="118">
        <v>7051.3936560659295</v>
      </c>
      <c r="K412" s="118">
        <v>15424.923622644221</v>
      </c>
      <c r="L412" s="118">
        <v>12339.938898115377</v>
      </c>
      <c r="M412" s="32">
        <f t="shared" si="169"/>
        <v>34816.256176825525</v>
      </c>
      <c r="N412" s="6">
        <f t="shared" si="170"/>
        <v>0</v>
      </c>
      <c r="O412" s="20">
        <f t="shared" si="171"/>
        <v>0</v>
      </c>
      <c r="Q412" s="17"/>
      <c r="R412" s="6">
        <f t="shared" si="172"/>
        <v>34816.256176825525</v>
      </c>
      <c r="T412" s="30">
        <v>4.8968011500457846</v>
      </c>
      <c r="U412" s="81" t="str">
        <f t="shared" si="173"/>
        <v>NO</v>
      </c>
      <c r="V412" s="84">
        <v>0</v>
      </c>
      <c r="W412" s="84">
        <f t="shared" si="174"/>
        <v>4.8968011500457846</v>
      </c>
      <c r="X412" s="157">
        <v>5.0971067334139653</v>
      </c>
      <c r="Y412" s="90">
        <f t="shared" si="165"/>
        <v>-0.20030558336818061</v>
      </c>
      <c r="Z412" s="92"/>
      <c r="AA412" s="90">
        <f t="shared" si="166"/>
        <v>4.8968011500457846</v>
      </c>
      <c r="AC412" s="97">
        <v>37954.675573493441</v>
      </c>
      <c r="AD412" s="98">
        <f t="shared" si="167"/>
        <v>-3138.4193966679159</v>
      </c>
      <c r="AF412" s="117"/>
    </row>
    <row r="413" spans="1:32" x14ac:dyDescent="0.2">
      <c r="A413" s="28" t="s">
        <v>16</v>
      </c>
      <c r="B413" s="29">
        <v>410</v>
      </c>
      <c r="C413" s="28" t="s">
        <v>284</v>
      </c>
      <c r="D413" s="9">
        <v>77421.732628460304</v>
      </c>
      <c r="E413" s="11">
        <v>5738.6931713701479</v>
      </c>
      <c r="F413" s="51"/>
      <c r="G413" s="16">
        <f t="shared" si="157"/>
        <v>83160.425799830453</v>
      </c>
      <c r="H413" s="58"/>
      <c r="I413" s="53">
        <f t="shared" si="168"/>
        <v>4.9594719584822551</v>
      </c>
      <c r="J413" s="118">
        <v>28030.935509341711</v>
      </c>
      <c r="K413" s="118">
        <v>30133.751619738181</v>
      </c>
      <c r="L413" s="118">
        <v>24995.738670750565</v>
      </c>
      <c r="M413" s="32">
        <f t="shared" si="169"/>
        <v>83160.425799830453</v>
      </c>
      <c r="N413" s="6">
        <f t="shared" si="170"/>
        <v>0</v>
      </c>
      <c r="O413" s="20">
        <f t="shared" si="171"/>
        <v>0</v>
      </c>
      <c r="Q413" s="17"/>
      <c r="R413" s="6">
        <f t="shared" si="172"/>
        <v>83160.425799830453</v>
      </c>
      <c r="T413" s="30">
        <v>4.9594719584822551</v>
      </c>
      <c r="U413" s="81" t="str">
        <f t="shared" si="173"/>
        <v>NO</v>
      </c>
      <c r="V413" s="84">
        <v>0</v>
      </c>
      <c r="W413" s="84">
        <f t="shared" si="174"/>
        <v>4.9594719584822551</v>
      </c>
      <c r="X413" s="157">
        <v>5.2045798536437688</v>
      </c>
      <c r="Y413" s="90">
        <f t="shared" si="165"/>
        <v>-0.24510789516151377</v>
      </c>
      <c r="Z413" s="92"/>
      <c r="AA413" s="90">
        <f t="shared" si="166"/>
        <v>4.9594719584822551</v>
      </c>
      <c r="AC413" s="97">
        <v>82496.526246518799</v>
      </c>
      <c r="AD413" s="98">
        <f t="shared" si="167"/>
        <v>663.89955331165402</v>
      </c>
      <c r="AF413" s="117"/>
    </row>
    <row r="414" spans="1:32" x14ac:dyDescent="0.2">
      <c r="A414" s="28" t="s">
        <v>16</v>
      </c>
      <c r="B414" s="29">
        <v>437</v>
      </c>
      <c r="C414" s="28" t="s">
        <v>291</v>
      </c>
      <c r="D414" s="9">
        <v>28275.923820174794</v>
      </c>
      <c r="E414" s="11">
        <v>2095.8824535705385</v>
      </c>
      <c r="F414" s="51"/>
      <c r="G414" s="16">
        <f t="shared" si="157"/>
        <v>30371.806273745333</v>
      </c>
      <c r="H414" s="58"/>
      <c r="I414" s="53">
        <f t="shared" si="168"/>
        <v>4.959471958482256</v>
      </c>
      <c r="J414" s="118">
        <v>12497.869335375284</v>
      </c>
      <c r="K414" s="118">
        <v>8054.1824605751835</v>
      </c>
      <c r="L414" s="118">
        <v>9819.754477794866</v>
      </c>
      <c r="M414" s="32">
        <f t="shared" si="169"/>
        <v>30371.806273745337</v>
      </c>
      <c r="N414" s="6">
        <f t="shared" si="170"/>
        <v>3.637978807091713E-12</v>
      </c>
      <c r="O414" s="20">
        <f t="shared" si="171"/>
        <v>3.637978807091713E-12</v>
      </c>
      <c r="Q414" s="17"/>
      <c r="R414" s="6">
        <f t="shared" si="172"/>
        <v>30371.806273745333</v>
      </c>
      <c r="T414" s="30">
        <v>4.959471958482256</v>
      </c>
      <c r="U414" s="81" t="str">
        <f t="shared" si="173"/>
        <v>NO</v>
      </c>
      <c r="V414" s="84">
        <v>0</v>
      </c>
      <c r="W414" s="84">
        <f t="shared" si="174"/>
        <v>4.959471958482256</v>
      </c>
      <c r="X414" s="157">
        <v>5.2045798536437688</v>
      </c>
      <c r="Y414" s="90">
        <f t="shared" si="165"/>
        <v>-0.24510789516151288</v>
      </c>
      <c r="Z414" s="92"/>
      <c r="AA414" s="90">
        <f t="shared" si="166"/>
        <v>4.959471958482256</v>
      </c>
      <c r="AC414" s="97">
        <v>34661.088023727483</v>
      </c>
      <c r="AD414" s="98">
        <f t="shared" si="167"/>
        <v>-4289.2817499821504</v>
      </c>
      <c r="AF414" s="117"/>
    </row>
    <row r="415" spans="1:32" x14ac:dyDescent="0.2">
      <c r="A415" s="28" t="s">
        <v>7</v>
      </c>
      <c r="B415" s="29">
        <v>433</v>
      </c>
      <c r="C415" s="28" t="s">
        <v>296</v>
      </c>
      <c r="D415" s="9">
        <v>3462.9233940449212</v>
      </c>
      <c r="E415" s="11">
        <v>446.87538319395924</v>
      </c>
      <c r="F415" s="51"/>
      <c r="G415" s="16">
        <f t="shared" si="157"/>
        <v>3909.7987772388806</v>
      </c>
      <c r="H415" s="58"/>
      <c r="I415" s="53">
        <f t="shared" si="168"/>
        <v>5.2130650363185067</v>
      </c>
      <c r="J415" s="118">
        <v>1876.7034130746624</v>
      </c>
      <c r="K415" s="118">
        <v>1094.7436576268865</v>
      </c>
      <c r="L415" s="118">
        <v>938.35170653733121</v>
      </c>
      <c r="M415" s="32">
        <f t="shared" si="169"/>
        <v>3909.7987772388801</v>
      </c>
      <c r="N415" s="6">
        <f t="shared" si="170"/>
        <v>-4.5474735088646412E-13</v>
      </c>
      <c r="O415" s="20">
        <f t="shared" si="171"/>
        <v>-4.5474735088646412E-13</v>
      </c>
      <c r="Q415" s="17"/>
      <c r="R415" s="6">
        <f t="shared" si="172"/>
        <v>3909.7987772388806</v>
      </c>
      <c r="T415" s="30">
        <v>5.2130650363185067</v>
      </c>
      <c r="U415" s="81" t="str">
        <f t="shared" si="173"/>
        <v>YES</v>
      </c>
      <c r="V415" s="84">
        <v>4.8947964771753361</v>
      </c>
      <c r="W415" s="84">
        <f t="shared" si="174"/>
        <v>5.2130650363185067</v>
      </c>
      <c r="X415" s="157">
        <v>5.0935713928501798</v>
      </c>
      <c r="Y415" s="90">
        <f t="shared" si="165"/>
        <v>0.11949364346832692</v>
      </c>
      <c r="Z415" s="92"/>
      <c r="AA415" s="90">
        <f t="shared" si="166"/>
        <v>5.2130650363185067</v>
      </c>
      <c r="AC415" s="97">
        <v>2992.9061275890422</v>
      </c>
      <c r="AD415" s="98">
        <f t="shared" si="167"/>
        <v>916.8926496498384</v>
      </c>
      <c r="AF415" s="117"/>
    </row>
    <row r="416" spans="1:32" x14ac:dyDescent="0.2">
      <c r="A416" s="28" t="s">
        <v>16</v>
      </c>
      <c r="B416" s="29">
        <v>434</v>
      </c>
      <c r="C416" s="103" t="s">
        <v>426</v>
      </c>
      <c r="D416" s="9">
        <v>13685.473253265529</v>
      </c>
      <c r="E416" s="11">
        <v>1014.4016316758779</v>
      </c>
      <c r="F416" s="51"/>
      <c r="G416" s="16">
        <f t="shared" si="157"/>
        <v>14699.874884941406</v>
      </c>
      <c r="H416" s="58"/>
      <c r="I416" s="53">
        <f t="shared" si="168"/>
        <v>4.9594719584822551</v>
      </c>
      <c r="J416" s="118">
        <v>6784.5576392037265</v>
      </c>
      <c r="K416" s="118">
        <v>7915.3172457376804</v>
      </c>
      <c r="L416" s="118">
        <v>0</v>
      </c>
      <c r="M416" s="32">
        <f t="shared" si="169"/>
        <v>14699.874884941408</v>
      </c>
      <c r="N416" s="6">
        <f t="shared" si="170"/>
        <v>1.8189894035458565E-12</v>
      </c>
      <c r="O416" s="20">
        <f t="shared" si="171"/>
        <v>1.8189894035458565E-12</v>
      </c>
      <c r="Q416" s="17"/>
      <c r="R416" s="6">
        <f t="shared" si="172"/>
        <v>14699.874884941406</v>
      </c>
      <c r="T416" s="30">
        <v>4.9594719584822551</v>
      </c>
      <c r="U416" s="81" t="str">
        <f t="shared" si="173"/>
        <v>NO</v>
      </c>
      <c r="V416" s="84">
        <v>0</v>
      </c>
      <c r="W416" s="84">
        <f t="shared" si="174"/>
        <v>4.9594719584822551</v>
      </c>
      <c r="X416" s="157">
        <v>5.2045798536437688</v>
      </c>
      <c r="Y416" s="90">
        <f t="shared" si="165"/>
        <v>-0.24510789516151377</v>
      </c>
      <c r="Z416" s="92"/>
      <c r="AA416" s="90">
        <f t="shared" si="166"/>
        <v>4.9594719584822551</v>
      </c>
      <c r="AC416" s="97">
        <v>14617.255220866071</v>
      </c>
      <c r="AD416" s="98">
        <f t="shared" si="167"/>
        <v>82.619664075335095</v>
      </c>
      <c r="AF416" s="117"/>
    </row>
    <row r="417" spans="1:32" x14ac:dyDescent="0.2">
      <c r="A417" s="93"/>
      <c r="B417" s="29">
        <v>443</v>
      </c>
      <c r="C417" s="93" t="s">
        <v>535</v>
      </c>
      <c r="D417" s="9">
        <v>0</v>
      </c>
      <c r="E417" s="11">
        <v>0</v>
      </c>
      <c r="F417" s="51"/>
      <c r="G417" s="16">
        <f t="shared" si="157"/>
        <v>0</v>
      </c>
      <c r="H417" s="58"/>
      <c r="I417" s="94"/>
      <c r="J417" s="118">
        <v>0</v>
      </c>
      <c r="K417" s="118">
        <v>0</v>
      </c>
      <c r="L417" s="118">
        <v>0</v>
      </c>
      <c r="M417" s="32">
        <f t="shared" si="169"/>
        <v>0</v>
      </c>
      <c r="N417" s="6">
        <f t="shared" si="170"/>
        <v>0</v>
      </c>
      <c r="O417" s="20">
        <f t="shared" si="171"/>
        <v>0</v>
      </c>
      <c r="Q417" s="17"/>
      <c r="R417" s="6">
        <f t="shared" si="172"/>
        <v>0</v>
      </c>
      <c r="T417" s="106"/>
      <c r="U417" s="81" t="str">
        <f t="shared" si="173"/>
        <v>NO</v>
      </c>
      <c r="V417" s="84">
        <v>0</v>
      </c>
      <c r="W417" s="84">
        <f t="shared" si="174"/>
        <v>0</v>
      </c>
      <c r="X417" s="157">
        <v>0</v>
      </c>
      <c r="Y417" s="90">
        <f t="shared" si="165"/>
        <v>0</v>
      </c>
      <c r="Z417" s="92"/>
      <c r="AA417" s="90">
        <f t="shared" si="166"/>
        <v>0</v>
      </c>
      <c r="AC417" s="97">
        <v>1841.788386208641</v>
      </c>
      <c r="AD417" s="98">
        <f t="shared" si="167"/>
        <v>-1841.788386208641</v>
      </c>
      <c r="AF417" s="117"/>
    </row>
    <row r="418" spans="1:32" x14ac:dyDescent="0.2">
      <c r="A418" s="28" t="s">
        <v>7</v>
      </c>
      <c r="B418" s="29">
        <v>444</v>
      </c>
      <c r="C418" s="103" t="s">
        <v>427</v>
      </c>
      <c r="D418" s="9">
        <v>0</v>
      </c>
      <c r="E418" s="11">
        <v>2.6368702085966919E-7</v>
      </c>
      <c r="F418" s="51"/>
      <c r="G418" s="16">
        <f t="shared" si="157"/>
        <v>2.6368702085966919E-7</v>
      </c>
      <c r="H418" s="58"/>
      <c r="I418" s="53">
        <f t="shared" si="168"/>
        <v>4.8947964771753361</v>
      </c>
      <c r="J418" s="118">
        <v>0</v>
      </c>
      <c r="K418" s="118">
        <v>0</v>
      </c>
      <c r="L418" s="118">
        <v>0</v>
      </c>
      <c r="M418" s="32">
        <f t="shared" si="169"/>
        <v>0</v>
      </c>
      <c r="N418" s="6">
        <f t="shared" si="170"/>
        <v>-2.6368702085966919E-7</v>
      </c>
      <c r="O418" s="20">
        <f t="shared" si="171"/>
        <v>-2.6368702085966919E-7</v>
      </c>
      <c r="Q418" s="17"/>
      <c r="R418" s="6">
        <f t="shared" si="172"/>
        <v>2.6368702085966919E-7</v>
      </c>
      <c r="T418" s="30">
        <v>4.8947964771753361</v>
      </c>
      <c r="U418" s="81" t="str">
        <f t="shared" si="173"/>
        <v>YES</v>
      </c>
      <c r="V418" s="84">
        <v>4.8947964771753361</v>
      </c>
      <c r="W418" s="84">
        <f t="shared" si="174"/>
        <v>4.8947964771753361</v>
      </c>
      <c r="X418" s="157">
        <v>5.0935713928501807</v>
      </c>
      <c r="Y418" s="90">
        <f t="shared" si="165"/>
        <v>-0.19877491567484462</v>
      </c>
      <c r="Z418" s="92"/>
      <c r="AA418" s="90">
        <f t="shared" si="166"/>
        <v>4.8947964771753361</v>
      </c>
      <c r="AC418" s="97">
        <v>1841.788386208641</v>
      </c>
      <c r="AD418" s="98">
        <f t="shared" si="167"/>
        <v>-1841.7883859449539</v>
      </c>
      <c r="AF418" s="117"/>
    </row>
    <row r="419" spans="1:32" x14ac:dyDescent="0.2">
      <c r="A419" s="28" t="s">
        <v>58</v>
      </c>
      <c r="B419" s="29">
        <v>445</v>
      </c>
      <c r="C419" s="103" t="s">
        <v>428</v>
      </c>
      <c r="D419" s="9">
        <v>0</v>
      </c>
      <c r="E419" s="11">
        <v>2.4809049345829928E-7</v>
      </c>
      <c r="F419" s="51"/>
      <c r="G419" s="16">
        <f t="shared" si="157"/>
        <v>2.4809049345829928E-7</v>
      </c>
      <c r="H419" s="58"/>
      <c r="I419" s="53">
        <f t="shared" si="168"/>
        <v>4.8783790799107356</v>
      </c>
      <c r="J419" s="118">
        <v>0</v>
      </c>
      <c r="K419" s="118">
        <v>0</v>
      </c>
      <c r="L419" s="118">
        <v>0</v>
      </c>
      <c r="M419" s="32">
        <f t="shared" si="169"/>
        <v>0</v>
      </c>
      <c r="N419" s="6">
        <f t="shared" si="170"/>
        <v>-2.4809049345829928E-7</v>
      </c>
      <c r="O419" s="20">
        <f t="shared" si="171"/>
        <v>-2.4809049345829928E-7</v>
      </c>
      <c r="Q419" s="17"/>
      <c r="R419" s="6">
        <f t="shared" si="172"/>
        <v>2.4809049345829928E-7</v>
      </c>
      <c r="T419" s="30">
        <v>4.8783790799107356</v>
      </c>
      <c r="U419" s="81" t="str">
        <f t="shared" si="173"/>
        <v>NO</v>
      </c>
      <c r="V419" s="84">
        <v>0</v>
      </c>
      <c r="W419" s="84">
        <f t="shared" si="174"/>
        <v>4.8783790799107356</v>
      </c>
      <c r="X419" s="157">
        <v>5.0652416292195648</v>
      </c>
      <c r="Y419" s="90">
        <f t="shared" si="165"/>
        <v>-0.18686254930882917</v>
      </c>
      <c r="Z419" s="92"/>
      <c r="AA419" s="90">
        <f t="shared" si="166"/>
        <v>4.8783790799107356</v>
      </c>
      <c r="AC419" s="97">
        <v>26348.700398127679</v>
      </c>
      <c r="AD419" s="98">
        <f t="shared" si="167"/>
        <v>-26348.700397879587</v>
      </c>
      <c r="AF419" s="117"/>
    </row>
    <row r="420" spans="1:32" x14ac:dyDescent="0.2">
      <c r="A420" s="28" t="s">
        <v>52</v>
      </c>
      <c r="B420" s="29">
        <v>446</v>
      </c>
      <c r="C420" s="28" t="s">
        <v>297</v>
      </c>
      <c r="D420" s="9">
        <v>42515.464816487511</v>
      </c>
      <c r="E420" s="11">
        <v>2403.7048993517246</v>
      </c>
      <c r="F420" s="51"/>
      <c r="G420" s="16">
        <f t="shared" si="157"/>
        <v>44919.169715839234</v>
      </c>
      <c r="H420" s="58"/>
      <c r="I420" s="53">
        <f t="shared" si="168"/>
        <v>4.8782764678365806</v>
      </c>
      <c r="J420" s="118">
        <v>21044.884682247008</v>
      </c>
      <c r="K420" s="118">
        <v>10380.972323556245</v>
      </c>
      <c r="L420" s="118">
        <v>13493.312710035982</v>
      </c>
      <c r="M420" s="32">
        <f t="shared" si="169"/>
        <v>44919.169715839234</v>
      </c>
      <c r="N420" s="6">
        <f t="shared" si="170"/>
        <v>0</v>
      </c>
      <c r="O420" s="20">
        <f t="shared" si="171"/>
        <v>0</v>
      </c>
      <c r="Q420" s="17"/>
      <c r="R420" s="6">
        <f t="shared" si="172"/>
        <v>44919.169715839234</v>
      </c>
      <c r="T420" s="30">
        <v>4.8782764678365806</v>
      </c>
      <c r="U420" s="81" t="str">
        <f t="shared" si="173"/>
        <v>NO</v>
      </c>
      <c r="V420" s="84">
        <v>0</v>
      </c>
      <c r="W420" s="84">
        <f t="shared" si="174"/>
        <v>4.8782764678365806</v>
      </c>
      <c r="X420" s="157">
        <v>5.0652416488786089</v>
      </c>
      <c r="Y420" s="90">
        <f t="shared" si="165"/>
        <v>-0.18696518104202831</v>
      </c>
      <c r="Z420" s="92"/>
      <c r="AA420" s="90">
        <f t="shared" si="166"/>
        <v>4.8782764678365806</v>
      </c>
      <c r="AC420" s="97">
        <v>19102.474968041195</v>
      </c>
      <c r="AD420" s="98">
        <f t="shared" si="167"/>
        <v>25816.694747798039</v>
      </c>
      <c r="AF420" s="117"/>
    </row>
    <row r="421" spans="1:32" x14ac:dyDescent="0.2">
      <c r="A421" s="28" t="s">
        <v>7</v>
      </c>
      <c r="B421" s="29">
        <v>438</v>
      </c>
      <c r="C421" s="28" t="s">
        <v>299</v>
      </c>
      <c r="D421" s="9">
        <v>831.10161457078107</v>
      </c>
      <c r="E421" s="11">
        <v>49.96175132077942</v>
      </c>
      <c r="F421" s="51"/>
      <c r="G421" s="16">
        <f t="shared" si="157"/>
        <v>881.06336589156047</v>
      </c>
      <c r="H421" s="58"/>
      <c r="I421" s="53">
        <f t="shared" si="168"/>
        <v>4.8947964771753361</v>
      </c>
      <c r="J421" s="118">
        <v>881.06336589156047</v>
      </c>
      <c r="K421" s="118">
        <v>0</v>
      </c>
      <c r="L421" s="118">
        <v>0</v>
      </c>
      <c r="M421" s="32">
        <f t="shared" si="169"/>
        <v>881.06336589156047</v>
      </c>
      <c r="N421" s="6">
        <f t="shared" si="170"/>
        <v>0</v>
      </c>
      <c r="O421" s="20">
        <f t="shared" si="171"/>
        <v>0</v>
      </c>
      <c r="Q421" s="17"/>
      <c r="R421" s="6">
        <f t="shared" si="172"/>
        <v>881.06336589156047</v>
      </c>
      <c r="T421" s="30">
        <v>4.8947964771753361</v>
      </c>
      <c r="U421" s="81" t="str">
        <f t="shared" si="173"/>
        <v>YES</v>
      </c>
      <c r="V421" s="84">
        <v>4.8947964771753361</v>
      </c>
      <c r="W421" s="84">
        <f t="shared" si="174"/>
        <v>4.8947964771753361</v>
      </c>
      <c r="X421" s="157">
        <v>5.0935713928501798</v>
      </c>
      <c r="Y421" s="90">
        <f t="shared" si="165"/>
        <v>-0.19877491567484373</v>
      </c>
      <c r="Z421" s="92"/>
      <c r="AA421" s="90">
        <f t="shared" si="166"/>
        <v>4.8947964771753361</v>
      </c>
      <c r="AC421" s="97">
        <v>1841.788386208641</v>
      </c>
      <c r="AD421" s="98">
        <f t="shared" si="167"/>
        <v>-960.72502031708052</v>
      </c>
      <c r="AF421" s="117"/>
    </row>
    <row r="422" spans="1:32" x14ac:dyDescent="0.2">
      <c r="A422" s="28" t="s">
        <v>16</v>
      </c>
      <c r="B422" s="29">
        <v>439</v>
      </c>
      <c r="C422" s="28" t="s">
        <v>300</v>
      </c>
      <c r="D422" s="9">
        <v>62852.059601915309</v>
      </c>
      <c r="E422" s="11">
        <v>4658.7524329243879</v>
      </c>
      <c r="F422" s="51"/>
      <c r="G422" s="16">
        <f t="shared" si="157"/>
        <v>67510.812034839691</v>
      </c>
      <c r="H422" s="58"/>
      <c r="I422" s="53">
        <f t="shared" si="168"/>
        <v>4.9594719584822551</v>
      </c>
      <c r="J422" s="118">
        <v>27673.853528330983</v>
      </c>
      <c r="K422" s="118">
        <v>15733.924788284954</v>
      </c>
      <c r="L422" s="118">
        <v>24103.03371822376</v>
      </c>
      <c r="M422" s="32">
        <f t="shared" si="169"/>
        <v>67510.812034839706</v>
      </c>
      <c r="N422" s="6">
        <f t="shared" si="170"/>
        <v>1.4551915228366852E-11</v>
      </c>
      <c r="O422" s="20">
        <f t="shared" si="171"/>
        <v>1.4551915228366852E-11</v>
      </c>
      <c r="Q422" s="17"/>
      <c r="R422" s="6">
        <f t="shared" si="172"/>
        <v>67510.812034839691</v>
      </c>
      <c r="T422" s="30">
        <v>4.9594719584822551</v>
      </c>
      <c r="U422" s="81" t="str">
        <f t="shared" si="173"/>
        <v>NO</v>
      </c>
      <c r="V422" s="84">
        <v>0</v>
      </c>
      <c r="W422" s="84">
        <f t="shared" si="174"/>
        <v>4.9594719584822551</v>
      </c>
      <c r="X422" s="157">
        <v>5.2045798536437688</v>
      </c>
      <c r="Y422" s="90">
        <f t="shared" si="165"/>
        <v>-0.24510789516151377</v>
      </c>
      <c r="Z422" s="92"/>
      <c r="AA422" s="90">
        <f t="shared" si="166"/>
        <v>4.9594719584822551</v>
      </c>
      <c r="AC422" s="97">
        <v>55363.638336542084</v>
      </c>
      <c r="AD422" s="98">
        <f t="shared" si="167"/>
        <v>12147.173698297607</v>
      </c>
      <c r="AF422" s="117"/>
    </row>
    <row r="423" spans="1:32" x14ac:dyDescent="0.2">
      <c r="A423" s="28" t="s">
        <v>7</v>
      </c>
      <c r="B423" s="29">
        <v>441</v>
      </c>
      <c r="C423" s="28" t="s">
        <v>301</v>
      </c>
      <c r="D423" s="9">
        <v>720.28806596134359</v>
      </c>
      <c r="E423" s="11">
        <v>43.300184478008831</v>
      </c>
      <c r="F423" s="51"/>
      <c r="G423" s="16">
        <f t="shared" si="157"/>
        <v>763.58825043935246</v>
      </c>
      <c r="H423" s="58"/>
      <c r="I423" s="53">
        <f t="shared" si="168"/>
        <v>4.8947964771753361</v>
      </c>
      <c r="J423" s="118">
        <v>763.58825043935246</v>
      </c>
      <c r="K423" s="118">
        <v>0</v>
      </c>
      <c r="L423" s="118">
        <v>0</v>
      </c>
      <c r="M423" s="32">
        <f t="shared" si="169"/>
        <v>763.58825043935246</v>
      </c>
      <c r="N423" s="6">
        <f t="shared" si="170"/>
        <v>0</v>
      </c>
      <c r="O423" s="20">
        <f t="shared" si="171"/>
        <v>0</v>
      </c>
      <c r="Q423" s="17"/>
      <c r="R423" s="6">
        <f t="shared" si="172"/>
        <v>763.58825043935246</v>
      </c>
      <c r="T423" s="30">
        <v>4.8947964771753361</v>
      </c>
      <c r="U423" s="81" t="str">
        <f t="shared" si="173"/>
        <v>YES</v>
      </c>
      <c r="V423" s="84">
        <v>4.8947964771753361</v>
      </c>
      <c r="W423" s="84">
        <f t="shared" si="174"/>
        <v>4.8947964771753361</v>
      </c>
      <c r="X423" s="157">
        <v>5.0935713928501798</v>
      </c>
      <c r="Y423" s="90">
        <f t="shared" si="165"/>
        <v>-0.19877491567484373</v>
      </c>
      <c r="Z423" s="92"/>
      <c r="AA423" s="90">
        <f t="shared" si="166"/>
        <v>4.8947964771753361</v>
      </c>
      <c r="AC423" s="97">
        <v>2158.9852749445736</v>
      </c>
      <c r="AD423" s="98">
        <f t="shared" si="167"/>
        <v>-1395.397024505221</v>
      </c>
      <c r="AF423" s="117"/>
    </row>
    <row r="424" spans="1:32" x14ac:dyDescent="0.2">
      <c r="A424" s="93"/>
      <c r="B424" s="29">
        <v>449</v>
      </c>
      <c r="C424" s="93" t="s">
        <v>536</v>
      </c>
      <c r="D424" s="9">
        <v>0</v>
      </c>
      <c r="E424" s="11">
        <v>0</v>
      </c>
      <c r="F424" s="51"/>
      <c r="G424" s="16">
        <f t="shared" si="157"/>
        <v>0</v>
      </c>
      <c r="H424" s="58"/>
      <c r="I424" s="94"/>
      <c r="J424" s="118">
        <v>0</v>
      </c>
      <c r="K424" s="118">
        <v>0</v>
      </c>
      <c r="L424" s="118">
        <v>0</v>
      </c>
      <c r="M424" s="32">
        <f t="shared" si="169"/>
        <v>0</v>
      </c>
      <c r="N424" s="6">
        <f t="shared" si="170"/>
        <v>0</v>
      </c>
      <c r="O424" s="20">
        <f t="shared" si="171"/>
        <v>0</v>
      </c>
      <c r="Q424" s="17"/>
      <c r="R424" s="6">
        <f t="shared" si="172"/>
        <v>0</v>
      </c>
      <c r="T424" s="106"/>
      <c r="U424" s="81" t="str">
        <f t="shared" si="173"/>
        <v>NO</v>
      </c>
      <c r="V424" s="84">
        <v>0</v>
      </c>
      <c r="W424" s="84">
        <f t="shared" si="174"/>
        <v>0</v>
      </c>
      <c r="X424" s="157">
        <v>0</v>
      </c>
      <c r="Y424" s="90">
        <f t="shared" si="165"/>
        <v>0</v>
      </c>
      <c r="Z424" s="92"/>
      <c r="AA424" s="90">
        <f t="shared" si="166"/>
        <v>0</v>
      </c>
      <c r="AC424" s="97">
        <v>2916.1649448303483</v>
      </c>
      <c r="AD424" s="98">
        <f t="shared" si="167"/>
        <v>-2916.1649448303483</v>
      </c>
      <c r="AF424" s="117"/>
    </row>
    <row r="425" spans="1:32" x14ac:dyDescent="0.2">
      <c r="A425" s="28" t="s">
        <v>7</v>
      </c>
      <c r="B425" s="29">
        <v>451</v>
      </c>
      <c r="C425" s="103" t="s">
        <v>429</v>
      </c>
      <c r="D425" s="9">
        <v>0</v>
      </c>
      <c r="E425" s="11">
        <v>2.6368702085966919E-7</v>
      </c>
      <c r="F425" s="51"/>
      <c r="G425" s="16">
        <f t="shared" si="157"/>
        <v>2.6368702085966919E-7</v>
      </c>
      <c r="H425" s="58"/>
      <c r="I425" s="53">
        <f t="shared" si="168"/>
        <v>4.8947964771753361</v>
      </c>
      <c r="J425" s="118">
        <v>0</v>
      </c>
      <c r="K425" s="118">
        <v>0</v>
      </c>
      <c r="L425" s="118">
        <v>0</v>
      </c>
      <c r="M425" s="32">
        <f t="shared" si="169"/>
        <v>0</v>
      </c>
      <c r="N425" s="6">
        <f t="shared" si="170"/>
        <v>-2.6368702085966919E-7</v>
      </c>
      <c r="O425" s="20">
        <f t="shared" si="171"/>
        <v>-2.6368702085966919E-7</v>
      </c>
      <c r="Q425" s="17"/>
      <c r="R425" s="6">
        <f t="shared" si="172"/>
        <v>2.6368702085966919E-7</v>
      </c>
      <c r="T425" s="30">
        <v>4.8947964771753361</v>
      </c>
      <c r="U425" s="81" t="str">
        <f t="shared" si="173"/>
        <v>YES</v>
      </c>
      <c r="V425" s="84">
        <v>4.8947964771753361</v>
      </c>
      <c r="W425" s="84">
        <f t="shared" si="174"/>
        <v>4.8947964771753361</v>
      </c>
      <c r="X425" s="157">
        <v>5.0935713928501807</v>
      </c>
      <c r="Y425" s="90">
        <f t="shared" si="165"/>
        <v>-0.19877491567484462</v>
      </c>
      <c r="Z425" s="92"/>
      <c r="AA425" s="90">
        <f t="shared" si="166"/>
        <v>4.8947964771753361</v>
      </c>
      <c r="AC425" s="97">
        <v>1841.788386208641</v>
      </c>
      <c r="AD425" s="98">
        <f t="shared" si="167"/>
        <v>-1841.7883859449539</v>
      </c>
      <c r="AF425" s="117"/>
    </row>
    <row r="426" spans="1:32" x14ac:dyDescent="0.2">
      <c r="A426" s="28" t="s">
        <v>7</v>
      </c>
      <c r="B426" s="29">
        <v>452</v>
      </c>
      <c r="C426" s="28" t="s">
        <v>302</v>
      </c>
      <c r="D426" s="9">
        <v>332.44064582831231</v>
      </c>
      <c r="E426" s="11">
        <v>19.984700528311766</v>
      </c>
      <c r="F426" s="51"/>
      <c r="G426" s="16">
        <f t="shared" si="157"/>
        <v>352.42534635662406</v>
      </c>
      <c r="H426" s="58"/>
      <c r="I426" s="53">
        <f t="shared" si="168"/>
        <v>4.8947964771753361</v>
      </c>
      <c r="J426" s="118">
        <v>0</v>
      </c>
      <c r="K426" s="118">
        <v>0</v>
      </c>
      <c r="L426" s="118">
        <v>352.42534635662412</v>
      </c>
      <c r="M426" s="32">
        <f t="shared" si="169"/>
        <v>352.42534635662412</v>
      </c>
      <c r="N426" s="6">
        <f t="shared" si="170"/>
        <v>5.6843418860808015E-14</v>
      </c>
      <c r="O426" s="20">
        <f t="shared" si="171"/>
        <v>5.6843418860808015E-14</v>
      </c>
      <c r="Q426" s="17"/>
      <c r="R426" s="6">
        <f t="shared" si="172"/>
        <v>352.42534635662406</v>
      </c>
      <c r="T426" s="30">
        <v>4.8947964771753361</v>
      </c>
      <c r="U426" s="81" t="str">
        <f t="shared" si="173"/>
        <v>YES</v>
      </c>
      <c r="V426" s="84">
        <v>4.8947964771753361</v>
      </c>
      <c r="W426" s="84">
        <f t="shared" si="174"/>
        <v>4.8947964771753361</v>
      </c>
      <c r="X426" s="157">
        <v>5.0935713928501798</v>
      </c>
      <c r="Y426" s="90">
        <f t="shared" si="165"/>
        <v>-0.19877491567484373</v>
      </c>
      <c r="Z426" s="92"/>
      <c r="AA426" s="90">
        <f t="shared" si="166"/>
        <v>4.8947964771753361</v>
      </c>
      <c r="AC426" s="97">
        <v>982.28713931127515</v>
      </c>
      <c r="AD426" s="98">
        <f t="shared" si="167"/>
        <v>-629.86179295465104</v>
      </c>
      <c r="AF426" s="117"/>
    </row>
    <row r="427" spans="1:32" x14ac:dyDescent="0.2">
      <c r="A427" s="28" t="s">
        <v>7</v>
      </c>
      <c r="B427" s="29">
        <v>453</v>
      </c>
      <c r="C427" s="103" t="s">
        <v>430</v>
      </c>
      <c r="D427" s="9">
        <v>1939.2371006651556</v>
      </c>
      <c r="E427" s="11">
        <v>116.57741974848531</v>
      </c>
      <c r="F427" s="51"/>
      <c r="G427" s="16">
        <f t="shared" si="157"/>
        <v>2055.8145204136408</v>
      </c>
      <c r="H427" s="58"/>
      <c r="I427" s="53">
        <f t="shared" si="168"/>
        <v>4.8947964771753361</v>
      </c>
      <c r="J427" s="118">
        <v>0</v>
      </c>
      <c r="K427" s="118">
        <v>2055.8145204136413</v>
      </c>
      <c r="L427" s="118">
        <v>0</v>
      </c>
      <c r="M427" s="32">
        <f t="shared" si="169"/>
        <v>2055.8145204136413</v>
      </c>
      <c r="N427" s="6">
        <f t="shared" si="170"/>
        <v>4.5474735088646412E-13</v>
      </c>
      <c r="O427" s="20">
        <f t="shared" si="171"/>
        <v>4.5474735088646412E-13</v>
      </c>
      <c r="Q427" s="17"/>
      <c r="R427" s="6">
        <f t="shared" si="172"/>
        <v>2055.8145204136408</v>
      </c>
      <c r="T427" s="30">
        <v>4.8947964771753361</v>
      </c>
      <c r="U427" s="81" t="str">
        <f t="shared" si="173"/>
        <v>YES</v>
      </c>
      <c r="V427" s="84">
        <v>4.8947964771753361</v>
      </c>
      <c r="W427" s="84">
        <f t="shared" si="174"/>
        <v>4.8947964771753361</v>
      </c>
      <c r="X427" s="157">
        <v>5.0935713928501807</v>
      </c>
      <c r="Y427" s="90">
        <f t="shared" si="165"/>
        <v>-0.19877491567484462</v>
      </c>
      <c r="Z427" s="92"/>
      <c r="AA427" s="90">
        <f t="shared" si="166"/>
        <v>4.8947964771753361</v>
      </c>
      <c r="AC427" s="97">
        <v>920.89419310432049</v>
      </c>
      <c r="AD427" s="98">
        <f t="shared" si="167"/>
        <v>1134.9203273093203</v>
      </c>
      <c r="AF427" s="117"/>
    </row>
    <row r="428" spans="1:32" x14ac:dyDescent="0.2">
      <c r="A428" s="28" t="s">
        <v>7</v>
      </c>
      <c r="B428" s="29">
        <v>454</v>
      </c>
      <c r="C428" s="103" t="s">
        <v>431</v>
      </c>
      <c r="D428" s="9">
        <v>0</v>
      </c>
      <c r="E428" s="11">
        <v>2.6368702085966919E-7</v>
      </c>
      <c r="F428" s="51"/>
      <c r="G428" s="16">
        <f t="shared" si="157"/>
        <v>2.6368702085966919E-7</v>
      </c>
      <c r="H428" s="58"/>
      <c r="I428" s="53">
        <f t="shared" si="168"/>
        <v>4.8947964771753361</v>
      </c>
      <c r="J428" s="118">
        <v>0</v>
      </c>
      <c r="K428" s="118">
        <v>0</v>
      </c>
      <c r="L428" s="118">
        <v>0</v>
      </c>
      <c r="M428" s="32">
        <f t="shared" si="169"/>
        <v>0</v>
      </c>
      <c r="N428" s="6">
        <f t="shared" si="170"/>
        <v>-2.6368702085966919E-7</v>
      </c>
      <c r="O428" s="20">
        <f t="shared" si="171"/>
        <v>-2.6368702085966919E-7</v>
      </c>
      <c r="Q428" s="17"/>
      <c r="R428" s="6">
        <f t="shared" si="172"/>
        <v>2.6368702085966919E-7</v>
      </c>
      <c r="T428" s="30">
        <v>4.8947964771753361</v>
      </c>
      <c r="U428" s="81" t="str">
        <f t="shared" si="173"/>
        <v>YES</v>
      </c>
      <c r="V428" s="84">
        <v>4.8947964771753361</v>
      </c>
      <c r="W428" s="84">
        <f t="shared" si="174"/>
        <v>4.8947964771753361</v>
      </c>
      <c r="X428" s="157">
        <v>5.0935713928501807</v>
      </c>
      <c r="Y428" s="90">
        <f t="shared" si="165"/>
        <v>-0.19877491567484462</v>
      </c>
      <c r="Z428" s="92"/>
      <c r="AA428" s="90">
        <f t="shared" si="166"/>
        <v>4.8947964771753361</v>
      </c>
      <c r="AC428" s="97">
        <v>920.89419310432049</v>
      </c>
      <c r="AD428" s="98">
        <f t="shared" si="167"/>
        <v>-920.89419284063342</v>
      </c>
      <c r="AF428" s="117"/>
    </row>
    <row r="429" spans="1:32" x14ac:dyDescent="0.2">
      <c r="A429" s="28" t="s">
        <v>7</v>
      </c>
      <c r="B429" s="29">
        <v>455</v>
      </c>
      <c r="C429" s="103" t="s">
        <v>432</v>
      </c>
      <c r="D429" s="9">
        <v>0</v>
      </c>
      <c r="E429" s="11">
        <v>2.6368702085966919E-7</v>
      </c>
      <c r="F429" s="51"/>
      <c r="G429" s="16">
        <f t="shared" si="157"/>
        <v>2.6368702085966919E-7</v>
      </c>
      <c r="H429" s="58"/>
      <c r="I429" s="53">
        <f t="shared" si="168"/>
        <v>4.8947964771753361</v>
      </c>
      <c r="J429" s="118">
        <v>0</v>
      </c>
      <c r="K429" s="118">
        <v>0</v>
      </c>
      <c r="L429" s="118">
        <v>0</v>
      </c>
      <c r="M429" s="32">
        <f t="shared" si="169"/>
        <v>0</v>
      </c>
      <c r="N429" s="6">
        <f t="shared" si="170"/>
        <v>-2.6368702085966919E-7</v>
      </c>
      <c r="O429" s="20">
        <f t="shared" si="171"/>
        <v>-2.6368702085966919E-7</v>
      </c>
      <c r="Q429" s="17"/>
      <c r="R429" s="6">
        <f t="shared" si="172"/>
        <v>2.6368702085966919E-7</v>
      </c>
      <c r="T429" s="30">
        <v>4.8947964771753361</v>
      </c>
      <c r="U429" s="81" t="str">
        <f t="shared" si="173"/>
        <v>YES</v>
      </c>
      <c r="V429" s="84">
        <v>4.8947964771753361</v>
      </c>
      <c r="W429" s="84">
        <f t="shared" si="174"/>
        <v>4.8947964771753361</v>
      </c>
      <c r="X429" s="157">
        <v>5.0935713928501807</v>
      </c>
      <c r="Y429" s="90">
        <f t="shared" si="165"/>
        <v>-0.19877491567484462</v>
      </c>
      <c r="Z429" s="92"/>
      <c r="AA429" s="90">
        <f t="shared" si="166"/>
        <v>4.8947964771753361</v>
      </c>
      <c r="AC429" s="97">
        <v>1841.788386208641</v>
      </c>
      <c r="AD429" s="98">
        <f t="shared" si="167"/>
        <v>-1841.7883859449539</v>
      </c>
      <c r="AF429" s="117"/>
    </row>
    <row r="430" spans="1:32" x14ac:dyDescent="0.2">
      <c r="A430" s="28" t="s">
        <v>16</v>
      </c>
      <c r="B430" s="29">
        <v>456</v>
      </c>
      <c r="C430" s="103" t="s">
        <v>433</v>
      </c>
      <c r="D430" s="9">
        <v>0</v>
      </c>
      <c r="E430" s="11">
        <v>3.2512872810124293E-7</v>
      </c>
      <c r="F430" s="51"/>
      <c r="G430" s="16">
        <f t="shared" si="157"/>
        <v>3.2512872810124293E-7</v>
      </c>
      <c r="H430" s="58"/>
      <c r="I430" s="53">
        <f t="shared" si="168"/>
        <v>4.959471958482256</v>
      </c>
      <c r="J430" s="118">
        <v>0</v>
      </c>
      <c r="K430" s="118">
        <v>0</v>
      </c>
      <c r="L430" s="118">
        <v>0</v>
      </c>
      <c r="M430" s="32">
        <f t="shared" si="169"/>
        <v>0</v>
      </c>
      <c r="N430" s="6">
        <f t="shared" si="170"/>
        <v>-3.2512872810124293E-7</v>
      </c>
      <c r="O430" s="20">
        <f t="shared" si="171"/>
        <v>-3.2512872810124293E-7</v>
      </c>
      <c r="Q430" s="17"/>
      <c r="R430" s="6">
        <f t="shared" si="172"/>
        <v>3.2512872810124293E-7</v>
      </c>
      <c r="T430" s="30">
        <v>4.959471958482256</v>
      </c>
      <c r="U430" s="81" t="str">
        <f t="shared" si="173"/>
        <v>NO</v>
      </c>
      <c r="V430" s="84">
        <v>0</v>
      </c>
      <c r="W430" s="84">
        <f t="shared" si="174"/>
        <v>4.959471958482256</v>
      </c>
      <c r="X430" s="157">
        <v>5.2045798536437688</v>
      </c>
      <c r="Y430" s="90">
        <f t="shared" si="165"/>
        <v>-0.24510789516151288</v>
      </c>
      <c r="Z430" s="92"/>
      <c r="AA430" s="90">
        <f t="shared" si="166"/>
        <v>4.959471958482256</v>
      </c>
      <c r="AC430" s="97">
        <v>941.02501421884563</v>
      </c>
      <c r="AD430" s="98">
        <f t="shared" si="167"/>
        <v>-941.02501389371685</v>
      </c>
      <c r="AF430" s="117"/>
    </row>
    <row r="431" spans="1:32" x14ac:dyDescent="0.2">
      <c r="A431" s="28" t="s">
        <v>7</v>
      </c>
      <c r="B431" s="29">
        <v>457</v>
      </c>
      <c r="C431" s="28" t="s">
        <v>303</v>
      </c>
      <c r="D431" s="9">
        <v>1662.2032291415621</v>
      </c>
      <c r="E431" s="11">
        <v>99.923502641558841</v>
      </c>
      <c r="F431" s="51"/>
      <c r="G431" s="16">
        <f t="shared" si="157"/>
        <v>1762.1267317831209</v>
      </c>
      <c r="H431" s="58"/>
      <c r="I431" s="53">
        <f t="shared" si="168"/>
        <v>4.8947964771753361</v>
      </c>
      <c r="J431" s="118">
        <v>881.06336589156047</v>
      </c>
      <c r="K431" s="118">
        <v>0</v>
      </c>
      <c r="L431" s="118">
        <v>881.06336589156047</v>
      </c>
      <c r="M431" s="32">
        <f t="shared" si="169"/>
        <v>1762.1267317831209</v>
      </c>
      <c r="N431" s="6">
        <f t="shared" si="170"/>
        <v>0</v>
      </c>
      <c r="O431" s="20">
        <f t="shared" si="171"/>
        <v>0</v>
      </c>
      <c r="Q431" s="17"/>
      <c r="R431" s="6">
        <f t="shared" si="172"/>
        <v>1762.1267317831209</v>
      </c>
      <c r="T431" s="30">
        <v>4.8947964771753361</v>
      </c>
      <c r="U431" s="81" t="str">
        <f t="shared" si="173"/>
        <v>YES</v>
      </c>
      <c r="V431" s="84">
        <v>4.8947964771753361</v>
      </c>
      <c r="W431" s="84">
        <f t="shared" si="174"/>
        <v>4.8947964771753361</v>
      </c>
      <c r="X431" s="157">
        <v>5.0935713928501798</v>
      </c>
      <c r="Y431" s="90">
        <f t="shared" si="165"/>
        <v>-0.19877491567484373</v>
      </c>
      <c r="Z431" s="92"/>
      <c r="AA431" s="90">
        <f t="shared" si="166"/>
        <v>4.8947964771753361</v>
      </c>
      <c r="AC431" s="97">
        <v>920.89419310432049</v>
      </c>
      <c r="AD431" s="98">
        <f t="shared" si="167"/>
        <v>841.23253867880044</v>
      </c>
      <c r="AF431" s="117"/>
    </row>
    <row r="432" spans="1:32" x14ac:dyDescent="0.2">
      <c r="A432" s="28" t="s">
        <v>7</v>
      </c>
      <c r="B432" s="29">
        <v>458</v>
      </c>
      <c r="C432" s="103" t="s">
        <v>434</v>
      </c>
      <c r="D432" s="9">
        <v>969.6185503325778</v>
      </c>
      <c r="E432" s="11">
        <v>58.288709874242656</v>
      </c>
      <c r="F432" s="51"/>
      <c r="G432" s="16">
        <f t="shared" si="157"/>
        <v>1027.9072602068204</v>
      </c>
      <c r="H432" s="58"/>
      <c r="I432" s="53">
        <f t="shared" si="168"/>
        <v>4.8947964771753361</v>
      </c>
      <c r="J432" s="118">
        <v>0</v>
      </c>
      <c r="K432" s="118">
        <v>1027.9072602068206</v>
      </c>
      <c r="L432" s="118">
        <v>0</v>
      </c>
      <c r="M432" s="32">
        <f t="shared" si="169"/>
        <v>1027.9072602068206</v>
      </c>
      <c r="N432" s="6">
        <f t="shared" si="170"/>
        <v>2.2737367544323206E-13</v>
      </c>
      <c r="O432" s="20">
        <f t="shared" si="171"/>
        <v>2.2737367544323206E-13</v>
      </c>
      <c r="Q432" s="17"/>
      <c r="R432" s="6">
        <f t="shared" si="172"/>
        <v>1027.9072602068204</v>
      </c>
      <c r="T432" s="30">
        <v>4.8947964771753361</v>
      </c>
      <c r="U432" s="81" t="str">
        <f t="shared" si="173"/>
        <v>YES</v>
      </c>
      <c r="V432" s="84">
        <v>4.8947964771753361</v>
      </c>
      <c r="W432" s="84">
        <f t="shared" si="174"/>
        <v>4.8947964771753361</v>
      </c>
      <c r="X432" s="157">
        <v>5.0935713928501807</v>
      </c>
      <c r="Y432" s="90">
        <f t="shared" si="165"/>
        <v>-0.19877491567484462</v>
      </c>
      <c r="Z432" s="92"/>
      <c r="AA432" s="90">
        <f t="shared" si="166"/>
        <v>4.8947964771753361</v>
      </c>
      <c r="AC432" s="97">
        <v>1841.788386208641</v>
      </c>
      <c r="AD432" s="98">
        <f t="shared" si="167"/>
        <v>-813.88112600182058</v>
      </c>
      <c r="AF432" s="117"/>
    </row>
    <row r="433" spans="1:32" x14ac:dyDescent="0.2">
      <c r="A433" s="63" t="s">
        <v>7</v>
      </c>
      <c r="B433" s="29">
        <v>459</v>
      </c>
      <c r="C433" s="28" t="s">
        <v>305</v>
      </c>
      <c r="D433" s="9">
        <v>3462.9233940449212</v>
      </c>
      <c r="E433" s="11">
        <v>208.17396383658092</v>
      </c>
      <c r="F433" s="51"/>
      <c r="G433" s="16">
        <f t="shared" si="157"/>
        <v>3671.0973578815019</v>
      </c>
      <c r="H433" s="58"/>
      <c r="I433" s="53">
        <f t="shared" si="168"/>
        <v>4.8947964771753361</v>
      </c>
      <c r="J433" s="118">
        <v>1762.1267317831209</v>
      </c>
      <c r="K433" s="118">
        <v>146.84389431526009</v>
      </c>
      <c r="L433" s="118">
        <v>1762.1267317831209</v>
      </c>
      <c r="M433" s="32">
        <f t="shared" si="169"/>
        <v>3671.0973578815019</v>
      </c>
      <c r="N433" s="6">
        <f t="shared" si="170"/>
        <v>0</v>
      </c>
      <c r="O433" s="20">
        <f t="shared" si="171"/>
        <v>0</v>
      </c>
      <c r="Q433" s="66"/>
      <c r="R433" s="6">
        <f t="shared" si="172"/>
        <v>3671.0973578815019</v>
      </c>
      <c r="T433" s="30">
        <v>4.8947964771753361</v>
      </c>
      <c r="U433" s="81" t="str">
        <f t="shared" si="173"/>
        <v>YES</v>
      </c>
      <c r="V433" s="84">
        <v>4.8947964771753361</v>
      </c>
      <c r="W433" s="84">
        <f t="shared" si="174"/>
        <v>4.8947964771753361</v>
      </c>
      <c r="X433" s="157">
        <v>5.0935713928501798</v>
      </c>
      <c r="Y433" s="90">
        <f t="shared" si="165"/>
        <v>-0.19877491567484373</v>
      </c>
      <c r="Z433" s="92"/>
      <c r="AA433" s="90">
        <f t="shared" si="166"/>
        <v>4.8947964771753361</v>
      </c>
      <c r="AC433" s="97">
        <v>3837.0591379346688</v>
      </c>
      <c r="AD433" s="98">
        <f t="shared" si="167"/>
        <v>-165.96178005316688</v>
      </c>
      <c r="AF433" s="117"/>
    </row>
    <row r="434" spans="1:32" x14ac:dyDescent="0.2">
      <c r="A434" s="63" t="s">
        <v>16</v>
      </c>
      <c r="B434" s="29">
        <v>460</v>
      </c>
      <c r="C434" s="28" t="s">
        <v>306</v>
      </c>
      <c r="D434" s="9">
        <v>60808.934799428811</v>
      </c>
      <c r="E434" s="11">
        <v>4507.3108937824927</v>
      </c>
      <c r="F434" s="51"/>
      <c r="G434" s="16">
        <f t="shared" si="157"/>
        <v>65316.245693211305</v>
      </c>
      <c r="H434" s="58"/>
      <c r="I434" s="53">
        <f t="shared" si="168"/>
        <v>4.9594719584822551</v>
      </c>
      <c r="J434" s="118">
        <v>27673.853528330983</v>
      </c>
      <c r="K434" s="118">
        <v>13539.358446656557</v>
      </c>
      <c r="L434" s="118">
        <v>24103.03371822376</v>
      </c>
      <c r="M434" s="32">
        <f t="shared" si="169"/>
        <v>65316.245693211298</v>
      </c>
      <c r="N434" s="6">
        <f t="shared" si="170"/>
        <v>-7.2759576141834259E-12</v>
      </c>
      <c r="O434" s="20">
        <f t="shared" si="171"/>
        <v>-7.2759576141834259E-12</v>
      </c>
      <c r="Q434" s="66"/>
      <c r="R434" s="6">
        <f t="shared" si="172"/>
        <v>65316.245693211305</v>
      </c>
      <c r="T434" s="30">
        <v>4.9594719584822551</v>
      </c>
      <c r="U434" s="81" t="str">
        <f t="shared" si="173"/>
        <v>NO</v>
      </c>
      <c r="V434" s="84">
        <v>0</v>
      </c>
      <c r="W434" s="84">
        <f t="shared" si="174"/>
        <v>4.9594719584822551</v>
      </c>
      <c r="X434" s="157">
        <v>5.2045798536437688</v>
      </c>
      <c r="Y434" s="90">
        <f t="shared" si="165"/>
        <v>-0.24510789516151377</v>
      </c>
      <c r="Z434" s="92"/>
      <c r="AA434" s="90">
        <f t="shared" si="166"/>
        <v>4.9594719584822551</v>
      </c>
      <c r="AC434" s="97">
        <v>46894.41320857247</v>
      </c>
      <c r="AD434" s="98">
        <f t="shared" si="167"/>
        <v>18421.832484638835</v>
      </c>
      <c r="AF434" s="117"/>
    </row>
    <row r="435" spans="1:32" x14ac:dyDescent="0.2">
      <c r="A435" s="63" t="s">
        <v>7</v>
      </c>
      <c r="B435" s="29">
        <v>465</v>
      </c>
      <c r="C435" s="103" t="s">
        <v>435</v>
      </c>
      <c r="D435" s="9">
        <v>831.10161457078107</v>
      </c>
      <c r="E435" s="11">
        <v>49.96175132077942</v>
      </c>
      <c r="F435" s="51"/>
      <c r="G435" s="16">
        <f t="shared" si="157"/>
        <v>881.06336589156047</v>
      </c>
      <c r="H435" s="58"/>
      <c r="I435" s="53">
        <f t="shared" si="168"/>
        <v>4.8947964771753361</v>
      </c>
      <c r="J435" s="118">
        <v>881.06336589156047</v>
      </c>
      <c r="K435" s="118">
        <v>0</v>
      </c>
      <c r="L435" s="118">
        <v>0</v>
      </c>
      <c r="M435" s="32">
        <f t="shared" si="169"/>
        <v>881.06336589156047</v>
      </c>
      <c r="N435" s="6">
        <f t="shared" si="170"/>
        <v>0</v>
      </c>
      <c r="O435" s="20">
        <f t="shared" si="171"/>
        <v>0</v>
      </c>
      <c r="Q435" s="17"/>
      <c r="R435" s="6">
        <f t="shared" si="172"/>
        <v>881.06336589156047</v>
      </c>
      <c r="T435" s="30">
        <v>4.8947964771753361</v>
      </c>
      <c r="U435" s="81" t="str">
        <f t="shared" si="173"/>
        <v>YES</v>
      </c>
      <c r="V435" s="84">
        <v>4.8947964771753361</v>
      </c>
      <c r="W435" s="84">
        <f t="shared" si="174"/>
        <v>4.8947964771753361</v>
      </c>
      <c r="X435" s="157">
        <v>5.0935713928501807</v>
      </c>
      <c r="Y435" s="90">
        <f t="shared" si="165"/>
        <v>-0.19877491567484462</v>
      </c>
      <c r="Z435" s="92"/>
      <c r="AA435" s="90">
        <f t="shared" si="166"/>
        <v>4.8947964771753361</v>
      </c>
      <c r="AC435" s="97">
        <v>920.89419310432049</v>
      </c>
      <c r="AD435" s="98">
        <f t="shared" si="167"/>
        <v>-39.830827212760028</v>
      </c>
      <c r="AF435" s="117"/>
    </row>
    <row r="436" spans="1:32" x14ac:dyDescent="0.2">
      <c r="A436" s="93"/>
      <c r="B436" s="29">
        <v>466</v>
      </c>
      <c r="C436" s="93" t="s">
        <v>537</v>
      </c>
      <c r="D436" s="9">
        <v>0</v>
      </c>
      <c r="E436" s="11">
        <v>0</v>
      </c>
      <c r="F436" s="51"/>
      <c r="G436" s="16">
        <f t="shared" si="157"/>
        <v>0</v>
      </c>
      <c r="H436" s="58"/>
      <c r="I436" s="94"/>
      <c r="J436" s="118">
        <v>0</v>
      </c>
      <c r="K436" s="118">
        <v>0</v>
      </c>
      <c r="L436" s="118">
        <v>0</v>
      </c>
      <c r="M436" s="32">
        <f t="shared" si="169"/>
        <v>0</v>
      </c>
      <c r="N436" s="6">
        <f t="shared" si="170"/>
        <v>0</v>
      </c>
      <c r="O436" s="20">
        <f t="shared" si="171"/>
        <v>0</v>
      </c>
      <c r="Q436" s="17"/>
      <c r="R436" s="6">
        <f t="shared" si="172"/>
        <v>0</v>
      </c>
      <c r="T436" s="106"/>
      <c r="U436" s="81" t="str">
        <f t="shared" si="173"/>
        <v>NO</v>
      </c>
      <c r="V436" s="84">
        <v>0</v>
      </c>
      <c r="W436" s="84">
        <f t="shared" si="174"/>
        <v>0</v>
      </c>
      <c r="X436" s="157">
        <v>0</v>
      </c>
      <c r="Y436" s="90">
        <f t="shared" si="165"/>
        <v>0</v>
      </c>
      <c r="Z436" s="92"/>
      <c r="AA436" s="90">
        <f t="shared" si="166"/>
        <v>0</v>
      </c>
      <c r="AC436" s="97">
        <v>920.89419310432049</v>
      </c>
      <c r="AD436" s="98">
        <f t="shared" si="167"/>
        <v>-920.89419310432049</v>
      </c>
      <c r="AF436" s="117"/>
    </row>
    <row r="437" spans="1:32" x14ac:dyDescent="0.2">
      <c r="A437" s="63" t="s">
        <v>7</v>
      </c>
      <c r="B437" s="29">
        <v>467</v>
      </c>
      <c r="C437" s="28" t="s">
        <v>307</v>
      </c>
      <c r="D437" s="9">
        <v>2631.8217794741399</v>
      </c>
      <c r="E437" s="11">
        <v>158.2122125158015</v>
      </c>
      <c r="F437" s="51"/>
      <c r="G437" s="16">
        <f t="shared" si="157"/>
        <v>2790.0339919899416</v>
      </c>
      <c r="H437" s="58"/>
      <c r="I437" s="53">
        <f t="shared" si="168"/>
        <v>4.8947964771753361</v>
      </c>
      <c r="J437" s="118">
        <v>881.06336589156047</v>
      </c>
      <c r="K437" s="118">
        <v>1027.9072602068206</v>
      </c>
      <c r="L437" s="118">
        <v>881.06336589156047</v>
      </c>
      <c r="M437" s="32">
        <f t="shared" si="169"/>
        <v>2790.0339919899416</v>
      </c>
      <c r="N437" s="6">
        <f t="shared" si="170"/>
        <v>0</v>
      </c>
      <c r="O437" s="20">
        <f t="shared" si="171"/>
        <v>0</v>
      </c>
      <c r="Q437" s="66"/>
      <c r="R437" s="6">
        <f t="shared" si="172"/>
        <v>2790.0339919899416</v>
      </c>
      <c r="T437" s="30">
        <v>4.8947964771753361</v>
      </c>
      <c r="U437" s="81" t="str">
        <f t="shared" si="173"/>
        <v>YES</v>
      </c>
      <c r="V437" s="84">
        <v>4.8947964771753361</v>
      </c>
      <c r="W437" s="84">
        <f t="shared" si="174"/>
        <v>4.8947964771753361</v>
      </c>
      <c r="X437" s="157">
        <v>5.0935713928501798</v>
      </c>
      <c r="Y437" s="90">
        <f t="shared" si="165"/>
        <v>-0.19877491567484373</v>
      </c>
      <c r="Z437" s="92"/>
      <c r="AA437" s="90">
        <f t="shared" si="166"/>
        <v>4.8947964771753361</v>
      </c>
      <c r="AC437" s="97">
        <v>3714.2732455207602</v>
      </c>
      <c r="AD437" s="98">
        <f t="shared" si="167"/>
        <v>-924.23925353081859</v>
      </c>
      <c r="AF437" s="117"/>
    </row>
    <row r="438" spans="1:32" x14ac:dyDescent="0.2">
      <c r="A438" s="63" t="s">
        <v>7</v>
      </c>
      <c r="B438" s="29">
        <v>401</v>
      </c>
      <c r="C438" s="28" t="s">
        <v>309</v>
      </c>
      <c r="D438" s="9">
        <v>2631.8217794741399</v>
      </c>
      <c r="E438" s="11">
        <v>158.2122125158015</v>
      </c>
      <c r="F438" s="51"/>
      <c r="G438" s="16">
        <f t="shared" si="157"/>
        <v>2790.0339919899416</v>
      </c>
      <c r="H438" s="58"/>
      <c r="I438" s="53">
        <f t="shared" si="168"/>
        <v>4.8947964771753361</v>
      </c>
      <c r="J438" s="118">
        <v>881.06336589156047</v>
      </c>
      <c r="K438" s="118">
        <v>1027.9072602068206</v>
      </c>
      <c r="L438" s="118">
        <v>881.06336589156047</v>
      </c>
      <c r="M438" s="32">
        <f t="shared" si="169"/>
        <v>2790.0339919899416</v>
      </c>
      <c r="N438" s="6">
        <f t="shared" si="170"/>
        <v>0</v>
      </c>
      <c r="O438" s="20">
        <f t="shared" si="171"/>
        <v>0</v>
      </c>
      <c r="Q438" s="66"/>
      <c r="R438" s="6">
        <f t="shared" si="172"/>
        <v>2790.0339919899416</v>
      </c>
      <c r="T438" s="30">
        <v>4.8947964771753361</v>
      </c>
      <c r="U438" s="81" t="str">
        <f t="shared" si="173"/>
        <v>YES</v>
      </c>
      <c r="V438" s="84">
        <v>4.8947964771753361</v>
      </c>
      <c r="W438" s="84">
        <f t="shared" si="174"/>
        <v>4.8947964771753361</v>
      </c>
      <c r="X438" s="157">
        <v>5.0935713928501798</v>
      </c>
      <c r="Y438" s="90">
        <f t="shared" si="165"/>
        <v>-0.19877491567484373</v>
      </c>
      <c r="Z438" s="92"/>
      <c r="AA438" s="90">
        <f t="shared" si="166"/>
        <v>4.8947964771753361</v>
      </c>
      <c r="AC438" s="97">
        <v>2916.1649448303483</v>
      </c>
      <c r="AD438" s="98">
        <f t="shared" si="167"/>
        <v>-126.13095284040674</v>
      </c>
      <c r="AF438" s="117"/>
    </row>
    <row r="439" spans="1:32" x14ac:dyDescent="0.2">
      <c r="A439" s="63" t="s">
        <v>7</v>
      </c>
      <c r="B439" s="29">
        <v>402</v>
      </c>
      <c r="C439" s="103" t="s">
        <v>436</v>
      </c>
      <c r="D439" s="9">
        <v>0</v>
      </c>
      <c r="E439" s="11">
        <v>2.6368702085966919E-7</v>
      </c>
      <c r="F439" s="51"/>
      <c r="G439" s="16">
        <f t="shared" si="157"/>
        <v>2.6368702085966919E-7</v>
      </c>
      <c r="H439" s="58"/>
      <c r="I439" s="53">
        <f t="shared" si="168"/>
        <v>4.8947964771753361</v>
      </c>
      <c r="J439" s="118">
        <v>0</v>
      </c>
      <c r="K439" s="118">
        <v>0</v>
      </c>
      <c r="L439" s="118">
        <v>0</v>
      </c>
      <c r="M439" s="32">
        <f t="shared" si="169"/>
        <v>0</v>
      </c>
      <c r="N439" s="6">
        <f t="shared" si="170"/>
        <v>-2.6368702085966919E-7</v>
      </c>
      <c r="O439" s="20">
        <f t="shared" si="171"/>
        <v>-2.6368702085966919E-7</v>
      </c>
      <c r="Q439" s="17"/>
      <c r="R439" s="6">
        <f t="shared" si="172"/>
        <v>2.6368702085966919E-7</v>
      </c>
      <c r="T439" s="30">
        <v>4.8947964771753361</v>
      </c>
      <c r="U439" s="81" t="str">
        <f t="shared" si="173"/>
        <v>YES</v>
      </c>
      <c r="V439" s="84">
        <v>4.8947964771753361</v>
      </c>
      <c r="W439" s="84">
        <f t="shared" si="174"/>
        <v>4.8947964771753361</v>
      </c>
      <c r="X439" s="157">
        <v>5.0935713928501807</v>
      </c>
      <c r="Y439" s="90">
        <f t="shared" si="165"/>
        <v>-0.19877491567484462</v>
      </c>
      <c r="Z439" s="92"/>
      <c r="AA439" s="90">
        <f t="shared" si="166"/>
        <v>4.8947964771753361</v>
      </c>
      <c r="AC439" s="97">
        <v>2916.1649448303483</v>
      </c>
      <c r="AD439" s="98">
        <f t="shared" si="167"/>
        <v>-2916.1649445666612</v>
      </c>
      <c r="AF439" s="117"/>
    </row>
    <row r="440" spans="1:32" x14ac:dyDescent="0.2">
      <c r="A440" s="63" t="s">
        <v>7</v>
      </c>
      <c r="B440" s="29">
        <v>403</v>
      </c>
      <c r="C440" s="103" t="s">
        <v>437</v>
      </c>
      <c r="D440" s="9">
        <v>0</v>
      </c>
      <c r="E440" s="11">
        <v>2.6368702085966919E-7</v>
      </c>
      <c r="F440" s="51"/>
      <c r="G440" s="16">
        <f t="shared" si="157"/>
        <v>2.6368702085966919E-7</v>
      </c>
      <c r="H440" s="58"/>
      <c r="I440" s="53">
        <f t="shared" si="168"/>
        <v>4.8947964771753361</v>
      </c>
      <c r="J440" s="118">
        <v>0</v>
      </c>
      <c r="K440" s="118">
        <v>0</v>
      </c>
      <c r="L440" s="118">
        <v>0</v>
      </c>
      <c r="M440" s="32">
        <f t="shared" si="169"/>
        <v>0</v>
      </c>
      <c r="N440" s="6">
        <f t="shared" si="170"/>
        <v>-2.6368702085966919E-7</v>
      </c>
      <c r="O440" s="20">
        <f t="shared" si="171"/>
        <v>-2.6368702085966919E-7</v>
      </c>
      <c r="Q440" s="17"/>
      <c r="R440" s="6">
        <f t="shared" si="172"/>
        <v>2.6368702085966919E-7</v>
      </c>
      <c r="T440" s="30">
        <v>4.8947964771753361</v>
      </c>
      <c r="U440" s="81" t="str">
        <f t="shared" si="173"/>
        <v>YES</v>
      </c>
      <c r="V440" s="84">
        <v>4.8947964771753361</v>
      </c>
      <c r="W440" s="84">
        <f t="shared" si="174"/>
        <v>4.8947964771753361</v>
      </c>
      <c r="X440" s="157">
        <v>5.0935713928501807</v>
      </c>
      <c r="Y440" s="90">
        <f t="shared" si="165"/>
        <v>-0.19877491567484462</v>
      </c>
      <c r="Z440" s="92"/>
      <c r="AA440" s="90">
        <f t="shared" si="166"/>
        <v>4.8947964771753361</v>
      </c>
      <c r="AC440" s="97">
        <v>2916.1649448303483</v>
      </c>
      <c r="AD440" s="98">
        <f t="shared" si="167"/>
        <v>-2916.1649445666612</v>
      </c>
      <c r="AF440" s="117"/>
    </row>
    <row r="441" spans="1:32" x14ac:dyDescent="0.2">
      <c r="A441" s="63" t="s">
        <v>7</v>
      </c>
      <c r="B441" s="29">
        <v>404</v>
      </c>
      <c r="C441" s="103" t="s">
        <v>438</v>
      </c>
      <c r="D441" s="9">
        <v>0</v>
      </c>
      <c r="E441" s="11">
        <v>2.6368702085966919E-7</v>
      </c>
      <c r="F441" s="51"/>
      <c r="G441" s="16">
        <f t="shared" si="157"/>
        <v>2.6368702085966919E-7</v>
      </c>
      <c r="H441" s="58"/>
      <c r="I441" s="53">
        <f t="shared" si="168"/>
        <v>4.8947964771753361</v>
      </c>
      <c r="J441" s="118">
        <v>0</v>
      </c>
      <c r="K441" s="118">
        <v>0</v>
      </c>
      <c r="L441" s="118">
        <v>0</v>
      </c>
      <c r="M441" s="32">
        <f t="shared" si="169"/>
        <v>0</v>
      </c>
      <c r="N441" s="6">
        <f t="shared" si="170"/>
        <v>-2.6368702085966919E-7</v>
      </c>
      <c r="O441" s="20">
        <f t="shared" si="171"/>
        <v>-2.6368702085966919E-7</v>
      </c>
      <c r="Q441" s="17"/>
      <c r="R441" s="6">
        <f t="shared" si="172"/>
        <v>2.6368702085966919E-7</v>
      </c>
      <c r="T441" s="30">
        <v>4.8947964771753361</v>
      </c>
      <c r="U441" s="81" t="str">
        <f t="shared" si="173"/>
        <v>YES</v>
      </c>
      <c r="V441" s="84">
        <v>4.8947964771753361</v>
      </c>
      <c r="W441" s="84">
        <f t="shared" si="174"/>
        <v>4.8947964771753361</v>
      </c>
      <c r="X441" s="157">
        <v>5.0935713928501807</v>
      </c>
      <c r="Y441" s="90">
        <f t="shared" si="165"/>
        <v>-0.19877491567484462</v>
      </c>
      <c r="Z441" s="92"/>
      <c r="AA441" s="90">
        <f t="shared" si="166"/>
        <v>4.8947964771753361</v>
      </c>
      <c r="AC441" s="97">
        <v>2916.1649448303483</v>
      </c>
      <c r="AD441" s="98">
        <f t="shared" si="167"/>
        <v>-2916.1649445666612</v>
      </c>
      <c r="AF441" s="117"/>
    </row>
    <row r="442" spans="1:32" x14ac:dyDescent="0.2">
      <c r="A442" s="93"/>
      <c r="B442" s="29">
        <v>405</v>
      </c>
      <c r="C442" s="93" t="s">
        <v>538</v>
      </c>
      <c r="D442" s="9">
        <v>0</v>
      </c>
      <c r="E442" s="11">
        <v>0</v>
      </c>
      <c r="F442" s="51"/>
      <c r="G442" s="16">
        <f t="shared" si="157"/>
        <v>0</v>
      </c>
      <c r="H442" s="58"/>
      <c r="I442" s="94"/>
      <c r="J442" s="118">
        <v>0</v>
      </c>
      <c r="K442" s="118">
        <v>0</v>
      </c>
      <c r="L442" s="118">
        <v>0</v>
      </c>
      <c r="M442" s="32">
        <f t="shared" si="169"/>
        <v>0</v>
      </c>
      <c r="N442" s="6">
        <f t="shared" si="170"/>
        <v>0</v>
      </c>
      <c r="O442" s="20">
        <f t="shared" si="171"/>
        <v>0</v>
      </c>
      <c r="Q442" s="17"/>
      <c r="R442" s="6">
        <f t="shared" si="172"/>
        <v>0</v>
      </c>
      <c r="T442" s="106"/>
      <c r="U442" s="81" t="str">
        <f t="shared" si="173"/>
        <v>NO</v>
      </c>
      <c r="V442" s="84">
        <v>0</v>
      </c>
      <c r="W442" s="84">
        <f t="shared" si="174"/>
        <v>0</v>
      </c>
      <c r="X442" s="157">
        <v>0</v>
      </c>
      <c r="Y442" s="90">
        <f t="shared" si="165"/>
        <v>0</v>
      </c>
      <c r="Z442" s="92"/>
      <c r="AA442" s="90">
        <f t="shared" si="166"/>
        <v>0</v>
      </c>
      <c r="AC442" s="97">
        <v>2916.1649448303483</v>
      </c>
      <c r="AD442" s="98">
        <f t="shared" si="167"/>
        <v>-2916.1649448303483</v>
      </c>
      <c r="AF442" s="117"/>
    </row>
    <row r="443" spans="1:32" x14ac:dyDescent="0.2">
      <c r="A443" s="63" t="s">
        <v>7</v>
      </c>
      <c r="B443" s="29">
        <v>406</v>
      </c>
      <c r="C443" s="28" t="s">
        <v>310</v>
      </c>
      <c r="D443" s="9">
        <v>4294.0250086157021</v>
      </c>
      <c r="E443" s="11">
        <v>258.13571515736032</v>
      </c>
      <c r="F443" s="51"/>
      <c r="G443" s="16">
        <f t="shared" si="157"/>
        <v>4552.1607237730623</v>
      </c>
      <c r="H443" s="58"/>
      <c r="I443" s="53">
        <f t="shared" si="168"/>
        <v>4.8947964771753361</v>
      </c>
      <c r="J443" s="118">
        <v>1762.1267317831209</v>
      </c>
      <c r="K443" s="118">
        <v>1027.9072602068206</v>
      </c>
      <c r="L443" s="118">
        <v>1762.1267317831209</v>
      </c>
      <c r="M443" s="32">
        <f t="shared" si="169"/>
        <v>4552.1607237730623</v>
      </c>
      <c r="N443" s="6">
        <f t="shared" si="170"/>
        <v>0</v>
      </c>
      <c r="O443" s="20">
        <f t="shared" si="171"/>
        <v>0</v>
      </c>
      <c r="Q443" s="66"/>
      <c r="R443" s="6">
        <f t="shared" si="172"/>
        <v>4552.1607237730623</v>
      </c>
      <c r="T443" s="30">
        <v>4.8947964771753361</v>
      </c>
      <c r="U443" s="81" t="str">
        <f t="shared" si="173"/>
        <v>YES</v>
      </c>
      <c r="V443" s="84">
        <v>4.8947964771753361</v>
      </c>
      <c r="W443" s="84">
        <f t="shared" si="174"/>
        <v>4.8947964771753361</v>
      </c>
      <c r="X443" s="157">
        <v>5.0935713928501798</v>
      </c>
      <c r="Y443" s="90">
        <f t="shared" si="165"/>
        <v>-0.19877491567484373</v>
      </c>
      <c r="Z443" s="92"/>
      <c r="AA443" s="90">
        <f t="shared" si="166"/>
        <v>4.8947964771753361</v>
      </c>
      <c r="AC443" s="97">
        <v>1995.270751726028</v>
      </c>
      <c r="AD443" s="98">
        <f t="shared" si="167"/>
        <v>2556.8899720470345</v>
      </c>
      <c r="AF443" s="117"/>
    </row>
    <row r="444" spans="1:32" x14ac:dyDescent="0.2">
      <c r="A444" s="63" t="s">
        <v>7</v>
      </c>
      <c r="B444" s="29">
        <v>407</v>
      </c>
      <c r="C444" s="103" t="s">
        <v>439</v>
      </c>
      <c r="D444" s="9">
        <v>0</v>
      </c>
      <c r="E444" s="11">
        <v>2.6368702085966919E-7</v>
      </c>
      <c r="F444" s="51"/>
      <c r="G444" s="16">
        <f t="shared" si="157"/>
        <v>2.6368702085966919E-7</v>
      </c>
      <c r="H444" s="58"/>
      <c r="I444" s="53">
        <f t="shared" si="168"/>
        <v>4.8947964771753361</v>
      </c>
      <c r="J444" s="118">
        <v>0</v>
      </c>
      <c r="K444" s="118">
        <v>0</v>
      </c>
      <c r="L444" s="118">
        <v>0</v>
      </c>
      <c r="M444" s="32">
        <f t="shared" si="169"/>
        <v>0</v>
      </c>
      <c r="N444" s="6">
        <f t="shared" si="170"/>
        <v>-2.6368702085966919E-7</v>
      </c>
      <c r="O444" s="20">
        <f t="shared" si="171"/>
        <v>-2.6368702085966919E-7</v>
      </c>
      <c r="Q444" s="17"/>
      <c r="R444" s="6">
        <f t="shared" si="172"/>
        <v>2.6368702085966919E-7</v>
      </c>
      <c r="T444" s="30">
        <v>4.8947964771753361</v>
      </c>
      <c r="U444" s="81" t="str">
        <f t="shared" si="173"/>
        <v>YES</v>
      </c>
      <c r="V444" s="84">
        <v>4.8947964771753361</v>
      </c>
      <c r="W444" s="84">
        <f t="shared" si="174"/>
        <v>4.8947964771753361</v>
      </c>
      <c r="X444" s="157">
        <v>5.0935713928501807</v>
      </c>
      <c r="Y444" s="90">
        <f t="shared" si="165"/>
        <v>-0.19877491567484462</v>
      </c>
      <c r="Z444" s="92"/>
      <c r="AA444" s="90">
        <f t="shared" si="166"/>
        <v>4.8947964771753361</v>
      </c>
      <c r="AC444" s="97">
        <v>2916.1649448303483</v>
      </c>
      <c r="AD444" s="98">
        <f t="shared" si="167"/>
        <v>-2916.1649445666612</v>
      </c>
      <c r="AF444" s="117"/>
    </row>
    <row r="445" spans="1:32" x14ac:dyDescent="0.2">
      <c r="A445" s="63" t="s">
        <v>16</v>
      </c>
      <c r="B445" s="29">
        <v>409</v>
      </c>
      <c r="C445" s="28" t="s">
        <v>311</v>
      </c>
      <c r="D445" s="9">
        <v>43078.767021918815</v>
      </c>
      <c r="E445" s="11">
        <v>3193.1063507206272</v>
      </c>
      <c r="F445" s="51"/>
      <c r="G445" s="16">
        <f t="shared" si="157"/>
        <v>46271.873372639442</v>
      </c>
      <c r="H445" s="58"/>
      <c r="I445" s="53">
        <f t="shared" si="168"/>
        <v>4.9594719584822551</v>
      </c>
      <c r="J445" s="118">
        <v>23210.328765696955</v>
      </c>
      <c r="K445" s="118">
        <v>12349.085176620814</v>
      </c>
      <c r="L445" s="118">
        <v>10712.459430321671</v>
      </c>
      <c r="M445" s="32">
        <f t="shared" si="169"/>
        <v>46271.873372639442</v>
      </c>
      <c r="N445" s="6">
        <f t="shared" si="170"/>
        <v>0</v>
      </c>
      <c r="O445" s="20">
        <f t="shared" si="171"/>
        <v>0</v>
      </c>
      <c r="Q445" s="66"/>
      <c r="R445" s="6">
        <f t="shared" si="172"/>
        <v>46271.873372639442</v>
      </c>
      <c r="T445" s="30">
        <v>4.9594719584822551</v>
      </c>
      <c r="U445" s="81" t="str">
        <f t="shared" si="173"/>
        <v>NO</v>
      </c>
      <c r="V445" s="84">
        <v>0</v>
      </c>
      <c r="W445" s="84">
        <f t="shared" si="174"/>
        <v>4.9594719584822551</v>
      </c>
      <c r="X445" s="157">
        <v>5.2045798536437688</v>
      </c>
      <c r="Y445" s="90">
        <f t="shared" si="165"/>
        <v>-0.24510789516151377</v>
      </c>
      <c r="Z445" s="92"/>
      <c r="AA445" s="90">
        <f t="shared" si="166"/>
        <v>4.9594719584822551</v>
      </c>
      <c r="AC445" s="97">
        <v>10978.625165886535</v>
      </c>
      <c r="AD445" s="98">
        <f t="shared" si="167"/>
        <v>35293.248206752905</v>
      </c>
      <c r="AF445" s="117"/>
    </row>
    <row r="446" spans="1:32" x14ac:dyDescent="0.2">
      <c r="A446" s="63" t="s">
        <v>7</v>
      </c>
      <c r="B446" s="29">
        <v>411</v>
      </c>
      <c r="C446" s="28" t="s">
        <v>312</v>
      </c>
      <c r="D446" s="9">
        <v>1662.2032291415621</v>
      </c>
      <c r="E446" s="11">
        <v>99.923502641558841</v>
      </c>
      <c r="F446" s="51"/>
      <c r="G446" s="16">
        <f t="shared" si="157"/>
        <v>1762.1267317831209</v>
      </c>
      <c r="H446" s="58"/>
      <c r="I446" s="53">
        <f t="shared" si="168"/>
        <v>4.8947964771753361</v>
      </c>
      <c r="J446" s="118">
        <v>881.06336589156047</v>
      </c>
      <c r="K446" s="118">
        <v>0</v>
      </c>
      <c r="L446" s="118">
        <v>881.06336589156047</v>
      </c>
      <c r="M446" s="32">
        <f t="shared" si="169"/>
        <v>1762.1267317831209</v>
      </c>
      <c r="N446" s="6">
        <f t="shared" si="170"/>
        <v>0</v>
      </c>
      <c r="O446" s="20">
        <f t="shared" si="171"/>
        <v>0</v>
      </c>
      <c r="Q446" s="66"/>
      <c r="R446" s="6">
        <f t="shared" si="172"/>
        <v>1762.1267317831209</v>
      </c>
      <c r="T446" s="30">
        <v>4.8947964771753361</v>
      </c>
      <c r="U446" s="81" t="str">
        <f t="shared" si="173"/>
        <v>YES</v>
      </c>
      <c r="V446" s="84">
        <v>4.8947964771753361</v>
      </c>
      <c r="W446" s="84">
        <f t="shared" si="174"/>
        <v>4.8947964771753361</v>
      </c>
      <c r="X446" s="157">
        <v>5.0935713928501798</v>
      </c>
      <c r="Y446" s="90">
        <f t="shared" si="165"/>
        <v>-0.19877491567484373</v>
      </c>
      <c r="Z446" s="92"/>
      <c r="AA446" s="90">
        <f t="shared" si="166"/>
        <v>4.8947964771753361</v>
      </c>
      <c r="AC446" s="97">
        <v>2916.1649448303483</v>
      </c>
      <c r="AD446" s="98">
        <f t="shared" si="167"/>
        <v>-1154.0382130472274</v>
      </c>
      <c r="AF446" s="117"/>
    </row>
    <row r="447" spans="1:32" x14ac:dyDescent="0.2">
      <c r="A447" s="93"/>
      <c r="B447" s="29">
        <v>412</v>
      </c>
      <c r="C447" s="28" t="s">
        <v>93</v>
      </c>
      <c r="D447" s="9">
        <v>0</v>
      </c>
      <c r="E447" s="11">
        <v>0</v>
      </c>
      <c r="F447" s="51"/>
      <c r="G447" s="16">
        <f t="shared" si="157"/>
        <v>0</v>
      </c>
      <c r="H447" s="58"/>
      <c r="I447" s="94"/>
      <c r="J447" s="118">
        <v>0</v>
      </c>
      <c r="K447" s="118">
        <v>0</v>
      </c>
      <c r="L447" s="118">
        <v>0</v>
      </c>
      <c r="M447" s="32">
        <f t="shared" si="169"/>
        <v>0</v>
      </c>
      <c r="N447" s="6">
        <f t="shared" si="170"/>
        <v>0</v>
      </c>
      <c r="O447" s="20">
        <f t="shared" si="171"/>
        <v>0</v>
      </c>
      <c r="Q447" s="17"/>
      <c r="R447" s="6">
        <f t="shared" si="172"/>
        <v>0</v>
      </c>
      <c r="T447" s="106"/>
      <c r="U447" s="81" t="str">
        <f t="shared" si="173"/>
        <v>NO</v>
      </c>
      <c r="V447" s="84">
        <v>0</v>
      </c>
      <c r="W447" s="84">
        <f t="shared" si="174"/>
        <v>0</v>
      </c>
      <c r="X447" s="157">
        <v>0</v>
      </c>
      <c r="Y447" s="90">
        <f t="shared" si="165"/>
        <v>0</v>
      </c>
      <c r="Z447" s="92"/>
      <c r="AA447" s="90">
        <f t="shared" si="166"/>
        <v>0</v>
      </c>
      <c r="AC447" s="97">
        <v>0</v>
      </c>
      <c r="AD447" s="98">
        <f t="shared" si="167"/>
        <v>0</v>
      </c>
      <c r="AF447" s="117"/>
    </row>
    <row r="448" spans="1:32" x14ac:dyDescent="0.2">
      <c r="A448" s="63" t="s">
        <v>7</v>
      </c>
      <c r="B448" s="29">
        <v>413</v>
      </c>
      <c r="C448" s="103" t="s">
        <v>440</v>
      </c>
      <c r="D448" s="9">
        <v>0</v>
      </c>
      <c r="E448" s="11">
        <v>2.6368702085966919E-7</v>
      </c>
      <c r="F448" s="51"/>
      <c r="G448" s="16">
        <f t="shared" si="157"/>
        <v>2.6368702085966919E-7</v>
      </c>
      <c r="H448" s="58"/>
      <c r="I448" s="53">
        <f t="shared" ref="I448" si="175">W448</f>
        <v>4.8947964771753361</v>
      </c>
      <c r="J448" s="118">
        <v>0</v>
      </c>
      <c r="K448" s="118">
        <v>0</v>
      </c>
      <c r="L448" s="118">
        <v>0</v>
      </c>
      <c r="M448" s="32">
        <f t="shared" si="169"/>
        <v>0</v>
      </c>
      <c r="N448" s="6">
        <f t="shared" si="170"/>
        <v>-2.6368702085966919E-7</v>
      </c>
      <c r="O448" s="20">
        <f t="shared" si="171"/>
        <v>-2.6368702085966919E-7</v>
      </c>
      <c r="Q448" s="17"/>
      <c r="R448" s="6">
        <f t="shared" si="172"/>
        <v>2.6368702085966919E-7</v>
      </c>
      <c r="T448" s="30">
        <v>4.8947964771753361</v>
      </c>
      <c r="U448" s="81" t="str">
        <f t="shared" si="173"/>
        <v>YES</v>
      </c>
      <c r="V448" s="84">
        <v>4.8947964771753361</v>
      </c>
      <c r="W448" s="84">
        <f t="shared" si="174"/>
        <v>4.8947964771753361</v>
      </c>
      <c r="X448" s="157">
        <v>5.0935713928501807</v>
      </c>
      <c r="Y448" s="90">
        <f t="shared" si="165"/>
        <v>-0.19877491567484462</v>
      </c>
      <c r="Z448" s="92"/>
      <c r="AA448" s="90">
        <f t="shared" si="166"/>
        <v>4.8947964771753361</v>
      </c>
      <c r="AC448" s="97">
        <v>2916.1649448303483</v>
      </c>
      <c r="AD448" s="98">
        <f t="shared" si="167"/>
        <v>-2916.1649445666612</v>
      </c>
      <c r="AF448" s="117"/>
    </row>
    <row r="449" spans="1:32" x14ac:dyDescent="0.2">
      <c r="A449" s="63" t="s">
        <v>7</v>
      </c>
      <c r="B449" s="29">
        <v>415</v>
      </c>
      <c r="C449" s="28" t="s">
        <v>313</v>
      </c>
      <c r="D449" s="9">
        <v>1662.2032291415621</v>
      </c>
      <c r="E449" s="11">
        <v>99.923502641558841</v>
      </c>
      <c r="F449" s="51"/>
      <c r="G449" s="16">
        <f t="shared" si="157"/>
        <v>1762.1267317831209</v>
      </c>
      <c r="H449" s="58"/>
      <c r="I449" s="53">
        <f t="shared" si="168"/>
        <v>4.8947964771753361</v>
      </c>
      <c r="J449" s="118">
        <v>881.06336589156047</v>
      </c>
      <c r="K449" s="118">
        <v>0</v>
      </c>
      <c r="L449" s="118">
        <v>881.06336589156047</v>
      </c>
      <c r="M449" s="32">
        <f t="shared" si="169"/>
        <v>1762.1267317831209</v>
      </c>
      <c r="N449" s="6">
        <f t="shared" si="170"/>
        <v>0</v>
      </c>
      <c r="O449" s="20">
        <f t="shared" si="171"/>
        <v>0</v>
      </c>
      <c r="Q449" s="66"/>
      <c r="R449" s="6">
        <f t="shared" si="172"/>
        <v>1762.1267317831209</v>
      </c>
      <c r="T449" s="30">
        <v>4.8947964771753361</v>
      </c>
      <c r="U449" s="81" t="str">
        <f t="shared" si="173"/>
        <v>YES</v>
      </c>
      <c r="V449" s="84">
        <v>4.8947964771753361</v>
      </c>
      <c r="W449" s="84">
        <f t="shared" si="174"/>
        <v>4.8947964771753361</v>
      </c>
      <c r="X449" s="157">
        <v>5.0935713928501798</v>
      </c>
      <c r="Y449" s="90">
        <f t="shared" si="165"/>
        <v>-0.19877491567484373</v>
      </c>
      <c r="Z449" s="92"/>
      <c r="AA449" s="90">
        <f t="shared" si="166"/>
        <v>4.8947964771753361</v>
      </c>
      <c r="AC449" s="97">
        <v>2762.6825793129619</v>
      </c>
      <c r="AD449" s="98">
        <f t="shared" si="167"/>
        <v>-1000.555847529841</v>
      </c>
      <c r="AF449" s="117"/>
    </row>
    <row r="450" spans="1:32" x14ac:dyDescent="0.2">
      <c r="A450" s="63" t="s">
        <v>7</v>
      </c>
      <c r="B450" s="29">
        <v>419</v>
      </c>
      <c r="C450" s="28" t="s">
        <v>314</v>
      </c>
      <c r="D450" s="9">
        <v>831.10161457078107</v>
      </c>
      <c r="E450" s="11">
        <v>49.96175132077942</v>
      </c>
      <c r="F450" s="51"/>
      <c r="G450" s="16">
        <f t="shared" si="157"/>
        <v>881.06336589156047</v>
      </c>
      <c r="H450" s="58"/>
      <c r="I450" s="53">
        <f t="shared" si="168"/>
        <v>4.8947964771753361</v>
      </c>
      <c r="J450" s="118">
        <v>0</v>
      </c>
      <c r="K450" s="118">
        <v>0</v>
      </c>
      <c r="L450" s="118">
        <v>881.06336589156047</v>
      </c>
      <c r="M450" s="32">
        <f t="shared" si="169"/>
        <v>881.06336589156047</v>
      </c>
      <c r="N450" s="6">
        <f t="shared" si="170"/>
        <v>0</v>
      </c>
      <c r="O450" s="20">
        <f t="shared" si="171"/>
        <v>0</v>
      </c>
      <c r="Q450" s="66"/>
      <c r="R450" s="6">
        <f t="shared" si="172"/>
        <v>881.06336589156047</v>
      </c>
      <c r="T450" s="30">
        <v>4.8947964771753361</v>
      </c>
      <c r="U450" s="81" t="str">
        <f t="shared" si="173"/>
        <v>YES</v>
      </c>
      <c r="V450" s="84">
        <v>4.8947964771753361</v>
      </c>
      <c r="W450" s="84">
        <f t="shared" si="174"/>
        <v>4.8947964771753361</v>
      </c>
      <c r="X450" s="157">
        <v>5.0935713928501798</v>
      </c>
      <c r="Y450" s="90">
        <f t="shared" si="165"/>
        <v>-0.19877491567484373</v>
      </c>
      <c r="Z450" s="92"/>
      <c r="AA450" s="90">
        <f t="shared" si="166"/>
        <v>4.8947964771753361</v>
      </c>
      <c r="AC450" s="97">
        <v>920.89419310432049</v>
      </c>
      <c r="AD450" s="98">
        <f t="shared" si="167"/>
        <v>-39.830827212760028</v>
      </c>
      <c r="AF450" s="117"/>
    </row>
    <row r="451" spans="1:32" x14ac:dyDescent="0.2">
      <c r="A451" s="63" t="s">
        <v>7</v>
      </c>
      <c r="B451" s="29">
        <v>420</v>
      </c>
      <c r="C451" s="28" t="s">
        <v>441</v>
      </c>
      <c r="D451" s="9">
        <v>2770.3387152359364</v>
      </c>
      <c r="E451" s="11">
        <v>166.53917106926474</v>
      </c>
      <c r="F451" s="51"/>
      <c r="G451" s="16">
        <f t="shared" si="157"/>
        <v>2936.8778863052012</v>
      </c>
      <c r="H451" s="58"/>
      <c r="I451" s="53">
        <f t="shared" si="168"/>
        <v>4.8947964771753361</v>
      </c>
      <c r="J451" s="118">
        <v>0</v>
      </c>
      <c r="K451" s="118">
        <v>2055.8145204136413</v>
      </c>
      <c r="L451" s="118">
        <v>881.06336589156047</v>
      </c>
      <c r="M451" s="32">
        <f t="shared" si="169"/>
        <v>2936.8778863052016</v>
      </c>
      <c r="N451" s="6">
        <f t="shared" si="170"/>
        <v>4.5474735088646412E-13</v>
      </c>
      <c r="O451" s="20">
        <f t="shared" si="171"/>
        <v>4.5474735088646412E-13</v>
      </c>
      <c r="Q451" s="17"/>
      <c r="R451" s="6">
        <f t="shared" si="172"/>
        <v>2936.8778863052012</v>
      </c>
      <c r="T451" s="30">
        <v>4.8947964771753361</v>
      </c>
      <c r="U451" s="81" t="str">
        <f t="shared" si="173"/>
        <v>YES</v>
      </c>
      <c r="V451" s="84">
        <v>4.8947964771753361</v>
      </c>
      <c r="W451" s="84">
        <f t="shared" si="174"/>
        <v>4.8947964771753361</v>
      </c>
      <c r="X451" s="157">
        <v>5.0935713928501798</v>
      </c>
      <c r="Y451" s="90">
        <f t="shared" si="165"/>
        <v>-0.19877491567484373</v>
      </c>
      <c r="Z451" s="92"/>
      <c r="AA451" s="90">
        <f t="shared" si="166"/>
        <v>4.8947964771753361</v>
      </c>
      <c r="AC451" s="97">
        <v>2916.1649448303483</v>
      </c>
      <c r="AD451" s="98">
        <f t="shared" si="167"/>
        <v>20.712941474852869</v>
      </c>
      <c r="AF451" s="117"/>
    </row>
    <row r="452" spans="1:32" x14ac:dyDescent="0.2">
      <c r="A452" s="93"/>
      <c r="B452" s="29">
        <v>421</v>
      </c>
      <c r="C452" s="93" t="s">
        <v>539</v>
      </c>
      <c r="D452" s="9">
        <v>0</v>
      </c>
      <c r="E452" s="11">
        <v>0</v>
      </c>
      <c r="F452" s="51"/>
      <c r="G452" s="16">
        <f t="shared" si="157"/>
        <v>0</v>
      </c>
      <c r="H452" s="58"/>
      <c r="I452" s="94"/>
      <c r="J452" s="118">
        <v>0</v>
      </c>
      <c r="K452" s="118">
        <v>0</v>
      </c>
      <c r="L452" s="118">
        <v>0</v>
      </c>
      <c r="M452" s="32">
        <f t="shared" si="169"/>
        <v>0</v>
      </c>
      <c r="N452" s="6">
        <f t="shared" si="170"/>
        <v>0</v>
      </c>
      <c r="O452" s="20">
        <f t="shared" si="171"/>
        <v>0</v>
      </c>
      <c r="Q452" s="17"/>
      <c r="R452" s="6">
        <f t="shared" si="172"/>
        <v>0</v>
      </c>
      <c r="T452" s="106"/>
      <c r="U452" s="81" t="str">
        <f t="shared" si="173"/>
        <v>NO</v>
      </c>
      <c r="V452" s="84">
        <v>0</v>
      </c>
      <c r="W452" s="84">
        <f t="shared" si="174"/>
        <v>0</v>
      </c>
      <c r="X452" s="157">
        <v>0</v>
      </c>
      <c r="Y452" s="90">
        <f t="shared" si="165"/>
        <v>0</v>
      </c>
      <c r="Z452" s="92"/>
      <c r="AA452" s="90">
        <f t="shared" si="166"/>
        <v>0</v>
      </c>
      <c r="AC452" s="97">
        <v>920.89419310432049</v>
      </c>
      <c r="AD452" s="98">
        <f t="shared" si="167"/>
        <v>-920.89419310432049</v>
      </c>
      <c r="AF452" s="117"/>
    </row>
    <row r="453" spans="1:32" x14ac:dyDescent="0.2">
      <c r="A453" s="63" t="s">
        <v>7</v>
      </c>
      <c r="B453" s="29">
        <v>422</v>
      </c>
      <c r="C453" s="28" t="s">
        <v>315</v>
      </c>
      <c r="D453" s="9">
        <v>4155.5080728539051</v>
      </c>
      <c r="E453" s="11">
        <v>249.80875660389711</v>
      </c>
      <c r="F453" s="51"/>
      <c r="G453" s="16">
        <f t="shared" ref="G453:G516" si="176">SUM(D453:F453)</f>
        <v>4405.3168294578027</v>
      </c>
      <c r="H453" s="58"/>
      <c r="I453" s="53">
        <f t="shared" ref="I453:I516" si="177">W453</f>
        <v>4.8947964771753361</v>
      </c>
      <c r="J453" s="118">
        <v>3524.2534635662419</v>
      </c>
      <c r="K453" s="118">
        <v>0</v>
      </c>
      <c r="L453" s="118">
        <v>881.06336589156047</v>
      </c>
      <c r="M453" s="32">
        <f t="shared" ref="M453:M516" si="178">L453+K453+J453</f>
        <v>4405.3168294578027</v>
      </c>
      <c r="N453" s="6">
        <f t="shared" ref="N453:N516" si="179">M453-G453-F453</f>
        <v>0</v>
      </c>
      <c r="O453" s="20">
        <f t="shared" ref="O453:O516" si="180">IF(ISERROR(N453), 0, N453)</f>
        <v>0</v>
      </c>
      <c r="Q453" s="66"/>
      <c r="R453" s="6">
        <f t="shared" ref="R453:R516" si="181">G453-Q453</f>
        <v>4405.3168294578027</v>
      </c>
      <c r="T453" s="30">
        <v>4.8947964771753361</v>
      </c>
      <c r="U453" s="81" t="str">
        <f t="shared" ref="U453:U516" si="182">IF(A453="Childminders","YES","NO")</f>
        <v>YES</v>
      </c>
      <c r="V453" s="84">
        <v>4.8947964771753361</v>
      </c>
      <c r="W453" s="84">
        <f t="shared" ref="W453:W516" si="183">MAX(T453,V453)</f>
        <v>4.8947964771753361</v>
      </c>
      <c r="X453" s="157">
        <v>5.0935713928501798</v>
      </c>
      <c r="Y453" s="90">
        <f t="shared" ref="Y453:Y516" si="184">I453-X453</f>
        <v>-0.19877491567484373</v>
      </c>
      <c r="Z453" s="92"/>
      <c r="AA453" s="90">
        <f t="shared" ref="AA453:AA516" si="185">I453-Z453</f>
        <v>4.8947964771753361</v>
      </c>
      <c r="AC453" s="97">
        <v>920.89419310432049</v>
      </c>
      <c r="AD453" s="98">
        <f t="shared" ref="AD453:AD516" si="186">G453-AC453</f>
        <v>3484.4226363534822</v>
      </c>
      <c r="AF453" s="117"/>
    </row>
    <row r="454" spans="1:32" x14ac:dyDescent="0.2">
      <c r="A454" s="63" t="s">
        <v>7</v>
      </c>
      <c r="B454" s="29">
        <v>423</v>
      </c>
      <c r="C454" s="103" t="s">
        <v>442</v>
      </c>
      <c r="D454" s="9">
        <v>0</v>
      </c>
      <c r="E454" s="11">
        <v>2.6368702085966919E-7</v>
      </c>
      <c r="F454" s="51"/>
      <c r="G454" s="16">
        <f t="shared" si="176"/>
        <v>2.6368702085966919E-7</v>
      </c>
      <c r="H454" s="58"/>
      <c r="I454" s="53">
        <f t="shared" si="177"/>
        <v>4.8947964771753361</v>
      </c>
      <c r="J454" s="118">
        <v>0</v>
      </c>
      <c r="K454" s="118">
        <v>0</v>
      </c>
      <c r="L454" s="118">
        <v>0</v>
      </c>
      <c r="M454" s="32">
        <f t="shared" si="178"/>
        <v>0</v>
      </c>
      <c r="N454" s="6">
        <f t="shared" si="179"/>
        <v>-2.6368702085966919E-7</v>
      </c>
      <c r="O454" s="20">
        <f t="shared" si="180"/>
        <v>-2.6368702085966919E-7</v>
      </c>
      <c r="Q454" s="17"/>
      <c r="R454" s="6">
        <f t="shared" si="181"/>
        <v>2.6368702085966919E-7</v>
      </c>
      <c r="T454" s="30">
        <v>4.8947964771753361</v>
      </c>
      <c r="U454" s="81" t="str">
        <f t="shared" si="182"/>
        <v>YES</v>
      </c>
      <c r="V454" s="84">
        <v>4.8947964771753361</v>
      </c>
      <c r="W454" s="84">
        <f t="shared" si="183"/>
        <v>4.8947964771753361</v>
      </c>
      <c r="X454" s="157">
        <v>5.0935713928501807</v>
      </c>
      <c r="Y454" s="90">
        <f t="shared" si="184"/>
        <v>-0.19877491567484462</v>
      </c>
      <c r="Z454" s="92"/>
      <c r="AA454" s="90">
        <f t="shared" si="185"/>
        <v>4.8947964771753361</v>
      </c>
      <c r="AC454" s="97">
        <v>2916.1649448303483</v>
      </c>
      <c r="AD454" s="98">
        <f t="shared" si="186"/>
        <v>-2916.1649445666612</v>
      </c>
      <c r="AF454" s="117"/>
    </row>
    <row r="455" spans="1:32" x14ac:dyDescent="0.2">
      <c r="A455" s="63" t="s">
        <v>7</v>
      </c>
      <c r="B455" s="29">
        <v>424</v>
      </c>
      <c r="C455" s="28" t="s">
        <v>316</v>
      </c>
      <c r="D455" s="9">
        <v>9003.6008245167941</v>
      </c>
      <c r="E455" s="11">
        <v>541.25230597511052</v>
      </c>
      <c r="F455" s="51"/>
      <c r="G455" s="16">
        <f t="shared" si="176"/>
        <v>9544.8531304919052</v>
      </c>
      <c r="H455" s="58"/>
      <c r="I455" s="53">
        <f t="shared" si="177"/>
        <v>4.8947964771753361</v>
      </c>
      <c r="J455" s="118">
        <v>2643.1900976746815</v>
      </c>
      <c r="K455" s="118">
        <v>5139.5363010341025</v>
      </c>
      <c r="L455" s="118">
        <v>1762.1267317831209</v>
      </c>
      <c r="M455" s="32">
        <f t="shared" si="178"/>
        <v>9544.8531304919052</v>
      </c>
      <c r="N455" s="6">
        <f t="shared" si="179"/>
        <v>0</v>
      </c>
      <c r="O455" s="20">
        <f t="shared" si="180"/>
        <v>0</v>
      </c>
      <c r="Q455" s="66"/>
      <c r="R455" s="6">
        <f t="shared" si="181"/>
        <v>9544.8531304919052</v>
      </c>
      <c r="T455" s="30">
        <v>4.8947964771753361</v>
      </c>
      <c r="U455" s="81" t="str">
        <f t="shared" si="182"/>
        <v>YES</v>
      </c>
      <c r="V455" s="84">
        <v>4.8947964771753361</v>
      </c>
      <c r="W455" s="84">
        <f t="shared" si="183"/>
        <v>4.8947964771753361</v>
      </c>
      <c r="X455" s="157">
        <v>5.0935713928501798</v>
      </c>
      <c r="Y455" s="90">
        <f t="shared" si="184"/>
        <v>-0.19877491567484373</v>
      </c>
      <c r="Z455" s="92"/>
      <c r="AA455" s="90">
        <f t="shared" si="185"/>
        <v>4.8947964771753361</v>
      </c>
      <c r="AC455" s="97">
        <v>2916.1649448303483</v>
      </c>
      <c r="AD455" s="98">
        <f t="shared" si="186"/>
        <v>6628.6881856615564</v>
      </c>
      <c r="AF455" s="117"/>
    </row>
    <row r="456" spans="1:32" x14ac:dyDescent="0.2">
      <c r="A456" s="63" t="s">
        <v>7</v>
      </c>
      <c r="B456" s="29">
        <v>426</v>
      </c>
      <c r="C456" s="103" t="s">
        <v>443</v>
      </c>
      <c r="D456" s="9">
        <v>1662.2032291415621</v>
      </c>
      <c r="E456" s="11">
        <v>99.923502641558841</v>
      </c>
      <c r="F456" s="51"/>
      <c r="G456" s="16">
        <f t="shared" si="176"/>
        <v>1762.1267317831209</v>
      </c>
      <c r="H456" s="58"/>
      <c r="I456" s="53">
        <f t="shared" si="177"/>
        <v>4.8947964771753361</v>
      </c>
      <c r="J456" s="118">
        <v>1762.1267317831209</v>
      </c>
      <c r="K456" s="118">
        <v>0</v>
      </c>
      <c r="L456" s="118">
        <v>0</v>
      </c>
      <c r="M456" s="32">
        <f t="shared" si="178"/>
        <v>1762.1267317831209</v>
      </c>
      <c r="N456" s="6">
        <f t="shared" si="179"/>
        <v>0</v>
      </c>
      <c r="O456" s="20">
        <f t="shared" si="180"/>
        <v>0</v>
      </c>
      <c r="Q456" s="17"/>
      <c r="R456" s="6">
        <f t="shared" si="181"/>
        <v>1762.1267317831209</v>
      </c>
      <c r="T456" s="30">
        <v>4.8947964771753361</v>
      </c>
      <c r="U456" s="81" t="str">
        <f t="shared" si="182"/>
        <v>YES</v>
      </c>
      <c r="V456" s="84">
        <v>4.8947964771753361</v>
      </c>
      <c r="W456" s="84">
        <f t="shared" si="183"/>
        <v>4.8947964771753361</v>
      </c>
      <c r="X456" s="157">
        <v>5.0935713928501807</v>
      </c>
      <c r="Y456" s="90">
        <f t="shared" si="184"/>
        <v>-0.19877491567484462</v>
      </c>
      <c r="Z456" s="92"/>
      <c r="AA456" s="90">
        <f t="shared" si="185"/>
        <v>4.8947964771753361</v>
      </c>
      <c r="AC456" s="97">
        <v>2916.1649448303483</v>
      </c>
      <c r="AD456" s="98">
        <f t="shared" si="186"/>
        <v>-1154.0382130472274</v>
      </c>
      <c r="AF456" s="117"/>
    </row>
    <row r="457" spans="1:32" x14ac:dyDescent="0.2">
      <c r="A457" s="93"/>
      <c r="B457" s="29">
        <v>427</v>
      </c>
      <c r="C457" s="93" t="s">
        <v>540</v>
      </c>
      <c r="D457" s="9">
        <v>0</v>
      </c>
      <c r="E457" s="11">
        <v>0</v>
      </c>
      <c r="F457" s="51"/>
      <c r="G457" s="16">
        <f t="shared" si="176"/>
        <v>0</v>
      </c>
      <c r="H457" s="58"/>
      <c r="I457" s="94"/>
      <c r="J457" s="118">
        <v>0</v>
      </c>
      <c r="K457" s="118">
        <v>0</v>
      </c>
      <c r="L457" s="118">
        <v>0</v>
      </c>
      <c r="M457" s="32">
        <f t="shared" si="178"/>
        <v>0</v>
      </c>
      <c r="N457" s="6">
        <f t="shared" si="179"/>
        <v>0</v>
      </c>
      <c r="O457" s="20">
        <f t="shared" si="180"/>
        <v>0</v>
      </c>
      <c r="Q457" s="17"/>
      <c r="R457" s="6">
        <f t="shared" si="181"/>
        <v>0</v>
      </c>
      <c r="T457" s="106"/>
      <c r="U457" s="81" t="str">
        <f t="shared" si="182"/>
        <v>NO</v>
      </c>
      <c r="V457" s="84">
        <v>0</v>
      </c>
      <c r="W457" s="84">
        <f t="shared" si="183"/>
        <v>0</v>
      </c>
      <c r="X457" s="157">
        <v>0</v>
      </c>
      <c r="Y457" s="90">
        <f t="shared" si="184"/>
        <v>0</v>
      </c>
      <c r="Z457" s="92"/>
      <c r="AA457" s="90">
        <f t="shared" si="185"/>
        <v>0</v>
      </c>
      <c r="AC457" s="97">
        <v>2916.1649448303483</v>
      </c>
      <c r="AD457" s="98">
        <f t="shared" si="186"/>
        <v>-2916.1649448303483</v>
      </c>
      <c r="AF457" s="117"/>
    </row>
    <row r="458" spans="1:32" x14ac:dyDescent="0.2">
      <c r="A458" s="63" t="s">
        <v>7</v>
      </c>
      <c r="B458" s="29">
        <v>429</v>
      </c>
      <c r="C458" s="28" t="s">
        <v>317</v>
      </c>
      <c r="D458" s="9">
        <v>9142.117760278592</v>
      </c>
      <c r="E458" s="11">
        <v>685.02715464280482</v>
      </c>
      <c r="F458" s="51"/>
      <c r="G458" s="16">
        <f t="shared" si="176"/>
        <v>9827.1449149213968</v>
      </c>
      <c r="H458" s="58"/>
      <c r="I458" s="53">
        <f t="shared" si="177"/>
        <v>4.9632045024855538</v>
      </c>
      <c r="J458" s="118">
        <v>893.37681044739963</v>
      </c>
      <c r="K458" s="118">
        <v>6253.6376731317978</v>
      </c>
      <c r="L458" s="118">
        <v>2680.1304313421992</v>
      </c>
      <c r="M458" s="32">
        <f t="shared" si="178"/>
        <v>9827.1449149213968</v>
      </c>
      <c r="N458" s="6">
        <f t="shared" si="179"/>
        <v>0</v>
      </c>
      <c r="O458" s="20">
        <f t="shared" si="180"/>
        <v>0</v>
      </c>
      <c r="Q458" s="66"/>
      <c r="R458" s="6">
        <f t="shared" si="181"/>
        <v>9827.1449149213968</v>
      </c>
      <c r="T458" s="30">
        <v>4.9632045024855538</v>
      </c>
      <c r="U458" s="81" t="str">
        <f t="shared" si="182"/>
        <v>YES</v>
      </c>
      <c r="V458" s="84">
        <v>4.8947964771753361</v>
      </c>
      <c r="W458" s="84">
        <f t="shared" si="183"/>
        <v>4.9632045024855538</v>
      </c>
      <c r="X458" s="157">
        <v>5.0935713928501798</v>
      </c>
      <c r="Y458" s="90">
        <f t="shared" si="184"/>
        <v>-0.13036689036462601</v>
      </c>
      <c r="Z458" s="92"/>
      <c r="AA458" s="90">
        <f t="shared" si="185"/>
        <v>4.9632045024855538</v>
      </c>
      <c r="AC458" s="97">
        <v>4757.9533310389897</v>
      </c>
      <c r="AD458" s="98">
        <f t="shared" si="186"/>
        <v>5069.191583882407</v>
      </c>
      <c r="AF458" s="117"/>
    </row>
    <row r="459" spans="1:32" x14ac:dyDescent="0.2">
      <c r="A459" s="63" t="s">
        <v>58</v>
      </c>
      <c r="B459" s="29">
        <v>430</v>
      </c>
      <c r="C459" s="28" t="s">
        <v>318</v>
      </c>
      <c r="D459" s="9">
        <v>28673.005702691946</v>
      </c>
      <c r="E459" s="11">
        <v>1621.7283835537246</v>
      </c>
      <c r="F459" s="51"/>
      <c r="G459" s="16">
        <f t="shared" si="176"/>
        <v>30294.734086245669</v>
      </c>
      <c r="H459" s="58"/>
      <c r="I459" s="53">
        <f t="shared" si="177"/>
        <v>4.8783790799107356</v>
      </c>
      <c r="J459" s="118">
        <v>7902.974109455392</v>
      </c>
      <c r="K459" s="118">
        <v>9220.1364610312903</v>
      </c>
      <c r="L459" s="118">
        <v>13171.623515758985</v>
      </c>
      <c r="M459" s="32">
        <f t="shared" si="178"/>
        <v>30294.734086245669</v>
      </c>
      <c r="N459" s="6">
        <f t="shared" si="179"/>
        <v>0</v>
      </c>
      <c r="O459" s="20">
        <f t="shared" si="180"/>
        <v>0</v>
      </c>
      <c r="Q459" s="66"/>
      <c r="R459" s="6">
        <f t="shared" si="181"/>
        <v>30294.734086245669</v>
      </c>
      <c r="T459" s="30">
        <v>4.8783790799107356</v>
      </c>
      <c r="U459" s="81" t="str">
        <f t="shared" si="182"/>
        <v>NO</v>
      </c>
      <c r="V459" s="84">
        <v>0</v>
      </c>
      <c r="W459" s="84">
        <f t="shared" si="183"/>
        <v>4.8783790799107356</v>
      </c>
      <c r="X459" s="157">
        <v>5.0652416292195648</v>
      </c>
      <c r="Y459" s="90">
        <f t="shared" si="184"/>
        <v>-0.18686254930882917</v>
      </c>
      <c r="Z459" s="92"/>
      <c r="AA459" s="90">
        <f t="shared" si="185"/>
        <v>4.8783790799107356</v>
      </c>
      <c r="AC459" s="97">
        <v>6714.472533219845</v>
      </c>
      <c r="AD459" s="98">
        <f t="shared" si="186"/>
        <v>23580.261553025826</v>
      </c>
      <c r="AF459" s="117"/>
    </row>
    <row r="460" spans="1:32" x14ac:dyDescent="0.2">
      <c r="A460" s="93"/>
      <c r="B460" s="29">
        <v>435</v>
      </c>
      <c r="C460" s="28" t="s">
        <v>93</v>
      </c>
      <c r="D460" s="9">
        <v>0</v>
      </c>
      <c r="E460" s="11">
        <v>0</v>
      </c>
      <c r="F460" s="51"/>
      <c r="G460" s="16">
        <f t="shared" si="176"/>
        <v>0</v>
      </c>
      <c r="H460" s="58"/>
      <c r="I460" s="94"/>
      <c r="J460" s="118">
        <v>0</v>
      </c>
      <c r="K460" s="118">
        <v>0</v>
      </c>
      <c r="L460" s="118">
        <v>0</v>
      </c>
      <c r="M460" s="32">
        <f t="shared" si="178"/>
        <v>0</v>
      </c>
      <c r="N460" s="6">
        <f t="shared" si="179"/>
        <v>0</v>
      </c>
      <c r="O460" s="20">
        <f t="shared" si="180"/>
        <v>0</v>
      </c>
      <c r="Q460" s="66"/>
      <c r="R460" s="6">
        <f t="shared" si="181"/>
        <v>0</v>
      </c>
      <c r="T460" s="106"/>
      <c r="U460" s="81" t="str">
        <f t="shared" si="182"/>
        <v>NO</v>
      </c>
      <c r="V460" s="84">
        <v>0</v>
      </c>
      <c r="W460" s="84">
        <f t="shared" si="183"/>
        <v>0</v>
      </c>
      <c r="X460" s="157">
        <v>0</v>
      </c>
      <c r="Y460" s="90">
        <f t="shared" si="184"/>
        <v>0</v>
      </c>
      <c r="Z460" s="92"/>
      <c r="AA460" s="90">
        <f t="shared" si="185"/>
        <v>0</v>
      </c>
      <c r="AC460" s="97">
        <v>0</v>
      </c>
      <c r="AD460" s="98">
        <f t="shared" si="186"/>
        <v>0</v>
      </c>
      <c r="AF460" s="117"/>
    </row>
    <row r="461" spans="1:32" x14ac:dyDescent="0.2">
      <c r="A461" s="63" t="s">
        <v>7</v>
      </c>
      <c r="B461" s="29">
        <v>436</v>
      </c>
      <c r="C461" s="103" t="s">
        <v>444</v>
      </c>
      <c r="D461" s="9">
        <v>0</v>
      </c>
      <c r="E461" s="11">
        <v>2.6368702085966919E-7</v>
      </c>
      <c r="F461" s="51"/>
      <c r="G461" s="16">
        <f t="shared" si="176"/>
        <v>2.6368702085966919E-7</v>
      </c>
      <c r="H461" s="58"/>
      <c r="I461" s="53">
        <f t="shared" ref="I461:I462" si="187">W461</f>
        <v>4.8947964771753361</v>
      </c>
      <c r="J461" s="118">
        <v>0</v>
      </c>
      <c r="K461" s="118">
        <v>0</v>
      </c>
      <c r="L461" s="118">
        <v>0</v>
      </c>
      <c r="M461" s="32">
        <f t="shared" si="178"/>
        <v>0</v>
      </c>
      <c r="N461" s="6">
        <f t="shared" si="179"/>
        <v>-2.6368702085966919E-7</v>
      </c>
      <c r="O461" s="20">
        <f t="shared" si="180"/>
        <v>-2.6368702085966919E-7</v>
      </c>
      <c r="Q461" s="17"/>
      <c r="R461" s="6">
        <f t="shared" si="181"/>
        <v>2.6368702085966919E-7</v>
      </c>
      <c r="T461" s="30">
        <v>4.8947964771753361</v>
      </c>
      <c r="U461" s="81" t="str">
        <f t="shared" si="182"/>
        <v>YES</v>
      </c>
      <c r="V461" s="84">
        <v>4.8947964771753361</v>
      </c>
      <c r="W461" s="84">
        <f t="shared" si="183"/>
        <v>4.8947964771753361</v>
      </c>
      <c r="X461" s="157">
        <v>5.0935713928501807</v>
      </c>
      <c r="Y461" s="90">
        <f t="shared" si="184"/>
        <v>-0.19877491567484462</v>
      </c>
      <c r="Z461" s="92"/>
      <c r="AA461" s="90">
        <f t="shared" si="185"/>
        <v>4.8947964771753361</v>
      </c>
      <c r="AC461" s="97">
        <v>2916.1649448303483</v>
      </c>
      <c r="AD461" s="98">
        <f t="shared" si="186"/>
        <v>-2916.1649445666612</v>
      </c>
      <c r="AF461" s="117"/>
    </row>
    <row r="462" spans="1:32" x14ac:dyDescent="0.2">
      <c r="A462" s="63" t="s">
        <v>7</v>
      </c>
      <c r="B462" s="29">
        <v>440</v>
      </c>
      <c r="C462" s="28" t="s">
        <v>445</v>
      </c>
      <c r="D462" s="9">
        <v>2687.2285537788589</v>
      </c>
      <c r="E462" s="11">
        <v>161.54299593718679</v>
      </c>
      <c r="F462" s="51"/>
      <c r="G462" s="16">
        <f t="shared" si="176"/>
        <v>2848.7715497160457</v>
      </c>
      <c r="H462" s="58"/>
      <c r="I462" s="53">
        <f t="shared" si="187"/>
        <v>4.8947964771753361</v>
      </c>
      <c r="J462" s="118">
        <v>881.06336589156047</v>
      </c>
      <c r="K462" s="118">
        <v>1439.070164289549</v>
      </c>
      <c r="L462" s="118">
        <v>528.63801953493635</v>
      </c>
      <c r="M462" s="32">
        <f t="shared" si="178"/>
        <v>2848.7715497160457</v>
      </c>
      <c r="N462" s="6">
        <f t="shared" si="179"/>
        <v>0</v>
      </c>
      <c r="O462" s="20">
        <f t="shared" si="180"/>
        <v>0</v>
      </c>
      <c r="Q462" s="17"/>
      <c r="R462" s="6">
        <f t="shared" si="181"/>
        <v>2848.7715497160457</v>
      </c>
      <c r="T462" s="30">
        <v>4.8947964771753361</v>
      </c>
      <c r="U462" s="81" t="str">
        <f t="shared" si="182"/>
        <v>YES</v>
      </c>
      <c r="V462" s="84">
        <v>4.8947964771753361</v>
      </c>
      <c r="W462" s="84">
        <f t="shared" si="183"/>
        <v>4.8947964771753361</v>
      </c>
      <c r="X462" s="157">
        <v>5.0935713928501798</v>
      </c>
      <c r="Y462" s="90">
        <f t="shared" si="184"/>
        <v>-0.19877491567484373</v>
      </c>
      <c r="Z462" s="92"/>
      <c r="AA462" s="90">
        <f t="shared" si="185"/>
        <v>4.8947964771753361</v>
      </c>
      <c r="AC462" s="97">
        <v>1330.1805011506856</v>
      </c>
      <c r="AD462" s="98">
        <f t="shared" si="186"/>
        <v>1518.5910485653601</v>
      </c>
      <c r="AF462" s="117"/>
    </row>
    <row r="463" spans="1:32" x14ac:dyDescent="0.2">
      <c r="A463" s="93"/>
      <c r="B463" s="29">
        <v>442</v>
      </c>
      <c r="C463" s="28" t="s">
        <v>93</v>
      </c>
      <c r="D463" s="9">
        <v>0</v>
      </c>
      <c r="E463" s="11">
        <v>0</v>
      </c>
      <c r="F463" s="51"/>
      <c r="G463" s="16">
        <f t="shared" si="176"/>
        <v>0</v>
      </c>
      <c r="H463" s="58"/>
      <c r="I463" s="94"/>
      <c r="J463" s="118">
        <v>0</v>
      </c>
      <c r="K463" s="118">
        <v>0</v>
      </c>
      <c r="L463" s="118">
        <v>0</v>
      </c>
      <c r="M463" s="32">
        <f t="shared" si="178"/>
        <v>0</v>
      </c>
      <c r="N463" s="6">
        <f t="shared" si="179"/>
        <v>0</v>
      </c>
      <c r="O463" s="20">
        <f t="shared" si="180"/>
        <v>0</v>
      </c>
      <c r="Q463" s="66"/>
      <c r="R463" s="6">
        <f t="shared" si="181"/>
        <v>0</v>
      </c>
      <c r="T463" s="106"/>
      <c r="U463" s="81" t="str">
        <f t="shared" si="182"/>
        <v>NO</v>
      </c>
      <c r="V463" s="84">
        <v>0</v>
      </c>
      <c r="W463" s="84">
        <f t="shared" si="183"/>
        <v>0</v>
      </c>
      <c r="X463" s="157">
        <v>0</v>
      </c>
      <c r="Y463" s="90">
        <f t="shared" si="184"/>
        <v>0</v>
      </c>
      <c r="Z463" s="92"/>
      <c r="AA463" s="90">
        <f t="shared" si="185"/>
        <v>0</v>
      </c>
      <c r="AC463" s="97">
        <v>0</v>
      </c>
      <c r="AD463" s="98">
        <f t="shared" si="186"/>
        <v>0</v>
      </c>
      <c r="AF463" s="117"/>
    </row>
    <row r="464" spans="1:32" x14ac:dyDescent="0.2">
      <c r="A464" s="63" t="s">
        <v>7</v>
      </c>
      <c r="B464" s="29">
        <v>447</v>
      </c>
      <c r="C464" s="28" t="s">
        <v>446</v>
      </c>
      <c r="D464" s="9">
        <v>1606.7964548368432</v>
      </c>
      <c r="E464" s="11">
        <v>96.592719220173535</v>
      </c>
      <c r="F464" s="51"/>
      <c r="G464" s="16">
        <f t="shared" si="176"/>
        <v>1703.3891740570166</v>
      </c>
      <c r="H464" s="58"/>
      <c r="I464" s="53">
        <f t="shared" ref="I464:I470" si="188">W464</f>
        <v>4.8947964771753361</v>
      </c>
      <c r="J464" s="118">
        <v>881.06336589156047</v>
      </c>
      <c r="K464" s="118">
        <v>822.32580816545635</v>
      </c>
      <c r="L464" s="118">
        <v>0</v>
      </c>
      <c r="M464" s="32">
        <f t="shared" si="178"/>
        <v>1703.3891740570168</v>
      </c>
      <c r="N464" s="6">
        <f t="shared" si="179"/>
        <v>2.2737367544323206E-13</v>
      </c>
      <c r="O464" s="20">
        <f t="shared" si="180"/>
        <v>2.2737367544323206E-13</v>
      </c>
      <c r="Q464" s="17"/>
      <c r="R464" s="6">
        <f t="shared" si="181"/>
        <v>1703.3891740570166</v>
      </c>
      <c r="T464" s="30">
        <v>4.8947964771753361</v>
      </c>
      <c r="U464" s="81" t="str">
        <f t="shared" si="182"/>
        <v>YES</v>
      </c>
      <c r="V464" s="84">
        <v>4.8947964771753361</v>
      </c>
      <c r="W464" s="84">
        <f t="shared" si="183"/>
        <v>4.8947964771753361</v>
      </c>
      <c r="X464" s="157">
        <v>5.0935713928501798</v>
      </c>
      <c r="Y464" s="90">
        <f t="shared" si="184"/>
        <v>-0.19877491567484373</v>
      </c>
      <c r="Z464" s="92"/>
      <c r="AA464" s="90">
        <f t="shared" si="185"/>
        <v>4.8947964771753361</v>
      </c>
      <c r="AC464" s="97">
        <v>2916.1649448303483</v>
      </c>
      <c r="AD464" s="98">
        <f t="shared" si="186"/>
        <v>-1212.7757707733317</v>
      </c>
      <c r="AF464" s="117"/>
    </row>
    <row r="465" spans="1:32" x14ac:dyDescent="0.2">
      <c r="A465" s="63" t="s">
        <v>7</v>
      </c>
      <c r="B465" s="29">
        <v>448</v>
      </c>
      <c r="C465" s="28" t="s">
        <v>447</v>
      </c>
      <c r="D465" s="9">
        <v>831.10161457078107</v>
      </c>
      <c r="E465" s="11">
        <v>49.96175132077942</v>
      </c>
      <c r="F465" s="51"/>
      <c r="G465" s="16">
        <f t="shared" si="176"/>
        <v>881.06336589156047</v>
      </c>
      <c r="H465" s="58"/>
      <c r="I465" s="53">
        <f t="shared" si="188"/>
        <v>4.8947964771753361</v>
      </c>
      <c r="J465" s="118">
        <v>881.06336589156047</v>
      </c>
      <c r="K465" s="118">
        <v>0</v>
      </c>
      <c r="L465" s="118">
        <v>0</v>
      </c>
      <c r="M465" s="32">
        <f t="shared" si="178"/>
        <v>881.06336589156047</v>
      </c>
      <c r="N465" s="6">
        <f t="shared" si="179"/>
        <v>0</v>
      </c>
      <c r="O465" s="20">
        <f t="shared" si="180"/>
        <v>0</v>
      </c>
      <c r="Q465" s="17"/>
      <c r="R465" s="6">
        <f t="shared" si="181"/>
        <v>881.06336589156047</v>
      </c>
      <c r="T465" s="30">
        <v>4.8947964771753361</v>
      </c>
      <c r="U465" s="81" t="str">
        <f t="shared" si="182"/>
        <v>YES</v>
      </c>
      <c r="V465" s="84">
        <v>4.8947964771753361</v>
      </c>
      <c r="W465" s="84">
        <f t="shared" si="183"/>
        <v>4.8947964771753361</v>
      </c>
      <c r="X465" s="157">
        <v>5.0935713928501798</v>
      </c>
      <c r="Y465" s="90">
        <f t="shared" si="184"/>
        <v>-0.19877491567484373</v>
      </c>
      <c r="Z465" s="92"/>
      <c r="AA465" s="90">
        <f t="shared" si="185"/>
        <v>4.8947964771753361</v>
      </c>
      <c r="AC465" s="97">
        <v>2916.1649448303483</v>
      </c>
      <c r="AD465" s="98">
        <f t="shared" si="186"/>
        <v>-2035.101578938788</v>
      </c>
      <c r="AF465" s="117"/>
    </row>
    <row r="466" spans="1:32" x14ac:dyDescent="0.2">
      <c r="A466" s="63" t="s">
        <v>7</v>
      </c>
      <c r="B466" s="29">
        <v>450</v>
      </c>
      <c r="C466" s="103" t="s">
        <v>448</v>
      </c>
      <c r="D466" s="9">
        <v>831.10161457078107</v>
      </c>
      <c r="E466" s="11">
        <v>49.96175132077942</v>
      </c>
      <c r="F466" s="51"/>
      <c r="G466" s="16">
        <f t="shared" si="176"/>
        <v>881.06336589156047</v>
      </c>
      <c r="H466" s="58"/>
      <c r="I466" s="53">
        <f t="shared" si="188"/>
        <v>4.8947964771753361</v>
      </c>
      <c r="J466" s="118">
        <v>881.06336589156047</v>
      </c>
      <c r="K466" s="118">
        <v>0</v>
      </c>
      <c r="L466" s="118">
        <v>0</v>
      </c>
      <c r="M466" s="32">
        <f t="shared" si="178"/>
        <v>881.06336589156047</v>
      </c>
      <c r="N466" s="6">
        <f t="shared" si="179"/>
        <v>0</v>
      </c>
      <c r="O466" s="20">
        <f t="shared" si="180"/>
        <v>0</v>
      </c>
      <c r="Q466" s="17"/>
      <c r="R466" s="6">
        <f t="shared" si="181"/>
        <v>881.06336589156047</v>
      </c>
      <c r="T466" s="30">
        <v>4.8947964771753361</v>
      </c>
      <c r="U466" s="81" t="str">
        <f t="shared" si="182"/>
        <v>YES</v>
      </c>
      <c r="V466" s="84">
        <v>4.8947964771753361</v>
      </c>
      <c r="W466" s="84">
        <f t="shared" si="183"/>
        <v>4.8947964771753361</v>
      </c>
      <c r="X466" s="157">
        <v>5.0935713928501807</v>
      </c>
      <c r="Y466" s="90">
        <f t="shared" si="184"/>
        <v>-0.19877491567484462</v>
      </c>
      <c r="Z466" s="92"/>
      <c r="AA466" s="90">
        <f t="shared" si="185"/>
        <v>4.8947964771753361</v>
      </c>
      <c r="AC466" s="97">
        <v>2916.1649448303483</v>
      </c>
      <c r="AD466" s="98">
        <f t="shared" si="186"/>
        <v>-2035.101578938788</v>
      </c>
      <c r="AF466" s="117"/>
    </row>
    <row r="467" spans="1:32" x14ac:dyDescent="0.2">
      <c r="A467" s="63" t="s">
        <v>7</v>
      </c>
      <c r="B467" s="29">
        <v>461</v>
      </c>
      <c r="C467" s="103" t="s">
        <v>495</v>
      </c>
      <c r="D467" s="9">
        <v>0</v>
      </c>
      <c r="E467" s="11">
        <v>2.6368702085966919E-7</v>
      </c>
      <c r="F467" s="51"/>
      <c r="G467" s="16">
        <f t="shared" si="176"/>
        <v>2.6368702085966919E-7</v>
      </c>
      <c r="H467" s="58"/>
      <c r="I467" s="53">
        <f t="shared" si="188"/>
        <v>4.8947964771753361</v>
      </c>
      <c r="J467" s="118">
        <v>0</v>
      </c>
      <c r="K467" s="118">
        <v>0</v>
      </c>
      <c r="L467" s="118">
        <v>0</v>
      </c>
      <c r="M467" s="32">
        <f t="shared" si="178"/>
        <v>0</v>
      </c>
      <c r="N467" s="6">
        <f t="shared" si="179"/>
        <v>-2.6368702085966919E-7</v>
      </c>
      <c r="O467" s="20">
        <f t="shared" si="180"/>
        <v>-2.6368702085966919E-7</v>
      </c>
      <c r="Q467" s="66"/>
      <c r="R467" s="6">
        <f t="shared" si="181"/>
        <v>2.6368702085966919E-7</v>
      </c>
      <c r="T467" s="30">
        <v>4.8947964771753361</v>
      </c>
      <c r="U467" s="81" t="str">
        <f t="shared" si="182"/>
        <v>YES</v>
      </c>
      <c r="V467" s="84">
        <v>4.8947964771753361</v>
      </c>
      <c r="W467" s="84">
        <f t="shared" si="183"/>
        <v>4.8947964771753361</v>
      </c>
      <c r="X467" s="157">
        <v>5.0935713928501807</v>
      </c>
      <c r="Y467" s="90">
        <f t="shared" si="184"/>
        <v>-0.19877491567484462</v>
      </c>
      <c r="Z467" s="92"/>
      <c r="AA467" s="90">
        <f t="shared" si="185"/>
        <v>4.8947964771753361</v>
      </c>
      <c r="AC467" s="97">
        <v>0</v>
      </c>
      <c r="AD467" s="98">
        <f t="shared" si="186"/>
        <v>2.6368702085966919E-7</v>
      </c>
      <c r="AF467" s="117"/>
    </row>
    <row r="468" spans="1:32" x14ac:dyDescent="0.2">
      <c r="A468" s="93"/>
      <c r="B468" s="29">
        <v>462</v>
      </c>
      <c r="C468" s="93" t="s">
        <v>321</v>
      </c>
      <c r="D468" s="9">
        <v>0</v>
      </c>
      <c r="E468" s="11">
        <v>0</v>
      </c>
      <c r="F468" s="51"/>
      <c r="G468" s="16">
        <f t="shared" si="176"/>
        <v>0</v>
      </c>
      <c r="H468" s="58"/>
      <c r="I468" s="94"/>
      <c r="J468" s="118">
        <v>0</v>
      </c>
      <c r="K468" s="118">
        <v>0</v>
      </c>
      <c r="L468" s="118">
        <v>0</v>
      </c>
      <c r="M468" s="32">
        <f t="shared" si="178"/>
        <v>0</v>
      </c>
      <c r="N468" s="6">
        <f t="shared" si="179"/>
        <v>0</v>
      </c>
      <c r="O468" s="20">
        <f t="shared" si="180"/>
        <v>0</v>
      </c>
      <c r="Q468" s="66"/>
      <c r="R468" s="6">
        <f t="shared" si="181"/>
        <v>0</v>
      </c>
      <c r="T468" s="106"/>
      <c r="U468" s="81" t="str">
        <f t="shared" si="182"/>
        <v>NO</v>
      </c>
      <c r="V468" s="84">
        <v>0</v>
      </c>
      <c r="W468" s="84">
        <f t="shared" si="183"/>
        <v>0</v>
      </c>
      <c r="X468" s="157">
        <v>0</v>
      </c>
      <c r="Y468" s="90">
        <f t="shared" si="184"/>
        <v>0</v>
      </c>
      <c r="Z468" s="92"/>
      <c r="AA468" s="90">
        <f t="shared" si="185"/>
        <v>0</v>
      </c>
      <c r="AC468" s="97">
        <v>0</v>
      </c>
      <c r="AD468" s="98">
        <f t="shared" si="186"/>
        <v>0</v>
      </c>
      <c r="AF468" s="117"/>
    </row>
    <row r="469" spans="1:32" x14ac:dyDescent="0.2">
      <c r="A469" s="63" t="s">
        <v>7</v>
      </c>
      <c r="B469" s="29">
        <v>463</v>
      </c>
      <c r="C469" s="103" t="s">
        <v>496</v>
      </c>
      <c r="D469" s="9">
        <v>0</v>
      </c>
      <c r="E469" s="11">
        <v>2.6368702085966919E-7</v>
      </c>
      <c r="F469" s="51"/>
      <c r="G469" s="16">
        <f t="shared" si="176"/>
        <v>2.6368702085966919E-7</v>
      </c>
      <c r="H469" s="58"/>
      <c r="I469" s="53">
        <f t="shared" si="188"/>
        <v>4.8947964771753361</v>
      </c>
      <c r="J469" s="118">
        <v>0</v>
      </c>
      <c r="K469" s="118">
        <v>0</v>
      </c>
      <c r="L469" s="118">
        <v>0</v>
      </c>
      <c r="M469" s="32">
        <f t="shared" si="178"/>
        <v>0</v>
      </c>
      <c r="N469" s="6">
        <f t="shared" si="179"/>
        <v>-2.6368702085966919E-7</v>
      </c>
      <c r="O469" s="20">
        <f t="shared" si="180"/>
        <v>-2.6368702085966919E-7</v>
      </c>
      <c r="Q469" s="66"/>
      <c r="R469" s="6">
        <f t="shared" si="181"/>
        <v>2.6368702085966919E-7</v>
      </c>
      <c r="T469" s="30">
        <v>4.8947964771753361</v>
      </c>
      <c r="U469" s="81" t="str">
        <f t="shared" si="182"/>
        <v>YES</v>
      </c>
      <c r="V469" s="84">
        <v>4.8947964771753361</v>
      </c>
      <c r="W469" s="84">
        <f t="shared" si="183"/>
        <v>4.8947964771753361</v>
      </c>
      <c r="X469" s="157">
        <v>5.0935713928501807</v>
      </c>
      <c r="Y469" s="90">
        <f t="shared" si="184"/>
        <v>-0.19877491567484462</v>
      </c>
      <c r="Z469" s="92"/>
      <c r="AA469" s="90">
        <f t="shared" si="185"/>
        <v>4.8947964771753361</v>
      </c>
      <c r="AC469" s="97">
        <v>0</v>
      </c>
      <c r="AD469" s="98">
        <f t="shared" si="186"/>
        <v>2.6368702085966919E-7</v>
      </c>
      <c r="AF469" s="117"/>
    </row>
    <row r="470" spans="1:32" x14ac:dyDescent="0.2">
      <c r="A470" s="63" t="s">
        <v>7</v>
      </c>
      <c r="B470" s="29">
        <v>464</v>
      </c>
      <c r="C470" s="103" t="s">
        <v>497</v>
      </c>
      <c r="D470" s="9">
        <v>0</v>
      </c>
      <c r="E470" s="11">
        <v>2.6368702085966919E-7</v>
      </c>
      <c r="F470" s="51"/>
      <c r="G470" s="16">
        <f t="shared" si="176"/>
        <v>2.6368702085966919E-7</v>
      </c>
      <c r="H470" s="58"/>
      <c r="I470" s="53">
        <f t="shared" si="188"/>
        <v>4.8947964771753361</v>
      </c>
      <c r="J470" s="118">
        <v>0</v>
      </c>
      <c r="K470" s="118">
        <v>0</v>
      </c>
      <c r="L470" s="118">
        <v>0</v>
      </c>
      <c r="M470" s="32">
        <f t="shared" si="178"/>
        <v>0</v>
      </c>
      <c r="N470" s="6">
        <f t="shared" si="179"/>
        <v>-2.6368702085966919E-7</v>
      </c>
      <c r="O470" s="20">
        <f t="shared" si="180"/>
        <v>-2.6368702085966919E-7</v>
      </c>
      <c r="Q470" s="66"/>
      <c r="R470" s="6">
        <f t="shared" si="181"/>
        <v>2.6368702085966919E-7</v>
      </c>
      <c r="T470" s="30">
        <v>4.8947964771753361</v>
      </c>
      <c r="U470" s="81" t="str">
        <f t="shared" si="182"/>
        <v>YES</v>
      </c>
      <c r="V470" s="84">
        <v>4.8947964771753361</v>
      </c>
      <c r="W470" s="84">
        <f t="shared" si="183"/>
        <v>4.8947964771753361</v>
      </c>
      <c r="X470" s="157">
        <v>5.0935713928501807</v>
      </c>
      <c r="Y470" s="90">
        <f t="shared" si="184"/>
        <v>-0.19877491567484462</v>
      </c>
      <c r="Z470" s="92"/>
      <c r="AA470" s="90">
        <f t="shared" si="185"/>
        <v>4.8947964771753361</v>
      </c>
      <c r="AC470" s="97">
        <v>0</v>
      </c>
      <c r="AD470" s="98">
        <f t="shared" si="186"/>
        <v>2.6368702085966919E-7</v>
      </c>
      <c r="AF470" s="117"/>
    </row>
    <row r="471" spans="1:32" x14ac:dyDescent="0.2">
      <c r="A471" s="63" t="s">
        <v>16</v>
      </c>
      <c r="B471" s="29">
        <v>468</v>
      </c>
      <c r="C471" s="28" t="s">
        <v>322</v>
      </c>
      <c r="D471" s="9">
        <v>22301.226657649291</v>
      </c>
      <c r="E471" s="11">
        <v>1653.0229018200032</v>
      </c>
      <c r="F471" s="51"/>
      <c r="G471" s="16">
        <f t="shared" si="176"/>
        <v>23954.249559469295</v>
      </c>
      <c r="H471" s="58"/>
      <c r="I471" s="53">
        <f t="shared" si="177"/>
        <v>4.9594719584822551</v>
      </c>
      <c r="J471" s="118">
        <v>12497.869335375282</v>
      </c>
      <c r="K471" s="118">
        <v>5207.4455564063683</v>
      </c>
      <c r="L471" s="118">
        <v>6248.9346676876412</v>
      </c>
      <c r="M471" s="32">
        <f t="shared" si="178"/>
        <v>23954.249559469292</v>
      </c>
      <c r="N471" s="6">
        <f t="shared" si="179"/>
        <v>-3.637978807091713E-12</v>
      </c>
      <c r="O471" s="20">
        <f t="shared" si="180"/>
        <v>-3.637978807091713E-12</v>
      </c>
      <c r="Q471" s="66"/>
      <c r="R471" s="6">
        <f t="shared" si="181"/>
        <v>23954.249559469295</v>
      </c>
      <c r="T471" s="30">
        <v>4.9594719584822551</v>
      </c>
      <c r="U471" s="81" t="str">
        <f t="shared" si="182"/>
        <v>NO</v>
      </c>
      <c r="V471" s="84">
        <v>0</v>
      </c>
      <c r="W471" s="84">
        <f t="shared" si="183"/>
        <v>4.9594719584822551</v>
      </c>
      <c r="X471" s="157">
        <v>5.2045798536437688</v>
      </c>
      <c r="Y471" s="90">
        <f t="shared" si="184"/>
        <v>-0.24510789516151377</v>
      </c>
      <c r="Z471" s="92"/>
      <c r="AA471" s="90">
        <f t="shared" si="185"/>
        <v>4.9594719584822551</v>
      </c>
      <c r="AC471" s="97">
        <v>11597.725284652459</v>
      </c>
      <c r="AD471" s="98">
        <f t="shared" si="186"/>
        <v>12356.524274816837</v>
      </c>
      <c r="AF471" s="117"/>
    </row>
    <row r="472" spans="1:32" x14ac:dyDescent="0.2">
      <c r="A472" s="63" t="s">
        <v>16</v>
      </c>
      <c r="B472" s="29">
        <v>469</v>
      </c>
      <c r="C472" s="28" t="s">
        <v>567</v>
      </c>
      <c r="D472" s="9">
        <v>7479.9145311370285</v>
      </c>
      <c r="E472" s="11">
        <v>554.4300416042247</v>
      </c>
      <c r="F472" s="51"/>
      <c r="G472" s="16">
        <f t="shared" si="176"/>
        <v>8034.3445727412527</v>
      </c>
      <c r="H472" s="58"/>
      <c r="I472" s="53">
        <f t="shared" si="177"/>
        <v>4.9594719584822551</v>
      </c>
      <c r="J472" s="118">
        <v>892.70495252680587</v>
      </c>
      <c r="K472" s="118">
        <v>6248.9346676876412</v>
      </c>
      <c r="L472" s="118">
        <v>892.70495252680587</v>
      </c>
      <c r="M472" s="32">
        <f t="shared" si="178"/>
        <v>8034.3445727412527</v>
      </c>
      <c r="N472" s="6">
        <f t="shared" si="179"/>
        <v>0</v>
      </c>
      <c r="O472" s="20">
        <f t="shared" si="180"/>
        <v>0</v>
      </c>
      <c r="Q472" s="17"/>
      <c r="R472" s="6">
        <f t="shared" si="181"/>
        <v>8034.3445727412527</v>
      </c>
      <c r="T472" s="30">
        <v>4.9594719584822551</v>
      </c>
      <c r="U472" s="81" t="str">
        <f t="shared" si="182"/>
        <v>NO</v>
      </c>
      <c r="V472" s="84">
        <v>0</v>
      </c>
      <c r="W472" s="84">
        <f t="shared" si="183"/>
        <v>4.9594719584822551</v>
      </c>
      <c r="X472" s="157">
        <v>5.2045798536437688</v>
      </c>
      <c r="Y472" s="90">
        <f t="shared" si="184"/>
        <v>-0.24510789516151377</v>
      </c>
      <c r="Z472" s="92"/>
      <c r="AA472" s="90">
        <f t="shared" si="185"/>
        <v>4.9594719584822551</v>
      </c>
      <c r="AC472" s="97">
        <v>11919.650180105378</v>
      </c>
      <c r="AD472" s="98">
        <f t="shared" si="186"/>
        <v>-3885.3056073641255</v>
      </c>
      <c r="AF472" s="117"/>
    </row>
    <row r="473" spans="1:32" x14ac:dyDescent="0.2">
      <c r="A473" s="63" t="s">
        <v>7</v>
      </c>
      <c r="B473" s="29">
        <v>470</v>
      </c>
      <c r="C473" s="28" t="s">
        <v>323</v>
      </c>
      <c r="D473" s="9">
        <v>3601.4403298067177</v>
      </c>
      <c r="E473" s="11">
        <v>216.50092239004417</v>
      </c>
      <c r="F473" s="51"/>
      <c r="G473" s="16">
        <f t="shared" si="176"/>
        <v>3817.941252196762</v>
      </c>
      <c r="H473" s="58"/>
      <c r="I473" s="53">
        <f t="shared" si="177"/>
        <v>4.8947964771753361</v>
      </c>
      <c r="J473" s="118">
        <v>0</v>
      </c>
      <c r="K473" s="118">
        <v>2055.8145204136413</v>
      </c>
      <c r="L473" s="118">
        <v>1762.1267317831209</v>
      </c>
      <c r="M473" s="32">
        <f t="shared" si="178"/>
        <v>3817.9412521967624</v>
      </c>
      <c r="N473" s="6">
        <f t="shared" si="179"/>
        <v>4.5474735088646412E-13</v>
      </c>
      <c r="O473" s="20">
        <f t="shared" si="180"/>
        <v>4.5474735088646412E-13</v>
      </c>
      <c r="Q473" s="66"/>
      <c r="R473" s="6">
        <f t="shared" si="181"/>
        <v>3817.941252196762</v>
      </c>
      <c r="T473" s="30">
        <v>4.8947964771753361</v>
      </c>
      <c r="U473" s="81" t="str">
        <f t="shared" si="182"/>
        <v>YES</v>
      </c>
      <c r="V473" s="84">
        <v>4.8947964771753361</v>
      </c>
      <c r="W473" s="84">
        <f t="shared" si="183"/>
        <v>4.8947964771753361</v>
      </c>
      <c r="X473" s="157">
        <v>5.0935713928501798</v>
      </c>
      <c r="Y473" s="90">
        <f t="shared" si="184"/>
        <v>-0.19877491567484373</v>
      </c>
      <c r="Z473" s="92"/>
      <c r="AA473" s="90">
        <f t="shared" si="185"/>
        <v>4.8947964771753361</v>
      </c>
      <c r="AC473" s="97">
        <v>2916.1649448303483</v>
      </c>
      <c r="AD473" s="98">
        <f t="shared" si="186"/>
        <v>901.77630736641368</v>
      </c>
      <c r="AF473" s="117"/>
    </row>
    <row r="474" spans="1:32" x14ac:dyDescent="0.2">
      <c r="A474" s="63" t="s">
        <v>7</v>
      </c>
      <c r="B474" s="29">
        <v>471</v>
      </c>
      <c r="C474" s="103" t="s">
        <v>449</v>
      </c>
      <c r="D474" s="9">
        <v>0</v>
      </c>
      <c r="E474" s="11">
        <v>2.6368702085966919E-7</v>
      </c>
      <c r="F474" s="51"/>
      <c r="G474" s="16">
        <f t="shared" si="176"/>
        <v>2.6368702085966919E-7</v>
      </c>
      <c r="H474" s="58"/>
      <c r="I474" s="53">
        <f t="shared" si="177"/>
        <v>4.8947964771753361</v>
      </c>
      <c r="J474" s="118">
        <v>0</v>
      </c>
      <c r="K474" s="118">
        <v>0</v>
      </c>
      <c r="L474" s="118">
        <v>0</v>
      </c>
      <c r="M474" s="32">
        <f t="shared" si="178"/>
        <v>0</v>
      </c>
      <c r="N474" s="6">
        <f t="shared" si="179"/>
        <v>-2.6368702085966919E-7</v>
      </c>
      <c r="O474" s="20">
        <f t="shared" si="180"/>
        <v>-2.6368702085966919E-7</v>
      </c>
      <c r="Q474" s="17"/>
      <c r="R474" s="6">
        <f t="shared" si="181"/>
        <v>2.6368702085966919E-7</v>
      </c>
      <c r="T474" s="30">
        <v>4.8947964771753361</v>
      </c>
      <c r="U474" s="81" t="str">
        <f t="shared" si="182"/>
        <v>YES</v>
      </c>
      <c r="V474" s="84">
        <v>4.8947964771753361</v>
      </c>
      <c r="W474" s="84">
        <f t="shared" si="183"/>
        <v>4.8947964771753361</v>
      </c>
      <c r="X474" s="157">
        <v>5.0935713928501807</v>
      </c>
      <c r="Y474" s="90">
        <f t="shared" si="184"/>
        <v>-0.19877491567484462</v>
      </c>
      <c r="Z474" s="92"/>
      <c r="AA474" s="90">
        <f t="shared" si="185"/>
        <v>4.8947964771753361</v>
      </c>
      <c r="AC474" s="97">
        <v>2916.1649448303483</v>
      </c>
      <c r="AD474" s="98">
        <f t="shared" si="186"/>
        <v>-2916.1649445666612</v>
      </c>
      <c r="AF474" s="117"/>
    </row>
    <row r="475" spans="1:32" x14ac:dyDescent="0.2">
      <c r="A475" s="63" t="s">
        <v>7</v>
      </c>
      <c r="B475" s="29">
        <v>472</v>
      </c>
      <c r="C475" s="103" t="s">
        <v>450</v>
      </c>
      <c r="D475" s="9">
        <v>0</v>
      </c>
      <c r="E475" s="11">
        <v>2.6368702085966919E-7</v>
      </c>
      <c r="F475" s="51"/>
      <c r="G475" s="16">
        <f t="shared" si="176"/>
        <v>2.6368702085966919E-7</v>
      </c>
      <c r="H475" s="58"/>
      <c r="I475" s="53">
        <f t="shared" si="177"/>
        <v>4.8947964771753361</v>
      </c>
      <c r="J475" s="118">
        <v>0</v>
      </c>
      <c r="K475" s="118">
        <v>0</v>
      </c>
      <c r="L475" s="118">
        <v>0</v>
      </c>
      <c r="M475" s="32">
        <f t="shared" si="178"/>
        <v>0</v>
      </c>
      <c r="N475" s="6">
        <f t="shared" si="179"/>
        <v>-2.6368702085966919E-7</v>
      </c>
      <c r="O475" s="20">
        <f t="shared" si="180"/>
        <v>-2.6368702085966919E-7</v>
      </c>
      <c r="Q475" s="17"/>
      <c r="R475" s="6">
        <f t="shared" si="181"/>
        <v>2.6368702085966919E-7</v>
      </c>
      <c r="T475" s="30">
        <v>4.8947964771753361</v>
      </c>
      <c r="U475" s="81" t="str">
        <f t="shared" si="182"/>
        <v>YES</v>
      </c>
      <c r="V475" s="84">
        <v>4.8947964771753361</v>
      </c>
      <c r="W475" s="84">
        <f t="shared" si="183"/>
        <v>4.8947964771753361</v>
      </c>
      <c r="X475" s="157">
        <v>5.0935713928501807</v>
      </c>
      <c r="Y475" s="90">
        <f t="shared" si="184"/>
        <v>-0.19877491567484462</v>
      </c>
      <c r="Z475" s="92"/>
      <c r="AA475" s="90">
        <f t="shared" si="185"/>
        <v>4.8947964771753361</v>
      </c>
      <c r="AC475" s="97">
        <v>2916.1649448303483</v>
      </c>
      <c r="AD475" s="98">
        <f t="shared" si="186"/>
        <v>-2916.1649445666612</v>
      </c>
      <c r="AF475" s="117"/>
    </row>
    <row r="476" spans="1:32" x14ac:dyDescent="0.2">
      <c r="A476" s="93"/>
      <c r="B476" s="29">
        <v>473</v>
      </c>
      <c r="C476" s="93" t="s">
        <v>321</v>
      </c>
      <c r="D476" s="9">
        <v>0</v>
      </c>
      <c r="E476" s="11">
        <v>0</v>
      </c>
      <c r="F476" s="51"/>
      <c r="G476" s="16">
        <f t="shared" si="176"/>
        <v>0</v>
      </c>
      <c r="H476" s="58"/>
      <c r="I476" s="94"/>
      <c r="J476" s="118">
        <v>0</v>
      </c>
      <c r="K476" s="118">
        <v>0</v>
      </c>
      <c r="L476" s="118">
        <v>0</v>
      </c>
      <c r="M476" s="32">
        <f t="shared" si="178"/>
        <v>0</v>
      </c>
      <c r="N476" s="6">
        <f t="shared" si="179"/>
        <v>0</v>
      </c>
      <c r="O476" s="20">
        <f t="shared" si="180"/>
        <v>0</v>
      </c>
      <c r="Q476" s="17"/>
      <c r="R476" s="6">
        <f t="shared" si="181"/>
        <v>0</v>
      </c>
      <c r="T476" s="106"/>
      <c r="U476" s="81" t="str">
        <f t="shared" si="182"/>
        <v>NO</v>
      </c>
      <c r="V476" s="84">
        <v>0</v>
      </c>
      <c r="W476" s="84">
        <f t="shared" si="183"/>
        <v>0</v>
      </c>
      <c r="X476" s="157">
        <v>0</v>
      </c>
      <c r="Y476" s="90">
        <f t="shared" si="184"/>
        <v>0</v>
      </c>
      <c r="Z476" s="92"/>
      <c r="AA476" s="90">
        <f t="shared" si="185"/>
        <v>0</v>
      </c>
      <c r="AC476" s="97">
        <v>0</v>
      </c>
      <c r="AD476" s="98">
        <f t="shared" si="186"/>
        <v>0</v>
      </c>
      <c r="AF476" s="117"/>
    </row>
    <row r="477" spans="1:32" x14ac:dyDescent="0.2">
      <c r="A477" s="63" t="s">
        <v>7</v>
      </c>
      <c r="B477" s="29">
        <v>474</v>
      </c>
      <c r="C477" s="103" t="s">
        <v>451</v>
      </c>
      <c r="D477" s="9">
        <v>0</v>
      </c>
      <c r="E477" s="11">
        <v>2.6368702085966919E-7</v>
      </c>
      <c r="F477" s="51"/>
      <c r="G477" s="16">
        <f t="shared" si="176"/>
        <v>2.6368702085966919E-7</v>
      </c>
      <c r="H477" s="58"/>
      <c r="I477" s="53">
        <f t="shared" ref="I477" si="189">W477</f>
        <v>4.8947964771753361</v>
      </c>
      <c r="J477" s="118">
        <v>0</v>
      </c>
      <c r="K477" s="118">
        <v>0</v>
      </c>
      <c r="L477" s="118">
        <v>0</v>
      </c>
      <c r="M477" s="32">
        <f t="shared" si="178"/>
        <v>0</v>
      </c>
      <c r="N477" s="6">
        <f t="shared" si="179"/>
        <v>-2.6368702085966919E-7</v>
      </c>
      <c r="O477" s="20">
        <f t="shared" si="180"/>
        <v>-2.6368702085966919E-7</v>
      </c>
      <c r="Q477" s="17"/>
      <c r="R477" s="6">
        <f t="shared" si="181"/>
        <v>2.6368702085966919E-7</v>
      </c>
      <c r="T477" s="30">
        <v>4.8947964771753361</v>
      </c>
      <c r="U477" s="81" t="str">
        <f t="shared" si="182"/>
        <v>YES</v>
      </c>
      <c r="V477" s="84">
        <v>4.8947964771753361</v>
      </c>
      <c r="W477" s="84">
        <f t="shared" si="183"/>
        <v>4.8947964771753361</v>
      </c>
      <c r="X477" s="157">
        <v>5.0935713928501807</v>
      </c>
      <c r="Y477" s="90">
        <f t="shared" si="184"/>
        <v>-0.19877491567484462</v>
      </c>
      <c r="Z477" s="92"/>
      <c r="AA477" s="90">
        <f t="shared" si="185"/>
        <v>4.8947964771753361</v>
      </c>
      <c r="AC477" s="97">
        <v>2916.1649448303483</v>
      </c>
      <c r="AD477" s="98">
        <f t="shared" si="186"/>
        <v>-2916.1649445666612</v>
      </c>
      <c r="AF477" s="117"/>
    </row>
    <row r="478" spans="1:32" x14ac:dyDescent="0.2">
      <c r="A478" s="63" t="s">
        <v>7</v>
      </c>
      <c r="B478" s="29">
        <v>475</v>
      </c>
      <c r="C478" s="28" t="s">
        <v>324</v>
      </c>
      <c r="D478" s="9">
        <v>2493.3048437123434</v>
      </c>
      <c r="E478" s="11">
        <v>149.88525396233825</v>
      </c>
      <c r="F478" s="51"/>
      <c r="G478" s="16">
        <f t="shared" si="176"/>
        <v>2643.1900976746815</v>
      </c>
      <c r="H478" s="58"/>
      <c r="I478" s="53">
        <f t="shared" si="177"/>
        <v>4.8947964771753361</v>
      </c>
      <c r="J478" s="118">
        <v>1762.1267317831209</v>
      </c>
      <c r="K478" s="118">
        <v>0</v>
      </c>
      <c r="L478" s="118">
        <v>881.06336589156047</v>
      </c>
      <c r="M478" s="32">
        <f t="shared" si="178"/>
        <v>2643.1900976746815</v>
      </c>
      <c r="N478" s="6">
        <f t="shared" si="179"/>
        <v>0</v>
      </c>
      <c r="O478" s="20">
        <f t="shared" si="180"/>
        <v>0</v>
      </c>
      <c r="Q478" s="66"/>
      <c r="R478" s="6">
        <f t="shared" si="181"/>
        <v>2643.1900976746815</v>
      </c>
      <c r="T478" s="30">
        <v>4.8947964771753361</v>
      </c>
      <c r="U478" s="81" t="str">
        <f t="shared" si="182"/>
        <v>YES</v>
      </c>
      <c r="V478" s="84">
        <v>4.8947964771753361</v>
      </c>
      <c r="W478" s="84">
        <f t="shared" si="183"/>
        <v>4.8947964771753361</v>
      </c>
      <c r="X478" s="157">
        <v>5.0935713928501798</v>
      </c>
      <c r="Y478" s="90">
        <f t="shared" si="184"/>
        <v>-0.19877491567484373</v>
      </c>
      <c r="Z478" s="92"/>
      <c r="AA478" s="90">
        <f t="shared" si="185"/>
        <v>4.8947964771753361</v>
      </c>
      <c r="AC478" s="97">
        <v>2916.1649448303483</v>
      </c>
      <c r="AD478" s="98">
        <f t="shared" si="186"/>
        <v>-272.97484715566679</v>
      </c>
      <c r="AF478" s="117"/>
    </row>
    <row r="479" spans="1:32" x14ac:dyDescent="0.2">
      <c r="A479" s="63" t="s">
        <v>16</v>
      </c>
      <c r="B479" s="29">
        <v>476</v>
      </c>
      <c r="C479" s="28" t="s">
        <v>325</v>
      </c>
      <c r="D479" s="9">
        <v>31062.422844582939</v>
      </c>
      <c r="E479" s="11">
        <v>2302.4247561064331</v>
      </c>
      <c r="F479" s="51"/>
      <c r="G479" s="16">
        <f t="shared" si="176"/>
        <v>33364.847600689376</v>
      </c>
      <c r="H479" s="58"/>
      <c r="I479" s="53">
        <f t="shared" si="177"/>
        <v>4.9594719584822551</v>
      </c>
      <c r="J479" s="118">
        <v>12497.869335375282</v>
      </c>
      <c r="K479" s="118">
        <v>13725.33864509964</v>
      </c>
      <c r="L479" s="118">
        <v>7141.6396202144469</v>
      </c>
      <c r="M479" s="32">
        <f t="shared" si="178"/>
        <v>33364.847600689369</v>
      </c>
      <c r="N479" s="6">
        <f t="shared" si="179"/>
        <v>-7.2759576141834259E-12</v>
      </c>
      <c r="O479" s="20">
        <f t="shared" si="180"/>
        <v>-7.2759576141834259E-12</v>
      </c>
      <c r="Q479" s="66"/>
      <c r="R479" s="6">
        <f t="shared" si="181"/>
        <v>33364.847600689376</v>
      </c>
      <c r="T479" s="30">
        <v>4.9594719584822551</v>
      </c>
      <c r="U479" s="81" t="str">
        <f t="shared" si="182"/>
        <v>NO</v>
      </c>
      <c r="V479" s="84">
        <v>0</v>
      </c>
      <c r="W479" s="84">
        <f t="shared" si="183"/>
        <v>4.9594719584822551</v>
      </c>
      <c r="X479" s="157">
        <v>5.2045798536437688</v>
      </c>
      <c r="Y479" s="90">
        <f t="shared" si="184"/>
        <v>-0.24510789516151377</v>
      </c>
      <c r="Z479" s="92"/>
      <c r="AA479" s="90">
        <f t="shared" si="185"/>
        <v>4.9594719584822551</v>
      </c>
      <c r="AC479" s="97">
        <v>8939.7376350790346</v>
      </c>
      <c r="AD479" s="98">
        <f t="shared" si="186"/>
        <v>24425.10996561034</v>
      </c>
      <c r="AF479" s="117"/>
    </row>
    <row r="480" spans="1:32" x14ac:dyDescent="0.2">
      <c r="A480" s="93"/>
      <c r="B480" s="29">
        <v>477</v>
      </c>
      <c r="C480" s="93" t="s">
        <v>321</v>
      </c>
      <c r="D480" s="9">
        <v>0</v>
      </c>
      <c r="E480" s="11">
        <v>0</v>
      </c>
      <c r="F480" s="51"/>
      <c r="G480" s="16">
        <f t="shared" si="176"/>
        <v>0</v>
      </c>
      <c r="H480" s="58"/>
      <c r="I480" s="94"/>
      <c r="J480" s="118">
        <v>0</v>
      </c>
      <c r="K480" s="118">
        <v>0</v>
      </c>
      <c r="L480" s="118">
        <v>0</v>
      </c>
      <c r="M480" s="32">
        <f t="shared" si="178"/>
        <v>0</v>
      </c>
      <c r="N480" s="6">
        <f t="shared" si="179"/>
        <v>0</v>
      </c>
      <c r="O480" s="20">
        <f t="shared" si="180"/>
        <v>0</v>
      </c>
      <c r="Q480" s="66"/>
      <c r="R480" s="6">
        <f t="shared" si="181"/>
        <v>0</v>
      </c>
      <c r="T480" s="106"/>
      <c r="U480" s="81" t="str">
        <f t="shared" si="182"/>
        <v>NO</v>
      </c>
      <c r="V480" s="84">
        <v>0</v>
      </c>
      <c r="W480" s="84">
        <f t="shared" si="183"/>
        <v>0</v>
      </c>
      <c r="X480" s="157">
        <v>0</v>
      </c>
      <c r="Y480" s="90">
        <f t="shared" si="184"/>
        <v>0</v>
      </c>
      <c r="Z480" s="92"/>
      <c r="AA480" s="90">
        <f t="shared" si="185"/>
        <v>0</v>
      </c>
      <c r="AC480" s="97">
        <v>0</v>
      </c>
      <c r="AD480" s="98">
        <f t="shared" si="186"/>
        <v>0</v>
      </c>
      <c r="AF480" s="117"/>
    </row>
    <row r="481" spans="1:32" x14ac:dyDescent="0.2">
      <c r="A481" s="93"/>
      <c r="B481" s="29">
        <v>478</v>
      </c>
      <c r="C481" s="93" t="s">
        <v>321</v>
      </c>
      <c r="D481" s="9">
        <v>0</v>
      </c>
      <c r="E481" s="11">
        <v>0</v>
      </c>
      <c r="F481" s="51"/>
      <c r="G481" s="16">
        <f t="shared" si="176"/>
        <v>0</v>
      </c>
      <c r="H481" s="58"/>
      <c r="I481" s="94"/>
      <c r="J481" s="118">
        <v>0</v>
      </c>
      <c r="K481" s="118">
        <v>0</v>
      </c>
      <c r="L481" s="118">
        <v>0</v>
      </c>
      <c r="M481" s="32">
        <f t="shared" si="178"/>
        <v>0</v>
      </c>
      <c r="N481" s="6">
        <f t="shared" si="179"/>
        <v>0</v>
      </c>
      <c r="O481" s="20">
        <f t="shared" si="180"/>
        <v>0</v>
      </c>
      <c r="Q481" s="66"/>
      <c r="R481" s="6">
        <f t="shared" si="181"/>
        <v>0</v>
      </c>
      <c r="T481" s="106"/>
      <c r="U481" s="81" t="str">
        <f t="shared" si="182"/>
        <v>NO</v>
      </c>
      <c r="V481" s="84">
        <v>0</v>
      </c>
      <c r="W481" s="84">
        <f t="shared" si="183"/>
        <v>0</v>
      </c>
      <c r="X481" s="157">
        <v>0</v>
      </c>
      <c r="Y481" s="90">
        <f t="shared" si="184"/>
        <v>0</v>
      </c>
      <c r="Z481" s="92"/>
      <c r="AA481" s="90">
        <f t="shared" si="185"/>
        <v>0</v>
      </c>
      <c r="AC481" s="97">
        <v>0</v>
      </c>
      <c r="AD481" s="98">
        <f t="shared" si="186"/>
        <v>0</v>
      </c>
      <c r="AF481" s="117"/>
    </row>
    <row r="482" spans="1:32" x14ac:dyDescent="0.2">
      <c r="A482" s="93"/>
      <c r="B482" s="29">
        <v>479</v>
      </c>
      <c r="C482" s="93" t="s">
        <v>321</v>
      </c>
      <c r="D482" s="9">
        <v>0</v>
      </c>
      <c r="E482" s="11">
        <v>0</v>
      </c>
      <c r="F482" s="51"/>
      <c r="G482" s="16">
        <f t="shared" si="176"/>
        <v>0</v>
      </c>
      <c r="H482" s="58"/>
      <c r="I482" s="94"/>
      <c r="J482" s="118">
        <v>0</v>
      </c>
      <c r="K482" s="118">
        <v>0</v>
      </c>
      <c r="L482" s="118">
        <v>0</v>
      </c>
      <c r="M482" s="32">
        <f t="shared" si="178"/>
        <v>0</v>
      </c>
      <c r="N482" s="6">
        <f t="shared" si="179"/>
        <v>0</v>
      </c>
      <c r="O482" s="20">
        <f t="shared" si="180"/>
        <v>0</v>
      </c>
      <c r="Q482" s="66"/>
      <c r="R482" s="6">
        <f t="shared" si="181"/>
        <v>0</v>
      </c>
      <c r="T482" s="106"/>
      <c r="U482" s="81" t="str">
        <f t="shared" si="182"/>
        <v>NO</v>
      </c>
      <c r="V482" s="84">
        <v>0</v>
      </c>
      <c r="W482" s="84">
        <f t="shared" si="183"/>
        <v>0</v>
      </c>
      <c r="X482" s="157">
        <v>0</v>
      </c>
      <c r="Y482" s="90">
        <f t="shared" si="184"/>
        <v>0</v>
      </c>
      <c r="Z482" s="92"/>
      <c r="AA482" s="90">
        <f t="shared" si="185"/>
        <v>0</v>
      </c>
      <c r="AC482" s="97">
        <v>0</v>
      </c>
      <c r="AD482" s="98">
        <f t="shared" si="186"/>
        <v>0</v>
      </c>
      <c r="AF482" s="117"/>
    </row>
    <row r="483" spans="1:32" x14ac:dyDescent="0.2">
      <c r="A483" s="93"/>
      <c r="B483" s="29">
        <v>480</v>
      </c>
      <c r="C483" s="93" t="s">
        <v>321</v>
      </c>
      <c r="D483" s="9">
        <v>0</v>
      </c>
      <c r="E483" s="11">
        <v>0</v>
      </c>
      <c r="F483" s="51"/>
      <c r="G483" s="16">
        <f t="shared" si="176"/>
        <v>0</v>
      </c>
      <c r="H483" s="58"/>
      <c r="I483" s="94"/>
      <c r="J483" s="118">
        <v>0</v>
      </c>
      <c r="K483" s="118">
        <v>0</v>
      </c>
      <c r="L483" s="118">
        <v>0</v>
      </c>
      <c r="M483" s="32">
        <f t="shared" si="178"/>
        <v>0</v>
      </c>
      <c r="N483" s="6">
        <f t="shared" si="179"/>
        <v>0</v>
      </c>
      <c r="O483" s="20">
        <f t="shared" si="180"/>
        <v>0</v>
      </c>
      <c r="Q483" s="66"/>
      <c r="R483" s="6">
        <f t="shared" si="181"/>
        <v>0</v>
      </c>
      <c r="T483" s="106"/>
      <c r="U483" s="81" t="str">
        <f t="shared" si="182"/>
        <v>NO</v>
      </c>
      <c r="V483" s="84">
        <v>0</v>
      </c>
      <c r="W483" s="84">
        <f t="shared" si="183"/>
        <v>0</v>
      </c>
      <c r="X483" s="157">
        <v>0</v>
      </c>
      <c r="Y483" s="90">
        <f t="shared" si="184"/>
        <v>0</v>
      </c>
      <c r="Z483" s="92"/>
      <c r="AA483" s="90">
        <f t="shared" si="185"/>
        <v>0</v>
      </c>
      <c r="AC483" s="97">
        <v>0</v>
      </c>
      <c r="AD483" s="98">
        <f t="shared" si="186"/>
        <v>0</v>
      </c>
      <c r="AF483" s="117"/>
    </row>
    <row r="484" spans="1:32" x14ac:dyDescent="0.2">
      <c r="A484" s="63" t="s">
        <v>7</v>
      </c>
      <c r="B484" s="29">
        <v>481</v>
      </c>
      <c r="C484" s="103" t="s">
        <v>452</v>
      </c>
      <c r="D484" s="9">
        <v>0</v>
      </c>
      <c r="E484" s="11">
        <v>2.6368702085966919E-7</v>
      </c>
      <c r="F484" s="51"/>
      <c r="G484" s="16">
        <f t="shared" si="176"/>
        <v>2.6368702085966919E-7</v>
      </c>
      <c r="H484" s="58"/>
      <c r="I484" s="53">
        <f t="shared" ref="I484:I485" si="190">W484</f>
        <v>4.8947964771753361</v>
      </c>
      <c r="J484" s="118">
        <v>0</v>
      </c>
      <c r="K484" s="118">
        <v>0</v>
      </c>
      <c r="L484" s="118">
        <v>0</v>
      </c>
      <c r="M484" s="32">
        <f t="shared" si="178"/>
        <v>0</v>
      </c>
      <c r="N484" s="6">
        <f t="shared" si="179"/>
        <v>-2.6368702085966919E-7</v>
      </c>
      <c r="O484" s="20">
        <f t="shared" si="180"/>
        <v>-2.6368702085966919E-7</v>
      </c>
      <c r="Q484" s="17"/>
      <c r="R484" s="6">
        <f t="shared" si="181"/>
        <v>2.6368702085966919E-7</v>
      </c>
      <c r="T484" s="30">
        <v>4.8947964771753361</v>
      </c>
      <c r="U484" s="81" t="str">
        <f t="shared" si="182"/>
        <v>YES</v>
      </c>
      <c r="V484" s="84">
        <v>4.8947964771753361</v>
      </c>
      <c r="W484" s="84">
        <f t="shared" si="183"/>
        <v>4.8947964771753361</v>
      </c>
      <c r="X484" s="157">
        <v>5.0935713928501807</v>
      </c>
      <c r="Y484" s="90">
        <f t="shared" si="184"/>
        <v>-0.19877491567484462</v>
      </c>
      <c r="Z484" s="92"/>
      <c r="AA484" s="90">
        <f t="shared" si="185"/>
        <v>4.8947964771753361</v>
      </c>
      <c r="AC484" s="97">
        <v>2916.1649448303483</v>
      </c>
      <c r="AD484" s="98">
        <f t="shared" si="186"/>
        <v>-2916.1649445666612</v>
      </c>
      <c r="AF484" s="117"/>
    </row>
    <row r="485" spans="1:32" x14ac:dyDescent="0.2">
      <c r="A485" s="63" t="s">
        <v>7</v>
      </c>
      <c r="B485" s="29">
        <v>482</v>
      </c>
      <c r="C485" s="103" t="s">
        <v>453</v>
      </c>
      <c r="D485" s="9">
        <v>0</v>
      </c>
      <c r="E485" s="11">
        <v>2.6368702085966919E-7</v>
      </c>
      <c r="F485" s="51"/>
      <c r="G485" s="16">
        <f t="shared" si="176"/>
        <v>2.6368702085966919E-7</v>
      </c>
      <c r="H485" s="58"/>
      <c r="I485" s="53">
        <f t="shared" si="190"/>
        <v>4.8947964771753361</v>
      </c>
      <c r="J485" s="118">
        <v>0</v>
      </c>
      <c r="K485" s="118">
        <v>0</v>
      </c>
      <c r="L485" s="118">
        <v>0</v>
      </c>
      <c r="M485" s="32">
        <f t="shared" si="178"/>
        <v>0</v>
      </c>
      <c r="N485" s="6">
        <f t="shared" si="179"/>
        <v>-2.6368702085966919E-7</v>
      </c>
      <c r="O485" s="20">
        <f t="shared" si="180"/>
        <v>-2.6368702085966919E-7</v>
      </c>
      <c r="Q485" s="17"/>
      <c r="R485" s="6">
        <f t="shared" si="181"/>
        <v>2.6368702085966919E-7</v>
      </c>
      <c r="T485" s="30">
        <v>4.8947964771753361</v>
      </c>
      <c r="U485" s="81" t="str">
        <f t="shared" si="182"/>
        <v>YES</v>
      </c>
      <c r="V485" s="84">
        <v>4.8947964771753361</v>
      </c>
      <c r="W485" s="84">
        <f t="shared" si="183"/>
        <v>4.8947964771753361</v>
      </c>
      <c r="X485" s="157">
        <v>5.0935713928501807</v>
      </c>
      <c r="Y485" s="90">
        <f t="shared" si="184"/>
        <v>-0.19877491567484462</v>
      </c>
      <c r="Z485" s="92"/>
      <c r="AA485" s="90">
        <f t="shared" si="185"/>
        <v>4.8947964771753361</v>
      </c>
      <c r="AC485" s="97">
        <v>2916.1649448303483</v>
      </c>
      <c r="AD485" s="98">
        <f t="shared" si="186"/>
        <v>-2916.1649445666612</v>
      </c>
      <c r="AF485" s="117"/>
    </row>
    <row r="486" spans="1:32" x14ac:dyDescent="0.2">
      <c r="A486" s="63" t="s">
        <v>7</v>
      </c>
      <c r="B486" s="29">
        <v>483</v>
      </c>
      <c r="C486" s="28" t="s">
        <v>326</v>
      </c>
      <c r="D486" s="9">
        <v>1440.5761319226872</v>
      </c>
      <c r="E486" s="11">
        <v>86.600368956017661</v>
      </c>
      <c r="F486" s="51"/>
      <c r="G486" s="16">
        <f t="shared" si="176"/>
        <v>1527.1765008787049</v>
      </c>
      <c r="H486" s="58"/>
      <c r="I486" s="53">
        <f t="shared" si="177"/>
        <v>4.8947964771753361</v>
      </c>
      <c r="J486" s="118">
        <v>763.58825043935246</v>
      </c>
      <c r="K486" s="118">
        <v>0</v>
      </c>
      <c r="L486" s="118">
        <v>763.58825043935246</v>
      </c>
      <c r="M486" s="32">
        <f t="shared" si="178"/>
        <v>1527.1765008787049</v>
      </c>
      <c r="N486" s="6">
        <f t="shared" si="179"/>
        <v>0</v>
      </c>
      <c r="O486" s="20">
        <f t="shared" si="180"/>
        <v>0</v>
      </c>
      <c r="Q486" s="66"/>
      <c r="R486" s="6">
        <f t="shared" si="181"/>
        <v>1527.1765008787049</v>
      </c>
      <c r="T486" s="30">
        <v>4.8947964771753361</v>
      </c>
      <c r="U486" s="81" t="str">
        <f t="shared" si="182"/>
        <v>YES</v>
      </c>
      <c r="V486" s="84">
        <v>4.8947964771753361</v>
      </c>
      <c r="W486" s="84">
        <f t="shared" si="183"/>
        <v>4.8947964771753361</v>
      </c>
      <c r="X486" s="157">
        <v>5.0935713928501798</v>
      </c>
      <c r="Y486" s="90">
        <f t="shared" si="184"/>
        <v>-0.19877491567484373</v>
      </c>
      <c r="Z486" s="92"/>
      <c r="AA486" s="90">
        <f t="shared" si="185"/>
        <v>4.8947964771753361</v>
      </c>
      <c r="AC486" s="97">
        <v>2916.1649448303483</v>
      </c>
      <c r="AD486" s="98">
        <f t="shared" si="186"/>
        <v>-1388.9884439516434</v>
      </c>
      <c r="AF486" s="117"/>
    </row>
    <row r="487" spans="1:32" x14ac:dyDescent="0.2">
      <c r="A487" s="63" t="s">
        <v>7</v>
      </c>
      <c r="B487" s="29">
        <v>484</v>
      </c>
      <c r="C487" s="103" t="s">
        <v>454</v>
      </c>
      <c r="D487" s="9">
        <v>0</v>
      </c>
      <c r="E487" s="11">
        <v>2.6368702085966919E-7</v>
      </c>
      <c r="F487" s="51"/>
      <c r="G487" s="16">
        <f t="shared" si="176"/>
        <v>2.6368702085966919E-7</v>
      </c>
      <c r="H487" s="58"/>
      <c r="I487" s="53">
        <f t="shared" si="177"/>
        <v>4.8947964771753361</v>
      </c>
      <c r="J487" s="118">
        <v>0</v>
      </c>
      <c r="K487" s="118">
        <v>0</v>
      </c>
      <c r="L487" s="118">
        <v>0</v>
      </c>
      <c r="M487" s="32">
        <f t="shared" si="178"/>
        <v>0</v>
      </c>
      <c r="N487" s="6">
        <f t="shared" si="179"/>
        <v>-2.6368702085966919E-7</v>
      </c>
      <c r="O487" s="20">
        <f t="shared" si="180"/>
        <v>-2.6368702085966919E-7</v>
      </c>
      <c r="Q487" s="17"/>
      <c r="R487" s="6">
        <f t="shared" si="181"/>
        <v>2.6368702085966919E-7</v>
      </c>
      <c r="T487" s="30">
        <v>4.8947964771753361</v>
      </c>
      <c r="U487" s="81" t="str">
        <f t="shared" si="182"/>
        <v>YES</v>
      </c>
      <c r="V487" s="84">
        <v>4.8947964771753361</v>
      </c>
      <c r="W487" s="84">
        <f t="shared" si="183"/>
        <v>4.8947964771753361</v>
      </c>
      <c r="X487" s="157">
        <v>5.0935713928501807</v>
      </c>
      <c r="Y487" s="90">
        <f t="shared" si="184"/>
        <v>-0.19877491567484462</v>
      </c>
      <c r="Z487" s="92"/>
      <c r="AA487" s="90">
        <f t="shared" si="185"/>
        <v>4.8947964771753361</v>
      </c>
      <c r="AC487" s="97">
        <v>2916.1649448303483</v>
      </c>
      <c r="AD487" s="98">
        <f t="shared" si="186"/>
        <v>-2916.1649445666612</v>
      </c>
      <c r="AF487" s="117"/>
    </row>
    <row r="488" spans="1:32" x14ac:dyDescent="0.2">
      <c r="A488" s="63" t="s">
        <v>7</v>
      </c>
      <c r="B488" s="29">
        <v>485</v>
      </c>
      <c r="C488" s="28" t="s">
        <v>327</v>
      </c>
      <c r="D488" s="9">
        <v>1662.2032291415621</v>
      </c>
      <c r="E488" s="11">
        <v>99.923502641558841</v>
      </c>
      <c r="F488" s="51"/>
      <c r="G488" s="16">
        <f t="shared" si="176"/>
        <v>1762.1267317831209</v>
      </c>
      <c r="H488" s="58"/>
      <c r="I488" s="53">
        <f t="shared" si="177"/>
        <v>4.8947964771753361</v>
      </c>
      <c r="J488" s="118">
        <v>881.06336589156047</v>
      </c>
      <c r="K488" s="118">
        <v>0</v>
      </c>
      <c r="L488" s="118">
        <v>881.06336589156047</v>
      </c>
      <c r="M488" s="32">
        <f t="shared" si="178"/>
        <v>1762.1267317831209</v>
      </c>
      <c r="N488" s="6">
        <f t="shared" si="179"/>
        <v>0</v>
      </c>
      <c r="O488" s="20">
        <f t="shared" si="180"/>
        <v>0</v>
      </c>
      <c r="Q488" s="66"/>
      <c r="R488" s="6">
        <f t="shared" si="181"/>
        <v>1762.1267317831209</v>
      </c>
      <c r="T488" s="30">
        <v>4.8947964771753361</v>
      </c>
      <c r="U488" s="81" t="str">
        <f t="shared" si="182"/>
        <v>YES</v>
      </c>
      <c r="V488" s="84">
        <v>4.8947964771753361</v>
      </c>
      <c r="W488" s="84">
        <f t="shared" si="183"/>
        <v>4.8947964771753361</v>
      </c>
      <c r="X488" s="157">
        <v>5.0935713928501798</v>
      </c>
      <c r="Y488" s="90">
        <f t="shared" si="184"/>
        <v>-0.19877491567484373</v>
      </c>
      <c r="Z488" s="92"/>
      <c r="AA488" s="90">
        <f t="shared" si="185"/>
        <v>4.8947964771753361</v>
      </c>
      <c r="AC488" s="97">
        <v>2916.1649448303483</v>
      </c>
      <c r="AD488" s="98">
        <f t="shared" si="186"/>
        <v>-1154.0382130472274</v>
      </c>
      <c r="AF488" s="117"/>
    </row>
    <row r="489" spans="1:32" x14ac:dyDescent="0.2">
      <c r="A489" s="63" t="s">
        <v>7</v>
      </c>
      <c r="B489" s="29">
        <v>486</v>
      </c>
      <c r="C489" s="103" t="s">
        <v>455</v>
      </c>
      <c r="D489" s="9">
        <v>0</v>
      </c>
      <c r="E489" s="11">
        <v>2.6368702085966919E-7</v>
      </c>
      <c r="F489" s="51"/>
      <c r="G489" s="16">
        <f t="shared" si="176"/>
        <v>2.6368702085966919E-7</v>
      </c>
      <c r="H489" s="58"/>
      <c r="I489" s="53">
        <f t="shared" si="177"/>
        <v>4.8947964771753361</v>
      </c>
      <c r="J489" s="118">
        <v>0</v>
      </c>
      <c r="K489" s="118">
        <v>0</v>
      </c>
      <c r="L489" s="118">
        <v>0</v>
      </c>
      <c r="M489" s="32">
        <f t="shared" si="178"/>
        <v>0</v>
      </c>
      <c r="N489" s="6">
        <f t="shared" si="179"/>
        <v>-2.6368702085966919E-7</v>
      </c>
      <c r="O489" s="20">
        <f t="shared" si="180"/>
        <v>-2.6368702085966919E-7</v>
      </c>
      <c r="Q489" s="17"/>
      <c r="R489" s="6">
        <f t="shared" si="181"/>
        <v>2.6368702085966919E-7</v>
      </c>
      <c r="T489" s="30">
        <v>4.8947964771753361</v>
      </c>
      <c r="U489" s="81" t="str">
        <f t="shared" si="182"/>
        <v>YES</v>
      </c>
      <c r="V489" s="84">
        <v>4.8947964771753361</v>
      </c>
      <c r="W489" s="84">
        <f t="shared" si="183"/>
        <v>4.8947964771753361</v>
      </c>
      <c r="X489" s="157">
        <v>5.0935713928501807</v>
      </c>
      <c r="Y489" s="90">
        <f t="shared" si="184"/>
        <v>-0.19877491567484462</v>
      </c>
      <c r="Z489" s="92"/>
      <c r="AA489" s="90">
        <f t="shared" si="185"/>
        <v>4.8947964771753361</v>
      </c>
      <c r="AC489" s="97">
        <v>2916.1649448303483</v>
      </c>
      <c r="AD489" s="98">
        <f t="shared" si="186"/>
        <v>-2916.1649445666612</v>
      </c>
      <c r="AF489" s="117"/>
    </row>
    <row r="490" spans="1:32" x14ac:dyDescent="0.2">
      <c r="A490" s="63" t="s">
        <v>7</v>
      </c>
      <c r="B490" s="29">
        <v>487</v>
      </c>
      <c r="C490" s="103" t="s">
        <v>456</v>
      </c>
      <c r="D490" s="9">
        <v>0</v>
      </c>
      <c r="E490" s="11">
        <v>2.6368702085966919E-7</v>
      </c>
      <c r="F490" s="51"/>
      <c r="G490" s="16">
        <f t="shared" si="176"/>
        <v>2.6368702085966919E-7</v>
      </c>
      <c r="H490" s="58"/>
      <c r="I490" s="53">
        <f t="shared" si="177"/>
        <v>4.8947964771753361</v>
      </c>
      <c r="J490" s="118">
        <v>0</v>
      </c>
      <c r="K490" s="118">
        <v>0</v>
      </c>
      <c r="L490" s="118">
        <v>0</v>
      </c>
      <c r="M490" s="32">
        <f t="shared" si="178"/>
        <v>0</v>
      </c>
      <c r="N490" s="6">
        <f t="shared" si="179"/>
        <v>-2.6368702085966919E-7</v>
      </c>
      <c r="O490" s="20">
        <f t="shared" si="180"/>
        <v>-2.6368702085966919E-7</v>
      </c>
      <c r="Q490" s="17"/>
      <c r="R490" s="6">
        <f t="shared" si="181"/>
        <v>2.6368702085966919E-7</v>
      </c>
      <c r="T490" s="30">
        <v>4.8947964771753361</v>
      </c>
      <c r="U490" s="81" t="str">
        <f t="shared" si="182"/>
        <v>YES</v>
      </c>
      <c r="V490" s="84">
        <v>4.8947964771753361</v>
      </c>
      <c r="W490" s="84">
        <f t="shared" si="183"/>
        <v>4.8947964771753361</v>
      </c>
      <c r="X490" s="157">
        <v>5.0935713928501807</v>
      </c>
      <c r="Y490" s="90">
        <f t="shared" si="184"/>
        <v>-0.19877491567484462</v>
      </c>
      <c r="Z490" s="92"/>
      <c r="AA490" s="90">
        <f t="shared" si="185"/>
        <v>4.8947964771753361</v>
      </c>
      <c r="AC490" s="97">
        <v>2916.1649448303483</v>
      </c>
      <c r="AD490" s="98">
        <f t="shared" si="186"/>
        <v>-2916.1649445666612</v>
      </c>
      <c r="AF490" s="117"/>
    </row>
    <row r="491" spans="1:32" x14ac:dyDescent="0.2">
      <c r="A491" s="63" t="s">
        <v>7</v>
      </c>
      <c r="B491" s="29">
        <v>488</v>
      </c>
      <c r="C491" s="28" t="s">
        <v>328</v>
      </c>
      <c r="D491" s="9">
        <v>1662.2032291415621</v>
      </c>
      <c r="E491" s="11">
        <v>99.923502641558841</v>
      </c>
      <c r="F491" s="51"/>
      <c r="G491" s="16">
        <f t="shared" si="176"/>
        <v>1762.1267317831209</v>
      </c>
      <c r="H491" s="58"/>
      <c r="I491" s="53">
        <f t="shared" si="177"/>
        <v>4.8947964771753361</v>
      </c>
      <c r="J491" s="118">
        <v>881.06336589156047</v>
      </c>
      <c r="K491" s="118">
        <v>0</v>
      </c>
      <c r="L491" s="118">
        <v>881.06336589156047</v>
      </c>
      <c r="M491" s="32">
        <f t="shared" si="178"/>
        <v>1762.1267317831209</v>
      </c>
      <c r="N491" s="6">
        <f t="shared" si="179"/>
        <v>0</v>
      </c>
      <c r="O491" s="20">
        <f t="shared" si="180"/>
        <v>0</v>
      </c>
      <c r="Q491" s="66"/>
      <c r="R491" s="6">
        <f t="shared" si="181"/>
        <v>1762.1267317831209</v>
      </c>
      <c r="T491" s="30">
        <v>4.8947964771753361</v>
      </c>
      <c r="U491" s="81" t="str">
        <f t="shared" si="182"/>
        <v>YES</v>
      </c>
      <c r="V491" s="84">
        <v>4.8947964771753361</v>
      </c>
      <c r="W491" s="84">
        <f t="shared" si="183"/>
        <v>4.8947964771753361</v>
      </c>
      <c r="X491" s="157">
        <v>5.0935713928501798</v>
      </c>
      <c r="Y491" s="90">
        <f t="shared" si="184"/>
        <v>-0.19877491567484373</v>
      </c>
      <c r="Z491" s="92"/>
      <c r="AA491" s="90">
        <f t="shared" si="185"/>
        <v>4.8947964771753361</v>
      </c>
      <c r="AC491" s="97">
        <v>2916.1649448303483</v>
      </c>
      <c r="AD491" s="98">
        <f t="shared" si="186"/>
        <v>-1154.0382130472274</v>
      </c>
      <c r="AF491" s="117"/>
    </row>
    <row r="492" spans="1:32" x14ac:dyDescent="0.2">
      <c r="A492" s="63" t="s">
        <v>7</v>
      </c>
      <c r="B492" s="29">
        <v>489</v>
      </c>
      <c r="C492" s="103" t="s">
        <v>457</v>
      </c>
      <c r="D492" s="9">
        <v>0</v>
      </c>
      <c r="E492" s="11">
        <v>2.6368702085966919E-7</v>
      </c>
      <c r="F492" s="51"/>
      <c r="G492" s="16">
        <f t="shared" si="176"/>
        <v>2.6368702085966919E-7</v>
      </c>
      <c r="H492" s="58"/>
      <c r="I492" s="53">
        <f t="shared" si="177"/>
        <v>4.8947964771753361</v>
      </c>
      <c r="J492" s="118">
        <v>0</v>
      </c>
      <c r="K492" s="118">
        <v>0</v>
      </c>
      <c r="L492" s="118">
        <v>0</v>
      </c>
      <c r="M492" s="32">
        <f t="shared" si="178"/>
        <v>0</v>
      </c>
      <c r="N492" s="6">
        <f t="shared" si="179"/>
        <v>-2.6368702085966919E-7</v>
      </c>
      <c r="O492" s="20">
        <f t="shared" si="180"/>
        <v>-2.6368702085966919E-7</v>
      </c>
      <c r="Q492" s="17"/>
      <c r="R492" s="6">
        <f t="shared" si="181"/>
        <v>2.6368702085966919E-7</v>
      </c>
      <c r="T492" s="30">
        <v>4.8947964771753361</v>
      </c>
      <c r="U492" s="81" t="str">
        <f t="shared" si="182"/>
        <v>YES</v>
      </c>
      <c r="V492" s="84">
        <v>4.8947964771753361</v>
      </c>
      <c r="W492" s="84">
        <f t="shared" si="183"/>
        <v>4.8947964771753361</v>
      </c>
      <c r="X492" s="157">
        <v>5.0935713928501807</v>
      </c>
      <c r="Y492" s="90">
        <f t="shared" si="184"/>
        <v>-0.19877491567484462</v>
      </c>
      <c r="Z492" s="92"/>
      <c r="AA492" s="90">
        <f t="shared" si="185"/>
        <v>4.8947964771753361</v>
      </c>
      <c r="AC492" s="97">
        <v>2916.1649448303483</v>
      </c>
      <c r="AD492" s="98">
        <f t="shared" si="186"/>
        <v>-2916.1649445666612</v>
      </c>
      <c r="AF492" s="117"/>
    </row>
    <row r="493" spans="1:32" x14ac:dyDescent="0.2">
      <c r="A493" s="93"/>
      <c r="B493" s="29">
        <v>490</v>
      </c>
      <c r="C493" s="93" t="s">
        <v>329</v>
      </c>
      <c r="D493" s="9">
        <v>0</v>
      </c>
      <c r="E493" s="11">
        <v>0</v>
      </c>
      <c r="F493" s="51"/>
      <c r="G493" s="16">
        <f t="shared" si="176"/>
        <v>0</v>
      </c>
      <c r="H493" s="58"/>
      <c r="I493" s="94"/>
      <c r="J493" s="118">
        <v>0</v>
      </c>
      <c r="K493" s="118">
        <v>0</v>
      </c>
      <c r="L493" s="118">
        <v>0</v>
      </c>
      <c r="M493" s="32">
        <f t="shared" si="178"/>
        <v>0</v>
      </c>
      <c r="N493" s="6">
        <f t="shared" si="179"/>
        <v>0</v>
      </c>
      <c r="O493" s="20">
        <f t="shared" si="180"/>
        <v>0</v>
      </c>
      <c r="Q493" s="17"/>
      <c r="R493" s="6">
        <f t="shared" si="181"/>
        <v>0</v>
      </c>
      <c r="T493" s="106"/>
      <c r="U493" s="81" t="str">
        <f t="shared" si="182"/>
        <v>NO</v>
      </c>
      <c r="V493" s="84">
        <v>0</v>
      </c>
      <c r="W493" s="84">
        <f t="shared" si="183"/>
        <v>0</v>
      </c>
      <c r="X493" s="157">
        <v>0</v>
      </c>
      <c r="Y493" s="90">
        <f t="shared" si="184"/>
        <v>0</v>
      </c>
      <c r="Z493" s="92"/>
      <c r="AA493" s="90">
        <f t="shared" si="185"/>
        <v>0</v>
      </c>
      <c r="AC493" s="97">
        <v>0</v>
      </c>
      <c r="AD493" s="98">
        <f t="shared" si="186"/>
        <v>0</v>
      </c>
      <c r="AF493" s="117"/>
    </row>
    <row r="494" spans="1:32" x14ac:dyDescent="0.2">
      <c r="A494" s="63" t="s">
        <v>58</v>
      </c>
      <c r="B494" s="29">
        <v>491</v>
      </c>
      <c r="C494" s="103" t="s">
        <v>458</v>
      </c>
      <c r="D494" s="9">
        <v>4051.6203710325576</v>
      </c>
      <c r="E494" s="11">
        <v>229.15727158911326</v>
      </c>
      <c r="F494" s="51"/>
      <c r="G494" s="16">
        <f t="shared" si="176"/>
        <v>4280.7776426216706</v>
      </c>
      <c r="H494" s="58"/>
      <c r="I494" s="53">
        <f t="shared" ref="I494:I495" si="191">W494</f>
        <v>4.8783790799107356</v>
      </c>
      <c r="J494" s="118">
        <v>0</v>
      </c>
      <c r="K494" s="118">
        <v>4280.7776426216706</v>
      </c>
      <c r="L494" s="118">
        <v>0</v>
      </c>
      <c r="M494" s="32">
        <f t="shared" si="178"/>
        <v>4280.7776426216706</v>
      </c>
      <c r="N494" s="6">
        <f t="shared" si="179"/>
        <v>0</v>
      </c>
      <c r="O494" s="20">
        <f t="shared" si="180"/>
        <v>0</v>
      </c>
      <c r="Q494" s="17"/>
      <c r="R494" s="6">
        <f t="shared" si="181"/>
        <v>4280.7776426216706</v>
      </c>
      <c r="T494" s="30">
        <v>4.8783790799107356</v>
      </c>
      <c r="U494" s="81" t="str">
        <f t="shared" si="182"/>
        <v>NO</v>
      </c>
      <c r="V494" s="84">
        <v>0</v>
      </c>
      <c r="W494" s="84">
        <f t="shared" si="183"/>
        <v>4.8783790799107356</v>
      </c>
      <c r="X494" s="157">
        <v>5.0652416292195648</v>
      </c>
      <c r="Y494" s="90">
        <f t="shared" si="184"/>
        <v>-0.18686254930882917</v>
      </c>
      <c r="Z494" s="92"/>
      <c r="AA494" s="90">
        <f t="shared" si="185"/>
        <v>4.8783790799107356</v>
      </c>
      <c r="AC494" s="97">
        <v>2916.1649448303483</v>
      </c>
      <c r="AD494" s="98">
        <f t="shared" si="186"/>
        <v>1364.6126977913223</v>
      </c>
      <c r="AF494" s="117"/>
    </row>
    <row r="495" spans="1:32" x14ac:dyDescent="0.2">
      <c r="A495" s="63" t="s">
        <v>7</v>
      </c>
      <c r="B495" s="29">
        <v>492</v>
      </c>
      <c r="C495" s="103" t="s">
        <v>459</v>
      </c>
      <c r="D495" s="9">
        <v>0</v>
      </c>
      <c r="E495" s="11">
        <v>2.6368702085966919E-7</v>
      </c>
      <c r="F495" s="51"/>
      <c r="G495" s="16">
        <f t="shared" si="176"/>
        <v>2.6368702085966919E-7</v>
      </c>
      <c r="H495" s="58"/>
      <c r="I495" s="53">
        <f t="shared" si="191"/>
        <v>4.8947964771753361</v>
      </c>
      <c r="J495" s="118">
        <v>0</v>
      </c>
      <c r="K495" s="118">
        <v>0</v>
      </c>
      <c r="L495" s="118">
        <v>0</v>
      </c>
      <c r="M495" s="32">
        <f t="shared" si="178"/>
        <v>0</v>
      </c>
      <c r="N495" s="6">
        <f t="shared" si="179"/>
        <v>-2.6368702085966919E-7</v>
      </c>
      <c r="O495" s="20">
        <f t="shared" si="180"/>
        <v>-2.6368702085966919E-7</v>
      </c>
      <c r="Q495" s="17"/>
      <c r="R495" s="6">
        <f t="shared" si="181"/>
        <v>2.6368702085966919E-7</v>
      </c>
      <c r="T495" s="30">
        <v>4.8947964771753361</v>
      </c>
      <c r="U495" s="81" t="str">
        <f t="shared" si="182"/>
        <v>YES</v>
      </c>
      <c r="V495" s="84">
        <v>4.8947964771753361</v>
      </c>
      <c r="W495" s="84">
        <f t="shared" si="183"/>
        <v>4.8947964771753361</v>
      </c>
      <c r="X495" s="157">
        <v>5.0935713928501807</v>
      </c>
      <c r="Y495" s="90">
        <f t="shared" si="184"/>
        <v>-0.19877491567484462</v>
      </c>
      <c r="Z495" s="92"/>
      <c r="AA495" s="90">
        <f t="shared" si="185"/>
        <v>4.8947964771753361</v>
      </c>
      <c r="AC495" s="97">
        <v>2916.1649448303483</v>
      </c>
      <c r="AD495" s="98">
        <f t="shared" si="186"/>
        <v>-2916.1649445666612</v>
      </c>
      <c r="AF495" s="117"/>
    </row>
    <row r="496" spans="1:32" x14ac:dyDescent="0.2">
      <c r="A496" s="63" t="s">
        <v>7</v>
      </c>
      <c r="B496" s="29">
        <v>493</v>
      </c>
      <c r="C496" s="28" t="s">
        <v>330</v>
      </c>
      <c r="D496" s="9">
        <v>4294.0250086157021</v>
      </c>
      <c r="E496" s="11">
        <v>258.13571515736032</v>
      </c>
      <c r="F496" s="51"/>
      <c r="G496" s="16">
        <f t="shared" si="176"/>
        <v>4552.1607237730623</v>
      </c>
      <c r="H496" s="58"/>
      <c r="I496" s="53">
        <f t="shared" si="177"/>
        <v>4.8947964771753361</v>
      </c>
      <c r="J496" s="118">
        <v>1762.1267317831209</v>
      </c>
      <c r="K496" s="118">
        <v>1027.9072602068206</v>
      </c>
      <c r="L496" s="118">
        <v>1762.1267317831209</v>
      </c>
      <c r="M496" s="32">
        <f t="shared" si="178"/>
        <v>4552.1607237730623</v>
      </c>
      <c r="N496" s="6">
        <f t="shared" si="179"/>
        <v>0</v>
      </c>
      <c r="O496" s="20">
        <f t="shared" si="180"/>
        <v>0</v>
      </c>
      <c r="Q496" s="66"/>
      <c r="R496" s="6">
        <f t="shared" si="181"/>
        <v>4552.1607237730623</v>
      </c>
      <c r="T496" s="30">
        <v>4.8947964771753361</v>
      </c>
      <c r="U496" s="81" t="str">
        <f t="shared" si="182"/>
        <v>YES</v>
      </c>
      <c r="V496" s="84">
        <v>4.8947964771753361</v>
      </c>
      <c r="W496" s="84">
        <f t="shared" si="183"/>
        <v>4.8947964771753361</v>
      </c>
      <c r="X496" s="157">
        <v>5.0935713928501798</v>
      </c>
      <c r="Y496" s="90">
        <f t="shared" si="184"/>
        <v>-0.19877491567484373</v>
      </c>
      <c r="Z496" s="92"/>
      <c r="AA496" s="90">
        <f t="shared" si="185"/>
        <v>4.8947964771753361</v>
      </c>
      <c r="AC496" s="97">
        <v>2916.1649448303483</v>
      </c>
      <c r="AD496" s="98">
        <f t="shared" si="186"/>
        <v>1635.995778942714</v>
      </c>
      <c r="AF496" s="117"/>
    </row>
    <row r="497" spans="1:32" x14ac:dyDescent="0.2">
      <c r="A497" s="63" t="s">
        <v>7</v>
      </c>
      <c r="B497" s="29">
        <v>494</v>
      </c>
      <c r="C497" s="103" t="s">
        <v>460</v>
      </c>
      <c r="D497" s="9">
        <v>0</v>
      </c>
      <c r="E497" s="11">
        <v>2.6368702085966919E-7</v>
      </c>
      <c r="F497" s="51"/>
      <c r="G497" s="16">
        <f t="shared" si="176"/>
        <v>2.6368702085966919E-7</v>
      </c>
      <c r="H497" s="58"/>
      <c r="I497" s="53">
        <f t="shared" si="177"/>
        <v>4.8947964771753361</v>
      </c>
      <c r="J497" s="118">
        <v>0</v>
      </c>
      <c r="K497" s="118">
        <v>0</v>
      </c>
      <c r="L497" s="118">
        <v>0</v>
      </c>
      <c r="M497" s="32">
        <f t="shared" si="178"/>
        <v>0</v>
      </c>
      <c r="N497" s="6">
        <f t="shared" si="179"/>
        <v>-2.6368702085966919E-7</v>
      </c>
      <c r="O497" s="20">
        <f t="shared" si="180"/>
        <v>-2.6368702085966919E-7</v>
      </c>
      <c r="Q497" s="17"/>
      <c r="R497" s="6">
        <f t="shared" si="181"/>
        <v>2.6368702085966919E-7</v>
      </c>
      <c r="T497" s="30">
        <v>4.8947964771753361</v>
      </c>
      <c r="U497" s="81" t="str">
        <f t="shared" si="182"/>
        <v>YES</v>
      </c>
      <c r="V497" s="84">
        <v>4.8947964771753361</v>
      </c>
      <c r="W497" s="84">
        <f t="shared" si="183"/>
        <v>4.8947964771753361</v>
      </c>
      <c r="X497" s="157">
        <v>5.0935713928501807</v>
      </c>
      <c r="Y497" s="90">
        <f t="shared" si="184"/>
        <v>-0.19877491567484462</v>
      </c>
      <c r="Z497" s="92"/>
      <c r="AA497" s="90">
        <f t="shared" si="185"/>
        <v>4.8947964771753361</v>
      </c>
      <c r="AC497" s="97">
        <v>2916.1649448303483</v>
      </c>
      <c r="AD497" s="98">
        <f t="shared" si="186"/>
        <v>-2916.1649445666612</v>
      </c>
      <c r="AF497" s="117"/>
    </row>
    <row r="498" spans="1:32" x14ac:dyDescent="0.2">
      <c r="A498" s="63" t="s">
        <v>7</v>
      </c>
      <c r="B498" s="29">
        <v>495</v>
      </c>
      <c r="C498" s="103" t="s">
        <v>461</v>
      </c>
      <c r="D498" s="9">
        <v>0</v>
      </c>
      <c r="E498" s="11">
        <v>2.6368702085966919E-7</v>
      </c>
      <c r="F498" s="51"/>
      <c r="G498" s="16">
        <f t="shared" si="176"/>
        <v>2.6368702085966919E-7</v>
      </c>
      <c r="H498" s="58"/>
      <c r="I498" s="53">
        <f t="shared" si="177"/>
        <v>4.8947964771753361</v>
      </c>
      <c r="J498" s="118">
        <v>0</v>
      </c>
      <c r="K498" s="118">
        <v>0</v>
      </c>
      <c r="L498" s="118">
        <v>0</v>
      </c>
      <c r="M498" s="32">
        <f t="shared" si="178"/>
        <v>0</v>
      </c>
      <c r="N498" s="6">
        <f t="shared" si="179"/>
        <v>-2.6368702085966919E-7</v>
      </c>
      <c r="O498" s="20">
        <f t="shared" si="180"/>
        <v>-2.6368702085966919E-7</v>
      </c>
      <c r="Q498" s="17"/>
      <c r="R498" s="6">
        <f t="shared" si="181"/>
        <v>2.6368702085966919E-7</v>
      </c>
      <c r="T498" s="30">
        <v>4.8947964771753361</v>
      </c>
      <c r="U498" s="81" t="str">
        <f t="shared" si="182"/>
        <v>YES</v>
      </c>
      <c r="V498" s="84">
        <v>4.8947964771753361</v>
      </c>
      <c r="W498" s="84">
        <f t="shared" si="183"/>
        <v>4.8947964771753361</v>
      </c>
      <c r="X498" s="157">
        <v>5.0935713928501807</v>
      </c>
      <c r="Y498" s="90">
        <f t="shared" si="184"/>
        <v>-0.19877491567484462</v>
      </c>
      <c r="Z498" s="92"/>
      <c r="AA498" s="90">
        <f t="shared" si="185"/>
        <v>4.8947964771753361</v>
      </c>
      <c r="AC498" s="97">
        <v>2916.1649448303483</v>
      </c>
      <c r="AD498" s="98">
        <f t="shared" si="186"/>
        <v>-2916.1649445666612</v>
      </c>
      <c r="AF498" s="117"/>
    </row>
    <row r="499" spans="1:32" x14ac:dyDescent="0.2">
      <c r="A499" s="63" t="s">
        <v>7</v>
      </c>
      <c r="B499" s="29">
        <v>496</v>
      </c>
      <c r="C499" s="103" t="s">
        <v>462</v>
      </c>
      <c r="D499" s="9">
        <v>0</v>
      </c>
      <c r="E499" s="11">
        <v>2.6368702085966919E-7</v>
      </c>
      <c r="F499" s="51"/>
      <c r="G499" s="16">
        <f t="shared" si="176"/>
        <v>2.6368702085966919E-7</v>
      </c>
      <c r="H499" s="58"/>
      <c r="I499" s="53">
        <f t="shared" si="177"/>
        <v>4.8947964771753361</v>
      </c>
      <c r="J499" s="118">
        <v>0</v>
      </c>
      <c r="K499" s="118">
        <v>0</v>
      </c>
      <c r="L499" s="118">
        <v>0</v>
      </c>
      <c r="M499" s="32">
        <f t="shared" si="178"/>
        <v>0</v>
      </c>
      <c r="N499" s="6">
        <f t="shared" si="179"/>
        <v>-2.6368702085966919E-7</v>
      </c>
      <c r="O499" s="20">
        <f t="shared" si="180"/>
        <v>-2.6368702085966919E-7</v>
      </c>
      <c r="Q499" s="17"/>
      <c r="R499" s="6">
        <f t="shared" si="181"/>
        <v>2.6368702085966919E-7</v>
      </c>
      <c r="T499" s="30">
        <v>4.8947964771753361</v>
      </c>
      <c r="U499" s="81" t="str">
        <f t="shared" si="182"/>
        <v>YES</v>
      </c>
      <c r="V499" s="84">
        <v>4.8947964771753361</v>
      </c>
      <c r="W499" s="84">
        <f t="shared" si="183"/>
        <v>4.8947964771753361</v>
      </c>
      <c r="X499" s="157">
        <v>5.0935713928501807</v>
      </c>
      <c r="Y499" s="90">
        <f t="shared" si="184"/>
        <v>-0.19877491567484462</v>
      </c>
      <c r="Z499" s="92"/>
      <c r="AA499" s="90">
        <f t="shared" si="185"/>
        <v>4.8947964771753361</v>
      </c>
      <c r="AC499" s="97">
        <v>2916.1649448303483</v>
      </c>
      <c r="AD499" s="98">
        <f t="shared" si="186"/>
        <v>-2916.1649445666612</v>
      </c>
      <c r="AF499" s="117"/>
    </row>
    <row r="500" spans="1:32" x14ac:dyDescent="0.2">
      <c r="A500" s="63" t="s">
        <v>7</v>
      </c>
      <c r="B500" s="29">
        <v>497</v>
      </c>
      <c r="C500" s="103" t="s">
        <v>463</v>
      </c>
      <c r="D500" s="9">
        <v>0</v>
      </c>
      <c r="E500" s="11">
        <v>2.6368702085966919E-7</v>
      </c>
      <c r="F500" s="51"/>
      <c r="G500" s="16">
        <f t="shared" si="176"/>
        <v>2.6368702085966919E-7</v>
      </c>
      <c r="H500" s="58"/>
      <c r="I500" s="53">
        <f t="shared" si="177"/>
        <v>4.8947964771753361</v>
      </c>
      <c r="J500" s="118">
        <v>0</v>
      </c>
      <c r="K500" s="118">
        <v>0</v>
      </c>
      <c r="L500" s="118">
        <v>0</v>
      </c>
      <c r="M500" s="32">
        <f t="shared" si="178"/>
        <v>0</v>
      </c>
      <c r="N500" s="6">
        <f t="shared" si="179"/>
        <v>-2.6368702085966919E-7</v>
      </c>
      <c r="O500" s="20">
        <f t="shared" si="180"/>
        <v>-2.6368702085966919E-7</v>
      </c>
      <c r="Q500" s="17"/>
      <c r="R500" s="6">
        <f t="shared" si="181"/>
        <v>2.6368702085966919E-7</v>
      </c>
      <c r="T500" s="30">
        <v>4.8947964771753361</v>
      </c>
      <c r="U500" s="81" t="str">
        <f t="shared" si="182"/>
        <v>YES</v>
      </c>
      <c r="V500" s="84">
        <v>4.8947964771753361</v>
      </c>
      <c r="W500" s="84">
        <f t="shared" si="183"/>
        <v>4.8947964771753361</v>
      </c>
      <c r="X500" s="157">
        <v>5.0935713928501807</v>
      </c>
      <c r="Y500" s="90">
        <f t="shared" si="184"/>
        <v>-0.19877491567484462</v>
      </c>
      <c r="Z500" s="92"/>
      <c r="AA500" s="90">
        <f t="shared" si="185"/>
        <v>4.8947964771753361</v>
      </c>
      <c r="AC500" s="97">
        <v>2916.1649448303483</v>
      </c>
      <c r="AD500" s="98">
        <f t="shared" si="186"/>
        <v>-2916.1649445666612</v>
      </c>
      <c r="AF500" s="117"/>
    </row>
    <row r="501" spans="1:32" x14ac:dyDescent="0.2">
      <c r="A501" s="158" t="s">
        <v>58</v>
      </c>
      <c r="B501" s="159">
        <v>498</v>
      </c>
      <c r="C501" s="158" t="s">
        <v>331</v>
      </c>
      <c r="D501" s="9">
        <v>0</v>
      </c>
      <c r="E501" s="11">
        <v>0</v>
      </c>
      <c r="F501" s="51"/>
      <c r="G501" s="16">
        <f t="shared" si="176"/>
        <v>0</v>
      </c>
      <c r="H501" s="58"/>
      <c r="I501" s="94"/>
      <c r="J501" s="118">
        <v>0</v>
      </c>
      <c r="K501" s="118">
        <v>0</v>
      </c>
      <c r="L501" s="118">
        <v>0</v>
      </c>
      <c r="M501" s="32">
        <f t="shared" si="178"/>
        <v>0</v>
      </c>
      <c r="N501" s="6">
        <f t="shared" si="179"/>
        <v>0</v>
      </c>
      <c r="O501" s="20">
        <f t="shared" si="180"/>
        <v>0</v>
      </c>
      <c r="Q501" s="66"/>
      <c r="R501" s="6">
        <f t="shared" si="181"/>
        <v>0</v>
      </c>
      <c r="T501" s="30">
        <v>4.6172311920598945</v>
      </c>
      <c r="U501" s="81" t="str">
        <f t="shared" si="182"/>
        <v>NO</v>
      </c>
      <c r="V501" s="84">
        <v>0</v>
      </c>
      <c r="W501" s="84">
        <f t="shared" si="183"/>
        <v>4.6172311920598945</v>
      </c>
      <c r="X501" s="157">
        <v>0</v>
      </c>
      <c r="Y501" s="90">
        <f t="shared" si="184"/>
        <v>0</v>
      </c>
      <c r="Z501" s="92"/>
      <c r="AA501" s="90">
        <f t="shared" si="185"/>
        <v>0</v>
      </c>
      <c r="AC501" s="97">
        <v>35758.950540316138</v>
      </c>
      <c r="AD501" s="98">
        <f t="shared" si="186"/>
        <v>-35758.950540316138</v>
      </c>
      <c r="AF501" s="117"/>
    </row>
    <row r="502" spans="1:32" x14ac:dyDescent="0.2">
      <c r="A502" s="63" t="s">
        <v>16</v>
      </c>
      <c r="B502" s="29">
        <v>499</v>
      </c>
      <c r="C502" s="28" t="s">
        <v>332</v>
      </c>
      <c r="D502" s="9">
        <v>6925.8467880898424</v>
      </c>
      <c r="E502" s="11">
        <v>513.36114963354134</v>
      </c>
      <c r="F502" s="51"/>
      <c r="G502" s="16">
        <f t="shared" si="176"/>
        <v>7439.207937723384</v>
      </c>
      <c r="H502" s="58"/>
      <c r="I502" s="53">
        <f t="shared" si="177"/>
        <v>4.9594719584822551</v>
      </c>
      <c r="J502" s="118">
        <v>2678.1148575804177</v>
      </c>
      <c r="K502" s="118">
        <v>2082.9782225625472</v>
      </c>
      <c r="L502" s="118">
        <v>2678.1148575804177</v>
      </c>
      <c r="M502" s="32">
        <f t="shared" si="178"/>
        <v>7439.2079377233822</v>
      </c>
      <c r="N502" s="6">
        <f t="shared" si="179"/>
        <v>-1.8189894035458565E-12</v>
      </c>
      <c r="O502" s="20">
        <f t="shared" si="180"/>
        <v>-1.8189894035458565E-12</v>
      </c>
      <c r="Q502" s="66"/>
      <c r="R502" s="6">
        <f t="shared" si="181"/>
        <v>7439.207937723384</v>
      </c>
      <c r="T502" s="30">
        <v>4.9594719584822551</v>
      </c>
      <c r="U502" s="81" t="str">
        <f t="shared" si="182"/>
        <v>NO</v>
      </c>
      <c r="V502" s="84">
        <v>0</v>
      </c>
      <c r="W502" s="84">
        <f t="shared" si="183"/>
        <v>4.9594719584822551</v>
      </c>
      <c r="X502" s="157">
        <v>5.2045798536437688</v>
      </c>
      <c r="Y502" s="90">
        <f t="shared" si="184"/>
        <v>-0.24510789516151377</v>
      </c>
      <c r="Z502" s="92"/>
      <c r="AA502" s="90">
        <f t="shared" si="185"/>
        <v>4.9594719584822551</v>
      </c>
      <c r="AC502" s="97">
        <v>2979.9125450263446</v>
      </c>
      <c r="AD502" s="98">
        <f t="shared" si="186"/>
        <v>4459.2953926970395</v>
      </c>
      <c r="AF502" s="117"/>
    </row>
    <row r="503" spans="1:32" x14ac:dyDescent="0.2">
      <c r="A503" s="63" t="s">
        <v>7</v>
      </c>
      <c r="B503" s="29">
        <v>500</v>
      </c>
      <c r="C503" s="103" t="s">
        <v>464</v>
      </c>
      <c r="D503" s="9">
        <v>0</v>
      </c>
      <c r="E503" s="11">
        <v>2.6368702085966919E-7</v>
      </c>
      <c r="F503" s="51"/>
      <c r="G503" s="16">
        <f t="shared" si="176"/>
        <v>2.6368702085966919E-7</v>
      </c>
      <c r="H503" s="58"/>
      <c r="I503" s="53">
        <f t="shared" si="177"/>
        <v>4.8947964771753361</v>
      </c>
      <c r="J503" s="118">
        <v>0</v>
      </c>
      <c r="K503" s="118">
        <v>0</v>
      </c>
      <c r="L503" s="118">
        <v>0</v>
      </c>
      <c r="M503" s="32">
        <f t="shared" si="178"/>
        <v>0</v>
      </c>
      <c r="N503" s="6">
        <f t="shared" si="179"/>
        <v>-2.6368702085966919E-7</v>
      </c>
      <c r="O503" s="20">
        <f t="shared" si="180"/>
        <v>-2.6368702085966919E-7</v>
      </c>
      <c r="Q503" s="17"/>
      <c r="R503" s="6">
        <f t="shared" si="181"/>
        <v>2.6368702085966919E-7</v>
      </c>
      <c r="T503" s="30">
        <v>4.8947964771753361</v>
      </c>
      <c r="U503" s="81" t="str">
        <f t="shared" si="182"/>
        <v>YES</v>
      </c>
      <c r="V503" s="84">
        <v>4.8947964771753361</v>
      </c>
      <c r="W503" s="84">
        <f t="shared" si="183"/>
        <v>4.8947964771753361</v>
      </c>
      <c r="X503" s="157">
        <v>5.0935713928501807</v>
      </c>
      <c r="Y503" s="90">
        <f t="shared" si="184"/>
        <v>-0.19877491567484462</v>
      </c>
      <c r="Z503" s="92"/>
      <c r="AA503" s="90">
        <f t="shared" si="185"/>
        <v>4.8947964771753361</v>
      </c>
      <c r="AC503" s="97">
        <v>2916.1649448303483</v>
      </c>
      <c r="AD503" s="98">
        <f t="shared" si="186"/>
        <v>-2916.1649445666612</v>
      </c>
      <c r="AF503" s="117"/>
    </row>
    <row r="504" spans="1:32" x14ac:dyDescent="0.2">
      <c r="A504" s="63" t="s">
        <v>7</v>
      </c>
      <c r="B504" s="29">
        <v>501</v>
      </c>
      <c r="C504" s="103" t="s">
        <v>465</v>
      </c>
      <c r="D504" s="9">
        <v>0</v>
      </c>
      <c r="E504" s="11">
        <v>2.6368702085966919E-7</v>
      </c>
      <c r="F504" s="51"/>
      <c r="G504" s="16">
        <f t="shared" si="176"/>
        <v>2.6368702085966919E-7</v>
      </c>
      <c r="H504" s="58"/>
      <c r="I504" s="53">
        <f t="shared" si="177"/>
        <v>4.8947964771753361</v>
      </c>
      <c r="J504" s="118">
        <v>0</v>
      </c>
      <c r="K504" s="118">
        <v>0</v>
      </c>
      <c r="L504" s="118">
        <v>0</v>
      </c>
      <c r="M504" s="32">
        <f t="shared" si="178"/>
        <v>0</v>
      </c>
      <c r="N504" s="6">
        <f t="shared" si="179"/>
        <v>-2.6368702085966919E-7</v>
      </c>
      <c r="O504" s="20">
        <f t="shared" si="180"/>
        <v>-2.6368702085966919E-7</v>
      </c>
      <c r="Q504" s="17"/>
      <c r="R504" s="6">
        <f t="shared" si="181"/>
        <v>2.6368702085966919E-7</v>
      </c>
      <c r="T504" s="30">
        <v>4.8947964771753361</v>
      </c>
      <c r="U504" s="81" t="str">
        <f t="shared" si="182"/>
        <v>YES</v>
      </c>
      <c r="V504" s="84">
        <v>4.8947964771753361</v>
      </c>
      <c r="W504" s="84">
        <f t="shared" si="183"/>
        <v>4.8947964771753361</v>
      </c>
      <c r="X504" s="157">
        <v>5.0935713928501807</v>
      </c>
      <c r="Y504" s="90">
        <f t="shared" si="184"/>
        <v>-0.19877491567484462</v>
      </c>
      <c r="Z504" s="92"/>
      <c r="AA504" s="90">
        <f t="shared" si="185"/>
        <v>4.8947964771753361</v>
      </c>
      <c r="AC504" s="97">
        <v>2916.1649448303483</v>
      </c>
      <c r="AD504" s="98">
        <f t="shared" si="186"/>
        <v>-2916.1649445666612</v>
      </c>
      <c r="AF504" s="117"/>
    </row>
    <row r="505" spans="1:32" x14ac:dyDescent="0.2">
      <c r="A505" s="63" t="s">
        <v>7</v>
      </c>
      <c r="B505" s="29">
        <v>502</v>
      </c>
      <c r="C505" s="103" t="s">
        <v>466</v>
      </c>
      <c r="D505" s="9">
        <v>0</v>
      </c>
      <c r="E505" s="11">
        <v>2.6368702085966919E-7</v>
      </c>
      <c r="F505" s="51"/>
      <c r="G505" s="16">
        <f t="shared" si="176"/>
        <v>2.6368702085966919E-7</v>
      </c>
      <c r="H505" s="58"/>
      <c r="I505" s="53">
        <f t="shared" si="177"/>
        <v>4.8947964771753361</v>
      </c>
      <c r="J505" s="118">
        <v>0</v>
      </c>
      <c r="K505" s="118">
        <v>0</v>
      </c>
      <c r="L505" s="118">
        <v>0</v>
      </c>
      <c r="M505" s="32">
        <f t="shared" si="178"/>
        <v>0</v>
      </c>
      <c r="N505" s="6">
        <f t="shared" si="179"/>
        <v>-2.6368702085966919E-7</v>
      </c>
      <c r="O505" s="20">
        <f t="shared" si="180"/>
        <v>-2.6368702085966919E-7</v>
      </c>
      <c r="Q505" s="17"/>
      <c r="R505" s="6">
        <f t="shared" si="181"/>
        <v>2.6368702085966919E-7</v>
      </c>
      <c r="T505" s="30">
        <v>4.8947964771753361</v>
      </c>
      <c r="U505" s="81" t="str">
        <f t="shared" si="182"/>
        <v>YES</v>
      </c>
      <c r="V505" s="84">
        <v>4.8947964771753361</v>
      </c>
      <c r="W505" s="84">
        <f t="shared" si="183"/>
        <v>4.8947964771753361</v>
      </c>
      <c r="X505" s="157">
        <v>5.0935713928501807</v>
      </c>
      <c r="Y505" s="90">
        <f t="shared" si="184"/>
        <v>-0.19877491567484462</v>
      </c>
      <c r="Z505" s="92"/>
      <c r="AA505" s="90">
        <f t="shared" si="185"/>
        <v>4.8947964771753361</v>
      </c>
      <c r="AC505" s="97">
        <v>2916.1649448303483</v>
      </c>
      <c r="AD505" s="98">
        <f t="shared" si="186"/>
        <v>-2916.1649445666612</v>
      </c>
      <c r="AF505" s="117"/>
    </row>
    <row r="506" spans="1:32" x14ac:dyDescent="0.2">
      <c r="A506" s="63" t="s">
        <v>7</v>
      </c>
      <c r="B506" s="29">
        <v>503</v>
      </c>
      <c r="C506" s="103" t="s">
        <v>467</v>
      </c>
      <c r="D506" s="9">
        <v>0</v>
      </c>
      <c r="E506" s="11">
        <v>2.6368702085966919E-7</v>
      </c>
      <c r="F506" s="51"/>
      <c r="G506" s="16">
        <f t="shared" si="176"/>
        <v>2.6368702085966919E-7</v>
      </c>
      <c r="H506" s="58"/>
      <c r="I506" s="53">
        <f t="shared" si="177"/>
        <v>4.8947964771753361</v>
      </c>
      <c r="J506" s="118">
        <v>0</v>
      </c>
      <c r="K506" s="118">
        <v>0</v>
      </c>
      <c r="L506" s="118">
        <v>0</v>
      </c>
      <c r="M506" s="32">
        <f t="shared" si="178"/>
        <v>0</v>
      </c>
      <c r="N506" s="6">
        <f t="shared" si="179"/>
        <v>-2.6368702085966919E-7</v>
      </c>
      <c r="O506" s="20">
        <f t="shared" si="180"/>
        <v>-2.6368702085966919E-7</v>
      </c>
      <c r="Q506" s="17"/>
      <c r="R506" s="6">
        <f t="shared" si="181"/>
        <v>2.6368702085966919E-7</v>
      </c>
      <c r="T506" s="30">
        <v>4.8947964771753361</v>
      </c>
      <c r="U506" s="81" t="str">
        <f t="shared" si="182"/>
        <v>YES</v>
      </c>
      <c r="V506" s="84">
        <v>4.8947964771753361</v>
      </c>
      <c r="W506" s="84">
        <f t="shared" si="183"/>
        <v>4.8947964771753361</v>
      </c>
      <c r="X506" s="157">
        <v>5.0935713928501807</v>
      </c>
      <c r="Y506" s="90">
        <f t="shared" si="184"/>
        <v>-0.19877491567484462</v>
      </c>
      <c r="Z506" s="92"/>
      <c r="AA506" s="90">
        <f t="shared" si="185"/>
        <v>4.8947964771753361</v>
      </c>
      <c r="AC506" s="97">
        <v>2916.1649448303483</v>
      </c>
      <c r="AD506" s="98">
        <f t="shared" si="186"/>
        <v>-2916.1649445666612</v>
      </c>
      <c r="AF506" s="117"/>
    </row>
    <row r="507" spans="1:32" x14ac:dyDescent="0.2">
      <c r="A507" s="63" t="s">
        <v>7</v>
      </c>
      <c r="B507" s="29">
        <v>504</v>
      </c>
      <c r="C507" s="103" t="s">
        <v>468</v>
      </c>
      <c r="D507" s="9">
        <v>0</v>
      </c>
      <c r="E507" s="11">
        <v>2.6368702085966919E-7</v>
      </c>
      <c r="F507" s="51"/>
      <c r="G507" s="16">
        <f t="shared" si="176"/>
        <v>2.6368702085966919E-7</v>
      </c>
      <c r="H507" s="58"/>
      <c r="I507" s="53">
        <f t="shared" si="177"/>
        <v>4.8947964771753361</v>
      </c>
      <c r="J507" s="118">
        <v>0</v>
      </c>
      <c r="K507" s="118">
        <v>0</v>
      </c>
      <c r="L507" s="118">
        <v>0</v>
      </c>
      <c r="M507" s="32">
        <f t="shared" si="178"/>
        <v>0</v>
      </c>
      <c r="N507" s="6">
        <f t="shared" si="179"/>
        <v>-2.6368702085966919E-7</v>
      </c>
      <c r="O507" s="20">
        <f t="shared" si="180"/>
        <v>-2.6368702085966919E-7</v>
      </c>
      <c r="Q507" s="17"/>
      <c r="R507" s="6">
        <f t="shared" si="181"/>
        <v>2.6368702085966919E-7</v>
      </c>
      <c r="T507" s="30">
        <v>4.8947964771753361</v>
      </c>
      <c r="U507" s="81" t="str">
        <f t="shared" si="182"/>
        <v>YES</v>
      </c>
      <c r="V507" s="84">
        <v>4.8947964771753361</v>
      </c>
      <c r="W507" s="84">
        <f t="shared" si="183"/>
        <v>4.8947964771753361</v>
      </c>
      <c r="X507" s="157">
        <v>5.0935713928501807</v>
      </c>
      <c r="Y507" s="90">
        <f t="shared" si="184"/>
        <v>-0.19877491567484462</v>
      </c>
      <c r="Z507" s="92"/>
      <c r="AA507" s="90">
        <f t="shared" si="185"/>
        <v>4.8947964771753361</v>
      </c>
      <c r="AC507" s="97">
        <v>2916.1649448303483</v>
      </c>
      <c r="AD507" s="98">
        <f t="shared" si="186"/>
        <v>-2916.1649445666612</v>
      </c>
      <c r="AF507" s="117"/>
    </row>
    <row r="508" spans="1:32" x14ac:dyDescent="0.2">
      <c r="A508" s="63" t="s">
        <v>7</v>
      </c>
      <c r="B508" s="29">
        <v>505</v>
      </c>
      <c r="C508" s="28" t="s">
        <v>333</v>
      </c>
      <c r="D508" s="9">
        <v>1662.2032291415621</v>
      </c>
      <c r="E508" s="11">
        <v>110.70510729202337</v>
      </c>
      <c r="F508" s="51"/>
      <c r="G508" s="16">
        <f t="shared" si="176"/>
        <v>1772.9083364335854</v>
      </c>
      <c r="H508" s="58"/>
      <c r="I508" s="53">
        <f t="shared" si="177"/>
        <v>4.9247453789821813</v>
      </c>
      <c r="J508" s="118">
        <v>886.4541682167926</v>
      </c>
      <c r="K508" s="118">
        <v>0</v>
      </c>
      <c r="L508" s="118">
        <v>886.4541682167926</v>
      </c>
      <c r="M508" s="32">
        <f t="shared" si="178"/>
        <v>1772.9083364335852</v>
      </c>
      <c r="N508" s="6">
        <f t="shared" si="179"/>
        <v>-2.2737367544323206E-13</v>
      </c>
      <c r="O508" s="20">
        <f t="shared" si="180"/>
        <v>-2.2737367544323206E-13</v>
      </c>
      <c r="Q508" s="66"/>
      <c r="R508" s="6">
        <f t="shared" si="181"/>
        <v>1772.9083364335854</v>
      </c>
      <c r="T508" s="30">
        <v>4.9247453789821813</v>
      </c>
      <c r="U508" s="81" t="str">
        <f t="shared" si="182"/>
        <v>YES</v>
      </c>
      <c r="V508" s="84">
        <v>4.8947964771753361</v>
      </c>
      <c r="W508" s="84">
        <f t="shared" si="183"/>
        <v>4.9247453789821813</v>
      </c>
      <c r="X508" s="157">
        <v>5.0935713928501798</v>
      </c>
      <c r="Y508" s="90">
        <f t="shared" si="184"/>
        <v>-0.16882601386799845</v>
      </c>
      <c r="Z508" s="92"/>
      <c r="AA508" s="90">
        <f t="shared" si="185"/>
        <v>4.9247453789821813</v>
      </c>
      <c r="AC508" s="97">
        <v>2916.1649448303483</v>
      </c>
      <c r="AD508" s="98">
        <f t="shared" si="186"/>
        <v>-1143.2566083967629</v>
      </c>
      <c r="AF508" s="117"/>
    </row>
    <row r="509" spans="1:32" x14ac:dyDescent="0.2">
      <c r="A509" s="63" t="s">
        <v>7</v>
      </c>
      <c r="B509" s="29">
        <v>506</v>
      </c>
      <c r="C509" s="28" t="s">
        <v>334</v>
      </c>
      <c r="D509" s="9">
        <v>1662.2032291415621</v>
      </c>
      <c r="E509" s="11">
        <v>101.18054957331846</v>
      </c>
      <c r="F509" s="51"/>
      <c r="G509" s="16">
        <f t="shared" si="176"/>
        <v>1763.3837787148807</v>
      </c>
      <c r="H509" s="58"/>
      <c r="I509" s="53">
        <f t="shared" si="177"/>
        <v>4.8982882742080012</v>
      </c>
      <c r="J509" s="118">
        <v>881.69188935744023</v>
      </c>
      <c r="K509" s="118">
        <v>0</v>
      </c>
      <c r="L509" s="118">
        <v>881.69188935744023</v>
      </c>
      <c r="M509" s="32">
        <f t="shared" si="178"/>
        <v>1763.3837787148805</v>
      </c>
      <c r="N509" s="6">
        <f t="shared" si="179"/>
        <v>-2.2737367544323206E-13</v>
      </c>
      <c r="O509" s="20">
        <f t="shared" si="180"/>
        <v>-2.2737367544323206E-13</v>
      </c>
      <c r="Q509" s="66"/>
      <c r="R509" s="6">
        <f t="shared" si="181"/>
        <v>1763.3837787148807</v>
      </c>
      <c r="T509" s="30">
        <v>4.8982882742080012</v>
      </c>
      <c r="U509" s="81" t="str">
        <f t="shared" si="182"/>
        <v>YES</v>
      </c>
      <c r="V509" s="84">
        <v>4.8947964771753361</v>
      </c>
      <c r="W509" s="84">
        <f t="shared" si="183"/>
        <v>4.8982882742080012</v>
      </c>
      <c r="X509" s="157">
        <v>5.0935713928501798</v>
      </c>
      <c r="Y509" s="90">
        <f t="shared" si="184"/>
        <v>-0.19528311864217862</v>
      </c>
      <c r="Z509" s="92"/>
      <c r="AA509" s="90">
        <f t="shared" si="185"/>
        <v>4.8982882742080012</v>
      </c>
      <c r="AC509" s="97">
        <v>2916.1649448303483</v>
      </c>
      <c r="AD509" s="98">
        <f t="shared" si="186"/>
        <v>-1152.7811661154676</v>
      </c>
      <c r="AF509" s="117"/>
    </row>
    <row r="510" spans="1:32" x14ac:dyDescent="0.2">
      <c r="A510" s="63" t="s">
        <v>7</v>
      </c>
      <c r="B510" s="29">
        <v>507</v>
      </c>
      <c r="C510" s="103" t="s">
        <v>469</v>
      </c>
      <c r="D510" s="9">
        <v>831.10161457078107</v>
      </c>
      <c r="E510" s="11">
        <v>49.96175132077942</v>
      </c>
      <c r="F510" s="51"/>
      <c r="G510" s="16">
        <f t="shared" si="176"/>
        <v>881.06336589156047</v>
      </c>
      <c r="H510" s="58"/>
      <c r="I510" s="53">
        <f t="shared" si="177"/>
        <v>4.8947964771753361</v>
      </c>
      <c r="J510" s="118">
        <v>881.06336589156047</v>
      </c>
      <c r="K510" s="118">
        <v>0</v>
      </c>
      <c r="L510" s="118">
        <v>0</v>
      </c>
      <c r="M510" s="32">
        <f t="shared" si="178"/>
        <v>881.06336589156047</v>
      </c>
      <c r="N510" s="6">
        <f t="shared" si="179"/>
        <v>0</v>
      </c>
      <c r="O510" s="20">
        <f t="shared" si="180"/>
        <v>0</v>
      </c>
      <c r="Q510" s="17"/>
      <c r="R510" s="6">
        <f t="shared" si="181"/>
        <v>881.06336589156047</v>
      </c>
      <c r="T510" s="30">
        <v>4.8947964771753361</v>
      </c>
      <c r="U510" s="81" t="str">
        <f t="shared" si="182"/>
        <v>YES</v>
      </c>
      <c r="V510" s="84">
        <v>4.8947964771753361</v>
      </c>
      <c r="W510" s="84">
        <f t="shared" si="183"/>
        <v>4.8947964771753361</v>
      </c>
      <c r="X510" s="157">
        <v>5.0935713928501807</v>
      </c>
      <c r="Y510" s="90">
        <f t="shared" si="184"/>
        <v>-0.19877491567484462</v>
      </c>
      <c r="Z510" s="92"/>
      <c r="AA510" s="90">
        <f t="shared" si="185"/>
        <v>4.8947964771753361</v>
      </c>
      <c r="AC510" s="97">
        <v>2916.1649448303483</v>
      </c>
      <c r="AD510" s="98">
        <f t="shared" si="186"/>
        <v>-2035.101578938788</v>
      </c>
      <c r="AF510" s="117"/>
    </row>
    <row r="511" spans="1:32" x14ac:dyDescent="0.2">
      <c r="A511" s="63" t="s">
        <v>58</v>
      </c>
      <c r="B511" s="29">
        <v>508</v>
      </c>
      <c r="C511" s="103" t="s">
        <v>470</v>
      </c>
      <c r="D511" s="9">
        <v>1800.7201649033589</v>
      </c>
      <c r="E511" s="11">
        <v>101.84767626182811</v>
      </c>
      <c r="F511" s="51"/>
      <c r="G511" s="16">
        <f t="shared" si="176"/>
        <v>1902.567841165187</v>
      </c>
      <c r="H511" s="58"/>
      <c r="I511" s="53">
        <f t="shared" si="177"/>
        <v>4.8783790799107356</v>
      </c>
      <c r="J511" s="118">
        <v>878.10823438393243</v>
      </c>
      <c r="K511" s="118">
        <v>1024.4596067812545</v>
      </c>
      <c r="L511" s="118">
        <v>0</v>
      </c>
      <c r="M511" s="32">
        <f t="shared" si="178"/>
        <v>1902.567841165187</v>
      </c>
      <c r="N511" s="6">
        <f t="shared" si="179"/>
        <v>0</v>
      </c>
      <c r="O511" s="20">
        <f t="shared" si="180"/>
        <v>0</v>
      </c>
      <c r="Q511" s="17"/>
      <c r="R511" s="6">
        <f t="shared" si="181"/>
        <v>1902.567841165187</v>
      </c>
      <c r="T511" s="30">
        <v>4.8783790799107356</v>
      </c>
      <c r="U511" s="81" t="str">
        <f t="shared" si="182"/>
        <v>NO</v>
      </c>
      <c r="V511" s="84">
        <v>0</v>
      </c>
      <c r="W511" s="84">
        <f t="shared" si="183"/>
        <v>4.8783790799107356</v>
      </c>
      <c r="X511" s="157">
        <v>5.0652416292195648</v>
      </c>
      <c r="Y511" s="90">
        <f t="shared" si="184"/>
        <v>-0.18686254930882917</v>
      </c>
      <c r="Z511" s="92"/>
      <c r="AA511" s="90">
        <f t="shared" si="185"/>
        <v>4.8783790799107356</v>
      </c>
      <c r="AC511" s="97">
        <v>0</v>
      </c>
      <c r="AD511" s="98">
        <f t="shared" si="186"/>
        <v>1902.567841165187</v>
      </c>
      <c r="AF511" s="117"/>
    </row>
    <row r="512" spans="1:32" x14ac:dyDescent="0.2">
      <c r="A512" s="63" t="s">
        <v>7</v>
      </c>
      <c r="B512" s="29">
        <v>509</v>
      </c>
      <c r="C512" s="28" t="s">
        <v>471</v>
      </c>
      <c r="D512" s="9">
        <v>3601.4403298067173</v>
      </c>
      <c r="E512" s="11">
        <v>216.50092239004417</v>
      </c>
      <c r="F512" s="51"/>
      <c r="G512" s="16">
        <f t="shared" si="176"/>
        <v>3817.9412521967615</v>
      </c>
      <c r="H512" s="58"/>
      <c r="I512" s="53">
        <f t="shared" si="177"/>
        <v>4.8947964771753361</v>
      </c>
      <c r="J512" s="118">
        <v>881.06336589156047</v>
      </c>
      <c r="K512" s="118">
        <v>2055.8145204136413</v>
      </c>
      <c r="L512" s="118">
        <v>881.06336589156047</v>
      </c>
      <c r="M512" s="32">
        <f t="shared" si="178"/>
        <v>3817.941252196762</v>
      </c>
      <c r="N512" s="6">
        <f t="shared" si="179"/>
        <v>4.5474735088646412E-13</v>
      </c>
      <c r="O512" s="20">
        <f t="shared" si="180"/>
        <v>4.5474735088646412E-13</v>
      </c>
      <c r="Q512" s="17"/>
      <c r="R512" s="6">
        <f t="shared" si="181"/>
        <v>3817.9412521967615</v>
      </c>
      <c r="T512" s="30">
        <v>4.8947964771753361</v>
      </c>
      <c r="U512" s="81" t="str">
        <f t="shared" si="182"/>
        <v>YES</v>
      </c>
      <c r="V512" s="84">
        <v>4.8947964771753361</v>
      </c>
      <c r="W512" s="84">
        <f t="shared" si="183"/>
        <v>4.8947964771753361</v>
      </c>
      <c r="X512" s="157">
        <v>5.0935713928501798</v>
      </c>
      <c r="Y512" s="90">
        <f t="shared" si="184"/>
        <v>-0.19877491567484373</v>
      </c>
      <c r="Z512" s="92"/>
      <c r="AA512" s="90">
        <f t="shared" si="185"/>
        <v>4.8947964771753361</v>
      </c>
      <c r="AC512" s="97">
        <v>2916.1649448303483</v>
      </c>
      <c r="AD512" s="98">
        <f t="shared" si="186"/>
        <v>901.77630736641322</v>
      </c>
      <c r="AF512" s="117"/>
    </row>
    <row r="513" spans="1:32" x14ac:dyDescent="0.2">
      <c r="A513" s="63" t="s">
        <v>7</v>
      </c>
      <c r="B513" s="29">
        <v>510</v>
      </c>
      <c r="C513" s="103" t="s">
        <v>472</v>
      </c>
      <c r="D513" s="9">
        <v>0</v>
      </c>
      <c r="E513" s="11">
        <v>2.6368702085966919E-7</v>
      </c>
      <c r="F513" s="51"/>
      <c r="G513" s="16">
        <f t="shared" si="176"/>
        <v>2.6368702085966919E-7</v>
      </c>
      <c r="H513" s="58"/>
      <c r="I513" s="53">
        <f t="shared" si="177"/>
        <v>4.8947964771753361</v>
      </c>
      <c r="J513" s="118">
        <v>0</v>
      </c>
      <c r="K513" s="118">
        <v>0</v>
      </c>
      <c r="L513" s="118">
        <v>0</v>
      </c>
      <c r="M513" s="32">
        <f t="shared" si="178"/>
        <v>0</v>
      </c>
      <c r="N513" s="6">
        <f t="shared" si="179"/>
        <v>-2.6368702085966919E-7</v>
      </c>
      <c r="O513" s="20">
        <f t="shared" si="180"/>
        <v>-2.6368702085966919E-7</v>
      </c>
      <c r="Q513" s="17"/>
      <c r="R513" s="6">
        <f t="shared" si="181"/>
        <v>2.6368702085966919E-7</v>
      </c>
      <c r="T513" s="30">
        <v>4.8947964771753361</v>
      </c>
      <c r="U513" s="81" t="str">
        <f t="shared" si="182"/>
        <v>YES</v>
      </c>
      <c r="V513" s="84">
        <v>4.8947964771753361</v>
      </c>
      <c r="W513" s="84">
        <f t="shared" si="183"/>
        <v>4.8947964771753361</v>
      </c>
      <c r="X513" s="157">
        <v>5.0935713928501807</v>
      </c>
      <c r="Y513" s="90">
        <f t="shared" si="184"/>
        <v>-0.19877491567484462</v>
      </c>
      <c r="Z513" s="92"/>
      <c r="AA513" s="90">
        <f t="shared" si="185"/>
        <v>4.8947964771753361</v>
      </c>
      <c r="AC513" s="97">
        <v>2916.1649448303483</v>
      </c>
      <c r="AD513" s="98">
        <f t="shared" si="186"/>
        <v>-2916.1649445666612</v>
      </c>
      <c r="AF513" s="117"/>
    </row>
    <row r="514" spans="1:32" x14ac:dyDescent="0.2">
      <c r="A514" s="63" t="s">
        <v>7</v>
      </c>
      <c r="B514" s="29">
        <v>511</v>
      </c>
      <c r="C514" s="103" t="s">
        <v>473</v>
      </c>
      <c r="D514" s="9">
        <v>0</v>
      </c>
      <c r="E514" s="11">
        <v>2.6368702085966919E-7</v>
      </c>
      <c r="F514" s="51"/>
      <c r="G514" s="16">
        <f t="shared" si="176"/>
        <v>2.6368702085966919E-7</v>
      </c>
      <c r="H514" s="58"/>
      <c r="I514" s="53">
        <f t="shared" si="177"/>
        <v>4.8947964771753361</v>
      </c>
      <c r="J514" s="118">
        <v>0</v>
      </c>
      <c r="K514" s="118">
        <v>0</v>
      </c>
      <c r="L514" s="118">
        <v>0</v>
      </c>
      <c r="M514" s="32">
        <f t="shared" si="178"/>
        <v>0</v>
      </c>
      <c r="N514" s="6">
        <f t="shared" si="179"/>
        <v>-2.6368702085966919E-7</v>
      </c>
      <c r="O514" s="20">
        <f t="shared" si="180"/>
        <v>-2.6368702085966919E-7</v>
      </c>
      <c r="Q514" s="17"/>
      <c r="R514" s="6">
        <f t="shared" si="181"/>
        <v>2.6368702085966919E-7</v>
      </c>
      <c r="T514" s="30">
        <v>4.8947964771753361</v>
      </c>
      <c r="U514" s="81" t="str">
        <f t="shared" si="182"/>
        <v>YES</v>
      </c>
      <c r="V514" s="84">
        <v>4.8947964771753361</v>
      </c>
      <c r="W514" s="84">
        <f t="shared" si="183"/>
        <v>4.8947964771753361</v>
      </c>
      <c r="X514" s="157">
        <v>5.0935713928501807</v>
      </c>
      <c r="Y514" s="90">
        <f t="shared" si="184"/>
        <v>-0.19877491567484462</v>
      </c>
      <c r="Z514" s="92"/>
      <c r="AA514" s="90">
        <f t="shared" si="185"/>
        <v>4.8947964771753361</v>
      </c>
      <c r="AC514" s="97">
        <v>2916.1649448303483</v>
      </c>
      <c r="AD514" s="98">
        <f t="shared" si="186"/>
        <v>-2916.1649445666612</v>
      </c>
      <c r="AF514" s="117"/>
    </row>
    <row r="515" spans="1:32" x14ac:dyDescent="0.2">
      <c r="A515" s="63" t="s">
        <v>7</v>
      </c>
      <c r="B515" s="29">
        <v>512</v>
      </c>
      <c r="C515" s="28" t="s">
        <v>335</v>
      </c>
      <c r="D515" s="9">
        <v>1800.7201649033589</v>
      </c>
      <c r="E515" s="11">
        <v>108.25046119502208</v>
      </c>
      <c r="F515" s="51"/>
      <c r="G515" s="16">
        <f t="shared" si="176"/>
        <v>1908.970626098381</v>
      </c>
      <c r="H515" s="58"/>
      <c r="I515" s="53">
        <f t="shared" si="177"/>
        <v>4.8947964771753361</v>
      </c>
      <c r="J515" s="118">
        <v>0</v>
      </c>
      <c r="K515" s="118">
        <v>1027.9072602068206</v>
      </c>
      <c r="L515" s="118">
        <v>881.06336589156047</v>
      </c>
      <c r="M515" s="32">
        <f t="shared" si="178"/>
        <v>1908.9706260983812</v>
      </c>
      <c r="N515" s="6">
        <f t="shared" si="179"/>
        <v>2.2737367544323206E-13</v>
      </c>
      <c r="O515" s="20">
        <f t="shared" si="180"/>
        <v>2.2737367544323206E-13</v>
      </c>
      <c r="Q515" s="66"/>
      <c r="R515" s="6">
        <f t="shared" si="181"/>
        <v>1908.970626098381</v>
      </c>
      <c r="T515" s="30">
        <v>4.8947964771753361</v>
      </c>
      <c r="U515" s="81" t="str">
        <f t="shared" si="182"/>
        <v>YES</v>
      </c>
      <c r="V515" s="84">
        <v>4.8947964771753361</v>
      </c>
      <c r="W515" s="84">
        <f t="shared" si="183"/>
        <v>4.8947964771753361</v>
      </c>
      <c r="X515" s="157">
        <v>5.0935713928501798</v>
      </c>
      <c r="Y515" s="90">
        <f t="shared" si="184"/>
        <v>-0.19877491567484373</v>
      </c>
      <c r="Z515" s="92"/>
      <c r="AA515" s="90">
        <f t="shared" si="185"/>
        <v>4.8947964771753361</v>
      </c>
      <c r="AC515" s="97">
        <v>2916.1649448303483</v>
      </c>
      <c r="AD515" s="98">
        <f t="shared" si="186"/>
        <v>-1007.1943187319673</v>
      </c>
      <c r="AF515" s="117"/>
    </row>
    <row r="516" spans="1:32" x14ac:dyDescent="0.2">
      <c r="A516" s="63" t="s">
        <v>7</v>
      </c>
      <c r="B516" s="29">
        <v>513</v>
      </c>
      <c r="C516" s="28" t="s">
        <v>336</v>
      </c>
      <c r="D516" s="9">
        <v>1163.5422603990937</v>
      </c>
      <c r="E516" s="11">
        <v>69.946451849091204</v>
      </c>
      <c r="F516" s="51"/>
      <c r="G516" s="16">
        <f t="shared" si="176"/>
        <v>1233.488712248185</v>
      </c>
      <c r="H516" s="58"/>
      <c r="I516" s="53">
        <f t="shared" si="177"/>
        <v>4.8947964771753361</v>
      </c>
      <c r="J516" s="118">
        <v>1233.488712248185</v>
      </c>
      <c r="K516" s="118">
        <v>0</v>
      </c>
      <c r="L516" s="118">
        <v>0</v>
      </c>
      <c r="M516" s="32">
        <f t="shared" si="178"/>
        <v>1233.488712248185</v>
      </c>
      <c r="N516" s="6">
        <f t="shared" si="179"/>
        <v>0</v>
      </c>
      <c r="O516" s="20">
        <f t="shared" si="180"/>
        <v>0</v>
      </c>
      <c r="Q516" s="66"/>
      <c r="R516" s="6">
        <f t="shared" si="181"/>
        <v>1233.488712248185</v>
      </c>
      <c r="T516" s="30">
        <v>4.8947964771753361</v>
      </c>
      <c r="U516" s="81" t="str">
        <f t="shared" si="182"/>
        <v>YES</v>
      </c>
      <c r="V516" s="84">
        <v>4.8947964771753361</v>
      </c>
      <c r="W516" s="84">
        <f t="shared" si="183"/>
        <v>4.8947964771753361</v>
      </c>
      <c r="X516" s="157">
        <v>5.0935713928501798</v>
      </c>
      <c r="Y516" s="90">
        <f t="shared" si="184"/>
        <v>-0.19877491567484373</v>
      </c>
      <c r="Z516" s="92"/>
      <c r="AA516" s="90">
        <f t="shared" si="185"/>
        <v>4.8947964771753361</v>
      </c>
      <c r="AC516" s="97">
        <v>583.23298896606968</v>
      </c>
      <c r="AD516" s="98">
        <f t="shared" si="186"/>
        <v>650.25572328211535</v>
      </c>
      <c r="AF516" s="117"/>
    </row>
    <row r="517" spans="1:32" x14ac:dyDescent="0.2">
      <c r="A517" s="63" t="s">
        <v>7</v>
      </c>
      <c r="B517" s="29">
        <v>514</v>
      </c>
      <c r="C517" s="28" t="s">
        <v>337</v>
      </c>
      <c r="D517" s="9">
        <v>554.06774304718715</v>
      </c>
      <c r="E517" s="11">
        <v>33.307834213852942</v>
      </c>
      <c r="F517" s="51"/>
      <c r="G517" s="16">
        <f t="shared" ref="G517:G543" si="192">SUM(D517:F517)</f>
        <v>587.37557726104012</v>
      </c>
      <c r="H517" s="58"/>
      <c r="I517" s="53">
        <f t="shared" ref="I517:I543" si="193">W517</f>
        <v>4.8947964771753361</v>
      </c>
      <c r="J517" s="118">
        <v>0</v>
      </c>
      <c r="K517" s="118">
        <v>411.16290408272818</v>
      </c>
      <c r="L517" s="118">
        <v>176.21267317831206</v>
      </c>
      <c r="M517" s="32">
        <f t="shared" ref="M517:M532" si="194">L517+K517+J517</f>
        <v>587.37557726104023</v>
      </c>
      <c r="N517" s="6">
        <f t="shared" ref="N517:N532" si="195">M517-G517-F517</f>
        <v>1.1368683772161603E-13</v>
      </c>
      <c r="O517" s="20">
        <f t="shared" ref="O517:O532" si="196">IF(ISERROR(N517), 0, N517)</f>
        <v>1.1368683772161603E-13</v>
      </c>
      <c r="Q517" s="66"/>
      <c r="R517" s="6">
        <f t="shared" ref="R517:R532" si="197">G517-Q517</f>
        <v>587.37557726104012</v>
      </c>
      <c r="T517" s="30">
        <v>4.8947964771753361</v>
      </c>
      <c r="U517" s="81" t="str">
        <f t="shared" ref="U517:U543" si="198">IF(A517="Childminders","YES","NO")</f>
        <v>YES</v>
      </c>
      <c r="V517" s="84">
        <v>4.8947964771753361</v>
      </c>
      <c r="W517" s="84">
        <f t="shared" ref="W517:W543" si="199">MAX(T517,V517)</f>
        <v>4.8947964771753361</v>
      </c>
      <c r="X517" s="157">
        <v>5.0935713928501798</v>
      </c>
      <c r="Y517" s="90">
        <f t="shared" ref="Y517:Y573" si="200">I517-X517</f>
        <v>-0.19877491567484373</v>
      </c>
      <c r="Z517" s="92"/>
      <c r="AA517" s="90">
        <f t="shared" ref="AA517:AA543" si="201">I517-Z517</f>
        <v>4.8947964771753361</v>
      </c>
      <c r="AC517" s="97">
        <v>2916.1649448303483</v>
      </c>
      <c r="AD517" s="98">
        <f t="shared" ref="AD517:AD532" si="202">G517-AC517</f>
        <v>-2328.7893675693081</v>
      </c>
      <c r="AF517" s="117"/>
    </row>
    <row r="518" spans="1:32" x14ac:dyDescent="0.2">
      <c r="A518" s="63" t="s">
        <v>7</v>
      </c>
      <c r="B518" s="29">
        <v>515</v>
      </c>
      <c r="C518" s="103" t="s">
        <v>474</v>
      </c>
      <c r="D518" s="9">
        <v>0</v>
      </c>
      <c r="E518" s="11">
        <v>2.6368702085966919E-7</v>
      </c>
      <c r="F518" s="51"/>
      <c r="G518" s="16">
        <f t="shared" si="192"/>
        <v>2.6368702085966919E-7</v>
      </c>
      <c r="H518" s="58"/>
      <c r="I518" s="53">
        <f t="shared" si="193"/>
        <v>4.8947964771753361</v>
      </c>
      <c r="J518" s="118">
        <v>0</v>
      </c>
      <c r="K518" s="118">
        <v>0</v>
      </c>
      <c r="L518" s="118">
        <v>0</v>
      </c>
      <c r="M518" s="32">
        <f t="shared" si="194"/>
        <v>0</v>
      </c>
      <c r="N518" s="6">
        <f t="shared" si="195"/>
        <v>-2.6368702085966919E-7</v>
      </c>
      <c r="O518" s="20">
        <f t="shared" si="196"/>
        <v>-2.6368702085966919E-7</v>
      </c>
      <c r="Q518" s="17"/>
      <c r="R518" s="6">
        <f t="shared" si="197"/>
        <v>2.6368702085966919E-7</v>
      </c>
      <c r="T518" s="30">
        <v>4.8947964771753361</v>
      </c>
      <c r="U518" s="81" t="str">
        <f t="shared" si="198"/>
        <v>YES</v>
      </c>
      <c r="V518" s="84">
        <v>4.8947964771753361</v>
      </c>
      <c r="W518" s="84">
        <f t="shared" si="199"/>
        <v>4.8947964771753361</v>
      </c>
      <c r="X518" s="157">
        <v>5.0935713928501807</v>
      </c>
      <c r="Y518" s="90">
        <f t="shared" si="200"/>
        <v>-0.19877491567484462</v>
      </c>
      <c r="Z518" s="92"/>
      <c r="AA518" s="90">
        <f t="shared" si="201"/>
        <v>4.8947964771753361</v>
      </c>
      <c r="AC518" s="97">
        <v>2916.1649448303483</v>
      </c>
      <c r="AD518" s="98">
        <f t="shared" si="202"/>
        <v>-2916.1649445666612</v>
      </c>
      <c r="AF518" s="117"/>
    </row>
    <row r="519" spans="1:32" x14ac:dyDescent="0.2">
      <c r="A519" s="63" t="s">
        <v>7</v>
      </c>
      <c r="B519" s="29">
        <v>516</v>
      </c>
      <c r="C519" s="103" t="s">
        <v>338</v>
      </c>
      <c r="D519" s="9">
        <v>0</v>
      </c>
      <c r="E519" s="11">
        <v>2.6368702085966919E-7</v>
      </c>
      <c r="F519" s="51"/>
      <c r="G519" s="16">
        <f t="shared" si="192"/>
        <v>2.6368702085966919E-7</v>
      </c>
      <c r="H519" s="58"/>
      <c r="I519" s="53">
        <f t="shared" si="193"/>
        <v>4.8947964771753361</v>
      </c>
      <c r="J519" s="118">
        <v>0</v>
      </c>
      <c r="K519" s="118">
        <v>0</v>
      </c>
      <c r="L519" s="118">
        <v>0</v>
      </c>
      <c r="M519" s="32">
        <f t="shared" si="194"/>
        <v>0</v>
      </c>
      <c r="N519" s="6">
        <f t="shared" si="195"/>
        <v>-2.6368702085966919E-7</v>
      </c>
      <c r="O519" s="20">
        <f t="shared" si="196"/>
        <v>-2.6368702085966919E-7</v>
      </c>
      <c r="Q519" s="66"/>
      <c r="R519" s="6">
        <f t="shared" si="197"/>
        <v>2.6368702085966919E-7</v>
      </c>
      <c r="T519" s="30">
        <v>4.8947964771753361</v>
      </c>
      <c r="U519" s="81" t="str">
        <f t="shared" si="198"/>
        <v>YES</v>
      </c>
      <c r="V519" s="84">
        <v>4.8947964771753361</v>
      </c>
      <c r="W519" s="84">
        <f t="shared" si="199"/>
        <v>4.8947964771753361</v>
      </c>
      <c r="X519" s="157">
        <v>5.0935713928501807</v>
      </c>
      <c r="Y519" s="90">
        <f t="shared" si="200"/>
        <v>-0.19877491567484462</v>
      </c>
      <c r="Z519" s="92"/>
      <c r="AA519" s="90">
        <f t="shared" si="201"/>
        <v>4.8947964771753361</v>
      </c>
      <c r="AC519" s="97">
        <v>2916.1649448303483</v>
      </c>
      <c r="AD519" s="98">
        <f t="shared" si="202"/>
        <v>-2916.1649445666612</v>
      </c>
      <c r="AF519" s="117"/>
    </row>
    <row r="520" spans="1:32" x14ac:dyDescent="0.2">
      <c r="A520" s="63" t="s">
        <v>7</v>
      </c>
      <c r="B520" s="29">
        <v>517</v>
      </c>
      <c r="C520" s="103" t="s">
        <v>475</v>
      </c>
      <c r="D520" s="9">
        <v>0</v>
      </c>
      <c r="E520" s="11">
        <v>2.6368702085966919E-7</v>
      </c>
      <c r="F520" s="51"/>
      <c r="G520" s="16">
        <f t="shared" si="192"/>
        <v>2.6368702085966919E-7</v>
      </c>
      <c r="H520" s="58"/>
      <c r="I520" s="53">
        <f t="shared" si="193"/>
        <v>4.8947964771753361</v>
      </c>
      <c r="J520" s="118">
        <v>0</v>
      </c>
      <c r="K520" s="118">
        <v>0</v>
      </c>
      <c r="L520" s="118">
        <v>0</v>
      </c>
      <c r="M520" s="32">
        <f t="shared" si="194"/>
        <v>0</v>
      </c>
      <c r="N520" s="6">
        <f t="shared" si="195"/>
        <v>-2.6368702085966919E-7</v>
      </c>
      <c r="O520" s="20">
        <f t="shared" si="196"/>
        <v>-2.6368702085966919E-7</v>
      </c>
      <c r="Q520" s="17"/>
      <c r="R520" s="6">
        <f t="shared" si="197"/>
        <v>2.6368702085966919E-7</v>
      </c>
      <c r="T520" s="30">
        <v>4.8947964771753361</v>
      </c>
      <c r="U520" s="81" t="str">
        <f t="shared" si="198"/>
        <v>YES</v>
      </c>
      <c r="V520" s="84">
        <v>4.8947964771753361</v>
      </c>
      <c r="W520" s="84">
        <f t="shared" si="199"/>
        <v>4.8947964771753361</v>
      </c>
      <c r="X520" s="157">
        <v>5.0935713928501807</v>
      </c>
      <c r="Y520" s="90">
        <f t="shared" si="200"/>
        <v>-0.19877491567484462</v>
      </c>
      <c r="Z520" s="92"/>
      <c r="AA520" s="90">
        <f t="shared" si="201"/>
        <v>4.8947964771753361</v>
      </c>
      <c r="AC520" s="97">
        <v>0</v>
      </c>
      <c r="AD520" s="98">
        <f t="shared" si="202"/>
        <v>2.6368702085966919E-7</v>
      </c>
      <c r="AF520" s="117"/>
    </row>
    <row r="521" spans="1:32" x14ac:dyDescent="0.2">
      <c r="A521" s="63" t="s">
        <v>16</v>
      </c>
      <c r="B521" s="29">
        <v>518</v>
      </c>
      <c r="C521" s="28" t="s">
        <v>345</v>
      </c>
      <c r="D521" s="9">
        <v>7999.3530402437673</v>
      </c>
      <c r="E521" s="11">
        <v>592.93212782674027</v>
      </c>
      <c r="F521" s="51"/>
      <c r="G521" s="16">
        <f t="shared" si="192"/>
        <v>8592.285168070508</v>
      </c>
      <c r="H521" s="58"/>
      <c r="I521" s="53">
        <f t="shared" si="193"/>
        <v>4.9594719584822551</v>
      </c>
      <c r="J521" s="118">
        <v>4463.5247626340297</v>
      </c>
      <c r="K521" s="118">
        <v>3236.0554529096717</v>
      </c>
      <c r="L521" s="118">
        <v>892.70495252680587</v>
      </c>
      <c r="M521" s="32">
        <f t="shared" si="194"/>
        <v>8592.2851680705062</v>
      </c>
      <c r="N521" s="6">
        <f t="shared" si="195"/>
        <v>-1.8189894035458565E-12</v>
      </c>
      <c r="O521" s="20">
        <f t="shared" si="196"/>
        <v>-1.8189894035458565E-12</v>
      </c>
      <c r="Q521" s="66"/>
      <c r="R521" s="6">
        <f t="shared" si="197"/>
        <v>8592.285168070508</v>
      </c>
      <c r="T521" s="30">
        <v>4.9594719584822551</v>
      </c>
      <c r="U521" s="81" t="str">
        <f t="shared" si="198"/>
        <v>NO</v>
      </c>
      <c r="V521" s="84">
        <v>0</v>
      </c>
      <c r="W521" s="84">
        <f t="shared" si="199"/>
        <v>4.9594719584822551</v>
      </c>
      <c r="X521" s="157">
        <v>5.2045798536437688</v>
      </c>
      <c r="Y521" s="90">
        <f t="shared" si="200"/>
        <v>-0.24510789516151377</v>
      </c>
      <c r="Z521" s="92"/>
      <c r="AA521" s="90">
        <f t="shared" si="201"/>
        <v>4.9594719584822551</v>
      </c>
      <c r="AC521" s="97">
        <v>0</v>
      </c>
      <c r="AD521" s="98">
        <f t="shared" si="202"/>
        <v>8592.285168070508</v>
      </c>
      <c r="AF521" s="117"/>
    </row>
    <row r="522" spans="1:32" x14ac:dyDescent="0.2">
      <c r="A522" s="63" t="s">
        <v>16</v>
      </c>
      <c r="B522" s="29">
        <v>519</v>
      </c>
      <c r="C522" s="28" t="s">
        <v>346</v>
      </c>
      <c r="D522" s="9">
        <v>5679.1943662336707</v>
      </c>
      <c r="E522" s="11">
        <v>420.95614269950397</v>
      </c>
      <c r="F522" s="51"/>
      <c r="G522" s="16">
        <f t="shared" si="192"/>
        <v>6100.1505089331749</v>
      </c>
      <c r="H522" s="58"/>
      <c r="I522" s="53">
        <f t="shared" si="193"/>
        <v>4.9594719584822551</v>
      </c>
      <c r="J522" s="118">
        <v>1785.4099050536117</v>
      </c>
      <c r="K522" s="118">
        <v>3422.0356513527558</v>
      </c>
      <c r="L522" s="118">
        <v>892.70495252680587</v>
      </c>
      <c r="M522" s="32">
        <f t="shared" si="194"/>
        <v>6100.1505089331731</v>
      </c>
      <c r="N522" s="6">
        <f t="shared" si="195"/>
        <v>-1.8189894035458565E-12</v>
      </c>
      <c r="O522" s="20">
        <f t="shared" si="196"/>
        <v>-1.8189894035458565E-12</v>
      </c>
      <c r="Q522" s="66"/>
      <c r="R522" s="6">
        <f t="shared" si="197"/>
        <v>6100.1505089331749</v>
      </c>
      <c r="T522" s="30">
        <v>4.9594719584822551</v>
      </c>
      <c r="U522" s="81" t="str">
        <f t="shared" si="198"/>
        <v>NO</v>
      </c>
      <c r="V522" s="84">
        <v>0</v>
      </c>
      <c r="W522" s="84">
        <f t="shared" si="199"/>
        <v>4.9594719584822551</v>
      </c>
      <c r="X522" s="157">
        <v>5.2045798536437688</v>
      </c>
      <c r="Y522" s="90">
        <f t="shared" si="200"/>
        <v>-0.24510789516151377</v>
      </c>
      <c r="Z522" s="92"/>
      <c r="AA522" s="90">
        <f t="shared" si="201"/>
        <v>4.9594719584822551</v>
      </c>
      <c r="AC522" s="97">
        <v>0</v>
      </c>
      <c r="AD522" s="98">
        <f t="shared" si="202"/>
        <v>6100.1505089331749</v>
      </c>
      <c r="AF522" s="117"/>
    </row>
    <row r="523" spans="1:32" x14ac:dyDescent="0.2">
      <c r="A523" s="158" t="s">
        <v>7</v>
      </c>
      <c r="B523" s="159">
        <v>522</v>
      </c>
      <c r="C523" s="158" t="s">
        <v>347</v>
      </c>
      <c r="D523" s="9">
        <v>0</v>
      </c>
      <c r="E523" s="11">
        <v>0</v>
      </c>
      <c r="F523" s="51"/>
      <c r="G523" s="16">
        <f t="shared" si="192"/>
        <v>0</v>
      </c>
      <c r="H523" s="58"/>
      <c r="I523" s="94"/>
      <c r="J523" s="118">
        <v>0</v>
      </c>
      <c r="K523" s="118">
        <v>0</v>
      </c>
      <c r="L523" s="118">
        <v>0</v>
      </c>
      <c r="M523" s="32">
        <f t="shared" si="194"/>
        <v>0</v>
      </c>
      <c r="N523" s="6">
        <f t="shared" si="195"/>
        <v>0</v>
      </c>
      <c r="O523" s="20">
        <f t="shared" si="196"/>
        <v>0</v>
      </c>
      <c r="Q523" s="66"/>
      <c r="R523" s="6">
        <f t="shared" si="197"/>
        <v>0</v>
      </c>
      <c r="T523" s="30">
        <v>4.6172311920598945</v>
      </c>
      <c r="U523" s="81" t="str">
        <f t="shared" si="198"/>
        <v>YES</v>
      </c>
      <c r="V523" s="84">
        <v>4.8947964771753361</v>
      </c>
      <c r="W523" s="84">
        <f t="shared" si="199"/>
        <v>4.8947964771753361</v>
      </c>
      <c r="X523" s="157">
        <v>0</v>
      </c>
      <c r="Y523" s="90">
        <f t="shared" si="200"/>
        <v>0</v>
      </c>
      <c r="Z523" s="92"/>
      <c r="AA523" s="90">
        <f t="shared" si="201"/>
        <v>0</v>
      </c>
      <c r="AC523" s="97">
        <v>0</v>
      </c>
      <c r="AD523" s="98">
        <f t="shared" si="202"/>
        <v>0</v>
      </c>
      <c r="AF523" s="117"/>
    </row>
    <row r="524" spans="1:32" x14ac:dyDescent="0.2">
      <c r="A524" s="63" t="s">
        <v>7</v>
      </c>
      <c r="B524" s="29">
        <v>526</v>
      </c>
      <c r="C524" s="28" t="s">
        <v>348</v>
      </c>
      <c r="D524" s="9">
        <v>2631.8217794741399</v>
      </c>
      <c r="E524" s="11">
        <v>158.2122125158015</v>
      </c>
      <c r="F524" s="51"/>
      <c r="G524" s="16">
        <f t="shared" si="192"/>
        <v>2790.0339919899416</v>
      </c>
      <c r="H524" s="58"/>
      <c r="I524" s="53">
        <f t="shared" si="193"/>
        <v>4.8947964771753361</v>
      </c>
      <c r="J524" s="118">
        <v>881.06336589156047</v>
      </c>
      <c r="K524" s="118">
        <v>1027.9072602068206</v>
      </c>
      <c r="L524" s="118">
        <v>881.06336589156047</v>
      </c>
      <c r="M524" s="32">
        <f t="shared" si="194"/>
        <v>2790.0339919899416</v>
      </c>
      <c r="N524" s="6">
        <f t="shared" si="195"/>
        <v>0</v>
      </c>
      <c r="O524" s="20">
        <f t="shared" si="196"/>
        <v>0</v>
      </c>
      <c r="Q524" s="66"/>
      <c r="R524" s="6">
        <f t="shared" si="197"/>
        <v>2790.0339919899416</v>
      </c>
      <c r="T524" s="30">
        <v>4.8947964771753361</v>
      </c>
      <c r="U524" s="81" t="str">
        <f t="shared" si="198"/>
        <v>YES</v>
      </c>
      <c r="V524" s="84">
        <v>4.8947964771753361</v>
      </c>
      <c r="W524" s="84">
        <f t="shared" si="199"/>
        <v>4.8947964771753361</v>
      </c>
      <c r="X524" s="157">
        <v>5.0935713928501798</v>
      </c>
      <c r="Y524" s="90">
        <f t="shared" si="200"/>
        <v>-0.19877491567484373</v>
      </c>
      <c r="Z524" s="92"/>
      <c r="AA524" s="90">
        <f t="shared" si="201"/>
        <v>4.8947964771753361</v>
      </c>
      <c r="AC524" s="97">
        <v>0</v>
      </c>
      <c r="AD524" s="98">
        <f t="shared" si="202"/>
        <v>2790.0339919899416</v>
      </c>
      <c r="AF524" s="117"/>
    </row>
    <row r="525" spans="1:32" x14ac:dyDescent="0.2">
      <c r="A525" s="63" t="s">
        <v>16</v>
      </c>
      <c r="B525" s="29">
        <v>527</v>
      </c>
      <c r="C525" s="28" t="s">
        <v>349</v>
      </c>
      <c r="D525" s="9">
        <v>12189.490347038121</v>
      </c>
      <c r="E525" s="11">
        <v>903.51562335503274</v>
      </c>
      <c r="F525" s="51"/>
      <c r="G525" s="16">
        <f t="shared" si="192"/>
        <v>13093.005970393155</v>
      </c>
      <c r="H525" s="58"/>
      <c r="I525" s="53">
        <f t="shared" si="193"/>
        <v>4.9594719584822551</v>
      </c>
      <c r="J525" s="118">
        <v>6248.9346676876412</v>
      </c>
      <c r="K525" s="118">
        <v>4165.9564451250944</v>
      </c>
      <c r="L525" s="118">
        <v>2678.1148575804177</v>
      </c>
      <c r="M525" s="32">
        <f t="shared" si="194"/>
        <v>13093.005970393153</v>
      </c>
      <c r="N525" s="6">
        <f t="shared" si="195"/>
        <v>-1.8189894035458565E-12</v>
      </c>
      <c r="O525" s="20">
        <f t="shared" si="196"/>
        <v>-1.8189894035458565E-12</v>
      </c>
      <c r="Q525" s="66"/>
      <c r="R525" s="6">
        <f t="shared" si="197"/>
        <v>13093.005970393155</v>
      </c>
      <c r="T525" s="30">
        <v>4.9594719584822551</v>
      </c>
      <c r="U525" s="81" t="str">
        <f t="shared" si="198"/>
        <v>NO</v>
      </c>
      <c r="V525" s="84">
        <v>0</v>
      </c>
      <c r="W525" s="84">
        <f t="shared" si="199"/>
        <v>4.9594719584822551</v>
      </c>
      <c r="X525" s="157">
        <v>5.2045798536437688</v>
      </c>
      <c r="Y525" s="90">
        <f t="shared" si="200"/>
        <v>-0.24510789516151377</v>
      </c>
      <c r="Z525" s="92"/>
      <c r="AA525" s="90">
        <f t="shared" si="201"/>
        <v>4.9594719584822551</v>
      </c>
      <c r="AC525" s="97">
        <v>0</v>
      </c>
      <c r="AD525" s="98">
        <f t="shared" si="202"/>
        <v>13093.005970393155</v>
      </c>
      <c r="AF525" s="117"/>
    </row>
    <row r="526" spans="1:32" x14ac:dyDescent="0.2">
      <c r="A526" s="63" t="s">
        <v>7</v>
      </c>
      <c r="B526" s="29">
        <v>528</v>
      </c>
      <c r="C526" s="28" t="s">
        <v>350</v>
      </c>
      <c r="D526" s="9">
        <v>2493.3048437123434</v>
      </c>
      <c r="E526" s="11">
        <v>149.88525396233825</v>
      </c>
      <c r="F526" s="51"/>
      <c r="G526" s="16">
        <f t="shared" si="192"/>
        <v>2643.1900976746815</v>
      </c>
      <c r="H526" s="58"/>
      <c r="I526" s="53">
        <f t="shared" si="193"/>
        <v>4.8947964771753361</v>
      </c>
      <c r="J526" s="118">
        <v>1762.1267317831209</v>
      </c>
      <c r="K526" s="118">
        <v>0</v>
      </c>
      <c r="L526" s="118">
        <v>881.06336589156047</v>
      </c>
      <c r="M526" s="32">
        <f t="shared" si="194"/>
        <v>2643.1900976746815</v>
      </c>
      <c r="N526" s="6">
        <f t="shared" si="195"/>
        <v>0</v>
      </c>
      <c r="O526" s="20">
        <f t="shared" si="196"/>
        <v>0</v>
      </c>
      <c r="Q526" s="66"/>
      <c r="R526" s="6">
        <f t="shared" si="197"/>
        <v>2643.1900976746815</v>
      </c>
      <c r="T526" s="30">
        <v>4.8947964771753361</v>
      </c>
      <c r="U526" s="81" t="str">
        <f t="shared" si="198"/>
        <v>YES</v>
      </c>
      <c r="V526" s="84">
        <v>4.8947964771753361</v>
      </c>
      <c r="W526" s="84">
        <f t="shared" si="199"/>
        <v>4.8947964771753361</v>
      </c>
      <c r="X526" s="157">
        <v>5.0935713928501798</v>
      </c>
      <c r="Y526" s="90">
        <f t="shared" si="200"/>
        <v>-0.19877491567484373</v>
      </c>
      <c r="Z526" s="92"/>
      <c r="AA526" s="90">
        <f t="shared" si="201"/>
        <v>4.8947964771753361</v>
      </c>
      <c r="AC526" s="97">
        <v>0</v>
      </c>
      <c r="AD526" s="98">
        <f t="shared" si="202"/>
        <v>2643.1900976746815</v>
      </c>
      <c r="AF526" s="117"/>
    </row>
    <row r="527" spans="1:32" x14ac:dyDescent="0.2">
      <c r="A527" s="63" t="s">
        <v>7</v>
      </c>
      <c r="B527" s="29">
        <v>529</v>
      </c>
      <c r="C527" s="28" t="s">
        <v>351</v>
      </c>
      <c r="D527" s="9">
        <v>6925.8467880898424</v>
      </c>
      <c r="E527" s="11">
        <v>416.34792767316185</v>
      </c>
      <c r="F527" s="51"/>
      <c r="G527" s="16">
        <f t="shared" si="192"/>
        <v>7342.1947157630038</v>
      </c>
      <c r="H527" s="58"/>
      <c r="I527" s="53">
        <f t="shared" si="193"/>
        <v>4.8947964771753361</v>
      </c>
      <c r="J527" s="118">
        <v>2643.1900976746815</v>
      </c>
      <c r="K527" s="118">
        <v>2055.8145204136413</v>
      </c>
      <c r="L527" s="118">
        <v>2643.1900976746815</v>
      </c>
      <c r="M527" s="32">
        <f t="shared" si="194"/>
        <v>7342.1947157630038</v>
      </c>
      <c r="N527" s="6">
        <f t="shared" si="195"/>
        <v>0</v>
      </c>
      <c r="O527" s="20">
        <f t="shared" si="196"/>
        <v>0</v>
      </c>
      <c r="Q527" s="66"/>
      <c r="R527" s="6">
        <f t="shared" si="197"/>
        <v>7342.1947157630038</v>
      </c>
      <c r="T527" s="30">
        <v>4.8947964771753361</v>
      </c>
      <c r="U527" s="81" t="str">
        <f t="shared" si="198"/>
        <v>YES</v>
      </c>
      <c r="V527" s="84">
        <v>4.8947964771753361</v>
      </c>
      <c r="W527" s="84">
        <f t="shared" si="199"/>
        <v>4.8947964771753361</v>
      </c>
      <c r="X527" s="157">
        <v>5.0935713928501798</v>
      </c>
      <c r="Y527" s="90">
        <f t="shared" si="200"/>
        <v>-0.19877491567484373</v>
      </c>
      <c r="Z527" s="92"/>
      <c r="AA527" s="90">
        <f t="shared" si="201"/>
        <v>4.8947964771753361</v>
      </c>
      <c r="AC527" s="97">
        <v>0</v>
      </c>
      <c r="AD527" s="98">
        <f t="shared" si="202"/>
        <v>7342.1947157630038</v>
      </c>
      <c r="AF527" s="117"/>
    </row>
    <row r="528" spans="1:32" x14ac:dyDescent="0.2">
      <c r="A528" s="63" t="s">
        <v>7</v>
      </c>
      <c r="B528" s="29">
        <v>532</v>
      </c>
      <c r="C528" s="28" t="s">
        <v>352</v>
      </c>
      <c r="D528" s="9">
        <v>1662.2032291415621</v>
      </c>
      <c r="E528" s="11">
        <v>99.923502641558841</v>
      </c>
      <c r="F528" s="51"/>
      <c r="G528" s="16">
        <f t="shared" si="192"/>
        <v>1762.1267317831209</v>
      </c>
      <c r="H528" s="58"/>
      <c r="I528" s="53">
        <f t="shared" si="193"/>
        <v>4.8947964771753361</v>
      </c>
      <c r="J528" s="118">
        <v>881.06336589156047</v>
      </c>
      <c r="K528" s="118">
        <v>0</v>
      </c>
      <c r="L528" s="118">
        <v>881.06336589156047</v>
      </c>
      <c r="M528" s="32">
        <f t="shared" si="194"/>
        <v>1762.1267317831209</v>
      </c>
      <c r="N528" s="6">
        <f t="shared" si="195"/>
        <v>0</v>
      </c>
      <c r="O528" s="20">
        <f t="shared" si="196"/>
        <v>0</v>
      </c>
      <c r="Q528" s="66"/>
      <c r="R528" s="6">
        <f t="shared" si="197"/>
        <v>1762.1267317831209</v>
      </c>
      <c r="T528" s="30">
        <v>4.8947964771753361</v>
      </c>
      <c r="U528" s="81" t="str">
        <f t="shared" si="198"/>
        <v>YES</v>
      </c>
      <c r="V528" s="84">
        <v>4.8947964771753361</v>
      </c>
      <c r="W528" s="84">
        <f t="shared" si="199"/>
        <v>4.8947964771753361</v>
      </c>
      <c r="X528" s="157">
        <v>5.0935713928501798</v>
      </c>
      <c r="Y528" s="90">
        <f t="shared" si="200"/>
        <v>-0.19877491567484373</v>
      </c>
      <c r="Z528" s="92"/>
      <c r="AA528" s="90">
        <f t="shared" si="201"/>
        <v>4.8947964771753361</v>
      </c>
      <c r="AC528" s="97">
        <v>0</v>
      </c>
      <c r="AD528" s="98">
        <f t="shared" si="202"/>
        <v>1762.1267317831209</v>
      </c>
      <c r="AF528" s="117"/>
    </row>
    <row r="529" spans="1:32" x14ac:dyDescent="0.2">
      <c r="A529" s="63" t="s">
        <v>7</v>
      </c>
      <c r="B529" s="29">
        <v>533</v>
      </c>
      <c r="C529" s="28" t="s">
        <v>353</v>
      </c>
      <c r="D529" s="9">
        <v>831.10161457078107</v>
      </c>
      <c r="E529" s="11">
        <v>49.96175132077942</v>
      </c>
      <c r="F529" s="51"/>
      <c r="G529" s="16">
        <f t="shared" si="192"/>
        <v>881.06336589156047</v>
      </c>
      <c r="H529" s="58"/>
      <c r="I529" s="53">
        <f t="shared" si="193"/>
        <v>4.8947964771753361</v>
      </c>
      <c r="J529" s="118">
        <v>881.06336589156047</v>
      </c>
      <c r="K529" s="118">
        <v>0</v>
      </c>
      <c r="L529" s="118">
        <v>0</v>
      </c>
      <c r="M529" s="32">
        <f t="shared" si="194"/>
        <v>881.06336589156047</v>
      </c>
      <c r="N529" s="6">
        <f t="shared" si="195"/>
        <v>0</v>
      </c>
      <c r="O529" s="20">
        <f t="shared" si="196"/>
        <v>0</v>
      </c>
      <c r="Q529" s="66"/>
      <c r="R529" s="6">
        <f t="shared" si="197"/>
        <v>881.06336589156047</v>
      </c>
      <c r="T529" s="30">
        <v>4.8947964771753361</v>
      </c>
      <c r="U529" s="81" t="str">
        <f t="shared" si="198"/>
        <v>YES</v>
      </c>
      <c r="V529" s="84">
        <v>4.8947964771753361</v>
      </c>
      <c r="W529" s="84">
        <f t="shared" si="199"/>
        <v>4.8947964771753361</v>
      </c>
      <c r="X529" s="157">
        <v>5.0935713928501798</v>
      </c>
      <c r="Y529" s="90">
        <f t="shared" si="200"/>
        <v>-0.19877491567484373</v>
      </c>
      <c r="Z529" s="92"/>
      <c r="AA529" s="90">
        <f t="shared" si="201"/>
        <v>4.8947964771753361</v>
      </c>
      <c r="AC529" s="97">
        <v>0</v>
      </c>
      <c r="AD529" s="98">
        <f t="shared" si="202"/>
        <v>881.06336589156047</v>
      </c>
      <c r="AF529" s="117"/>
    </row>
    <row r="530" spans="1:32" x14ac:dyDescent="0.2">
      <c r="A530" s="63" t="s">
        <v>7</v>
      </c>
      <c r="B530" s="29">
        <v>534</v>
      </c>
      <c r="C530" s="103" t="s">
        <v>476</v>
      </c>
      <c r="D530" s="9">
        <v>0</v>
      </c>
      <c r="E530" s="11">
        <v>2.6368702085966919E-7</v>
      </c>
      <c r="F530" s="51"/>
      <c r="G530" s="16">
        <f t="shared" si="192"/>
        <v>2.6368702085966919E-7</v>
      </c>
      <c r="H530" s="58"/>
      <c r="I530" s="53">
        <f t="shared" si="193"/>
        <v>4.8947964771753361</v>
      </c>
      <c r="J530" s="118">
        <v>0</v>
      </c>
      <c r="K530" s="118">
        <v>0</v>
      </c>
      <c r="L530" s="118">
        <v>0</v>
      </c>
      <c r="M530" s="32">
        <f t="shared" si="194"/>
        <v>0</v>
      </c>
      <c r="N530" s="6">
        <f t="shared" si="195"/>
        <v>-2.6368702085966919E-7</v>
      </c>
      <c r="O530" s="20">
        <f t="shared" si="196"/>
        <v>-2.6368702085966919E-7</v>
      </c>
      <c r="Q530" s="17"/>
      <c r="R530" s="6">
        <f t="shared" si="197"/>
        <v>2.6368702085966919E-7</v>
      </c>
      <c r="T530" s="30">
        <v>4.8947964771753361</v>
      </c>
      <c r="U530" s="81" t="str">
        <f t="shared" si="198"/>
        <v>YES</v>
      </c>
      <c r="V530" s="84">
        <v>4.8947964771753361</v>
      </c>
      <c r="W530" s="84">
        <f t="shared" si="199"/>
        <v>4.8947964771753361</v>
      </c>
      <c r="X530" s="157">
        <v>5.0935713928501807</v>
      </c>
      <c r="Y530" s="90">
        <f t="shared" si="200"/>
        <v>-0.19877491567484462</v>
      </c>
      <c r="Z530" s="92"/>
      <c r="AA530" s="90">
        <f t="shared" si="201"/>
        <v>4.8947964771753361</v>
      </c>
      <c r="AC530" s="97">
        <v>0</v>
      </c>
      <c r="AD530" s="98">
        <f t="shared" si="202"/>
        <v>2.6368702085966919E-7</v>
      </c>
      <c r="AF530" s="117"/>
    </row>
    <row r="531" spans="1:32" x14ac:dyDescent="0.2">
      <c r="A531" s="63" t="s">
        <v>16</v>
      </c>
      <c r="B531" s="29">
        <v>535</v>
      </c>
      <c r="C531" s="103" t="s">
        <v>477</v>
      </c>
      <c r="D531" s="9">
        <v>3878.4742013303112</v>
      </c>
      <c r="E531" s="11">
        <v>287.48224379478319</v>
      </c>
      <c r="F531" s="51"/>
      <c r="G531" s="16">
        <f t="shared" si="192"/>
        <v>4165.9564451250944</v>
      </c>
      <c r="H531" s="58"/>
      <c r="I531" s="53">
        <f t="shared" si="193"/>
        <v>4.959471958482256</v>
      </c>
      <c r="J531" s="118">
        <v>0</v>
      </c>
      <c r="K531" s="118">
        <v>4165.9564451250953</v>
      </c>
      <c r="L531" s="118">
        <v>0</v>
      </c>
      <c r="M531" s="32">
        <f t="shared" si="194"/>
        <v>4165.9564451250953</v>
      </c>
      <c r="N531" s="6">
        <f t="shared" si="195"/>
        <v>9.0949470177292824E-13</v>
      </c>
      <c r="O531" s="20">
        <f t="shared" si="196"/>
        <v>9.0949470177292824E-13</v>
      </c>
      <c r="Q531" s="17"/>
      <c r="R531" s="6">
        <f t="shared" si="197"/>
        <v>4165.9564451250944</v>
      </c>
      <c r="T531" s="30">
        <v>4.959471958482256</v>
      </c>
      <c r="U531" s="81" t="str">
        <f t="shared" si="198"/>
        <v>NO</v>
      </c>
      <c r="V531" s="84">
        <v>0</v>
      </c>
      <c r="W531" s="84">
        <f t="shared" si="199"/>
        <v>4.959471958482256</v>
      </c>
      <c r="X531" s="157">
        <v>5.2045798536437688</v>
      </c>
      <c r="Y531" s="90">
        <f t="shared" si="200"/>
        <v>-0.24510789516151288</v>
      </c>
      <c r="Z531" s="92"/>
      <c r="AA531" s="90">
        <f t="shared" si="201"/>
        <v>4.959471958482256</v>
      </c>
      <c r="AC531" s="97">
        <v>0</v>
      </c>
      <c r="AD531" s="98">
        <f t="shared" si="202"/>
        <v>4165.9564451250944</v>
      </c>
      <c r="AF531" s="117"/>
    </row>
    <row r="532" spans="1:32" s="132" customFormat="1" x14ac:dyDescent="0.2">
      <c r="A532" s="123" t="s">
        <v>7</v>
      </c>
      <c r="B532" s="124">
        <v>524</v>
      </c>
      <c r="C532" s="123" t="s">
        <v>542</v>
      </c>
      <c r="D532" s="125">
        <v>831.10161457078107</v>
      </c>
      <c r="E532" s="39">
        <v>49.96175132077942</v>
      </c>
      <c r="F532" s="54"/>
      <c r="G532" s="16">
        <f t="shared" si="192"/>
        <v>881.06336589156047</v>
      </c>
      <c r="H532" s="58"/>
      <c r="I532" s="57">
        <f t="shared" si="193"/>
        <v>4.8947964771753361</v>
      </c>
      <c r="J532" s="118">
        <v>881.06336589156047</v>
      </c>
      <c r="K532" s="118">
        <v>0</v>
      </c>
      <c r="L532" s="118">
        <v>0</v>
      </c>
      <c r="M532" s="32">
        <f t="shared" si="194"/>
        <v>881.06336589156047</v>
      </c>
      <c r="N532" s="56">
        <f t="shared" si="195"/>
        <v>0</v>
      </c>
      <c r="O532" s="126">
        <f t="shared" si="196"/>
        <v>0</v>
      </c>
      <c r="P532" s="56"/>
      <c r="Q532" s="127"/>
      <c r="R532" s="56">
        <f t="shared" si="197"/>
        <v>881.06336589156047</v>
      </c>
      <c r="S532" s="56"/>
      <c r="T532" s="128">
        <v>4.8947964771753361</v>
      </c>
      <c r="U532" s="129" t="str">
        <f t="shared" si="198"/>
        <v>YES</v>
      </c>
      <c r="V532" s="84">
        <v>4.8947964771753361</v>
      </c>
      <c r="W532" s="130">
        <f t="shared" si="199"/>
        <v>4.8947964771753361</v>
      </c>
      <c r="X532" s="157">
        <v>5.0935713928501798</v>
      </c>
      <c r="Y532" s="90">
        <f t="shared" si="200"/>
        <v>-0.19877491567484373</v>
      </c>
      <c r="Z532" s="131"/>
      <c r="AA532" s="133">
        <f t="shared" si="201"/>
        <v>4.8947964771753361</v>
      </c>
      <c r="AC532" s="134">
        <v>0</v>
      </c>
      <c r="AD532" s="135">
        <f t="shared" si="202"/>
        <v>881.06336589156047</v>
      </c>
      <c r="AF532" s="136"/>
    </row>
    <row r="533" spans="1:32" s="132" customFormat="1" x14ac:dyDescent="0.2">
      <c r="A533" s="123" t="s">
        <v>16</v>
      </c>
      <c r="B533" s="124">
        <v>536</v>
      </c>
      <c r="C533" s="123" t="s">
        <v>546</v>
      </c>
      <c r="D533" s="125">
        <v>0</v>
      </c>
      <c r="E533" s="39">
        <v>3.2512872810124293E-7</v>
      </c>
      <c r="F533" s="54"/>
      <c r="G533" s="16">
        <f t="shared" si="192"/>
        <v>3.2512872810124293E-7</v>
      </c>
      <c r="H533" s="58"/>
      <c r="I533" s="57">
        <f t="shared" si="193"/>
        <v>4.959471958482256</v>
      </c>
      <c r="J533" s="118">
        <v>0</v>
      </c>
      <c r="K533" s="118">
        <v>0</v>
      </c>
      <c r="L533" s="118">
        <v>0</v>
      </c>
      <c r="M533" s="32">
        <f t="shared" ref="M533:M543" si="203">L533+K533+J533</f>
        <v>0</v>
      </c>
      <c r="N533" s="56">
        <f t="shared" ref="N533:N543" si="204">M533-G533-F533</f>
        <v>-3.2512872810124293E-7</v>
      </c>
      <c r="O533" s="126">
        <f t="shared" ref="O533:O543" si="205">IF(ISERROR(N533), 0, N533)</f>
        <v>-3.2512872810124293E-7</v>
      </c>
      <c r="P533" s="56"/>
      <c r="Q533" s="127"/>
      <c r="R533" s="56"/>
      <c r="S533" s="56"/>
      <c r="T533" s="128">
        <v>4.959471958482256</v>
      </c>
      <c r="U533" s="129" t="str">
        <f t="shared" si="198"/>
        <v>NO</v>
      </c>
      <c r="V533" s="84">
        <v>0</v>
      </c>
      <c r="W533" s="130">
        <f t="shared" si="199"/>
        <v>4.959471958482256</v>
      </c>
      <c r="X533" s="157">
        <v>5.2045798536437688</v>
      </c>
      <c r="Y533" s="90">
        <f t="shared" si="200"/>
        <v>-0.24510789516151288</v>
      </c>
      <c r="Z533" s="131"/>
      <c r="AA533" s="133">
        <f t="shared" si="201"/>
        <v>4.959471958482256</v>
      </c>
      <c r="AC533" s="134"/>
      <c r="AD533" s="135"/>
      <c r="AF533" s="136"/>
    </row>
    <row r="534" spans="1:32" s="132" customFormat="1" x14ac:dyDescent="0.2">
      <c r="A534" s="123" t="s">
        <v>7</v>
      </c>
      <c r="B534" s="124">
        <v>537</v>
      </c>
      <c r="C534" s="123" t="s">
        <v>547</v>
      </c>
      <c r="D534" s="125">
        <v>0</v>
      </c>
      <c r="E534" s="39">
        <v>2.6368702085966919E-7</v>
      </c>
      <c r="F534" s="54"/>
      <c r="G534" s="16">
        <f t="shared" si="192"/>
        <v>2.6368702085966919E-7</v>
      </c>
      <c r="H534" s="58"/>
      <c r="I534" s="57">
        <f t="shared" si="193"/>
        <v>4.8947964771753361</v>
      </c>
      <c r="J534" s="118">
        <v>0</v>
      </c>
      <c r="K534" s="118">
        <v>0</v>
      </c>
      <c r="L534" s="118">
        <v>0</v>
      </c>
      <c r="M534" s="32">
        <f t="shared" si="203"/>
        <v>0</v>
      </c>
      <c r="N534" s="56">
        <f t="shared" si="204"/>
        <v>-2.6368702085966919E-7</v>
      </c>
      <c r="O534" s="126">
        <f t="shared" si="205"/>
        <v>-2.6368702085966919E-7</v>
      </c>
      <c r="P534" s="56"/>
      <c r="Q534" s="127"/>
      <c r="R534" s="56"/>
      <c r="S534" s="56"/>
      <c r="T534" s="128">
        <v>4.8947964771753361</v>
      </c>
      <c r="U534" s="129" t="str">
        <f t="shared" si="198"/>
        <v>YES</v>
      </c>
      <c r="V534" s="84">
        <v>4.8947964771753361</v>
      </c>
      <c r="W534" s="130">
        <f t="shared" si="199"/>
        <v>4.8947964771753361</v>
      </c>
      <c r="X534" s="157">
        <v>5.0935713928501798</v>
      </c>
      <c r="Y534" s="90">
        <f t="shared" si="200"/>
        <v>-0.19877491567484373</v>
      </c>
      <c r="Z534" s="131"/>
      <c r="AA534" s="133">
        <f t="shared" si="201"/>
        <v>4.8947964771753361</v>
      </c>
      <c r="AC534" s="134"/>
      <c r="AD534" s="135"/>
      <c r="AF534" s="136"/>
    </row>
    <row r="535" spans="1:32" s="132" customFormat="1" x14ac:dyDescent="0.2">
      <c r="A535" s="123" t="s">
        <v>16</v>
      </c>
      <c r="B535" s="124">
        <v>538</v>
      </c>
      <c r="C535" s="123" t="s">
        <v>548</v>
      </c>
      <c r="D535" s="125">
        <v>5956.2282377572637</v>
      </c>
      <c r="E535" s="39">
        <v>441.49058868484559</v>
      </c>
      <c r="F535" s="54"/>
      <c r="G535" s="16">
        <f t="shared" si="192"/>
        <v>6397.7188264421093</v>
      </c>
      <c r="H535" s="58"/>
      <c r="I535" s="57">
        <f t="shared" si="193"/>
        <v>4.9594719584822551</v>
      </c>
      <c r="J535" s="118">
        <v>4463.5247626340297</v>
      </c>
      <c r="K535" s="118">
        <v>1041.4891112812736</v>
      </c>
      <c r="L535" s="118">
        <v>892.70495252680587</v>
      </c>
      <c r="M535" s="32">
        <f t="shared" si="203"/>
        <v>6397.7188264421093</v>
      </c>
      <c r="N535" s="56">
        <f t="shared" si="204"/>
        <v>0</v>
      </c>
      <c r="O535" s="126">
        <f t="shared" si="205"/>
        <v>0</v>
      </c>
      <c r="P535" s="56"/>
      <c r="Q535" s="127"/>
      <c r="R535" s="56"/>
      <c r="S535" s="56"/>
      <c r="T535" s="128">
        <v>4.9594719584822551</v>
      </c>
      <c r="U535" s="129" t="str">
        <f t="shared" si="198"/>
        <v>NO</v>
      </c>
      <c r="V535" s="84">
        <v>0</v>
      </c>
      <c r="W535" s="130">
        <f t="shared" si="199"/>
        <v>4.9594719584822551</v>
      </c>
      <c r="X535" s="157">
        <v>5.2045798536437688</v>
      </c>
      <c r="Y535" s="90">
        <f t="shared" si="200"/>
        <v>-0.24510789516151377</v>
      </c>
      <c r="Z535" s="131"/>
      <c r="AA535" s="133">
        <f t="shared" si="201"/>
        <v>4.9594719584822551</v>
      </c>
      <c r="AC535" s="134"/>
      <c r="AD535" s="135"/>
      <c r="AF535" s="136"/>
    </row>
    <row r="536" spans="1:32" s="132" customFormat="1" x14ac:dyDescent="0.2">
      <c r="A536" s="123" t="s">
        <v>7</v>
      </c>
      <c r="B536" s="124">
        <v>539</v>
      </c>
      <c r="C536" s="123" t="s">
        <v>549</v>
      </c>
      <c r="D536" s="125">
        <v>0</v>
      </c>
      <c r="E536" s="39">
        <v>2.6368702085966919E-7</v>
      </c>
      <c r="F536" s="54"/>
      <c r="G536" s="16">
        <f t="shared" si="192"/>
        <v>2.6368702085966919E-7</v>
      </c>
      <c r="H536" s="58"/>
      <c r="I536" s="57">
        <f t="shared" si="193"/>
        <v>4.8947964771753361</v>
      </c>
      <c r="J536" s="118">
        <v>0</v>
      </c>
      <c r="K536" s="118">
        <v>0</v>
      </c>
      <c r="L536" s="118">
        <v>0</v>
      </c>
      <c r="M536" s="32">
        <f t="shared" si="203"/>
        <v>0</v>
      </c>
      <c r="N536" s="56">
        <f t="shared" si="204"/>
        <v>-2.6368702085966919E-7</v>
      </c>
      <c r="O536" s="126">
        <f t="shared" si="205"/>
        <v>-2.6368702085966919E-7</v>
      </c>
      <c r="P536" s="56"/>
      <c r="Q536" s="127"/>
      <c r="R536" s="56"/>
      <c r="S536" s="56"/>
      <c r="T536" s="128">
        <v>4.8947964771753361</v>
      </c>
      <c r="U536" s="129" t="str">
        <f t="shared" si="198"/>
        <v>YES</v>
      </c>
      <c r="V536" s="84">
        <v>4.8947964771753361</v>
      </c>
      <c r="W536" s="130">
        <f t="shared" si="199"/>
        <v>4.8947964771753361</v>
      </c>
      <c r="X536" s="157">
        <v>5.0935713928501798</v>
      </c>
      <c r="Y536" s="90">
        <f t="shared" si="200"/>
        <v>-0.19877491567484373</v>
      </c>
      <c r="Z536" s="131"/>
      <c r="AA536" s="133">
        <f t="shared" si="201"/>
        <v>4.8947964771753361</v>
      </c>
      <c r="AC536" s="134"/>
      <c r="AD536" s="135"/>
      <c r="AF536" s="136"/>
    </row>
    <row r="537" spans="1:32" s="132" customFormat="1" x14ac:dyDescent="0.2">
      <c r="A537" s="123" t="s">
        <v>7</v>
      </c>
      <c r="B537" s="124">
        <v>540</v>
      </c>
      <c r="C537" s="123" t="s">
        <v>550</v>
      </c>
      <c r="D537" s="125">
        <v>1329.7625833132493</v>
      </c>
      <c r="E537" s="39">
        <v>79.938802113247064</v>
      </c>
      <c r="F537" s="54"/>
      <c r="G537" s="16">
        <f t="shared" si="192"/>
        <v>1409.7013854264962</v>
      </c>
      <c r="H537" s="58"/>
      <c r="I537" s="57">
        <f t="shared" si="193"/>
        <v>4.8947964771753361</v>
      </c>
      <c r="J537" s="118">
        <v>1409.7013854264965</v>
      </c>
      <c r="K537" s="118">
        <v>0</v>
      </c>
      <c r="L537" s="118">
        <v>0</v>
      </c>
      <c r="M537" s="32">
        <f t="shared" si="203"/>
        <v>1409.7013854264965</v>
      </c>
      <c r="N537" s="56">
        <f t="shared" si="204"/>
        <v>2.2737367544323206E-13</v>
      </c>
      <c r="O537" s="126">
        <f t="shared" si="205"/>
        <v>2.2737367544323206E-13</v>
      </c>
      <c r="P537" s="56"/>
      <c r="Q537" s="127"/>
      <c r="R537" s="56"/>
      <c r="S537" s="56"/>
      <c r="T537" s="128">
        <v>4.8947964771753361</v>
      </c>
      <c r="U537" s="129" t="str">
        <f t="shared" si="198"/>
        <v>YES</v>
      </c>
      <c r="V537" s="84">
        <v>4.8947964771753361</v>
      </c>
      <c r="W537" s="130">
        <f t="shared" si="199"/>
        <v>4.8947964771753361</v>
      </c>
      <c r="X537" s="157">
        <v>5.0935713928501798</v>
      </c>
      <c r="Y537" s="90">
        <f t="shared" si="200"/>
        <v>-0.19877491567484373</v>
      </c>
      <c r="Z537" s="131"/>
      <c r="AA537" s="133">
        <f t="shared" si="201"/>
        <v>4.8947964771753361</v>
      </c>
      <c r="AC537" s="134"/>
      <c r="AD537" s="135"/>
      <c r="AF537" s="136"/>
    </row>
    <row r="538" spans="1:32" s="132" customFormat="1" x14ac:dyDescent="0.2">
      <c r="A538" s="123" t="s">
        <v>7</v>
      </c>
      <c r="B538" s="124">
        <v>541</v>
      </c>
      <c r="C538" s="123" t="s">
        <v>551</v>
      </c>
      <c r="D538" s="125">
        <v>7895.4653384224202</v>
      </c>
      <c r="E538" s="39">
        <v>474.63663754740452</v>
      </c>
      <c r="F538" s="54"/>
      <c r="G538" s="16">
        <f t="shared" si="192"/>
        <v>8370.1019759698247</v>
      </c>
      <c r="H538" s="58"/>
      <c r="I538" s="57">
        <f t="shared" si="193"/>
        <v>4.8947964771753361</v>
      </c>
      <c r="J538" s="118">
        <v>2643.1900976746815</v>
      </c>
      <c r="K538" s="118">
        <v>3083.7217806204617</v>
      </c>
      <c r="L538" s="118">
        <v>2643.1900976746815</v>
      </c>
      <c r="M538" s="32">
        <f t="shared" si="203"/>
        <v>8370.1019759698247</v>
      </c>
      <c r="N538" s="56">
        <f t="shared" si="204"/>
        <v>0</v>
      </c>
      <c r="O538" s="126">
        <f t="shared" si="205"/>
        <v>0</v>
      </c>
      <c r="P538" s="56"/>
      <c r="Q538" s="127"/>
      <c r="R538" s="56"/>
      <c r="S538" s="56"/>
      <c r="T538" s="128">
        <v>4.8947964771753361</v>
      </c>
      <c r="U538" s="129" t="str">
        <f t="shared" si="198"/>
        <v>YES</v>
      </c>
      <c r="V538" s="84">
        <v>4.8947964771753361</v>
      </c>
      <c r="W538" s="130">
        <f t="shared" si="199"/>
        <v>4.8947964771753361</v>
      </c>
      <c r="X538" s="157">
        <v>5.0935713928501798</v>
      </c>
      <c r="Y538" s="90">
        <f t="shared" si="200"/>
        <v>-0.19877491567484373</v>
      </c>
      <c r="Z538" s="131"/>
      <c r="AA538" s="133">
        <f t="shared" si="201"/>
        <v>4.8947964771753361</v>
      </c>
      <c r="AC538" s="134"/>
      <c r="AD538" s="135"/>
      <c r="AF538" s="136"/>
    </row>
    <row r="539" spans="1:32" s="132" customFormat="1" x14ac:dyDescent="0.2">
      <c r="A539" s="123" t="s">
        <v>7</v>
      </c>
      <c r="B539" s="124">
        <v>542</v>
      </c>
      <c r="C539" s="123" t="s">
        <v>552</v>
      </c>
      <c r="D539" s="125">
        <v>415.55080728539053</v>
      </c>
      <c r="E539" s="39">
        <v>24.98087566038971</v>
      </c>
      <c r="F539" s="54"/>
      <c r="G539" s="16">
        <f t="shared" si="192"/>
        <v>440.53168294578023</v>
      </c>
      <c r="H539" s="58"/>
      <c r="I539" s="57">
        <f t="shared" si="193"/>
        <v>4.8947964771753361</v>
      </c>
      <c r="J539" s="118">
        <v>440.53168294578023</v>
      </c>
      <c r="K539" s="118">
        <v>0</v>
      </c>
      <c r="L539" s="118">
        <v>0</v>
      </c>
      <c r="M539" s="32">
        <f t="shared" si="203"/>
        <v>440.53168294578023</v>
      </c>
      <c r="N539" s="56">
        <f t="shared" si="204"/>
        <v>0</v>
      </c>
      <c r="O539" s="126">
        <f t="shared" si="205"/>
        <v>0</v>
      </c>
      <c r="P539" s="56"/>
      <c r="Q539" s="127"/>
      <c r="R539" s="56"/>
      <c r="S539" s="56"/>
      <c r="T539" s="128">
        <v>4.8947964771753361</v>
      </c>
      <c r="U539" s="129" t="str">
        <f t="shared" si="198"/>
        <v>YES</v>
      </c>
      <c r="V539" s="84">
        <v>4.8947964771753361</v>
      </c>
      <c r="W539" s="130">
        <f t="shared" si="199"/>
        <v>4.8947964771753361</v>
      </c>
      <c r="X539" s="157">
        <v>5.0935713928501798</v>
      </c>
      <c r="Y539" s="90">
        <f t="shared" si="200"/>
        <v>-0.19877491567484373</v>
      </c>
      <c r="Z539" s="131"/>
      <c r="AA539" s="133">
        <f t="shared" si="201"/>
        <v>4.8947964771753361</v>
      </c>
      <c r="AC539" s="134"/>
      <c r="AD539" s="135"/>
      <c r="AF539" s="136"/>
    </row>
    <row r="540" spans="1:32" s="132" customFormat="1" x14ac:dyDescent="0.2">
      <c r="A540" s="123" t="s">
        <v>7</v>
      </c>
      <c r="B540" s="124">
        <v>543</v>
      </c>
      <c r="C540" s="123" t="s">
        <v>553</v>
      </c>
      <c r="D540" s="125">
        <v>664.88129165662463</v>
      </c>
      <c r="E540" s="39">
        <v>39.969401056623532</v>
      </c>
      <c r="F540" s="54"/>
      <c r="G540" s="16">
        <f t="shared" si="192"/>
        <v>704.85069271324812</v>
      </c>
      <c r="H540" s="58"/>
      <c r="I540" s="57">
        <f t="shared" si="193"/>
        <v>4.8947964771753361</v>
      </c>
      <c r="J540" s="118">
        <v>704.85069271324824</v>
      </c>
      <c r="K540" s="118">
        <v>0</v>
      </c>
      <c r="L540" s="118">
        <v>0</v>
      </c>
      <c r="M540" s="32">
        <f t="shared" si="203"/>
        <v>704.85069271324824</v>
      </c>
      <c r="N540" s="56">
        <f t="shared" si="204"/>
        <v>1.1368683772161603E-13</v>
      </c>
      <c r="O540" s="126">
        <f t="shared" si="205"/>
        <v>1.1368683772161603E-13</v>
      </c>
      <c r="P540" s="56"/>
      <c r="Q540" s="127"/>
      <c r="R540" s="56"/>
      <c r="S540" s="56"/>
      <c r="T540" s="128">
        <v>4.8947964771753361</v>
      </c>
      <c r="U540" s="129" t="str">
        <f t="shared" si="198"/>
        <v>YES</v>
      </c>
      <c r="V540" s="84">
        <v>4.8947964771753361</v>
      </c>
      <c r="W540" s="130">
        <f t="shared" si="199"/>
        <v>4.8947964771753361</v>
      </c>
      <c r="X540" s="157">
        <v>5.0935713928501798</v>
      </c>
      <c r="Y540" s="90">
        <f t="shared" si="200"/>
        <v>-0.19877491567484373</v>
      </c>
      <c r="Z540" s="131"/>
      <c r="AA540" s="133">
        <f t="shared" si="201"/>
        <v>4.8947964771753361</v>
      </c>
      <c r="AC540" s="134"/>
      <c r="AD540" s="135"/>
      <c r="AF540" s="136"/>
    </row>
    <row r="541" spans="1:32" s="132" customFormat="1" x14ac:dyDescent="0.2">
      <c r="A541" s="123" t="s">
        <v>7</v>
      </c>
      <c r="B541" s="124">
        <v>544</v>
      </c>
      <c r="C541" s="123" t="s">
        <v>554</v>
      </c>
      <c r="D541" s="125">
        <v>831.10161457078107</v>
      </c>
      <c r="E541" s="39">
        <v>49.96175132077942</v>
      </c>
      <c r="F541" s="54"/>
      <c r="G541" s="16">
        <f t="shared" si="192"/>
        <v>881.06336589156047</v>
      </c>
      <c r="H541" s="58"/>
      <c r="I541" s="57">
        <f t="shared" si="193"/>
        <v>4.8947964771753361</v>
      </c>
      <c r="J541" s="118">
        <v>881.06336589156047</v>
      </c>
      <c r="K541" s="118">
        <v>0</v>
      </c>
      <c r="L541" s="118">
        <v>0</v>
      </c>
      <c r="M541" s="32">
        <f t="shared" si="203"/>
        <v>881.06336589156047</v>
      </c>
      <c r="N541" s="56">
        <f t="shared" si="204"/>
        <v>0</v>
      </c>
      <c r="O541" s="126">
        <f t="shared" si="205"/>
        <v>0</v>
      </c>
      <c r="P541" s="56"/>
      <c r="Q541" s="127"/>
      <c r="R541" s="56"/>
      <c r="S541" s="56"/>
      <c r="T541" s="128">
        <v>4.8947964771753361</v>
      </c>
      <c r="U541" s="129" t="str">
        <f t="shared" si="198"/>
        <v>YES</v>
      </c>
      <c r="V541" s="84">
        <v>4.8947964771753361</v>
      </c>
      <c r="W541" s="130">
        <f t="shared" si="199"/>
        <v>4.8947964771753361</v>
      </c>
      <c r="X541" s="157">
        <v>5.0935713928501798</v>
      </c>
      <c r="Y541" s="90">
        <f t="shared" si="200"/>
        <v>-0.19877491567484373</v>
      </c>
      <c r="Z541" s="131"/>
      <c r="AA541" s="133">
        <f t="shared" si="201"/>
        <v>4.8947964771753361</v>
      </c>
      <c r="AC541" s="134"/>
      <c r="AD541" s="135"/>
      <c r="AF541" s="136"/>
    </row>
    <row r="542" spans="1:32" s="132" customFormat="1" x14ac:dyDescent="0.2">
      <c r="A542" s="123" t="s">
        <v>52</v>
      </c>
      <c r="B542" s="124">
        <v>545</v>
      </c>
      <c r="C542" s="123" t="s">
        <v>556</v>
      </c>
      <c r="D542" s="125">
        <v>2631.8217794741399</v>
      </c>
      <c r="E542" s="39">
        <v>148.79580719271101</v>
      </c>
      <c r="F542" s="54"/>
      <c r="G542" s="16">
        <f t="shared" si="192"/>
        <v>2780.6175866668509</v>
      </c>
      <c r="H542" s="58"/>
      <c r="I542" s="57">
        <f t="shared" si="193"/>
        <v>4.8782764678365806</v>
      </c>
      <c r="J542" s="118">
        <v>878.08976421058446</v>
      </c>
      <c r="K542" s="118">
        <v>1024.438058245682</v>
      </c>
      <c r="L542" s="118">
        <v>878.08976421058446</v>
      </c>
      <c r="M542" s="32">
        <f t="shared" si="203"/>
        <v>2780.6175866668509</v>
      </c>
      <c r="N542" s="56">
        <f t="shared" si="204"/>
        <v>0</v>
      </c>
      <c r="O542" s="126">
        <f t="shared" si="205"/>
        <v>0</v>
      </c>
      <c r="P542" s="56"/>
      <c r="Q542" s="127"/>
      <c r="R542" s="56"/>
      <c r="S542" s="56"/>
      <c r="T542" s="128">
        <v>4.8782764678365806</v>
      </c>
      <c r="U542" s="129" t="str">
        <f t="shared" si="198"/>
        <v>NO</v>
      </c>
      <c r="V542" s="84">
        <v>0</v>
      </c>
      <c r="W542" s="130">
        <f t="shared" si="199"/>
        <v>4.8782764678365806</v>
      </c>
      <c r="X542" s="157">
        <v>5.0652416120598946</v>
      </c>
      <c r="Y542" s="90">
        <f t="shared" si="200"/>
        <v>-0.18696514422331401</v>
      </c>
      <c r="Z542" s="131"/>
      <c r="AA542" s="133">
        <f t="shared" si="201"/>
        <v>4.8782764678365806</v>
      </c>
      <c r="AC542" s="134"/>
      <c r="AD542" s="135"/>
      <c r="AF542" s="136"/>
    </row>
    <row r="543" spans="1:32" s="132" customFormat="1" x14ac:dyDescent="0.2">
      <c r="A543" s="123" t="s">
        <v>7</v>
      </c>
      <c r="B543" s="124">
        <v>546</v>
      </c>
      <c r="C543" s="123" t="s">
        <v>555</v>
      </c>
      <c r="D543" s="125">
        <v>1662.2032291415621</v>
      </c>
      <c r="E543" s="39">
        <v>99.923502641558841</v>
      </c>
      <c r="F543" s="54"/>
      <c r="G543" s="16">
        <f t="shared" si="192"/>
        <v>1762.1267317831209</v>
      </c>
      <c r="H543" s="58"/>
      <c r="I543" s="57">
        <f t="shared" si="193"/>
        <v>4.8947964771753361</v>
      </c>
      <c r="J543" s="118">
        <v>1762.1267317831209</v>
      </c>
      <c r="K543" s="118">
        <v>0</v>
      </c>
      <c r="L543" s="118">
        <v>0</v>
      </c>
      <c r="M543" s="32">
        <f t="shared" si="203"/>
        <v>1762.1267317831209</v>
      </c>
      <c r="N543" s="56">
        <f t="shared" si="204"/>
        <v>0</v>
      </c>
      <c r="O543" s="126">
        <f t="shared" si="205"/>
        <v>0</v>
      </c>
      <c r="P543" s="56"/>
      <c r="Q543" s="127"/>
      <c r="R543" s="56"/>
      <c r="S543" s="56"/>
      <c r="T543" s="128">
        <v>4.8947964771753361</v>
      </c>
      <c r="U543" s="129" t="str">
        <f t="shared" si="198"/>
        <v>YES</v>
      </c>
      <c r="V543" s="84">
        <v>4.8947964771753361</v>
      </c>
      <c r="W543" s="130">
        <f t="shared" si="199"/>
        <v>4.8947964771753361</v>
      </c>
      <c r="X543" s="157">
        <v>5.0935713928501798</v>
      </c>
      <c r="Y543" s="90">
        <f t="shared" si="200"/>
        <v>-0.19877491567484373</v>
      </c>
      <c r="Z543" s="131"/>
      <c r="AA543" s="133">
        <f t="shared" si="201"/>
        <v>4.8947964771753361</v>
      </c>
      <c r="AC543" s="134"/>
      <c r="AD543" s="135"/>
      <c r="AF543" s="136"/>
    </row>
    <row r="544" spans="1:32" x14ac:dyDescent="0.2">
      <c r="A544" s="123" t="s">
        <v>7</v>
      </c>
      <c r="B544" s="124">
        <v>547</v>
      </c>
      <c r="C544" s="123" t="s">
        <v>590</v>
      </c>
      <c r="D544" s="125">
        <v>2631.8217794741399</v>
      </c>
      <c r="E544" s="39">
        <v>158.2122125158015</v>
      </c>
      <c r="F544" s="54"/>
      <c r="G544" s="16">
        <f t="shared" ref="G544:G573" si="206">SUM(D544:F544)</f>
        <v>2790.0339919899416</v>
      </c>
      <c r="H544" s="58"/>
      <c r="I544" s="57">
        <f t="shared" ref="I544:I573" si="207">W544</f>
        <v>4.8947964771753361</v>
      </c>
      <c r="J544" s="118">
        <v>881.06336589156047</v>
      </c>
      <c r="K544" s="118">
        <v>1027.9072602068206</v>
      </c>
      <c r="L544" s="118">
        <v>881.06336589156047</v>
      </c>
      <c r="M544" s="32">
        <f t="shared" ref="M544:M573" si="208">L544+K544+J544</f>
        <v>2790.0339919899416</v>
      </c>
      <c r="N544" s="56">
        <f t="shared" ref="N544:N573" si="209">M544-G544-F544</f>
        <v>0</v>
      </c>
      <c r="O544" s="126">
        <f t="shared" ref="O544:O573" si="210">IF(ISERROR(N544), 0, N544)</f>
        <v>0</v>
      </c>
      <c r="P544" s="56"/>
      <c r="Q544" s="127"/>
      <c r="R544" s="56"/>
      <c r="S544" s="56"/>
      <c r="T544" s="128">
        <v>4.8947964771753361</v>
      </c>
      <c r="U544" s="129" t="str">
        <f t="shared" ref="U544:U573" si="211">IF(A544="Childminders","YES","NO")</f>
        <v>YES</v>
      </c>
      <c r="V544" s="84">
        <v>4.8947964771753361</v>
      </c>
      <c r="W544" s="130">
        <f t="shared" ref="W544:W573" si="212">MAX(T544,V544)</f>
        <v>4.8947964771753361</v>
      </c>
      <c r="X544" s="157">
        <v>5.0935713928501798</v>
      </c>
      <c r="Y544" s="90">
        <f t="shared" si="200"/>
        <v>-0.19877491567484373</v>
      </c>
      <c r="Z544" s="131"/>
      <c r="AA544" s="133">
        <f t="shared" ref="AA544:AA573" si="213">I544-Z544</f>
        <v>4.8947964771753361</v>
      </c>
      <c r="AC544" s="97"/>
      <c r="AD544" s="98"/>
      <c r="AF544" s="117"/>
    </row>
    <row r="545" spans="1:32" x14ac:dyDescent="0.2">
      <c r="A545" s="123" t="s">
        <v>16</v>
      </c>
      <c r="B545" s="124">
        <v>548</v>
      </c>
      <c r="C545" s="123" t="s">
        <v>591</v>
      </c>
      <c r="D545" s="125">
        <v>0</v>
      </c>
      <c r="E545" s="39">
        <v>3.2512872810124293E-7</v>
      </c>
      <c r="F545" s="54"/>
      <c r="G545" s="16">
        <f t="shared" si="206"/>
        <v>3.2512872810124293E-7</v>
      </c>
      <c r="H545" s="58"/>
      <c r="I545" s="57">
        <f t="shared" si="207"/>
        <v>4.959471958482256</v>
      </c>
      <c r="J545" s="118">
        <v>0</v>
      </c>
      <c r="K545" s="118">
        <v>0</v>
      </c>
      <c r="L545" s="118">
        <v>0</v>
      </c>
      <c r="M545" s="32">
        <f t="shared" si="208"/>
        <v>0</v>
      </c>
      <c r="N545" s="56">
        <f t="shared" si="209"/>
        <v>-3.2512872810124293E-7</v>
      </c>
      <c r="O545" s="126">
        <f t="shared" si="210"/>
        <v>-3.2512872810124293E-7</v>
      </c>
      <c r="P545" s="56"/>
      <c r="Q545" s="127"/>
      <c r="R545" s="56"/>
      <c r="S545" s="56"/>
      <c r="T545" s="128">
        <v>4.959471958482256</v>
      </c>
      <c r="U545" s="129" t="str">
        <f t="shared" si="211"/>
        <v>NO</v>
      </c>
      <c r="V545" s="84">
        <v>0</v>
      </c>
      <c r="W545" s="130">
        <f t="shared" si="212"/>
        <v>4.959471958482256</v>
      </c>
      <c r="X545" s="157">
        <v>5.2045800571512997</v>
      </c>
      <c r="Y545" s="90">
        <f t="shared" si="200"/>
        <v>-0.24510809866904371</v>
      </c>
      <c r="Z545" s="131"/>
      <c r="AA545" s="133">
        <f t="shared" si="213"/>
        <v>4.959471958482256</v>
      </c>
      <c r="AC545" s="97"/>
      <c r="AD545" s="98"/>
      <c r="AF545" s="117"/>
    </row>
    <row r="546" spans="1:32" x14ac:dyDescent="0.2">
      <c r="A546" s="123" t="s">
        <v>7</v>
      </c>
      <c r="B546" s="124">
        <v>549</v>
      </c>
      <c r="C546" s="123" t="s">
        <v>592</v>
      </c>
      <c r="D546" s="125">
        <v>0</v>
      </c>
      <c r="E546" s="39">
        <v>2.6368702085966919E-7</v>
      </c>
      <c r="F546" s="54"/>
      <c r="G546" s="16">
        <f t="shared" si="206"/>
        <v>2.6368702085966919E-7</v>
      </c>
      <c r="H546" s="58"/>
      <c r="I546" s="57">
        <f t="shared" si="207"/>
        <v>4.8947964771753361</v>
      </c>
      <c r="J546" s="118">
        <v>0</v>
      </c>
      <c r="K546" s="118">
        <v>0</v>
      </c>
      <c r="L546" s="118">
        <v>0</v>
      </c>
      <c r="M546" s="32">
        <f t="shared" si="208"/>
        <v>0</v>
      </c>
      <c r="N546" s="56">
        <f t="shared" si="209"/>
        <v>-2.6368702085966919E-7</v>
      </c>
      <c r="O546" s="126">
        <f t="shared" si="210"/>
        <v>-2.6368702085966919E-7</v>
      </c>
      <c r="P546" s="56"/>
      <c r="Q546" s="127"/>
      <c r="R546" s="56"/>
      <c r="S546" s="56"/>
      <c r="T546" s="128">
        <v>4.8947964771753361</v>
      </c>
      <c r="U546" s="129" t="str">
        <f t="shared" si="211"/>
        <v>YES</v>
      </c>
      <c r="V546" s="84">
        <v>4.8947964771753361</v>
      </c>
      <c r="W546" s="130">
        <f t="shared" si="212"/>
        <v>4.8947964771753361</v>
      </c>
      <c r="X546" s="157">
        <v>5.0935713928501798</v>
      </c>
      <c r="Y546" s="90">
        <f t="shared" si="200"/>
        <v>-0.19877491567484373</v>
      </c>
      <c r="Z546" s="131"/>
      <c r="AA546" s="133">
        <f t="shared" si="213"/>
        <v>4.8947964771753361</v>
      </c>
      <c r="AC546" s="97"/>
      <c r="AD546" s="98"/>
      <c r="AF546" s="117"/>
    </row>
    <row r="547" spans="1:32" x14ac:dyDescent="0.2">
      <c r="A547" s="123" t="s">
        <v>7</v>
      </c>
      <c r="B547" s="124">
        <v>550</v>
      </c>
      <c r="C547" s="123" t="s">
        <v>593</v>
      </c>
      <c r="D547" s="125">
        <v>0</v>
      </c>
      <c r="E547" s="39">
        <v>2.6368702085966919E-7</v>
      </c>
      <c r="F547" s="54"/>
      <c r="G547" s="16">
        <f t="shared" si="206"/>
        <v>2.6368702085966919E-7</v>
      </c>
      <c r="H547" s="58"/>
      <c r="I547" s="57">
        <f t="shared" si="207"/>
        <v>4.8947964771753361</v>
      </c>
      <c r="J547" s="118">
        <v>0</v>
      </c>
      <c r="K547" s="118">
        <v>0</v>
      </c>
      <c r="L547" s="118">
        <v>0</v>
      </c>
      <c r="M547" s="32">
        <f t="shared" si="208"/>
        <v>0</v>
      </c>
      <c r="N547" s="56">
        <f t="shared" si="209"/>
        <v>-2.6368702085966919E-7</v>
      </c>
      <c r="O547" s="126">
        <f t="shared" si="210"/>
        <v>-2.6368702085966919E-7</v>
      </c>
      <c r="P547" s="56"/>
      <c r="Q547" s="127"/>
      <c r="R547" s="56"/>
      <c r="S547" s="56"/>
      <c r="T547" s="128">
        <v>4.8947964771753361</v>
      </c>
      <c r="U547" s="129" t="str">
        <f t="shared" si="211"/>
        <v>YES</v>
      </c>
      <c r="V547" s="84">
        <v>4.8947964771753361</v>
      </c>
      <c r="W547" s="130">
        <f t="shared" si="212"/>
        <v>4.8947964771753361</v>
      </c>
      <c r="X547" s="157">
        <v>5.0935713928501798</v>
      </c>
      <c r="Y547" s="90">
        <f t="shared" si="200"/>
        <v>-0.19877491567484373</v>
      </c>
      <c r="Z547" s="131"/>
      <c r="AA547" s="133">
        <f t="shared" si="213"/>
        <v>4.8947964771753361</v>
      </c>
      <c r="AC547" s="97"/>
      <c r="AD547" s="98"/>
      <c r="AF547" s="117"/>
    </row>
    <row r="548" spans="1:32" x14ac:dyDescent="0.2">
      <c r="A548" s="123" t="s">
        <v>7</v>
      </c>
      <c r="B548" s="124">
        <v>551</v>
      </c>
      <c r="C548" s="123" t="s">
        <v>594</v>
      </c>
      <c r="D548" s="125">
        <v>0</v>
      </c>
      <c r="E548" s="39">
        <v>2.6368702085966919E-7</v>
      </c>
      <c r="F548" s="54"/>
      <c r="G548" s="16">
        <f t="shared" si="206"/>
        <v>2.6368702085966919E-7</v>
      </c>
      <c r="H548" s="58"/>
      <c r="I548" s="57">
        <f t="shared" si="207"/>
        <v>4.8947964771753361</v>
      </c>
      <c r="J548" s="118">
        <v>0</v>
      </c>
      <c r="K548" s="118">
        <v>0</v>
      </c>
      <c r="L548" s="118">
        <v>0</v>
      </c>
      <c r="M548" s="32">
        <f t="shared" si="208"/>
        <v>0</v>
      </c>
      <c r="N548" s="56">
        <f t="shared" si="209"/>
        <v>-2.6368702085966919E-7</v>
      </c>
      <c r="O548" s="126">
        <f t="shared" si="210"/>
        <v>-2.6368702085966919E-7</v>
      </c>
      <c r="P548" s="56"/>
      <c r="Q548" s="127"/>
      <c r="R548" s="56"/>
      <c r="S548" s="56"/>
      <c r="T548" s="128">
        <v>4.8947964771753361</v>
      </c>
      <c r="U548" s="129" t="str">
        <f t="shared" si="211"/>
        <v>YES</v>
      </c>
      <c r="V548" s="84">
        <v>4.8947964771753361</v>
      </c>
      <c r="W548" s="130">
        <f t="shared" si="212"/>
        <v>4.8947964771753361</v>
      </c>
      <c r="X548" s="157">
        <v>5.0935713928501798</v>
      </c>
      <c r="Y548" s="90">
        <f t="shared" si="200"/>
        <v>-0.19877491567484373</v>
      </c>
      <c r="Z548" s="131"/>
      <c r="AA548" s="133">
        <f t="shared" si="213"/>
        <v>4.8947964771753361</v>
      </c>
      <c r="AC548" s="97"/>
      <c r="AD548" s="98"/>
      <c r="AF548" s="117"/>
    </row>
    <row r="549" spans="1:32" x14ac:dyDescent="0.2">
      <c r="A549" s="123" t="s">
        <v>7</v>
      </c>
      <c r="B549" s="124">
        <v>552</v>
      </c>
      <c r="C549" s="123" t="s">
        <v>595</v>
      </c>
      <c r="D549" s="125">
        <v>2631.8217794741399</v>
      </c>
      <c r="E549" s="39">
        <v>158.2122125158015</v>
      </c>
      <c r="F549" s="54"/>
      <c r="G549" s="16">
        <f t="shared" si="206"/>
        <v>2790.0339919899416</v>
      </c>
      <c r="H549" s="58"/>
      <c r="I549" s="57">
        <f t="shared" si="207"/>
        <v>4.8947964771753361</v>
      </c>
      <c r="J549" s="118">
        <v>881.06336589156047</v>
      </c>
      <c r="K549" s="118">
        <v>1027.9072602068206</v>
      </c>
      <c r="L549" s="118">
        <v>881.06336589156047</v>
      </c>
      <c r="M549" s="32">
        <f t="shared" si="208"/>
        <v>2790.0339919899416</v>
      </c>
      <c r="N549" s="56">
        <f t="shared" si="209"/>
        <v>0</v>
      </c>
      <c r="O549" s="126">
        <f t="shared" si="210"/>
        <v>0</v>
      </c>
      <c r="P549" s="56"/>
      <c r="Q549" s="127"/>
      <c r="R549" s="56"/>
      <c r="S549" s="56"/>
      <c r="T549" s="128">
        <v>4.8947964771753361</v>
      </c>
      <c r="U549" s="129" t="str">
        <f t="shared" si="211"/>
        <v>YES</v>
      </c>
      <c r="V549" s="84">
        <v>4.8947964771753361</v>
      </c>
      <c r="W549" s="130">
        <f t="shared" si="212"/>
        <v>4.8947964771753361</v>
      </c>
      <c r="X549" s="157">
        <v>5.0935713928501798</v>
      </c>
      <c r="Y549" s="90">
        <f t="shared" si="200"/>
        <v>-0.19877491567484373</v>
      </c>
      <c r="Z549" s="131"/>
      <c r="AA549" s="133">
        <f t="shared" si="213"/>
        <v>4.8947964771753361</v>
      </c>
      <c r="AC549" s="97"/>
      <c r="AD549" s="98"/>
      <c r="AF549" s="117"/>
    </row>
    <row r="550" spans="1:32" x14ac:dyDescent="0.2">
      <c r="A550" s="123" t="s">
        <v>7</v>
      </c>
      <c r="B550" s="124">
        <v>553</v>
      </c>
      <c r="C550" s="123" t="s">
        <v>596</v>
      </c>
      <c r="D550" s="125">
        <v>0</v>
      </c>
      <c r="E550" s="39">
        <v>2.6368702085966919E-7</v>
      </c>
      <c r="F550" s="54"/>
      <c r="G550" s="16">
        <f t="shared" si="206"/>
        <v>2.6368702085966919E-7</v>
      </c>
      <c r="H550" s="58"/>
      <c r="I550" s="57">
        <f t="shared" si="207"/>
        <v>4.8947964771753361</v>
      </c>
      <c r="J550" s="118">
        <v>0</v>
      </c>
      <c r="K550" s="118">
        <v>0</v>
      </c>
      <c r="L550" s="118">
        <v>0</v>
      </c>
      <c r="M550" s="32">
        <f t="shared" si="208"/>
        <v>0</v>
      </c>
      <c r="N550" s="56">
        <f t="shared" si="209"/>
        <v>-2.6368702085966919E-7</v>
      </c>
      <c r="O550" s="126">
        <f t="shared" si="210"/>
        <v>-2.6368702085966919E-7</v>
      </c>
      <c r="P550" s="56"/>
      <c r="Q550" s="127"/>
      <c r="R550" s="56"/>
      <c r="S550" s="56"/>
      <c r="T550" s="128">
        <v>4.8947964771753361</v>
      </c>
      <c r="U550" s="129" t="str">
        <f t="shared" si="211"/>
        <v>YES</v>
      </c>
      <c r="V550" s="84">
        <v>4.8947964771753361</v>
      </c>
      <c r="W550" s="130">
        <f t="shared" si="212"/>
        <v>4.8947964771753361</v>
      </c>
      <c r="X550" s="157">
        <v>5.0935713928501798</v>
      </c>
      <c r="Y550" s="90">
        <f t="shared" si="200"/>
        <v>-0.19877491567484373</v>
      </c>
      <c r="Z550" s="131"/>
      <c r="AA550" s="133">
        <f t="shared" si="213"/>
        <v>4.8947964771753361</v>
      </c>
      <c r="AC550" s="97"/>
      <c r="AD550" s="98"/>
      <c r="AF550" s="117"/>
    </row>
    <row r="551" spans="1:32" x14ac:dyDescent="0.2">
      <c r="A551" s="123" t="s">
        <v>7</v>
      </c>
      <c r="B551" s="124">
        <v>554</v>
      </c>
      <c r="C551" s="123" t="s">
        <v>597</v>
      </c>
      <c r="D551" s="125">
        <v>0</v>
      </c>
      <c r="E551" s="39">
        <v>2.6368702085966919E-7</v>
      </c>
      <c r="F551" s="54"/>
      <c r="G551" s="16">
        <f t="shared" si="206"/>
        <v>2.6368702085966919E-7</v>
      </c>
      <c r="H551" s="58"/>
      <c r="I551" s="57">
        <f t="shared" si="207"/>
        <v>4.8947964771753361</v>
      </c>
      <c r="J551" s="118">
        <v>0</v>
      </c>
      <c r="K551" s="118">
        <v>0</v>
      </c>
      <c r="L551" s="118">
        <v>0</v>
      </c>
      <c r="M551" s="32">
        <f t="shared" si="208"/>
        <v>0</v>
      </c>
      <c r="N551" s="56">
        <f t="shared" si="209"/>
        <v>-2.6368702085966919E-7</v>
      </c>
      <c r="O551" s="126">
        <f t="shared" si="210"/>
        <v>-2.6368702085966919E-7</v>
      </c>
      <c r="P551" s="56"/>
      <c r="Q551" s="127"/>
      <c r="R551" s="56"/>
      <c r="S551" s="56"/>
      <c r="T551" s="128">
        <v>4.8947964771753361</v>
      </c>
      <c r="U551" s="129" t="str">
        <f t="shared" si="211"/>
        <v>YES</v>
      </c>
      <c r="V551" s="84">
        <v>4.8947964771753361</v>
      </c>
      <c r="W551" s="130">
        <f t="shared" si="212"/>
        <v>4.8947964771753361</v>
      </c>
      <c r="X551" s="157">
        <v>5.0935713928501798</v>
      </c>
      <c r="Y551" s="90">
        <f t="shared" si="200"/>
        <v>-0.19877491567484373</v>
      </c>
      <c r="Z551" s="131"/>
      <c r="AA551" s="133">
        <f t="shared" si="213"/>
        <v>4.8947964771753361</v>
      </c>
      <c r="AC551" s="97"/>
      <c r="AD551" s="98"/>
      <c r="AF551" s="117"/>
    </row>
    <row r="552" spans="1:32" x14ac:dyDescent="0.2">
      <c r="A552" s="123" t="s">
        <v>7</v>
      </c>
      <c r="B552" s="124">
        <v>555</v>
      </c>
      <c r="C552" s="123" t="s">
        <v>598</v>
      </c>
      <c r="D552" s="125">
        <v>0</v>
      </c>
      <c r="E552" s="39">
        <v>2.6368702085966919E-7</v>
      </c>
      <c r="F552" s="54"/>
      <c r="G552" s="16">
        <f t="shared" si="206"/>
        <v>2.6368702085966919E-7</v>
      </c>
      <c r="H552" s="58"/>
      <c r="I552" s="57">
        <f t="shared" si="207"/>
        <v>4.8947964771753361</v>
      </c>
      <c r="J552" s="118">
        <v>0</v>
      </c>
      <c r="K552" s="118">
        <v>0</v>
      </c>
      <c r="L552" s="118">
        <v>0</v>
      </c>
      <c r="M552" s="32">
        <f t="shared" si="208"/>
        <v>0</v>
      </c>
      <c r="N552" s="56">
        <f t="shared" si="209"/>
        <v>-2.6368702085966919E-7</v>
      </c>
      <c r="O552" s="126">
        <f t="shared" si="210"/>
        <v>-2.6368702085966919E-7</v>
      </c>
      <c r="P552" s="56"/>
      <c r="Q552" s="127"/>
      <c r="R552" s="56"/>
      <c r="S552" s="56"/>
      <c r="T552" s="128">
        <v>4.8947964771753361</v>
      </c>
      <c r="U552" s="129" t="str">
        <f t="shared" si="211"/>
        <v>YES</v>
      </c>
      <c r="V552" s="84">
        <v>4.8947964771753361</v>
      </c>
      <c r="W552" s="130">
        <f t="shared" si="212"/>
        <v>4.8947964771753361</v>
      </c>
      <c r="X552" s="157">
        <v>5.0935713928501798</v>
      </c>
      <c r="Y552" s="90">
        <f t="shared" si="200"/>
        <v>-0.19877491567484373</v>
      </c>
      <c r="Z552" s="131"/>
      <c r="AA552" s="133">
        <f t="shared" si="213"/>
        <v>4.8947964771753361</v>
      </c>
      <c r="AC552" s="97"/>
      <c r="AD552" s="98"/>
      <c r="AF552" s="117"/>
    </row>
    <row r="553" spans="1:32" x14ac:dyDescent="0.2">
      <c r="A553" s="123" t="s">
        <v>7</v>
      </c>
      <c r="B553" s="124">
        <v>556</v>
      </c>
      <c r="C553" s="123" t="s">
        <v>599</v>
      </c>
      <c r="D553" s="125">
        <v>0</v>
      </c>
      <c r="E553" s="39">
        <v>2.6368702085966919E-7</v>
      </c>
      <c r="F553" s="54"/>
      <c r="G553" s="16">
        <f t="shared" si="206"/>
        <v>2.6368702085966919E-7</v>
      </c>
      <c r="H553" s="58"/>
      <c r="I553" s="57">
        <f t="shared" si="207"/>
        <v>4.8947964771753361</v>
      </c>
      <c r="J553" s="118">
        <v>0</v>
      </c>
      <c r="K553" s="118">
        <v>0</v>
      </c>
      <c r="L553" s="118">
        <v>0</v>
      </c>
      <c r="M553" s="32">
        <f t="shared" si="208"/>
        <v>0</v>
      </c>
      <c r="N553" s="56">
        <f t="shared" si="209"/>
        <v>-2.6368702085966919E-7</v>
      </c>
      <c r="O553" s="126">
        <f t="shared" si="210"/>
        <v>-2.6368702085966919E-7</v>
      </c>
      <c r="P553" s="56"/>
      <c r="Q553" s="127"/>
      <c r="R553" s="56"/>
      <c r="S553" s="56"/>
      <c r="T553" s="128">
        <v>4.8947964771753361</v>
      </c>
      <c r="U553" s="129" t="str">
        <f t="shared" si="211"/>
        <v>YES</v>
      </c>
      <c r="V553" s="84">
        <v>4.8947964771753361</v>
      </c>
      <c r="W553" s="130">
        <f t="shared" si="212"/>
        <v>4.8947964771753361</v>
      </c>
      <c r="X553" s="157">
        <v>5.0935713928501798</v>
      </c>
      <c r="Y553" s="90">
        <f t="shared" si="200"/>
        <v>-0.19877491567484373</v>
      </c>
      <c r="Z553" s="131"/>
      <c r="AA553" s="133">
        <f t="shared" si="213"/>
        <v>4.8947964771753361</v>
      </c>
      <c r="AC553" s="97"/>
      <c r="AD553" s="98"/>
      <c r="AF553" s="117"/>
    </row>
    <row r="554" spans="1:32" x14ac:dyDescent="0.2">
      <c r="A554" s="123" t="s">
        <v>16</v>
      </c>
      <c r="B554" s="124">
        <v>557</v>
      </c>
      <c r="C554" s="123" t="s">
        <v>600</v>
      </c>
      <c r="D554" s="125">
        <v>21054.574235793119</v>
      </c>
      <c r="E554" s="39">
        <v>1560.6178948859658</v>
      </c>
      <c r="F554" s="54"/>
      <c r="G554" s="16">
        <f t="shared" si="206"/>
        <v>22615.192130679086</v>
      </c>
      <c r="H554" s="58"/>
      <c r="I554" s="57">
        <f t="shared" si="207"/>
        <v>4.9594719584822551</v>
      </c>
      <c r="J554" s="118">
        <v>7141.6396202144469</v>
      </c>
      <c r="K554" s="118">
        <v>8331.9128902501889</v>
      </c>
      <c r="L554" s="118">
        <v>7141.6396202144469</v>
      </c>
      <c r="M554" s="32">
        <f t="shared" si="208"/>
        <v>22615.192130679083</v>
      </c>
      <c r="N554" s="56">
        <f t="shared" si="209"/>
        <v>-3.637978807091713E-12</v>
      </c>
      <c r="O554" s="126">
        <f t="shared" si="210"/>
        <v>-3.637978807091713E-12</v>
      </c>
      <c r="P554" s="56"/>
      <c r="Q554" s="127"/>
      <c r="R554" s="56"/>
      <c r="S554" s="56"/>
      <c r="T554" s="128">
        <v>4.9594719584822551</v>
      </c>
      <c r="U554" s="129" t="str">
        <f t="shared" si="211"/>
        <v>NO</v>
      </c>
      <c r="V554" s="84">
        <v>0</v>
      </c>
      <c r="W554" s="130">
        <f t="shared" si="212"/>
        <v>4.9594719584822551</v>
      </c>
      <c r="X554" s="157">
        <v>5.2045800571512997</v>
      </c>
      <c r="Y554" s="90">
        <f t="shared" si="200"/>
        <v>-0.24510809866904459</v>
      </c>
      <c r="Z554" s="131"/>
      <c r="AA554" s="133">
        <f t="shared" si="213"/>
        <v>4.9594719584822551</v>
      </c>
      <c r="AC554" s="97"/>
      <c r="AD554" s="98"/>
      <c r="AF554" s="117"/>
    </row>
    <row r="555" spans="1:32" x14ac:dyDescent="0.2">
      <c r="A555" s="123" t="s">
        <v>7</v>
      </c>
      <c r="B555" s="124">
        <v>558</v>
      </c>
      <c r="C555" s="123" t="s">
        <v>601</v>
      </c>
      <c r="D555" s="125">
        <v>0</v>
      </c>
      <c r="E555" s="39">
        <v>2.6368702085966919E-7</v>
      </c>
      <c r="F555" s="54"/>
      <c r="G555" s="16">
        <f t="shared" si="206"/>
        <v>2.6368702085966919E-7</v>
      </c>
      <c r="H555" s="58"/>
      <c r="I555" s="57">
        <f t="shared" si="207"/>
        <v>4.8947964771753361</v>
      </c>
      <c r="J555" s="118">
        <v>0</v>
      </c>
      <c r="K555" s="118">
        <v>0</v>
      </c>
      <c r="L555" s="118">
        <v>0</v>
      </c>
      <c r="M555" s="32">
        <f t="shared" si="208"/>
        <v>0</v>
      </c>
      <c r="N555" s="56">
        <f t="shared" si="209"/>
        <v>-2.6368702085966919E-7</v>
      </c>
      <c r="O555" s="126">
        <f t="shared" si="210"/>
        <v>-2.6368702085966919E-7</v>
      </c>
      <c r="P555" s="56"/>
      <c r="Q555" s="127"/>
      <c r="R555" s="56"/>
      <c r="S555" s="56"/>
      <c r="T555" s="128">
        <v>4.8947964771753361</v>
      </c>
      <c r="U555" s="129" t="str">
        <f t="shared" si="211"/>
        <v>YES</v>
      </c>
      <c r="V555" s="84">
        <v>4.8947964771753361</v>
      </c>
      <c r="W555" s="130">
        <f t="shared" si="212"/>
        <v>4.8947964771753361</v>
      </c>
      <c r="X555" s="157">
        <v>5.0935713928501798</v>
      </c>
      <c r="Y555" s="90">
        <f t="shared" si="200"/>
        <v>-0.19877491567484373</v>
      </c>
      <c r="Z555" s="131"/>
      <c r="AA555" s="133">
        <f t="shared" si="213"/>
        <v>4.8947964771753361</v>
      </c>
      <c r="AC555" s="97"/>
      <c r="AD555" s="98"/>
      <c r="AF555" s="117"/>
    </row>
    <row r="556" spans="1:32" x14ac:dyDescent="0.2">
      <c r="A556" s="123" t="s">
        <v>7</v>
      </c>
      <c r="B556" s="124">
        <v>559</v>
      </c>
      <c r="C556" s="123" t="s">
        <v>602</v>
      </c>
      <c r="D556" s="125">
        <v>0</v>
      </c>
      <c r="E556" s="39">
        <v>2.6368702085966919E-7</v>
      </c>
      <c r="F556" s="54"/>
      <c r="G556" s="16">
        <f t="shared" si="206"/>
        <v>2.6368702085966919E-7</v>
      </c>
      <c r="H556" s="58"/>
      <c r="I556" s="57">
        <f t="shared" si="207"/>
        <v>4.8947964771753361</v>
      </c>
      <c r="J556" s="118">
        <v>0</v>
      </c>
      <c r="K556" s="118">
        <v>0</v>
      </c>
      <c r="L556" s="118">
        <v>0</v>
      </c>
      <c r="M556" s="32">
        <f t="shared" si="208"/>
        <v>0</v>
      </c>
      <c r="N556" s="56">
        <f t="shared" si="209"/>
        <v>-2.6368702085966919E-7</v>
      </c>
      <c r="O556" s="126">
        <f t="shared" si="210"/>
        <v>-2.6368702085966919E-7</v>
      </c>
      <c r="P556" s="56"/>
      <c r="Q556" s="127"/>
      <c r="R556" s="56"/>
      <c r="S556" s="56"/>
      <c r="T556" s="128">
        <v>4.8947964771753361</v>
      </c>
      <c r="U556" s="129" t="str">
        <f t="shared" si="211"/>
        <v>YES</v>
      </c>
      <c r="V556" s="84">
        <v>4.8947964771753361</v>
      </c>
      <c r="W556" s="130">
        <f t="shared" si="212"/>
        <v>4.8947964771753361</v>
      </c>
      <c r="X556" s="157">
        <v>5.0935713928501798</v>
      </c>
      <c r="Y556" s="90">
        <f t="shared" si="200"/>
        <v>-0.19877491567484373</v>
      </c>
      <c r="Z556" s="131"/>
      <c r="AA556" s="133">
        <f t="shared" si="213"/>
        <v>4.8947964771753361</v>
      </c>
      <c r="AC556" s="97"/>
      <c r="AD556" s="98"/>
      <c r="AF556" s="117"/>
    </row>
    <row r="557" spans="1:32" x14ac:dyDescent="0.2">
      <c r="A557" s="123" t="s">
        <v>7</v>
      </c>
      <c r="B557" s="124">
        <v>560</v>
      </c>
      <c r="C557" s="123" t="s">
        <v>603</v>
      </c>
      <c r="D557" s="125">
        <v>0</v>
      </c>
      <c r="E557" s="39">
        <v>2.6368702085966919E-7</v>
      </c>
      <c r="F557" s="54"/>
      <c r="G557" s="16">
        <f t="shared" si="206"/>
        <v>2.6368702085966919E-7</v>
      </c>
      <c r="H557" s="58"/>
      <c r="I557" s="57">
        <f t="shared" si="207"/>
        <v>4.8947964771753361</v>
      </c>
      <c r="J557" s="118">
        <v>0</v>
      </c>
      <c r="K557" s="118">
        <v>0</v>
      </c>
      <c r="L557" s="118">
        <v>0</v>
      </c>
      <c r="M557" s="32">
        <f t="shared" si="208"/>
        <v>0</v>
      </c>
      <c r="N557" s="56">
        <f t="shared" si="209"/>
        <v>-2.6368702085966919E-7</v>
      </c>
      <c r="O557" s="126">
        <f t="shared" si="210"/>
        <v>-2.6368702085966919E-7</v>
      </c>
      <c r="P557" s="56"/>
      <c r="Q557" s="127"/>
      <c r="R557" s="56"/>
      <c r="S557" s="56"/>
      <c r="T557" s="128">
        <v>4.8947964771753361</v>
      </c>
      <c r="U557" s="129" t="str">
        <f t="shared" si="211"/>
        <v>YES</v>
      </c>
      <c r="V557" s="84">
        <v>4.8947964771753361</v>
      </c>
      <c r="W557" s="130">
        <f t="shared" si="212"/>
        <v>4.8947964771753361</v>
      </c>
      <c r="X557" s="157">
        <v>5.0935713928501798</v>
      </c>
      <c r="Y557" s="90">
        <f t="shared" si="200"/>
        <v>-0.19877491567484373</v>
      </c>
      <c r="Z557" s="131"/>
      <c r="AA557" s="133">
        <f t="shared" si="213"/>
        <v>4.8947964771753361</v>
      </c>
      <c r="AC557" s="97"/>
      <c r="AD557" s="98"/>
      <c r="AF557" s="117"/>
    </row>
    <row r="558" spans="1:32" x14ac:dyDescent="0.2">
      <c r="A558" s="123" t="s">
        <v>7</v>
      </c>
      <c r="B558" s="124">
        <v>561</v>
      </c>
      <c r="C558" s="123" t="s">
        <v>604</v>
      </c>
      <c r="D558" s="125">
        <v>0</v>
      </c>
      <c r="E558" s="39">
        <v>2.6368702085966919E-7</v>
      </c>
      <c r="F558" s="54"/>
      <c r="G558" s="16">
        <f t="shared" si="206"/>
        <v>2.6368702085966919E-7</v>
      </c>
      <c r="H558" s="58"/>
      <c r="I558" s="57">
        <f t="shared" si="207"/>
        <v>4.8947964771753361</v>
      </c>
      <c r="J558" s="118">
        <v>0</v>
      </c>
      <c r="K558" s="118">
        <v>0</v>
      </c>
      <c r="L558" s="118">
        <v>0</v>
      </c>
      <c r="M558" s="32">
        <f t="shared" si="208"/>
        <v>0</v>
      </c>
      <c r="N558" s="56">
        <f t="shared" si="209"/>
        <v>-2.6368702085966919E-7</v>
      </c>
      <c r="O558" s="126">
        <f t="shared" si="210"/>
        <v>-2.6368702085966919E-7</v>
      </c>
      <c r="P558" s="56"/>
      <c r="Q558" s="127"/>
      <c r="R558" s="56"/>
      <c r="S558" s="56"/>
      <c r="T558" s="128">
        <v>4.8947964771753361</v>
      </c>
      <c r="U558" s="129" t="str">
        <f t="shared" si="211"/>
        <v>YES</v>
      </c>
      <c r="V558" s="84">
        <v>4.8947964771753361</v>
      </c>
      <c r="W558" s="130">
        <f t="shared" si="212"/>
        <v>4.8947964771753361</v>
      </c>
      <c r="X558" s="157">
        <v>5.0935713928501798</v>
      </c>
      <c r="Y558" s="90">
        <f t="shared" si="200"/>
        <v>-0.19877491567484373</v>
      </c>
      <c r="Z558" s="131"/>
      <c r="AA558" s="133">
        <f t="shared" si="213"/>
        <v>4.8947964771753361</v>
      </c>
      <c r="AC558" s="97"/>
      <c r="AD558" s="98"/>
      <c r="AF558" s="117"/>
    </row>
    <row r="559" spans="1:32" x14ac:dyDescent="0.2">
      <c r="A559" s="123" t="s">
        <v>7</v>
      </c>
      <c r="B559" s="124">
        <v>562</v>
      </c>
      <c r="C559" s="123" t="s">
        <v>605</v>
      </c>
      <c r="D559" s="125">
        <v>0</v>
      </c>
      <c r="E559" s="39">
        <v>2.6368702085966919E-7</v>
      </c>
      <c r="F559" s="54"/>
      <c r="G559" s="16">
        <f t="shared" si="206"/>
        <v>2.6368702085966919E-7</v>
      </c>
      <c r="H559" s="58"/>
      <c r="I559" s="57">
        <f t="shared" si="207"/>
        <v>4.8947964771753361</v>
      </c>
      <c r="J559" s="118">
        <v>0</v>
      </c>
      <c r="K559" s="118">
        <v>0</v>
      </c>
      <c r="L559" s="118">
        <v>0</v>
      </c>
      <c r="M559" s="32">
        <f t="shared" si="208"/>
        <v>0</v>
      </c>
      <c r="N559" s="56">
        <f t="shared" si="209"/>
        <v>-2.6368702085966919E-7</v>
      </c>
      <c r="O559" s="126">
        <f t="shared" si="210"/>
        <v>-2.6368702085966919E-7</v>
      </c>
      <c r="P559" s="56"/>
      <c r="Q559" s="127"/>
      <c r="R559" s="56"/>
      <c r="S559" s="56"/>
      <c r="T559" s="128">
        <v>4.8947964771753361</v>
      </c>
      <c r="U559" s="129" t="str">
        <f t="shared" si="211"/>
        <v>YES</v>
      </c>
      <c r="V559" s="84">
        <v>4.8947964771753361</v>
      </c>
      <c r="W559" s="130">
        <f t="shared" si="212"/>
        <v>4.8947964771753361</v>
      </c>
      <c r="X559" s="157">
        <v>5.0935713928501798</v>
      </c>
      <c r="Y559" s="90">
        <f t="shared" si="200"/>
        <v>-0.19877491567484373</v>
      </c>
      <c r="Z559" s="131"/>
      <c r="AA559" s="133">
        <f t="shared" si="213"/>
        <v>4.8947964771753361</v>
      </c>
      <c r="AC559" s="97"/>
      <c r="AD559" s="98"/>
      <c r="AF559" s="117"/>
    </row>
    <row r="560" spans="1:32" x14ac:dyDescent="0.2">
      <c r="A560" s="123" t="s">
        <v>7</v>
      </c>
      <c r="B560" s="124">
        <v>563</v>
      </c>
      <c r="C560" s="123" t="s">
        <v>606</v>
      </c>
      <c r="D560" s="125">
        <v>0</v>
      </c>
      <c r="E560" s="39">
        <v>2.6368702085966919E-7</v>
      </c>
      <c r="F560" s="54"/>
      <c r="G560" s="16">
        <f t="shared" si="206"/>
        <v>2.6368702085966919E-7</v>
      </c>
      <c r="H560" s="58"/>
      <c r="I560" s="57">
        <f t="shared" si="207"/>
        <v>4.8947964771753361</v>
      </c>
      <c r="J560" s="118">
        <v>0</v>
      </c>
      <c r="K560" s="118">
        <v>0</v>
      </c>
      <c r="L560" s="118">
        <v>0</v>
      </c>
      <c r="M560" s="32">
        <f t="shared" si="208"/>
        <v>0</v>
      </c>
      <c r="N560" s="56">
        <f t="shared" si="209"/>
        <v>-2.6368702085966919E-7</v>
      </c>
      <c r="O560" s="126">
        <f t="shared" si="210"/>
        <v>-2.6368702085966919E-7</v>
      </c>
      <c r="P560" s="56"/>
      <c r="Q560" s="127"/>
      <c r="R560" s="56"/>
      <c r="S560" s="56"/>
      <c r="T560" s="128">
        <v>4.8947964771753361</v>
      </c>
      <c r="U560" s="129" t="str">
        <f t="shared" si="211"/>
        <v>YES</v>
      </c>
      <c r="V560" s="84">
        <v>4.8947964771753361</v>
      </c>
      <c r="W560" s="130">
        <f t="shared" si="212"/>
        <v>4.8947964771753361</v>
      </c>
      <c r="X560" s="157">
        <v>5.0935713928501798</v>
      </c>
      <c r="Y560" s="90">
        <f t="shared" si="200"/>
        <v>-0.19877491567484373</v>
      </c>
      <c r="Z560" s="131"/>
      <c r="AA560" s="133">
        <f t="shared" si="213"/>
        <v>4.8947964771753361</v>
      </c>
      <c r="AC560" s="97"/>
      <c r="AD560" s="98"/>
      <c r="AF560" s="117"/>
    </row>
    <row r="561" spans="1:32" x14ac:dyDescent="0.2">
      <c r="A561" s="123" t="s">
        <v>7</v>
      </c>
      <c r="B561" s="124">
        <v>564</v>
      </c>
      <c r="C561" s="123" t="s">
        <v>607</v>
      </c>
      <c r="D561" s="125">
        <v>0</v>
      </c>
      <c r="E561" s="39">
        <v>2.6368702085966919E-7</v>
      </c>
      <c r="F561" s="54"/>
      <c r="G561" s="16">
        <f t="shared" si="206"/>
        <v>2.6368702085966919E-7</v>
      </c>
      <c r="H561" s="58"/>
      <c r="I561" s="57">
        <f t="shared" si="207"/>
        <v>4.8947964771753361</v>
      </c>
      <c r="J561" s="118">
        <v>0</v>
      </c>
      <c r="K561" s="118">
        <v>0</v>
      </c>
      <c r="L561" s="118">
        <v>0</v>
      </c>
      <c r="M561" s="32">
        <f t="shared" si="208"/>
        <v>0</v>
      </c>
      <c r="N561" s="56">
        <f t="shared" si="209"/>
        <v>-2.6368702085966919E-7</v>
      </c>
      <c r="O561" s="126">
        <f t="shared" si="210"/>
        <v>-2.6368702085966919E-7</v>
      </c>
      <c r="P561" s="56"/>
      <c r="Q561" s="127"/>
      <c r="R561" s="56"/>
      <c r="S561" s="56"/>
      <c r="T561" s="128">
        <v>4.8947964771753361</v>
      </c>
      <c r="U561" s="129" t="str">
        <f t="shared" si="211"/>
        <v>YES</v>
      </c>
      <c r="V561" s="84">
        <v>4.8947964771753361</v>
      </c>
      <c r="W561" s="130">
        <f t="shared" si="212"/>
        <v>4.8947964771753361</v>
      </c>
      <c r="X561" s="157">
        <v>5.0935713928501798</v>
      </c>
      <c r="Y561" s="90">
        <f t="shared" si="200"/>
        <v>-0.19877491567484373</v>
      </c>
      <c r="Z561" s="131"/>
      <c r="AA561" s="133">
        <f t="shared" si="213"/>
        <v>4.8947964771753361</v>
      </c>
      <c r="AC561" s="97"/>
      <c r="AD561" s="98"/>
      <c r="AF561" s="117"/>
    </row>
    <row r="562" spans="1:32" x14ac:dyDescent="0.2">
      <c r="A562" s="123" t="s">
        <v>52</v>
      </c>
      <c r="B562" s="124">
        <v>565</v>
      </c>
      <c r="C562" s="123" t="s">
        <v>608</v>
      </c>
      <c r="D562" s="125">
        <v>0</v>
      </c>
      <c r="E562" s="39">
        <v>2.479930119878517E-7</v>
      </c>
      <c r="F562" s="54"/>
      <c r="G562" s="16">
        <f t="shared" si="206"/>
        <v>2.479930119878517E-7</v>
      </c>
      <c r="H562" s="58"/>
      <c r="I562" s="57">
        <f t="shared" si="207"/>
        <v>4.8782764678365806</v>
      </c>
      <c r="J562" s="118">
        <v>0</v>
      </c>
      <c r="K562" s="118">
        <v>0</v>
      </c>
      <c r="L562" s="118">
        <v>0</v>
      </c>
      <c r="M562" s="32">
        <f t="shared" si="208"/>
        <v>0</v>
      </c>
      <c r="N562" s="56">
        <f t="shared" si="209"/>
        <v>-2.479930119878517E-7</v>
      </c>
      <c r="O562" s="126">
        <f t="shared" si="210"/>
        <v>-2.479930119878517E-7</v>
      </c>
      <c r="P562" s="56"/>
      <c r="Q562" s="127"/>
      <c r="R562" s="56"/>
      <c r="S562" s="56"/>
      <c r="T562" s="128">
        <v>4.8782764678365806</v>
      </c>
      <c r="U562" s="129" t="str">
        <f t="shared" si="211"/>
        <v>NO</v>
      </c>
      <c r="V562" s="84">
        <v>0</v>
      </c>
      <c r="W562" s="130">
        <f t="shared" si="212"/>
        <v>4.8782764678365806</v>
      </c>
      <c r="X562" s="157">
        <v>5.0652416120598902</v>
      </c>
      <c r="Y562" s="90">
        <f t="shared" si="200"/>
        <v>-0.18696514422330957</v>
      </c>
      <c r="Z562" s="131"/>
      <c r="AA562" s="133">
        <f t="shared" si="213"/>
        <v>4.8782764678365806</v>
      </c>
      <c r="AC562" s="97"/>
      <c r="AD562" s="98"/>
      <c r="AF562" s="117"/>
    </row>
    <row r="563" spans="1:32" x14ac:dyDescent="0.2">
      <c r="A563" s="123" t="s">
        <v>7</v>
      </c>
      <c r="B563" s="124">
        <v>566</v>
      </c>
      <c r="C563" s="123" t="s">
        <v>609</v>
      </c>
      <c r="D563" s="125">
        <v>0</v>
      </c>
      <c r="E563" s="39">
        <v>2.6368702085966919E-7</v>
      </c>
      <c r="F563" s="54"/>
      <c r="G563" s="16">
        <f t="shared" si="206"/>
        <v>2.6368702085966919E-7</v>
      </c>
      <c r="H563" s="58"/>
      <c r="I563" s="57">
        <f t="shared" si="207"/>
        <v>4.8947964771753361</v>
      </c>
      <c r="J563" s="118">
        <v>0</v>
      </c>
      <c r="K563" s="118">
        <v>0</v>
      </c>
      <c r="L563" s="118">
        <v>0</v>
      </c>
      <c r="M563" s="32">
        <f t="shared" si="208"/>
        <v>0</v>
      </c>
      <c r="N563" s="56">
        <f t="shared" si="209"/>
        <v>-2.6368702085966919E-7</v>
      </c>
      <c r="O563" s="126">
        <f t="shared" si="210"/>
        <v>-2.6368702085966919E-7</v>
      </c>
      <c r="P563" s="56"/>
      <c r="Q563" s="127"/>
      <c r="R563" s="56"/>
      <c r="S563" s="56"/>
      <c r="T563" s="128">
        <v>4.8947964771753361</v>
      </c>
      <c r="U563" s="129" t="str">
        <f t="shared" si="211"/>
        <v>YES</v>
      </c>
      <c r="V563" s="84">
        <v>4.8947964771753361</v>
      </c>
      <c r="W563" s="130">
        <f t="shared" si="212"/>
        <v>4.8947964771753361</v>
      </c>
      <c r="X563" s="157">
        <v>5.0935713928501798</v>
      </c>
      <c r="Y563" s="90">
        <f t="shared" si="200"/>
        <v>-0.19877491567484373</v>
      </c>
      <c r="Z563" s="131"/>
      <c r="AA563" s="133">
        <f t="shared" si="213"/>
        <v>4.8947964771753361</v>
      </c>
      <c r="AC563" s="97"/>
      <c r="AD563" s="98"/>
      <c r="AF563" s="117"/>
    </row>
    <row r="564" spans="1:32" x14ac:dyDescent="0.2">
      <c r="A564" s="123" t="s">
        <v>7</v>
      </c>
      <c r="B564" s="124">
        <v>567</v>
      </c>
      <c r="C564" s="123" t="s">
        <v>610</v>
      </c>
      <c r="D564" s="125">
        <v>2631.8217794741399</v>
      </c>
      <c r="E564" s="39">
        <v>158.2122125158015</v>
      </c>
      <c r="F564" s="54"/>
      <c r="G564" s="16">
        <f t="shared" si="206"/>
        <v>2790.0339919899416</v>
      </c>
      <c r="H564" s="58"/>
      <c r="I564" s="57">
        <f t="shared" si="207"/>
        <v>4.8947964771753361</v>
      </c>
      <c r="J564" s="118">
        <v>881.06336589156047</v>
      </c>
      <c r="K564" s="118">
        <v>1027.9072602068206</v>
      </c>
      <c r="L564" s="118">
        <v>881.06336589156047</v>
      </c>
      <c r="M564" s="32">
        <f t="shared" si="208"/>
        <v>2790.0339919899416</v>
      </c>
      <c r="N564" s="56">
        <f t="shared" si="209"/>
        <v>0</v>
      </c>
      <c r="O564" s="126">
        <f t="shared" si="210"/>
        <v>0</v>
      </c>
      <c r="P564" s="56"/>
      <c r="Q564" s="127"/>
      <c r="R564" s="56"/>
      <c r="S564" s="56"/>
      <c r="T564" s="128">
        <v>4.8947964771753361</v>
      </c>
      <c r="U564" s="129" t="str">
        <f t="shared" si="211"/>
        <v>YES</v>
      </c>
      <c r="V564" s="84">
        <v>4.8947964771753361</v>
      </c>
      <c r="W564" s="130">
        <f t="shared" si="212"/>
        <v>4.8947964771753361</v>
      </c>
      <c r="X564" s="157">
        <v>5.0935713928501798</v>
      </c>
      <c r="Y564" s="90">
        <f t="shared" si="200"/>
        <v>-0.19877491567484373</v>
      </c>
      <c r="Z564" s="131"/>
      <c r="AA564" s="133">
        <f t="shared" si="213"/>
        <v>4.8947964771753361</v>
      </c>
      <c r="AC564" s="97"/>
      <c r="AD564" s="98"/>
      <c r="AF564" s="117"/>
    </row>
    <row r="565" spans="1:32" x14ac:dyDescent="0.2">
      <c r="A565" s="123" t="s">
        <v>16</v>
      </c>
      <c r="B565" s="124">
        <v>568</v>
      </c>
      <c r="C565" s="123" t="s">
        <v>611</v>
      </c>
      <c r="D565" s="125">
        <v>0</v>
      </c>
      <c r="E565" s="39">
        <v>3.2512872810124293E-7</v>
      </c>
      <c r="F565" s="54"/>
      <c r="G565" s="16">
        <f t="shared" si="206"/>
        <v>3.2512872810124293E-7</v>
      </c>
      <c r="H565" s="58"/>
      <c r="I565" s="57">
        <f t="shared" si="207"/>
        <v>4.959471958482256</v>
      </c>
      <c r="J565" s="118">
        <v>0</v>
      </c>
      <c r="K565" s="118">
        <v>0</v>
      </c>
      <c r="L565" s="118">
        <v>0</v>
      </c>
      <c r="M565" s="32">
        <f t="shared" si="208"/>
        <v>0</v>
      </c>
      <c r="N565" s="56">
        <f t="shared" si="209"/>
        <v>-3.2512872810124293E-7</v>
      </c>
      <c r="O565" s="126">
        <f t="shared" si="210"/>
        <v>-3.2512872810124293E-7</v>
      </c>
      <c r="P565" s="56"/>
      <c r="Q565" s="127"/>
      <c r="R565" s="56"/>
      <c r="S565" s="56"/>
      <c r="T565" s="128">
        <v>4.959471958482256</v>
      </c>
      <c r="U565" s="129" t="str">
        <f t="shared" si="211"/>
        <v>NO</v>
      </c>
      <c r="V565" s="84">
        <v>0</v>
      </c>
      <c r="W565" s="130">
        <f t="shared" si="212"/>
        <v>4.959471958482256</v>
      </c>
      <c r="X565" s="157">
        <v>5.2045800571512997</v>
      </c>
      <c r="Y565" s="90">
        <f t="shared" si="200"/>
        <v>-0.24510809866904371</v>
      </c>
      <c r="Z565" s="131"/>
      <c r="AA565" s="133">
        <f t="shared" si="213"/>
        <v>4.959471958482256</v>
      </c>
      <c r="AC565" s="97"/>
      <c r="AD565" s="98"/>
      <c r="AF565" s="117"/>
    </row>
    <row r="566" spans="1:32" x14ac:dyDescent="0.2">
      <c r="A566" s="123" t="s">
        <v>7</v>
      </c>
      <c r="B566" s="124">
        <v>531</v>
      </c>
      <c r="C566" s="123" t="s">
        <v>612</v>
      </c>
      <c r="D566" s="125">
        <v>2631.8217794741399</v>
      </c>
      <c r="E566" s="39">
        <v>158.2122125158015</v>
      </c>
      <c r="F566" s="54"/>
      <c r="G566" s="16">
        <f t="shared" si="206"/>
        <v>2790.0339919899416</v>
      </c>
      <c r="H566" s="58"/>
      <c r="I566" s="57">
        <f t="shared" si="207"/>
        <v>4.8947964771753361</v>
      </c>
      <c r="J566" s="118">
        <v>881.06336589156047</v>
      </c>
      <c r="K566" s="118">
        <v>1027.9072602068206</v>
      </c>
      <c r="L566" s="118">
        <v>881.06336589156047</v>
      </c>
      <c r="M566" s="32">
        <f t="shared" si="208"/>
        <v>2790.0339919899416</v>
      </c>
      <c r="N566" s="56">
        <f t="shared" si="209"/>
        <v>0</v>
      </c>
      <c r="O566" s="126">
        <f t="shared" si="210"/>
        <v>0</v>
      </c>
      <c r="P566" s="56"/>
      <c r="Q566" s="127"/>
      <c r="R566" s="56"/>
      <c r="S566" s="56"/>
      <c r="T566" s="128">
        <v>4.8947964771753361</v>
      </c>
      <c r="U566" s="129" t="str">
        <f t="shared" si="211"/>
        <v>YES</v>
      </c>
      <c r="V566" s="84">
        <v>4.8947964771753361</v>
      </c>
      <c r="W566" s="130">
        <f t="shared" si="212"/>
        <v>4.8947964771753361</v>
      </c>
      <c r="X566" s="157">
        <v>5.0935713928501798</v>
      </c>
      <c r="Y566" s="90">
        <f t="shared" si="200"/>
        <v>-0.19877491567484373</v>
      </c>
      <c r="Z566" s="131"/>
      <c r="AA566" s="133">
        <f t="shared" si="213"/>
        <v>4.8947964771753361</v>
      </c>
      <c r="AC566" s="97"/>
      <c r="AD566" s="98"/>
      <c r="AF566" s="117"/>
    </row>
    <row r="567" spans="1:32" x14ac:dyDescent="0.2">
      <c r="A567" s="123" t="s">
        <v>16</v>
      </c>
      <c r="B567" s="124">
        <v>569</v>
      </c>
      <c r="C567" s="123" t="s">
        <v>613</v>
      </c>
      <c r="D567" s="125">
        <v>0</v>
      </c>
      <c r="E567" s="39">
        <v>3.2512872810124293E-7</v>
      </c>
      <c r="F567" s="54"/>
      <c r="G567" s="16">
        <f t="shared" si="206"/>
        <v>3.2512872810124293E-7</v>
      </c>
      <c r="H567" s="58"/>
      <c r="I567" s="57">
        <f t="shared" si="207"/>
        <v>4.959471958482256</v>
      </c>
      <c r="J567" s="118">
        <v>0</v>
      </c>
      <c r="K567" s="118">
        <v>0</v>
      </c>
      <c r="L567" s="118">
        <v>0</v>
      </c>
      <c r="M567" s="32">
        <f t="shared" si="208"/>
        <v>0</v>
      </c>
      <c r="N567" s="56">
        <f t="shared" si="209"/>
        <v>-3.2512872810124293E-7</v>
      </c>
      <c r="O567" s="126">
        <f t="shared" si="210"/>
        <v>-3.2512872810124293E-7</v>
      </c>
      <c r="P567" s="56"/>
      <c r="Q567" s="127"/>
      <c r="R567" s="56"/>
      <c r="S567" s="56"/>
      <c r="T567" s="128">
        <v>4.959471958482256</v>
      </c>
      <c r="U567" s="129" t="str">
        <f t="shared" si="211"/>
        <v>NO</v>
      </c>
      <c r="V567" s="84">
        <v>0</v>
      </c>
      <c r="W567" s="130">
        <f t="shared" si="212"/>
        <v>4.959471958482256</v>
      </c>
      <c r="X567" s="157">
        <v>5.2045800571512997</v>
      </c>
      <c r="Y567" s="90">
        <f t="shared" si="200"/>
        <v>-0.24510809866904371</v>
      </c>
      <c r="Z567" s="131"/>
      <c r="AA567" s="133">
        <f t="shared" si="213"/>
        <v>4.959471958482256</v>
      </c>
      <c r="AC567" s="97"/>
      <c r="AD567" s="98"/>
      <c r="AF567" s="117"/>
    </row>
    <row r="568" spans="1:32" x14ac:dyDescent="0.2">
      <c r="A568" s="123" t="s">
        <v>16</v>
      </c>
      <c r="B568" s="124">
        <v>570</v>
      </c>
      <c r="C568" s="123" t="s">
        <v>614</v>
      </c>
      <c r="D568" s="125">
        <v>0</v>
      </c>
      <c r="E568" s="39">
        <v>3.2512872810124293E-7</v>
      </c>
      <c r="F568" s="54"/>
      <c r="G568" s="16">
        <f t="shared" si="206"/>
        <v>3.2512872810124293E-7</v>
      </c>
      <c r="H568" s="58"/>
      <c r="I568" s="57">
        <f t="shared" si="207"/>
        <v>4.959471958482256</v>
      </c>
      <c r="J568" s="118">
        <v>0</v>
      </c>
      <c r="K568" s="118">
        <v>0</v>
      </c>
      <c r="L568" s="118">
        <v>0</v>
      </c>
      <c r="M568" s="32">
        <f t="shared" si="208"/>
        <v>0</v>
      </c>
      <c r="N568" s="56">
        <f t="shared" si="209"/>
        <v>-3.2512872810124293E-7</v>
      </c>
      <c r="O568" s="126">
        <f t="shared" si="210"/>
        <v>-3.2512872810124293E-7</v>
      </c>
      <c r="P568" s="56"/>
      <c r="Q568" s="127"/>
      <c r="R568" s="56"/>
      <c r="S568" s="56"/>
      <c r="T568" s="128">
        <v>4.959471958482256</v>
      </c>
      <c r="U568" s="129" t="str">
        <f t="shared" si="211"/>
        <v>NO</v>
      </c>
      <c r="V568" s="84">
        <v>0</v>
      </c>
      <c r="W568" s="130">
        <f t="shared" si="212"/>
        <v>4.959471958482256</v>
      </c>
      <c r="X568" s="157">
        <v>5.2045800571512997</v>
      </c>
      <c r="Y568" s="90">
        <f t="shared" si="200"/>
        <v>-0.24510809866904371</v>
      </c>
      <c r="Z568" s="131"/>
      <c r="AA568" s="133">
        <f t="shared" si="213"/>
        <v>4.959471958482256</v>
      </c>
      <c r="AC568" s="97"/>
      <c r="AD568" s="98"/>
      <c r="AF568" s="117"/>
    </row>
    <row r="569" spans="1:32" x14ac:dyDescent="0.2">
      <c r="A569" s="123" t="s">
        <v>7</v>
      </c>
      <c r="B569" s="124">
        <v>571</v>
      </c>
      <c r="C569" s="123" t="s">
        <v>615</v>
      </c>
      <c r="D569" s="125">
        <v>2631.8217794741399</v>
      </c>
      <c r="E569" s="39">
        <v>158.2122125158015</v>
      </c>
      <c r="F569" s="54"/>
      <c r="G569" s="16">
        <f t="shared" si="206"/>
        <v>2790.0339919899416</v>
      </c>
      <c r="H569" s="58"/>
      <c r="I569" s="57">
        <f t="shared" si="207"/>
        <v>4.8947964771753361</v>
      </c>
      <c r="J569" s="118">
        <v>881.06336589156047</v>
      </c>
      <c r="K569" s="118">
        <v>1027.9072602068206</v>
      </c>
      <c r="L569" s="118">
        <v>881.06336589156047</v>
      </c>
      <c r="M569" s="32">
        <f t="shared" si="208"/>
        <v>2790.0339919899416</v>
      </c>
      <c r="N569" s="56">
        <f t="shared" si="209"/>
        <v>0</v>
      </c>
      <c r="O569" s="126">
        <f t="shared" si="210"/>
        <v>0</v>
      </c>
      <c r="P569" s="56"/>
      <c r="Q569" s="127"/>
      <c r="R569" s="56"/>
      <c r="S569" s="56"/>
      <c r="T569" s="128">
        <v>4.8947964771753361</v>
      </c>
      <c r="U569" s="129" t="str">
        <f t="shared" si="211"/>
        <v>YES</v>
      </c>
      <c r="V569" s="84">
        <v>4.8947964771753361</v>
      </c>
      <c r="W569" s="130">
        <f t="shared" si="212"/>
        <v>4.8947964771753361</v>
      </c>
      <c r="X569" s="157">
        <v>5.0935713928501798</v>
      </c>
      <c r="Y569" s="90">
        <f t="shared" si="200"/>
        <v>-0.19877491567484373</v>
      </c>
      <c r="Z569" s="131"/>
      <c r="AA569" s="133">
        <f t="shared" si="213"/>
        <v>4.8947964771753361</v>
      </c>
      <c r="AC569" s="97"/>
      <c r="AD569" s="98"/>
      <c r="AF569" s="117"/>
    </row>
    <row r="570" spans="1:32" x14ac:dyDescent="0.2">
      <c r="A570" s="123" t="s">
        <v>7</v>
      </c>
      <c r="B570" s="124">
        <v>572</v>
      </c>
      <c r="C570" s="123" t="s">
        <v>616</v>
      </c>
      <c r="D570" s="125">
        <v>0</v>
      </c>
      <c r="E570" s="39">
        <v>2.6368702085966919E-7</v>
      </c>
      <c r="F570" s="54"/>
      <c r="G570" s="16">
        <f t="shared" si="206"/>
        <v>2.6368702085966919E-7</v>
      </c>
      <c r="H570" s="58"/>
      <c r="I570" s="57">
        <f t="shared" si="207"/>
        <v>4.8947964771753361</v>
      </c>
      <c r="J570" s="118">
        <v>0</v>
      </c>
      <c r="K570" s="118">
        <v>0</v>
      </c>
      <c r="L570" s="118">
        <v>0</v>
      </c>
      <c r="M570" s="32">
        <f t="shared" si="208"/>
        <v>0</v>
      </c>
      <c r="N570" s="56">
        <f t="shared" si="209"/>
        <v>-2.6368702085966919E-7</v>
      </c>
      <c r="O570" s="126">
        <f t="shared" si="210"/>
        <v>-2.6368702085966919E-7</v>
      </c>
      <c r="P570" s="56"/>
      <c r="Q570" s="127"/>
      <c r="R570" s="56"/>
      <c r="S570" s="56"/>
      <c r="T570" s="128">
        <v>4.8947964771753361</v>
      </c>
      <c r="U570" s="129" t="str">
        <f t="shared" si="211"/>
        <v>YES</v>
      </c>
      <c r="V570" s="84">
        <v>4.8947964771753361</v>
      </c>
      <c r="W570" s="130">
        <f t="shared" si="212"/>
        <v>4.8947964771753361</v>
      </c>
      <c r="X570" s="157">
        <v>5.0935713928501798</v>
      </c>
      <c r="Y570" s="90">
        <f t="shared" si="200"/>
        <v>-0.19877491567484373</v>
      </c>
      <c r="Z570" s="131"/>
      <c r="AA570" s="133">
        <f t="shared" si="213"/>
        <v>4.8947964771753361</v>
      </c>
      <c r="AC570" s="97"/>
      <c r="AD570" s="98"/>
      <c r="AF570" s="117"/>
    </row>
    <row r="571" spans="1:32" x14ac:dyDescent="0.2">
      <c r="A571" s="123" t="s">
        <v>16</v>
      </c>
      <c r="B571" s="124">
        <v>581</v>
      </c>
      <c r="C571" s="123" t="s">
        <v>617</v>
      </c>
      <c r="D571" s="125">
        <v>24438.345095117016</v>
      </c>
      <c r="E571" s="39">
        <v>1811.4314851354961</v>
      </c>
      <c r="F571" s="54"/>
      <c r="G571" s="16">
        <f t="shared" si="206"/>
        <v>26249.776580252514</v>
      </c>
      <c r="H571" s="58"/>
      <c r="I571" s="57">
        <f t="shared" si="207"/>
        <v>4.9594719584822551</v>
      </c>
      <c r="J571" s="118">
        <v>8289.4031306060551</v>
      </c>
      <c r="K571" s="118">
        <v>9670.970319040398</v>
      </c>
      <c r="L571" s="118">
        <v>8289.4031306060551</v>
      </c>
      <c r="M571" s="32">
        <f t="shared" si="208"/>
        <v>26249.77658025251</v>
      </c>
      <c r="N571" s="56">
        <f t="shared" si="209"/>
        <v>-3.637978807091713E-12</v>
      </c>
      <c r="O571" s="126">
        <f t="shared" si="210"/>
        <v>-3.637978807091713E-12</v>
      </c>
      <c r="P571" s="56"/>
      <c r="Q571" s="127"/>
      <c r="R571" s="56"/>
      <c r="S571" s="56"/>
      <c r="T571" s="128">
        <v>4.9594719584822551</v>
      </c>
      <c r="U571" s="129" t="str">
        <f t="shared" si="211"/>
        <v>NO</v>
      </c>
      <c r="V571" s="84">
        <v>0</v>
      </c>
      <c r="W571" s="130">
        <f t="shared" si="212"/>
        <v>4.9594719584822551</v>
      </c>
      <c r="X571" s="157">
        <v>5.2045800571512997</v>
      </c>
      <c r="Y571" s="90">
        <f t="shared" si="200"/>
        <v>-0.24510809866904459</v>
      </c>
      <c r="Z571" s="131"/>
      <c r="AA571" s="133">
        <f t="shared" si="213"/>
        <v>4.9594719584822551</v>
      </c>
      <c r="AC571" s="97"/>
      <c r="AD571" s="98"/>
      <c r="AF571" s="117"/>
    </row>
    <row r="572" spans="1:32" x14ac:dyDescent="0.2">
      <c r="A572" s="123" t="s">
        <v>16</v>
      </c>
      <c r="B572" s="160" t="s">
        <v>626</v>
      </c>
      <c r="C572" s="123" t="s">
        <v>618</v>
      </c>
      <c r="D572" s="125">
        <v>2932.6014114140416</v>
      </c>
      <c r="E572" s="39">
        <v>217.37177821625949</v>
      </c>
      <c r="F572" s="54"/>
      <c r="G572" s="16">
        <f t="shared" si="206"/>
        <v>3149.973189630301</v>
      </c>
      <c r="H572" s="58"/>
      <c r="I572" s="57">
        <f t="shared" si="207"/>
        <v>4.9594719584822551</v>
      </c>
      <c r="J572" s="118">
        <v>994.72837567272666</v>
      </c>
      <c r="K572" s="118">
        <v>1160.5164382848477</v>
      </c>
      <c r="L572" s="118">
        <v>994.72837567272666</v>
      </c>
      <c r="M572" s="32">
        <f t="shared" si="208"/>
        <v>3149.973189630301</v>
      </c>
      <c r="N572" s="56">
        <f t="shared" si="209"/>
        <v>0</v>
      </c>
      <c r="O572" s="126">
        <f t="shared" si="210"/>
        <v>0</v>
      </c>
      <c r="P572" s="56"/>
      <c r="Q572" s="127"/>
      <c r="R572" s="56"/>
      <c r="S572" s="56"/>
      <c r="T572" s="128">
        <v>4.9594719584822551</v>
      </c>
      <c r="U572" s="129" t="str">
        <f t="shared" si="211"/>
        <v>NO</v>
      </c>
      <c r="V572" s="84">
        <v>0</v>
      </c>
      <c r="W572" s="130">
        <f t="shared" si="212"/>
        <v>4.9594719584822551</v>
      </c>
      <c r="X572" s="157">
        <v>5.2045800571512997</v>
      </c>
      <c r="Y572" s="90">
        <f t="shared" si="200"/>
        <v>-0.24510809866904459</v>
      </c>
      <c r="Z572" s="131"/>
      <c r="AA572" s="133">
        <f t="shared" si="213"/>
        <v>4.9594719584822551</v>
      </c>
      <c r="AC572" s="97"/>
      <c r="AD572" s="98"/>
      <c r="AF572" s="117"/>
    </row>
    <row r="573" spans="1:32" x14ac:dyDescent="0.2">
      <c r="A573" s="123" t="s">
        <v>16</v>
      </c>
      <c r="B573" s="160" t="s">
        <v>627</v>
      </c>
      <c r="C573" s="123" t="s">
        <v>619</v>
      </c>
      <c r="D573" s="125">
        <v>17652.004649472983</v>
      </c>
      <c r="E573" s="39">
        <v>1308.4108958017159</v>
      </c>
      <c r="F573" s="54"/>
      <c r="G573" s="16">
        <f t="shared" si="206"/>
        <v>18960.4155452747</v>
      </c>
      <c r="H573" s="58"/>
      <c r="I573" s="57">
        <f t="shared" si="207"/>
        <v>4.9594719584822551</v>
      </c>
      <c r="J573" s="118">
        <v>5987.4996458762198</v>
      </c>
      <c r="K573" s="118">
        <v>6985.4162535222567</v>
      </c>
      <c r="L573" s="118">
        <v>5987.4996458762198</v>
      </c>
      <c r="M573" s="32">
        <f t="shared" si="208"/>
        <v>18960.415545274696</v>
      </c>
      <c r="N573" s="56">
        <f t="shared" si="209"/>
        <v>-3.637978807091713E-12</v>
      </c>
      <c r="O573" s="126">
        <f t="shared" si="210"/>
        <v>-3.637978807091713E-12</v>
      </c>
      <c r="P573" s="56"/>
      <c r="Q573" s="127"/>
      <c r="R573" s="56"/>
      <c r="S573" s="56"/>
      <c r="T573" s="128">
        <v>4.9594719584822551</v>
      </c>
      <c r="U573" s="129" t="str">
        <f t="shared" si="211"/>
        <v>NO</v>
      </c>
      <c r="V573" s="84">
        <v>0</v>
      </c>
      <c r="W573" s="130">
        <f t="shared" si="212"/>
        <v>4.9594719584822551</v>
      </c>
      <c r="X573" s="157">
        <v>5.2045800571512997</v>
      </c>
      <c r="Y573" s="90">
        <f t="shared" si="200"/>
        <v>-0.24510809866904459</v>
      </c>
      <c r="Z573" s="131"/>
      <c r="AA573" s="133">
        <f t="shared" si="213"/>
        <v>4.9594719584822551</v>
      </c>
      <c r="AC573" s="97"/>
      <c r="AD573" s="98"/>
      <c r="AF573" s="117"/>
    </row>
    <row r="574" spans="1:32" x14ac:dyDescent="0.2">
      <c r="A574" s="123" t="s">
        <v>7</v>
      </c>
      <c r="B574" s="124">
        <v>573</v>
      </c>
      <c r="C574" s="123" t="s">
        <v>628</v>
      </c>
      <c r="D574" s="125">
        <v>0</v>
      </c>
      <c r="E574" s="39">
        <v>2.6368702085966919E-7</v>
      </c>
      <c r="F574" s="51"/>
      <c r="G574" s="16">
        <f t="shared" ref="G574:G585" si="214">SUM(D574:F574)</f>
        <v>2.6368702085966919E-7</v>
      </c>
      <c r="H574" s="58"/>
      <c r="I574" s="57">
        <f t="shared" ref="I574:I585" si="215">W574</f>
        <v>4.8947964771753361</v>
      </c>
      <c r="J574" s="118">
        <v>0</v>
      </c>
      <c r="K574" s="118">
        <v>0</v>
      </c>
      <c r="L574" s="118">
        <v>0</v>
      </c>
      <c r="M574" s="32">
        <f t="shared" ref="M574:M585" si="216">L574+K574+J574</f>
        <v>0</v>
      </c>
      <c r="N574" s="56">
        <f t="shared" ref="N574:N585" si="217">M574-G574-F574</f>
        <v>-2.6368702085966919E-7</v>
      </c>
      <c r="O574" s="126">
        <f t="shared" ref="O574:O585" si="218">IF(ISERROR(N574), 0, N574)</f>
        <v>-2.6368702085966919E-7</v>
      </c>
      <c r="P574" s="56"/>
      <c r="Q574" s="127"/>
      <c r="R574" s="56"/>
      <c r="S574" s="56"/>
      <c r="T574" s="128">
        <v>4.8947964771753361</v>
      </c>
      <c r="U574" s="129" t="str">
        <f t="shared" ref="U574:U585" si="219">IF(A574="Childminders","YES","NO")</f>
        <v>YES</v>
      </c>
      <c r="V574" s="84">
        <v>4.8947964771753361</v>
      </c>
      <c r="W574" s="130">
        <f t="shared" ref="W574:W585" si="220">MAX(T574,V574)</f>
        <v>4.8947964771753361</v>
      </c>
      <c r="X574" s="157">
        <v>5.0935713928501798</v>
      </c>
      <c r="Y574" s="90">
        <f t="shared" ref="Y574:Y585" si="221">I574-X574</f>
        <v>-0.19877491567484373</v>
      </c>
      <c r="Z574" s="131"/>
      <c r="AA574" s="133">
        <f t="shared" ref="AA574:AA585" si="222">I574-Z574</f>
        <v>4.8947964771753361</v>
      </c>
      <c r="AC574" s="97"/>
      <c r="AD574" s="98"/>
      <c r="AF574" s="117"/>
    </row>
    <row r="575" spans="1:32" x14ac:dyDescent="0.2">
      <c r="A575" s="123" t="s">
        <v>7</v>
      </c>
      <c r="B575" s="124">
        <v>574</v>
      </c>
      <c r="C575" s="123" t="s">
        <v>629</v>
      </c>
      <c r="D575" s="125">
        <v>0</v>
      </c>
      <c r="E575" s="39">
        <v>2.6368702085966919E-7</v>
      </c>
      <c r="F575" s="51"/>
      <c r="G575" s="16">
        <f t="shared" si="214"/>
        <v>2.6368702085966919E-7</v>
      </c>
      <c r="H575" s="58"/>
      <c r="I575" s="57">
        <f t="shared" si="215"/>
        <v>4.8947964771753361</v>
      </c>
      <c r="J575" s="118">
        <v>0</v>
      </c>
      <c r="K575" s="118">
        <v>0</v>
      </c>
      <c r="L575" s="118">
        <v>0</v>
      </c>
      <c r="M575" s="32">
        <f t="shared" si="216"/>
        <v>0</v>
      </c>
      <c r="N575" s="56">
        <f t="shared" si="217"/>
        <v>-2.6368702085966919E-7</v>
      </c>
      <c r="O575" s="126">
        <f t="shared" si="218"/>
        <v>-2.6368702085966919E-7</v>
      </c>
      <c r="P575" s="56"/>
      <c r="Q575" s="127"/>
      <c r="R575" s="56"/>
      <c r="S575" s="56"/>
      <c r="T575" s="128">
        <v>4.8947964771753361</v>
      </c>
      <c r="U575" s="129" t="str">
        <f t="shared" si="219"/>
        <v>YES</v>
      </c>
      <c r="V575" s="84">
        <v>4.8947964771753361</v>
      </c>
      <c r="W575" s="130">
        <f t="shared" si="220"/>
        <v>4.8947964771753361</v>
      </c>
      <c r="X575" s="157">
        <v>5.0935713928501798</v>
      </c>
      <c r="Y575" s="90">
        <f t="shared" si="221"/>
        <v>-0.19877491567484373</v>
      </c>
      <c r="Z575" s="131"/>
      <c r="AA575" s="133">
        <f t="shared" si="222"/>
        <v>4.8947964771753361</v>
      </c>
      <c r="AC575" s="97"/>
      <c r="AD575" s="98"/>
    </row>
    <row r="576" spans="1:32" x14ac:dyDescent="0.2">
      <c r="A576" s="123" t="s">
        <v>7</v>
      </c>
      <c r="B576" s="124">
        <v>575</v>
      </c>
      <c r="C576" s="123" t="s">
        <v>630</v>
      </c>
      <c r="D576" s="125">
        <v>0</v>
      </c>
      <c r="E576" s="39">
        <v>2.6368702085966919E-7</v>
      </c>
      <c r="F576" s="51"/>
      <c r="G576" s="16">
        <f t="shared" si="214"/>
        <v>2.6368702085966919E-7</v>
      </c>
      <c r="H576" s="58"/>
      <c r="I576" s="57">
        <f t="shared" si="215"/>
        <v>4.8947964771753361</v>
      </c>
      <c r="J576" s="118">
        <v>0</v>
      </c>
      <c r="K576" s="118">
        <v>0</v>
      </c>
      <c r="L576" s="118">
        <v>0</v>
      </c>
      <c r="M576" s="32">
        <f t="shared" si="216"/>
        <v>0</v>
      </c>
      <c r="N576" s="56">
        <f t="shared" si="217"/>
        <v>-2.6368702085966919E-7</v>
      </c>
      <c r="O576" s="126">
        <f t="shared" si="218"/>
        <v>-2.6368702085966919E-7</v>
      </c>
      <c r="P576" s="56"/>
      <c r="Q576" s="127"/>
      <c r="R576" s="56"/>
      <c r="S576" s="56"/>
      <c r="T576" s="128">
        <v>4.8947964771753361</v>
      </c>
      <c r="U576" s="129" t="str">
        <f t="shared" si="219"/>
        <v>YES</v>
      </c>
      <c r="V576" s="84">
        <v>4.8947964771753361</v>
      </c>
      <c r="W576" s="130">
        <f t="shared" si="220"/>
        <v>4.8947964771753361</v>
      </c>
      <c r="X576" s="157">
        <v>5.0935713928501798</v>
      </c>
      <c r="Y576" s="90">
        <f t="shared" si="221"/>
        <v>-0.19877491567484373</v>
      </c>
      <c r="Z576" s="131"/>
      <c r="AA576" s="133">
        <f t="shared" si="222"/>
        <v>4.8947964771753361</v>
      </c>
      <c r="AC576" s="97"/>
      <c r="AD576" s="98"/>
    </row>
    <row r="577" spans="1:30" x14ac:dyDescent="0.2">
      <c r="A577" s="123" t="s">
        <v>16</v>
      </c>
      <c r="B577" s="124">
        <v>576</v>
      </c>
      <c r="C577" s="123" t="s">
        <v>631</v>
      </c>
      <c r="D577" s="125">
        <v>0</v>
      </c>
      <c r="E577" s="39">
        <v>3.2512872810124293E-7</v>
      </c>
      <c r="F577" s="51"/>
      <c r="G577" s="16">
        <f t="shared" si="214"/>
        <v>3.2512872810124293E-7</v>
      </c>
      <c r="H577" s="58"/>
      <c r="I577" s="57">
        <f t="shared" si="215"/>
        <v>4.959471958482256</v>
      </c>
      <c r="J577" s="118">
        <v>0</v>
      </c>
      <c r="K577" s="118">
        <v>0</v>
      </c>
      <c r="L577" s="118">
        <v>0</v>
      </c>
      <c r="M577" s="32">
        <f t="shared" si="216"/>
        <v>0</v>
      </c>
      <c r="N577" s="56">
        <f t="shared" si="217"/>
        <v>-3.2512872810124293E-7</v>
      </c>
      <c r="O577" s="126">
        <f t="shared" si="218"/>
        <v>-3.2512872810124293E-7</v>
      </c>
      <c r="P577" s="56"/>
      <c r="Q577" s="127"/>
      <c r="R577" s="56"/>
      <c r="S577" s="56"/>
      <c r="T577" s="128">
        <v>4.959471958482256</v>
      </c>
      <c r="U577" s="129" t="str">
        <f t="shared" si="219"/>
        <v>NO</v>
      </c>
      <c r="V577" s="84">
        <v>0</v>
      </c>
      <c r="W577" s="130">
        <f t="shared" si="220"/>
        <v>4.959471958482256</v>
      </c>
      <c r="X577" s="157">
        <v>5.2045800571512997</v>
      </c>
      <c r="Y577" s="90">
        <f t="shared" si="221"/>
        <v>-0.24510809866904371</v>
      </c>
      <c r="Z577" s="131"/>
      <c r="AA577" s="133">
        <f t="shared" si="222"/>
        <v>4.959471958482256</v>
      </c>
      <c r="AC577" s="97"/>
      <c r="AD577" s="98"/>
    </row>
    <row r="578" spans="1:30" x14ac:dyDescent="0.2">
      <c r="A578" s="123" t="s">
        <v>7</v>
      </c>
      <c r="B578" s="124">
        <v>577</v>
      </c>
      <c r="C578" s="123" t="s">
        <v>632</v>
      </c>
      <c r="D578" s="125">
        <v>0</v>
      </c>
      <c r="E578" s="39">
        <v>2.6368702085966919E-7</v>
      </c>
      <c r="F578" s="51"/>
      <c r="G578" s="16">
        <f t="shared" si="214"/>
        <v>2.6368702085966919E-7</v>
      </c>
      <c r="H578" s="58"/>
      <c r="I578" s="57">
        <f t="shared" si="215"/>
        <v>4.8947964771753361</v>
      </c>
      <c r="J578" s="118">
        <v>0</v>
      </c>
      <c r="K578" s="118">
        <v>0</v>
      </c>
      <c r="L578" s="118">
        <v>0</v>
      </c>
      <c r="M578" s="32">
        <f t="shared" si="216"/>
        <v>0</v>
      </c>
      <c r="N578" s="56">
        <f t="shared" si="217"/>
        <v>-2.6368702085966919E-7</v>
      </c>
      <c r="O578" s="126">
        <f t="shared" si="218"/>
        <v>-2.6368702085966919E-7</v>
      </c>
      <c r="P578" s="56"/>
      <c r="Q578" s="127"/>
      <c r="R578" s="56"/>
      <c r="S578" s="56"/>
      <c r="T578" s="128">
        <v>4.8947964771753361</v>
      </c>
      <c r="U578" s="129" t="str">
        <f t="shared" si="219"/>
        <v>YES</v>
      </c>
      <c r="V578" s="84">
        <v>4.8947964771753361</v>
      </c>
      <c r="W578" s="130">
        <f t="shared" si="220"/>
        <v>4.8947964771753361</v>
      </c>
      <c r="X578" s="157">
        <v>5.0935713928501798</v>
      </c>
      <c r="Y578" s="90">
        <f t="shared" si="221"/>
        <v>-0.19877491567484373</v>
      </c>
      <c r="Z578" s="131"/>
      <c r="AA578" s="133">
        <f t="shared" si="222"/>
        <v>4.8947964771753361</v>
      </c>
      <c r="AC578" s="97"/>
      <c r="AD578" s="98"/>
    </row>
    <row r="579" spans="1:30" x14ac:dyDescent="0.2">
      <c r="A579" s="123" t="s">
        <v>16</v>
      </c>
      <c r="B579" s="124">
        <v>578</v>
      </c>
      <c r="C579" s="123" t="s">
        <v>633</v>
      </c>
      <c r="D579" s="125">
        <v>0</v>
      </c>
      <c r="E579" s="39">
        <v>3.2512872810124293E-7</v>
      </c>
      <c r="F579" s="51"/>
      <c r="G579" s="16">
        <f t="shared" si="214"/>
        <v>3.2512872810124293E-7</v>
      </c>
      <c r="H579" s="58"/>
      <c r="I579" s="57">
        <f t="shared" si="215"/>
        <v>4.959471958482256</v>
      </c>
      <c r="J579" s="118">
        <v>0</v>
      </c>
      <c r="K579" s="118">
        <v>0</v>
      </c>
      <c r="L579" s="118">
        <v>0</v>
      </c>
      <c r="M579" s="32">
        <f t="shared" si="216"/>
        <v>0</v>
      </c>
      <c r="N579" s="56">
        <f t="shared" si="217"/>
        <v>-3.2512872810124293E-7</v>
      </c>
      <c r="O579" s="126">
        <f t="shared" si="218"/>
        <v>-3.2512872810124293E-7</v>
      </c>
      <c r="P579" s="56"/>
      <c r="Q579" s="127"/>
      <c r="R579" s="56"/>
      <c r="S579" s="56"/>
      <c r="T579" s="128">
        <v>4.959471958482256</v>
      </c>
      <c r="U579" s="129" t="str">
        <f t="shared" si="219"/>
        <v>NO</v>
      </c>
      <c r="V579" s="84">
        <v>0</v>
      </c>
      <c r="W579" s="130">
        <f t="shared" si="220"/>
        <v>4.959471958482256</v>
      </c>
      <c r="X579" s="157">
        <v>5.2045800571512997</v>
      </c>
      <c r="Y579" s="90">
        <f t="shared" si="221"/>
        <v>-0.24510809866904371</v>
      </c>
      <c r="Z579" s="131"/>
      <c r="AA579" s="133">
        <f t="shared" si="222"/>
        <v>4.959471958482256</v>
      </c>
      <c r="AC579" s="97"/>
      <c r="AD579" s="98"/>
    </row>
    <row r="580" spans="1:30" x14ac:dyDescent="0.2">
      <c r="A580" s="123" t="s">
        <v>7</v>
      </c>
      <c r="B580" s="124">
        <v>579</v>
      </c>
      <c r="C580" s="123" t="s">
        <v>634</v>
      </c>
      <c r="D580" s="125">
        <v>0</v>
      </c>
      <c r="E580" s="39">
        <v>2.6368702085966919E-7</v>
      </c>
      <c r="F580" s="51"/>
      <c r="G580" s="16">
        <f t="shared" si="214"/>
        <v>2.6368702085966919E-7</v>
      </c>
      <c r="H580" s="58"/>
      <c r="I580" s="57">
        <f t="shared" si="215"/>
        <v>4.8947964771753361</v>
      </c>
      <c r="J580" s="118">
        <v>0</v>
      </c>
      <c r="K580" s="118">
        <v>0</v>
      </c>
      <c r="L580" s="118">
        <v>0</v>
      </c>
      <c r="M580" s="32">
        <f t="shared" si="216"/>
        <v>0</v>
      </c>
      <c r="N580" s="56">
        <f t="shared" si="217"/>
        <v>-2.6368702085966919E-7</v>
      </c>
      <c r="O580" s="126">
        <f t="shared" si="218"/>
        <v>-2.6368702085966919E-7</v>
      </c>
      <c r="P580" s="56"/>
      <c r="Q580" s="127"/>
      <c r="R580" s="56"/>
      <c r="S580" s="56"/>
      <c r="T580" s="128">
        <v>4.8947964771753361</v>
      </c>
      <c r="U580" s="129" t="str">
        <f t="shared" si="219"/>
        <v>YES</v>
      </c>
      <c r="V580" s="84">
        <v>4.8947964771753361</v>
      </c>
      <c r="W580" s="130">
        <f t="shared" si="220"/>
        <v>4.8947964771753361</v>
      </c>
      <c r="X580" s="157">
        <v>5.0935713928501798</v>
      </c>
      <c r="Y580" s="90">
        <f t="shared" si="221"/>
        <v>-0.19877491567484373</v>
      </c>
      <c r="Z580" s="131"/>
      <c r="AA580" s="133">
        <f t="shared" si="222"/>
        <v>4.8947964771753361</v>
      </c>
      <c r="AC580" s="97"/>
      <c r="AD580" s="98"/>
    </row>
    <row r="581" spans="1:30" x14ac:dyDescent="0.2">
      <c r="A581" s="123" t="s">
        <v>7</v>
      </c>
      <c r="B581" s="124">
        <v>580</v>
      </c>
      <c r="C581" s="123" t="s">
        <v>635</v>
      </c>
      <c r="D581" s="125">
        <v>0</v>
      </c>
      <c r="E581" s="39">
        <v>2.6368702085966919E-7</v>
      </c>
      <c r="F581" s="51"/>
      <c r="G581" s="16">
        <f t="shared" si="214"/>
        <v>2.6368702085966919E-7</v>
      </c>
      <c r="H581" s="58"/>
      <c r="I581" s="57">
        <f t="shared" si="215"/>
        <v>4.8947964771753361</v>
      </c>
      <c r="J581" s="118">
        <v>0</v>
      </c>
      <c r="K581" s="118">
        <v>0</v>
      </c>
      <c r="L581" s="118">
        <v>0</v>
      </c>
      <c r="M581" s="32">
        <f t="shared" si="216"/>
        <v>0</v>
      </c>
      <c r="N581" s="56">
        <f t="shared" si="217"/>
        <v>-2.6368702085966919E-7</v>
      </c>
      <c r="O581" s="126">
        <f t="shared" si="218"/>
        <v>-2.6368702085966919E-7</v>
      </c>
      <c r="P581" s="56"/>
      <c r="Q581" s="127"/>
      <c r="R581" s="56"/>
      <c r="S581" s="56"/>
      <c r="T581" s="128">
        <v>4.8947964771753361</v>
      </c>
      <c r="U581" s="129" t="str">
        <f t="shared" si="219"/>
        <v>YES</v>
      </c>
      <c r="V581" s="84">
        <v>4.8947964771753361</v>
      </c>
      <c r="W581" s="130">
        <f t="shared" si="220"/>
        <v>4.8947964771753361</v>
      </c>
      <c r="X581" s="157">
        <v>5.0935713928501798</v>
      </c>
      <c r="Y581" s="90">
        <f t="shared" si="221"/>
        <v>-0.19877491567484373</v>
      </c>
      <c r="Z581" s="131"/>
      <c r="AA581" s="133">
        <f t="shared" si="222"/>
        <v>4.8947964771753361</v>
      </c>
      <c r="AC581" s="97"/>
      <c r="AD581" s="98"/>
    </row>
    <row r="582" spans="1:30" x14ac:dyDescent="0.2">
      <c r="A582" s="123" t="s">
        <v>7</v>
      </c>
      <c r="B582" s="124">
        <v>582</v>
      </c>
      <c r="C582" s="123" t="s">
        <v>636</v>
      </c>
      <c r="D582" s="125">
        <v>0</v>
      </c>
      <c r="E582" s="39">
        <v>2.6368702085966919E-7</v>
      </c>
      <c r="F582" s="51"/>
      <c r="G582" s="16">
        <f t="shared" si="214"/>
        <v>2.6368702085966919E-7</v>
      </c>
      <c r="H582" s="58"/>
      <c r="I582" s="57">
        <f t="shared" si="215"/>
        <v>4.8947964771753361</v>
      </c>
      <c r="J582" s="118">
        <v>0</v>
      </c>
      <c r="K582" s="118">
        <v>0</v>
      </c>
      <c r="L582" s="118">
        <v>0</v>
      </c>
      <c r="M582" s="32">
        <f t="shared" si="216"/>
        <v>0</v>
      </c>
      <c r="N582" s="56">
        <f t="shared" si="217"/>
        <v>-2.6368702085966919E-7</v>
      </c>
      <c r="O582" s="126">
        <f t="shared" si="218"/>
        <v>-2.6368702085966919E-7</v>
      </c>
      <c r="P582" s="56"/>
      <c r="Q582" s="127"/>
      <c r="R582" s="56"/>
      <c r="S582" s="56"/>
      <c r="T582" s="128">
        <v>4.8947964771753361</v>
      </c>
      <c r="U582" s="129" t="str">
        <f t="shared" si="219"/>
        <v>YES</v>
      </c>
      <c r="V582" s="84">
        <v>4.8947964771753361</v>
      </c>
      <c r="W582" s="130">
        <f t="shared" si="220"/>
        <v>4.8947964771753361</v>
      </c>
      <c r="X582" s="157">
        <v>5.0935713928501798</v>
      </c>
      <c r="Y582" s="90">
        <f t="shared" si="221"/>
        <v>-0.19877491567484373</v>
      </c>
      <c r="Z582" s="131"/>
      <c r="AA582" s="133">
        <f t="shared" si="222"/>
        <v>4.8947964771753361</v>
      </c>
      <c r="AC582" s="97"/>
      <c r="AD582" s="98"/>
    </row>
    <row r="583" spans="1:30" x14ac:dyDescent="0.2">
      <c r="A583" s="123" t="s">
        <v>7</v>
      </c>
      <c r="B583" s="124">
        <v>583</v>
      </c>
      <c r="C583" s="123" t="s">
        <v>637</v>
      </c>
      <c r="D583" s="125">
        <v>0</v>
      </c>
      <c r="E583" s="39">
        <v>2.6368702085966919E-7</v>
      </c>
      <c r="F583" s="51"/>
      <c r="G583" s="16">
        <f t="shared" si="214"/>
        <v>2.6368702085966919E-7</v>
      </c>
      <c r="H583" s="58"/>
      <c r="I583" s="57">
        <f t="shared" si="215"/>
        <v>4.8947964771753361</v>
      </c>
      <c r="J583" s="118">
        <v>0</v>
      </c>
      <c r="K583" s="118">
        <v>0</v>
      </c>
      <c r="L583" s="118">
        <v>0</v>
      </c>
      <c r="M583" s="32">
        <f t="shared" si="216"/>
        <v>0</v>
      </c>
      <c r="N583" s="56">
        <f t="shared" si="217"/>
        <v>-2.6368702085966919E-7</v>
      </c>
      <c r="O583" s="126">
        <f t="shared" si="218"/>
        <v>-2.6368702085966919E-7</v>
      </c>
      <c r="P583" s="56"/>
      <c r="Q583" s="127"/>
      <c r="R583" s="56"/>
      <c r="S583" s="56"/>
      <c r="T583" s="128">
        <v>4.8947964771753361</v>
      </c>
      <c r="U583" s="129" t="str">
        <f t="shared" si="219"/>
        <v>YES</v>
      </c>
      <c r="V583" s="84">
        <v>4.8947964771753361</v>
      </c>
      <c r="W583" s="130">
        <f t="shared" si="220"/>
        <v>4.8947964771753361</v>
      </c>
      <c r="X583" s="157">
        <v>5.0935713928501798</v>
      </c>
      <c r="Y583" s="90">
        <f t="shared" si="221"/>
        <v>-0.19877491567484373</v>
      </c>
      <c r="Z583" s="131"/>
      <c r="AA583" s="133">
        <f t="shared" si="222"/>
        <v>4.8947964771753361</v>
      </c>
      <c r="AC583" s="97"/>
      <c r="AD583" s="98"/>
    </row>
    <row r="584" spans="1:30" x14ac:dyDescent="0.2">
      <c r="A584" s="123" t="s">
        <v>7</v>
      </c>
      <c r="B584" s="124">
        <v>584</v>
      </c>
      <c r="C584" s="123" t="s">
        <v>638</v>
      </c>
      <c r="D584" s="125">
        <v>0</v>
      </c>
      <c r="E584" s="39">
        <v>2.6368702085966919E-7</v>
      </c>
      <c r="F584" s="51"/>
      <c r="G584" s="16">
        <f t="shared" si="214"/>
        <v>2.6368702085966919E-7</v>
      </c>
      <c r="H584" s="58"/>
      <c r="I584" s="57">
        <f t="shared" si="215"/>
        <v>4.8947964771753361</v>
      </c>
      <c r="J584" s="118">
        <v>0</v>
      </c>
      <c r="K584" s="118">
        <v>0</v>
      </c>
      <c r="L584" s="118">
        <v>0</v>
      </c>
      <c r="M584" s="32">
        <f t="shared" si="216"/>
        <v>0</v>
      </c>
      <c r="N584" s="56">
        <f t="shared" si="217"/>
        <v>-2.6368702085966919E-7</v>
      </c>
      <c r="O584" s="126">
        <f t="shared" si="218"/>
        <v>-2.6368702085966919E-7</v>
      </c>
      <c r="P584" s="56"/>
      <c r="Q584" s="127"/>
      <c r="R584" s="56"/>
      <c r="S584" s="56"/>
      <c r="T584" s="128">
        <v>4.8947964771753361</v>
      </c>
      <c r="U584" s="129" t="str">
        <f t="shared" si="219"/>
        <v>YES</v>
      </c>
      <c r="V584" s="84">
        <v>4.8947964771753361</v>
      </c>
      <c r="W584" s="130">
        <f t="shared" si="220"/>
        <v>4.8947964771753361</v>
      </c>
      <c r="X584" s="157">
        <v>5.0935713928501798</v>
      </c>
      <c r="Y584" s="90">
        <f t="shared" si="221"/>
        <v>-0.19877491567484373</v>
      </c>
      <c r="Z584" s="131"/>
      <c r="AA584" s="133">
        <f t="shared" si="222"/>
        <v>4.8947964771753361</v>
      </c>
      <c r="AC584" s="97"/>
      <c r="AD584" s="98"/>
    </row>
    <row r="585" spans="1:30" x14ac:dyDescent="0.2">
      <c r="A585" s="123" t="s">
        <v>7</v>
      </c>
      <c r="B585" s="124">
        <v>585</v>
      </c>
      <c r="C585" s="123" t="s">
        <v>639</v>
      </c>
      <c r="D585" s="125">
        <v>0</v>
      </c>
      <c r="E585" s="39">
        <v>2.6368702085966919E-7</v>
      </c>
      <c r="F585" s="51"/>
      <c r="G585" s="16">
        <f t="shared" si="214"/>
        <v>2.6368702085966919E-7</v>
      </c>
      <c r="H585" s="58"/>
      <c r="I585" s="57">
        <f t="shared" si="215"/>
        <v>4.8947964771753361</v>
      </c>
      <c r="J585" s="118">
        <v>0</v>
      </c>
      <c r="K585" s="118">
        <v>0</v>
      </c>
      <c r="L585" s="118">
        <v>0</v>
      </c>
      <c r="M585" s="32">
        <f t="shared" si="216"/>
        <v>0</v>
      </c>
      <c r="N585" s="56">
        <f t="shared" si="217"/>
        <v>-2.6368702085966919E-7</v>
      </c>
      <c r="O585" s="126">
        <f t="shared" si="218"/>
        <v>-2.6368702085966919E-7</v>
      </c>
      <c r="P585" s="56"/>
      <c r="Q585" s="127"/>
      <c r="R585" s="56"/>
      <c r="S585" s="56"/>
      <c r="T585" s="128">
        <v>4.8947964771753361</v>
      </c>
      <c r="U585" s="129" t="str">
        <f t="shared" si="219"/>
        <v>YES</v>
      </c>
      <c r="V585" s="84">
        <v>4.8947964771753361</v>
      </c>
      <c r="W585" s="130">
        <f t="shared" si="220"/>
        <v>4.8947964771753361</v>
      </c>
      <c r="X585" s="157">
        <v>5.0935713928501798</v>
      </c>
      <c r="Y585" s="90">
        <f t="shared" si="221"/>
        <v>-0.19877491567484373</v>
      </c>
      <c r="Z585" s="131"/>
      <c r="AA585" s="133">
        <f t="shared" si="222"/>
        <v>4.8947964771753361</v>
      </c>
      <c r="AC585" s="97"/>
      <c r="AD585" s="98"/>
    </row>
    <row r="586" spans="1:30" x14ac:dyDescent="0.2">
      <c r="A586" s="110"/>
      <c r="B586" s="111"/>
      <c r="C586" s="110"/>
      <c r="D586" s="9"/>
      <c r="E586" s="11"/>
      <c r="F586" s="51"/>
      <c r="G586" s="16"/>
      <c r="H586" s="58"/>
      <c r="I586" s="53"/>
      <c r="J586" s="118"/>
      <c r="K586" s="118"/>
      <c r="L586" s="118"/>
      <c r="M586" s="32"/>
      <c r="O586" s="20"/>
      <c r="Q586" s="66"/>
      <c r="T586" s="30"/>
      <c r="V586" s="84"/>
      <c r="W586" s="84"/>
      <c r="X586" s="91"/>
      <c r="Z586" s="92"/>
      <c r="AA586" s="90"/>
      <c r="AC586" s="97"/>
      <c r="AD586" s="98"/>
    </row>
    <row r="587" spans="1:30" x14ac:dyDescent="0.2">
      <c r="A587" s="110"/>
      <c r="B587" s="111"/>
      <c r="C587" s="110"/>
      <c r="D587" s="9"/>
      <c r="E587" s="11"/>
      <c r="F587" s="51"/>
      <c r="G587" s="16"/>
      <c r="H587" s="58"/>
      <c r="I587" s="53"/>
      <c r="J587" s="118"/>
      <c r="K587" s="118"/>
      <c r="L587" s="118"/>
      <c r="M587" s="32"/>
      <c r="O587" s="20"/>
      <c r="Q587" s="66"/>
      <c r="T587" s="30"/>
      <c r="V587" s="84"/>
      <c r="W587" s="84"/>
      <c r="X587" s="91"/>
      <c r="Z587" s="92"/>
      <c r="AA587" s="90"/>
      <c r="AC587" s="97"/>
      <c r="AD587" s="98"/>
    </row>
    <row r="588" spans="1:30" x14ac:dyDescent="0.2">
      <c r="A588" s="110"/>
      <c r="B588" s="111"/>
      <c r="C588" s="110"/>
      <c r="D588" s="9"/>
      <c r="E588" s="11"/>
      <c r="F588" s="51"/>
      <c r="G588" s="16"/>
      <c r="H588" s="58"/>
      <c r="I588" s="53"/>
      <c r="J588" s="118"/>
      <c r="K588" s="118"/>
      <c r="L588" s="118"/>
      <c r="M588" s="32"/>
      <c r="O588" s="20"/>
      <c r="Q588" s="66"/>
      <c r="T588" s="30"/>
      <c r="V588" s="84"/>
      <c r="W588" s="84"/>
      <c r="X588" s="91"/>
      <c r="Z588" s="92"/>
      <c r="AA588" s="90"/>
      <c r="AC588" s="97"/>
      <c r="AD588" s="98"/>
    </row>
    <row r="589" spans="1:30" x14ac:dyDescent="0.2">
      <c r="A589" s="110"/>
      <c r="B589" s="111"/>
      <c r="C589" s="110"/>
      <c r="D589" s="9"/>
      <c r="E589" s="11"/>
      <c r="F589" s="51"/>
      <c r="G589" s="16"/>
      <c r="H589" s="58"/>
      <c r="I589" s="53"/>
      <c r="J589" s="118"/>
      <c r="K589" s="118"/>
      <c r="L589" s="118"/>
      <c r="M589" s="32"/>
      <c r="O589" s="20"/>
      <c r="Q589" s="66"/>
      <c r="T589" s="30"/>
      <c r="V589" s="84"/>
      <c r="W589" s="84"/>
      <c r="X589" s="91"/>
      <c r="Z589" s="92"/>
      <c r="AA589" s="90"/>
      <c r="AC589" s="97"/>
      <c r="AD589" s="98"/>
    </row>
    <row r="590" spans="1:30" x14ac:dyDescent="0.2">
      <c r="A590" s="110"/>
      <c r="B590" s="111"/>
      <c r="C590" s="110"/>
      <c r="D590" s="9"/>
      <c r="E590" s="11"/>
      <c r="F590" s="51"/>
      <c r="G590" s="16"/>
      <c r="H590" s="58"/>
      <c r="I590" s="53"/>
      <c r="J590" s="118"/>
      <c r="K590" s="118"/>
      <c r="L590" s="118"/>
      <c r="M590" s="32"/>
      <c r="O590" s="20"/>
      <c r="Q590" s="66"/>
      <c r="T590" s="30"/>
      <c r="V590" s="84"/>
      <c r="W590" s="84"/>
      <c r="X590" s="91"/>
      <c r="Z590" s="92"/>
      <c r="AA590" s="90"/>
      <c r="AC590" s="97"/>
      <c r="AD590" s="98"/>
    </row>
    <row r="591" spans="1:30" x14ac:dyDescent="0.2">
      <c r="A591" s="110"/>
      <c r="B591" s="111"/>
      <c r="C591" s="110"/>
      <c r="D591" s="9"/>
      <c r="E591" s="11"/>
      <c r="F591" s="51"/>
      <c r="G591" s="16"/>
      <c r="H591" s="58"/>
      <c r="I591" s="53"/>
      <c r="J591" s="118"/>
      <c r="K591" s="118"/>
      <c r="L591" s="118"/>
      <c r="M591" s="32"/>
      <c r="O591" s="20"/>
      <c r="Q591" s="66"/>
      <c r="T591" s="30"/>
      <c r="V591" s="84"/>
      <c r="W591" s="84"/>
      <c r="X591" s="91"/>
      <c r="Z591" s="92"/>
      <c r="AA591" s="90"/>
      <c r="AC591" s="97"/>
      <c r="AD591" s="98"/>
    </row>
    <row r="592" spans="1:30" x14ac:dyDescent="0.2">
      <c r="A592" s="110"/>
      <c r="B592" s="111"/>
      <c r="C592" s="110"/>
      <c r="D592" s="9"/>
      <c r="E592" s="11"/>
      <c r="F592" s="51"/>
      <c r="G592" s="16"/>
      <c r="H592" s="58"/>
      <c r="I592" s="53"/>
      <c r="J592" s="118"/>
      <c r="K592" s="118"/>
      <c r="L592" s="118"/>
      <c r="M592" s="32"/>
      <c r="O592" s="20"/>
      <c r="Q592" s="66"/>
      <c r="T592" s="30"/>
      <c r="V592" s="84"/>
      <c r="W592" s="84"/>
      <c r="X592" s="91"/>
      <c r="Z592" s="92"/>
      <c r="AA592" s="90"/>
      <c r="AC592" s="97"/>
      <c r="AD592" s="98"/>
    </row>
    <row r="593" spans="1:30" x14ac:dyDescent="0.2">
      <c r="A593" s="110"/>
      <c r="B593" s="111"/>
      <c r="C593" s="110"/>
      <c r="D593" s="9"/>
      <c r="E593" s="11"/>
      <c r="F593" s="51"/>
      <c r="G593" s="16"/>
      <c r="H593" s="58"/>
      <c r="I593" s="53"/>
      <c r="J593" s="118"/>
      <c r="K593" s="118"/>
      <c r="L593" s="118"/>
      <c r="M593" s="32"/>
      <c r="O593" s="20"/>
      <c r="Q593" s="66"/>
      <c r="T593" s="30"/>
      <c r="V593" s="84"/>
      <c r="W593" s="84"/>
      <c r="X593" s="91"/>
      <c r="Z593" s="92"/>
      <c r="AA593" s="90"/>
      <c r="AC593" s="97"/>
      <c r="AD593" s="98"/>
    </row>
    <row r="594" spans="1:30" x14ac:dyDescent="0.2">
      <c r="A594" s="110"/>
      <c r="B594" s="111"/>
      <c r="C594" s="110"/>
      <c r="D594" s="9"/>
      <c r="E594" s="11"/>
      <c r="F594" s="51"/>
      <c r="G594" s="16"/>
      <c r="H594" s="58"/>
      <c r="I594" s="53"/>
      <c r="J594" s="118"/>
      <c r="K594" s="118"/>
      <c r="L594" s="118"/>
      <c r="M594" s="32"/>
      <c r="O594" s="20"/>
      <c r="Q594" s="66"/>
      <c r="T594" s="30"/>
      <c r="V594" s="84"/>
      <c r="W594" s="84"/>
      <c r="X594" s="91"/>
      <c r="Z594" s="92"/>
      <c r="AA594" s="90"/>
      <c r="AC594" s="97"/>
      <c r="AD594" s="98"/>
    </row>
    <row r="595" spans="1:30" x14ac:dyDescent="0.2">
      <c r="A595" s="110"/>
      <c r="B595" s="111"/>
      <c r="C595" s="110"/>
      <c r="D595" s="9"/>
      <c r="E595" s="11"/>
      <c r="F595" s="51"/>
      <c r="G595" s="16"/>
      <c r="H595" s="58"/>
      <c r="I595" s="53"/>
      <c r="J595" s="118"/>
      <c r="K595" s="118"/>
      <c r="L595" s="118"/>
      <c r="M595" s="32"/>
      <c r="O595" s="20"/>
      <c r="Q595" s="66"/>
      <c r="T595" s="30"/>
      <c r="V595" s="84"/>
      <c r="W595" s="84"/>
      <c r="X595" s="91"/>
      <c r="Z595" s="92"/>
      <c r="AA595" s="90"/>
      <c r="AC595" s="97"/>
      <c r="AD595" s="98"/>
    </row>
    <row r="596" spans="1:30" x14ac:dyDescent="0.2">
      <c r="A596" s="110"/>
      <c r="B596" s="111"/>
      <c r="C596" s="110"/>
      <c r="D596" s="9"/>
      <c r="E596" s="11"/>
      <c r="F596" s="51"/>
      <c r="G596" s="16"/>
      <c r="H596" s="58"/>
      <c r="I596" s="53"/>
      <c r="J596" s="118"/>
      <c r="K596" s="118"/>
      <c r="L596" s="118"/>
      <c r="M596" s="32"/>
      <c r="O596" s="20"/>
      <c r="Q596" s="66"/>
      <c r="T596" s="30"/>
      <c r="V596" s="84"/>
      <c r="W596" s="84"/>
      <c r="X596" s="91"/>
      <c r="Z596" s="92"/>
      <c r="AA596" s="90"/>
      <c r="AC596" s="97"/>
      <c r="AD596" s="98"/>
    </row>
    <row r="597" spans="1:30" x14ac:dyDescent="0.2">
      <c r="A597" s="110"/>
      <c r="B597" s="111"/>
      <c r="C597" s="110"/>
      <c r="D597" s="9"/>
      <c r="E597" s="11"/>
      <c r="F597" s="51"/>
      <c r="G597" s="16"/>
      <c r="H597" s="58"/>
      <c r="I597" s="53"/>
      <c r="J597" s="118"/>
      <c r="K597" s="118"/>
      <c r="L597" s="118"/>
      <c r="M597" s="32"/>
      <c r="O597" s="20"/>
      <c r="Q597" s="66"/>
      <c r="T597" s="30"/>
      <c r="V597" s="84"/>
      <c r="W597" s="84"/>
      <c r="X597" s="91"/>
      <c r="Z597" s="92"/>
      <c r="AA597" s="90"/>
      <c r="AC597" s="97"/>
      <c r="AD597" s="98"/>
    </row>
    <row r="598" spans="1:30" x14ac:dyDescent="0.2">
      <c r="A598" s="110"/>
      <c r="B598" s="111"/>
      <c r="C598" s="110"/>
      <c r="D598" s="9"/>
      <c r="E598" s="11"/>
      <c r="F598" s="51"/>
      <c r="G598" s="16"/>
      <c r="H598" s="58"/>
      <c r="I598" s="53"/>
      <c r="J598" s="118"/>
      <c r="K598" s="118"/>
      <c r="L598" s="118"/>
      <c r="M598" s="32"/>
      <c r="O598" s="20"/>
      <c r="Q598" s="66"/>
      <c r="T598" s="30"/>
      <c r="V598" s="84"/>
      <c r="W598" s="84"/>
      <c r="X598" s="91"/>
      <c r="Z598" s="92"/>
      <c r="AA598" s="90"/>
      <c r="AC598" s="97"/>
      <c r="AD598" s="98"/>
    </row>
    <row r="599" spans="1:30" x14ac:dyDescent="0.2">
      <c r="A599" s="110"/>
      <c r="B599" s="111"/>
      <c r="C599" s="110"/>
      <c r="D599" s="9"/>
      <c r="E599" s="11"/>
      <c r="F599" s="51"/>
      <c r="G599" s="16"/>
      <c r="H599" s="58"/>
      <c r="I599" s="53"/>
      <c r="J599" s="118"/>
      <c r="K599" s="118"/>
      <c r="L599" s="118"/>
      <c r="M599" s="32"/>
      <c r="O599" s="20"/>
      <c r="Q599" s="66"/>
      <c r="T599" s="30"/>
      <c r="V599" s="84"/>
      <c r="W599" s="84"/>
      <c r="X599" s="91"/>
      <c r="Z599" s="92"/>
      <c r="AA599" s="90"/>
      <c r="AC599" s="97"/>
      <c r="AD599" s="98"/>
    </row>
    <row r="600" spans="1:30" x14ac:dyDescent="0.2">
      <c r="A600" s="110"/>
      <c r="B600" s="111"/>
      <c r="C600" s="110"/>
      <c r="D600" s="9"/>
      <c r="E600" s="11"/>
      <c r="F600" s="51"/>
      <c r="G600" s="16"/>
      <c r="H600" s="58"/>
      <c r="I600" s="53"/>
      <c r="J600" s="118"/>
      <c r="K600" s="118"/>
      <c r="L600" s="118"/>
      <c r="M600" s="32"/>
      <c r="O600" s="20"/>
      <c r="Q600" s="66"/>
      <c r="T600" s="30"/>
      <c r="V600" s="84"/>
      <c r="W600" s="84"/>
      <c r="X600" s="91"/>
      <c r="Z600" s="92"/>
      <c r="AA600" s="90"/>
      <c r="AC600" s="97"/>
      <c r="AD600" s="98"/>
    </row>
    <row r="601" spans="1:30" x14ac:dyDescent="0.2">
      <c r="A601" s="110"/>
      <c r="B601" s="111"/>
      <c r="C601" s="110"/>
      <c r="D601" s="9"/>
      <c r="E601" s="11"/>
      <c r="F601" s="51"/>
      <c r="G601" s="16"/>
      <c r="H601" s="58"/>
      <c r="I601" s="53"/>
      <c r="J601" s="118"/>
      <c r="K601" s="118"/>
      <c r="L601" s="118"/>
      <c r="M601" s="32"/>
      <c r="O601" s="20"/>
      <c r="Q601" s="66"/>
      <c r="T601" s="30"/>
      <c r="V601" s="84"/>
      <c r="W601" s="84"/>
      <c r="X601" s="91"/>
      <c r="Z601" s="92"/>
      <c r="AA601" s="90"/>
      <c r="AC601" s="97"/>
      <c r="AD601" s="98"/>
    </row>
    <row r="602" spans="1:30" x14ac:dyDescent="0.2">
      <c r="A602" s="110"/>
      <c r="B602" s="111"/>
      <c r="C602" s="110"/>
      <c r="D602" s="9"/>
      <c r="E602" s="11"/>
      <c r="F602" s="51"/>
      <c r="G602" s="16"/>
      <c r="H602" s="58"/>
      <c r="I602" s="53"/>
      <c r="J602" s="118"/>
      <c r="K602" s="118"/>
      <c r="L602" s="118"/>
      <c r="M602" s="32"/>
      <c r="O602" s="20"/>
      <c r="Q602" s="66"/>
      <c r="T602" s="30"/>
      <c r="V602" s="84"/>
      <c r="W602" s="84"/>
      <c r="X602" s="91"/>
      <c r="Z602" s="92"/>
      <c r="AA602" s="90"/>
      <c r="AC602" s="97"/>
      <c r="AD602" s="98"/>
    </row>
    <row r="603" spans="1:30" x14ac:dyDescent="0.2">
      <c r="A603" s="110"/>
      <c r="B603" s="111"/>
      <c r="C603" s="110"/>
      <c r="D603" s="9"/>
      <c r="E603" s="11"/>
      <c r="F603" s="51"/>
      <c r="G603" s="16"/>
      <c r="H603" s="58"/>
      <c r="I603" s="53"/>
      <c r="J603" s="118"/>
      <c r="K603" s="118"/>
      <c r="L603" s="118"/>
      <c r="M603" s="32"/>
      <c r="O603" s="20"/>
      <c r="Q603" s="66"/>
      <c r="T603" s="30"/>
      <c r="V603" s="84"/>
      <c r="W603" s="84"/>
      <c r="X603" s="91"/>
      <c r="Z603" s="92"/>
      <c r="AA603" s="90"/>
      <c r="AC603" s="97"/>
      <c r="AD603" s="98"/>
    </row>
    <row r="604" spans="1:30" x14ac:dyDescent="0.2">
      <c r="A604" s="110"/>
      <c r="B604" s="111"/>
      <c r="C604" s="110"/>
      <c r="D604" s="9"/>
      <c r="E604" s="11"/>
      <c r="F604" s="51"/>
      <c r="G604" s="16"/>
      <c r="H604" s="58"/>
      <c r="I604" s="53"/>
      <c r="J604" s="118"/>
      <c r="K604" s="118"/>
      <c r="L604" s="118"/>
      <c r="M604" s="32"/>
      <c r="O604" s="20"/>
      <c r="Q604" s="66"/>
      <c r="T604" s="30"/>
      <c r="V604" s="84"/>
      <c r="W604" s="84"/>
      <c r="X604" s="91"/>
      <c r="Z604" s="92"/>
      <c r="AA604" s="90"/>
      <c r="AC604" s="97"/>
      <c r="AD604" s="98"/>
    </row>
    <row r="605" spans="1:30" x14ac:dyDescent="0.2">
      <c r="A605" s="110"/>
      <c r="B605" s="111"/>
      <c r="C605" s="110"/>
      <c r="D605" s="9"/>
      <c r="E605" s="11"/>
      <c r="F605" s="51"/>
      <c r="G605" s="16"/>
      <c r="H605" s="58"/>
      <c r="I605" s="53"/>
      <c r="J605" s="118"/>
      <c r="K605" s="118"/>
      <c r="L605" s="118"/>
      <c r="M605" s="32"/>
      <c r="O605" s="20"/>
      <c r="Q605" s="66"/>
      <c r="T605" s="30"/>
      <c r="V605" s="84"/>
      <c r="W605" s="84"/>
      <c r="X605" s="91"/>
      <c r="Z605" s="92"/>
      <c r="AA605" s="90"/>
      <c r="AC605" s="97"/>
      <c r="AD605" s="98"/>
    </row>
    <row r="606" spans="1:30" x14ac:dyDescent="0.2">
      <c r="A606" s="110"/>
      <c r="B606" s="111"/>
      <c r="C606" s="110"/>
      <c r="D606" s="9"/>
      <c r="E606" s="11"/>
      <c r="F606" s="51"/>
      <c r="G606" s="16"/>
      <c r="H606" s="58"/>
      <c r="I606" s="53"/>
      <c r="J606" s="118"/>
      <c r="K606" s="118"/>
      <c r="L606" s="118"/>
      <c r="M606" s="32"/>
      <c r="O606" s="20"/>
      <c r="Q606" s="66"/>
      <c r="T606" s="30"/>
      <c r="V606" s="84"/>
      <c r="W606" s="84"/>
      <c r="X606" s="91"/>
      <c r="Z606" s="92"/>
      <c r="AA606" s="90"/>
      <c r="AC606" s="97"/>
      <c r="AD606" s="98"/>
    </row>
    <row r="607" spans="1:30" x14ac:dyDescent="0.2">
      <c r="A607" s="110"/>
      <c r="B607" s="111"/>
      <c r="C607" s="110"/>
      <c r="D607" s="9"/>
      <c r="E607" s="11"/>
      <c r="F607" s="51"/>
      <c r="G607" s="16"/>
      <c r="H607" s="58"/>
      <c r="I607" s="53"/>
      <c r="J607" s="118"/>
      <c r="K607" s="118"/>
      <c r="L607" s="118"/>
      <c r="M607" s="32"/>
      <c r="O607" s="20"/>
      <c r="Q607" s="66"/>
      <c r="T607" s="30"/>
      <c r="V607" s="84"/>
      <c r="W607" s="84"/>
      <c r="X607" s="91"/>
      <c r="Z607" s="92"/>
      <c r="AA607" s="90"/>
      <c r="AC607" s="97"/>
      <c r="AD607" s="98"/>
    </row>
    <row r="608" spans="1:30" x14ac:dyDescent="0.2">
      <c r="A608" s="110"/>
      <c r="B608" s="111"/>
      <c r="C608" s="110"/>
      <c r="D608" s="9"/>
      <c r="E608" s="11"/>
      <c r="F608" s="51"/>
      <c r="G608" s="16"/>
      <c r="H608" s="58"/>
      <c r="I608" s="53"/>
      <c r="J608" s="118"/>
      <c r="K608" s="118"/>
      <c r="L608" s="118"/>
      <c r="M608" s="32"/>
      <c r="O608" s="20"/>
      <c r="Q608" s="66"/>
      <c r="T608" s="30"/>
      <c r="V608" s="84"/>
      <c r="W608" s="84"/>
      <c r="X608" s="91"/>
      <c r="Z608" s="92"/>
      <c r="AA608" s="90"/>
      <c r="AC608" s="97"/>
      <c r="AD608" s="98"/>
    </row>
    <row r="609" spans="1:32" x14ac:dyDescent="0.2">
      <c r="A609" s="110"/>
      <c r="B609" s="111"/>
      <c r="C609" s="110"/>
      <c r="D609" s="9"/>
      <c r="E609" s="11"/>
      <c r="F609" s="51"/>
      <c r="G609" s="16"/>
      <c r="H609" s="58"/>
      <c r="I609" s="53"/>
      <c r="J609" s="118"/>
      <c r="K609" s="118"/>
      <c r="L609" s="118"/>
      <c r="M609" s="32"/>
      <c r="O609" s="20"/>
      <c r="Q609" s="66"/>
      <c r="T609" s="30"/>
      <c r="V609" s="84"/>
      <c r="W609" s="84"/>
      <c r="X609" s="91"/>
      <c r="Z609" s="92"/>
      <c r="AA609" s="90"/>
      <c r="AC609" s="97"/>
      <c r="AD609" s="98"/>
    </row>
    <row r="610" spans="1:32" x14ac:dyDescent="0.2">
      <c r="A610" s="110"/>
      <c r="B610" s="111"/>
      <c r="C610" s="110"/>
      <c r="D610" s="9"/>
      <c r="E610" s="11"/>
      <c r="F610" s="51"/>
      <c r="G610" s="16"/>
      <c r="H610" s="58"/>
      <c r="I610" s="53"/>
      <c r="J610" s="118"/>
      <c r="K610" s="118"/>
      <c r="L610" s="118"/>
      <c r="M610" s="32"/>
      <c r="O610" s="20"/>
      <c r="Q610" s="66"/>
      <c r="T610" s="30"/>
      <c r="V610" s="84"/>
      <c r="W610" s="84"/>
      <c r="X610" s="91"/>
      <c r="Z610" s="92"/>
      <c r="AA610" s="90"/>
      <c r="AC610" s="97"/>
      <c r="AD610" s="98"/>
    </row>
    <row r="611" spans="1:32" x14ac:dyDescent="0.2">
      <c r="A611" s="110"/>
      <c r="B611" s="111"/>
      <c r="C611" s="110"/>
      <c r="D611" s="9"/>
      <c r="E611" s="11"/>
      <c r="F611" s="51"/>
      <c r="G611" s="16"/>
      <c r="H611" s="58"/>
      <c r="I611" s="53"/>
      <c r="J611" s="118"/>
      <c r="K611" s="118"/>
      <c r="L611" s="118"/>
      <c r="M611" s="32"/>
      <c r="O611" s="20"/>
      <c r="Q611" s="66"/>
      <c r="T611" s="30"/>
      <c r="V611" s="84"/>
      <c r="W611" s="84"/>
      <c r="X611" s="91"/>
      <c r="Z611" s="92"/>
      <c r="AA611" s="90"/>
      <c r="AC611" s="97"/>
      <c r="AD611" s="98"/>
    </row>
    <row r="612" spans="1:32" x14ac:dyDescent="0.2">
      <c r="A612" s="110"/>
      <c r="B612" s="111"/>
      <c r="C612" s="110"/>
      <c r="D612" s="9"/>
      <c r="E612" s="11"/>
      <c r="F612" s="51"/>
      <c r="G612" s="16"/>
      <c r="H612" s="58"/>
      <c r="I612" s="53"/>
      <c r="J612" s="118"/>
      <c r="K612" s="118"/>
      <c r="L612" s="118"/>
      <c r="M612" s="32"/>
      <c r="O612" s="20"/>
      <c r="Q612" s="66"/>
      <c r="T612" s="30"/>
      <c r="V612" s="84"/>
      <c r="W612" s="84"/>
      <c r="X612" s="91"/>
      <c r="Z612" s="92"/>
      <c r="AA612" s="90"/>
      <c r="AC612" s="97"/>
      <c r="AD612" s="98"/>
    </row>
    <row r="613" spans="1:32" x14ac:dyDescent="0.2">
      <c r="A613" s="110"/>
      <c r="B613" s="111"/>
      <c r="C613" s="110"/>
      <c r="D613" s="9"/>
      <c r="E613" s="11"/>
      <c r="F613" s="51"/>
      <c r="G613" s="16"/>
      <c r="H613" s="58"/>
      <c r="I613" s="53"/>
      <c r="J613" s="118"/>
      <c r="K613" s="118"/>
      <c r="L613" s="118"/>
      <c r="M613" s="32"/>
      <c r="O613" s="20"/>
      <c r="Q613" s="66"/>
      <c r="T613" s="30"/>
      <c r="V613" s="84"/>
      <c r="W613" s="84"/>
      <c r="X613" s="91"/>
      <c r="Z613" s="92"/>
      <c r="AA613" s="90"/>
      <c r="AC613" s="97"/>
      <c r="AD613" s="98"/>
    </row>
    <row r="614" spans="1:32" x14ac:dyDescent="0.2">
      <c r="A614" s="110"/>
      <c r="B614" s="111"/>
      <c r="C614" s="110"/>
      <c r="D614" s="9"/>
      <c r="E614" s="11"/>
      <c r="F614" s="51"/>
      <c r="G614" s="16"/>
      <c r="H614" s="58"/>
      <c r="I614" s="53"/>
      <c r="J614" s="118"/>
      <c r="K614" s="118"/>
      <c r="L614" s="118"/>
      <c r="M614" s="32"/>
      <c r="O614" s="20"/>
      <c r="Q614" s="66"/>
      <c r="T614" s="30"/>
      <c r="V614" s="84"/>
      <c r="W614" s="84"/>
      <c r="X614" s="91"/>
      <c r="Z614" s="92"/>
      <c r="AA614" s="90"/>
      <c r="AC614" s="97"/>
      <c r="AD614" s="98"/>
    </row>
    <row r="615" spans="1:32" x14ac:dyDescent="0.2">
      <c r="A615" s="110"/>
      <c r="B615" s="111"/>
      <c r="C615" s="110"/>
      <c r="D615" s="9"/>
      <c r="E615" s="11"/>
      <c r="F615" s="51"/>
      <c r="G615" s="16"/>
      <c r="H615" s="58"/>
      <c r="I615" s="53"/>
      <c r="J615" s="118"/>
      <c r="K615" s="118"/>
      <c r="L615" s="118"/>
      <c r="M615" s="32"/>
      <c r="O615" s="20"/>
      <c r="Q615" s="66"/>
      <c r="T615" s="30"/>
      <c r="V615" s="84"/>
      <c r="W615" s="84"/>
      <c r="X615" s="91"/>
      <c r="Z615" s="92"/>
      <c r="AA615" s="90"/>
      <c r="AC615" s="97"/>
      <c r="AD615" s="98"/>
    </row>
    <row r="616" spans="1:32" x14ac:dyDescent="0.2">
      <c r="A616" s="110"/>
      <c r="B616" s="111"/>
      <c r="C616" s="110"/>
      <c r="D616" s="9"/>
      <c r="E616" s="11"/>
      <c r="F616" s="51"/>
      <c r="G616" s="16"/>
      <c r="H616" s="58"/>
      <c r="I616" s="53"/>
      <c r="J616" s="118"/>
      <c r="K616" s="118"/>
      <c r="L616" s="118"/>
      <c r="M616" s="32"/>
      <c r="O616" s="20"/>
      <c r="Q616" s="66"/>
      <c r="T616" s="30"/>
      <c r="V616" s="84"/>
      <c r="W616" s="84"/>
      <c r="X616" s="91"/>
      <c r="Z616" s="92"/>
      <c r="AA616" s="90"/>
      <c r="AC616" s="97"/>
      <c r="AD616" s="98"/>
    </row>
    <row r="617" spans="1:32" x14ac:dyDescent="0.2">
      <c r="A617" s="110"/>
      <c r="B617" s="111"/>
      <c r="C617" s="110"/>
      <c r="D617" s="9"/>
      <c r="E617" s="11"/>
      <c r="F617" s="51"/>
      <c r="G617" s="16"/>
      <c r="H617" s="58"/>
      <c r="I617" s="53"/>
      <c r="J617" s="118"/>
      <c r="K617" s="118"/>
      <c r="L617" s="118"/>
      <c r="M617" s="32"/>
      <c r="O617" s="20"/>
      <c r="Q617" s="66"/>
      <c r="T617" s="30"/>
      <c r="V617" s="84"/>
      <c r="W617" s="84"/>
      <c r="X617" s="91"/>
      <c r="Z617" s="92"/>
      <c r="AA617" s="90"/>
      <c r="AC617" s="97"/>
      <c r="AD617" s="98"/>
    </row>
    <row r="618" spans="1:32" x14ac:dyDescent="0.2">
      <c r="A618" s="110"/>
      <c r="B618" s="111"/>
      <c r="C618" s="110"/>
      <c r="D618" s="9"/>
      <c r="E618" s="11"/>
      <c r="F618" s="51"/>
      <c r="G618" s="16"/>
      <c r="H618" s="58"/>
      <c r="I618" s="53"/>
      <c r="J618" s="118"/>
      <c r="K618" s="118"/>
      <c r="L618" s="118"/>
      <c r="M618" s="32"/>
      <c r="O618" s="20"/>
      <c r="Q618" s="66"/>
      <c r="T618" s="30"/>
      <c r="V618" s="84"/>
      <c r="W618" s="84"/>
      <c r="X618" s="91"/>
      <c r="Z618" s="92"/>
      <c r="AA618" s="90"/>
      <c r="AC618" s="97"/>
      <c r="AD618" s="98"/>
    </row>
    <row r="619" spans="1:32" x14ac:dyDescent="0.2">
      <c r="A619" s="110"/>
      <c r="B619" s="111"/>
      <c r="C619" s="110"/>
      <c r="D619" s="9"/>
      <c r="E619" s="11"/>
      <c r="F619" s="51"/>
      <c r="G619" s="16"/>
      <c r="H619" s="58"/>
      <c r="I619" s="53"/>
      <c r="J619" s="118"/>
      <c r="K619" s="118"/>
      <c r="L619" s="118"/>
      <c r="M619" s="32"/>
      <c r="O619" s="20"/>
      <c r="Q619" s="66"/>
      <c r="T619" s="30"/>
      <c r="V619" s="84"/>
      <c r="W619" s="84"/>
      <c r="X619" s="91"/>
      <c r="Z619" s="92"/>
      <c r="AA619" s="90"/>
      <c r="AC619" s="97"/>
      <c r="AD619" s="98"/>
    </row>
    <row r="620" spans="1:32" x14ac:dyDescent="0.2">
      <c r="A620" s="110"/>
      <c r="B620" s="111"/>
      <c r="C620" s="110"/>
      <c r="D620" s="9"/>
      <c r="E620" s="11"/>
      <c r="F620" s="51"/>
      <c r="G620" s="16"/>
      <c r="H620" s="58"/>
      <c r="I620" s="53"/>
      <c r="J620" s="118"/>
      <c r="K620" s="118"/>
      <c r="L620" s="118"/>
      <c r="M620" s="32"/>
      <c r="O620" s="20"/>
      <c r="Q620" s="66"/>
      <c r="T620" s="30"/>
      <c r="V620" s="84"/>
      <c r="W620" s="84"/>
      <c r="X620" s="91"/>
      <c r="Z620" s="92"/>
      <c r="AA620" s="90"/>
      <c r="AC620" s="97"/>
      <c r="AD620" s="98"/>
    </row>
    <row r="621" spans="1:32" x14ac:dyDescent="0.2">
      <c r="A621" s="110"/>
      <c r="B621" s="111"/>
      <c r="C621" s="110"/>
      <c r="D621" s="9"/>
      <c r="E621" s="11"/>
      <c r="F621" s="51"/>
      <c r="G621" s="16"/>
      <c r="H621" s="58"/>
      <c r="I621" s="53"/>
      <c r="J621" s="118"/>
      <c r="K621" s="118"/>
      <c r="L621" s="118"/>
      <c r="M621" s="32"/>
      <c r="O621" s="20"/>
      <c r="Q621" s="66"/>
      <c r="T621" s="30"/>
      <c r="V621" s="84"/>
      <c r="W621" s="84"/>
      <c r="X621" s="91"/>
      <c r="Z621" s="92"/>
      <c r="AA621" s="90"/>
      <c r="AC621" s="97"/>
      <c r="AD621" s="98"/>
    </row>
    <row r="622" spans="1:32" ht="12" thickBot="1" x14ac:dyDescent="0.25">
      <c r="A622" s="110"/>
      <c r="B622" s="111"/>
      <c r="C622" s="110"/>
      <c r="D622" s="9"/>
      <c r="E622" s="11"/>
      <c r="F622" s="51"/>
      <c r="G622" s="16"/>
      <c r="H622" s="58"/>
      <c r="I622" s="53"/>
      <c r="J622" s="118"/>
      <c r="K622" s="118"/>
      <c r="L622" s="118"/>
      <c r="M622" s="32"/>
      <c r="O622" s="20"/>
      <c r="Q622" s="66"/>
      <c r="T622" s="30"/>
      <c r="V622" s="84"/>
      <c r="W622" s="84"/>
      <c r="X622" s="91"/>
      <c r="Z622" s="92"/>
      <c r="AA622" s="90"/>
      <c r="AC622" s="97"/>
      <c r="AD622" s="98"/>
    </row>
    <row r="623" spans="1:32" s="2" customFormat="1" ht="12" thickBot="1" x14ac:dyDescent="0.25">
      <c r="B623" s="27"/>
      <c r="C623" s="2" t="s">
        <v>75</v>
      </c>
      <c r="D623" s="8">
        <f>SUM(D4:D622)</f>
        <v>9642218.2497858573</v>
      </c>
      <c r="E623" s="8">
        <f>SUM(E4:E622)</f>
        <v>646164.98392603325</v>
      </c>
      <c r="F623" s="8">
        <f>SUM(F4:F622)</f>
        <v>0</v>
      </c>
      <c r="G623" s="10">
        <f>SUM(G4:G622)</f>
        <v>10288383.233711973</v>
      </c>
      <c r="H623" s="35"/>
      <c r="I623" s="53"/>
      <c r="J623" s="13">
        <f t="shared" ref="J623:O623" si="223">SUM(J4:J622)</f>
        <v>4067425.9642042136</v>
      </c>
      <c r="K623" s="13">
        <f t="shared" si="223"/>
        <v>2924068.9661506643</v>
      </c>
      <c r="L623" s="13">
        <f t="shared" si="223"/>
        <v>3296888.303323172</v>
      </c>
      <c r="M623" s="13">
        <f t="shared" si="223"/>
        <v>10288383.23367805</v>
      </c>
      <c r="N623" s="67">
        <f t="shared" si="223"/>
        <v>-3.3846951857383055E-5</v>
      </c>
      <c r="O623" s="67">
        <f t="shared" si="223"/>
        <v>-3.3846951857383055E-5</v>
      </c>
      <c r="P623" s="8"/>
      <c r="Q623" s="10">
        <f>SUM(Q4:Q622)</f>
        <v>0</v>
      </c>
      <c r="R623" s="10">
        <f>SUM(R4:R622)</f>
        <v>10180710.994048407</v>
      </c>
      <c r="S623" s="8"/>
      <c r="T623" s="8"/>
      <c r="U623" s="83"/>
      <c r="V623" s="8"/>
      <c r="W623" s="80"/>
      <c r="X623" s="80"/>
      <c r="AA623" s="88"/>
      <c r="AC623" s="8">
        <f>SUM(AC4:AC622)</f>
        <v>11369423.264584625</v>
      </c>
      <c r="AD623" s="98">
        <f>SUM(AD4:AD622)</f>
        <v>-1188712.2705363776</v>
      </c>
      <c r="AF623" s="109"/>
    </row>
    <row r="624" spans="1:32" x14ac:dyDescent="0.2">
      <c r="E624" s="20"/>
    </row>
    <row r="625" spans="2:27" x14ac:dyDescent="0.2">
      <c r="B625" s="1"/>
      <c r="D625" s="1"/>
      <c r="E625" s="1"/>
      <c r="F625" s="1"/>
      <c r="G625" s="1"/>
      <c r="H625" s="1"/>
      <c r="I625" s="1"/>
      <c r="J625" s="1"/>
      <c r="K625" s="1"/>
      <c r="L625" s="6">
        <f>L623+K623+J623</f>
        <v>10288383.23367805</v>
      </c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AA625" s="1"/>
    </row>
  </sheetData>
  <mergeCells count="1">
    <mergeCell ref="I2:N2"/>
  </mergeCells>
  <phoneticPr fontId="2" type="noConversion"/>
  <conditionalFormatting sqref="N4">
    <cfRule type="cellIs" dxfId="259" priority="265" stopIfTrue="1" operator="notEqual">
      <formula>0</formula>
    </cfRule>
  </conditionalFormatting>
  <conditionalFormatting sqref="C1 C620:C621 C623:C65828 C3">
    <cfRule type="cellIs" dxfId="258" priority="266" stopIfTrue="1" operator="equal">
      <formula>"CLOSED"</formula>
    </cfRule>
  </conditionalFormatting>
  <conditionalFormatting sqref="C622">
    <cfRule type="cellIs" dxfId="257" priority="263" stopIfTrue="1" operator="equal">
      <formula>"CLOSED"</formula>
    </cfRule>
  </conditionalFormatting>
  <conditionalFormatting sqref="AA3:AA4">
    <cfRule type="cellIs" dxfId="256" priority="262" operator="notEqual">
      <formula>0</formula>
    </cfRule>
  </conditionalFormatting>
  <conditionalFormatting sqref="C532 C586:C619">
    <cfRule type="cellIs" dxfId="255" priority="256" stopIfTrue="1" operator="equal">
      <formula>"CLOSED"</formula>
    </cfRule>
  </conditionalFormatting>
  <conditionalFormatting sqref="AA5:AA398 AA400:AA543 AA586:AA622">
    <cfRule type="cellIs" dxfId="254" priority="248" operator="notEqual">
      <formula>0</formula>
    </cfRule>
  </conditionalFormatting>
  <conditionalFormatting sqref="N5:N11 N401 N13:N15 N17:N26 N28:N29 N32 N34:N35 N37:N38 N41 N44:N50 N52:N55 N58:N60 N62 N64 N66:N67 N69 N72:N76 N79 N83:N90 N92:N96 N98:N99 N101:N110 N113:N115 N117:N127 N129:N138 N140 N142 N144 N149:N177 N179 N181:N184 N186:N190 N193:N198 N200:N203 N205:N208 N210 N212:N213 N215:N216 N219:N225 N228 N233:N238 N240:N241 N243 N246:N252 N256:N258 N261 N264:N266 N269 N271 N273 N277:N280 N283 N285 N289 N291:N293 N295 N298 N300:N302 N304:N305 N309:N311 N313 N315:N316 N318:N321 N323:N324 N327 N330:N332 N335 N337:N338 N341 N343 N347:N349 N355 N357 N359:N360 N362 N367:N368 N371 N374:N379 N385:N386 N391:N392 N395:N396 N403:N405 N407 N412:N415 N420:N423 N426 N431 N433:N434 N437:N438 N443 N445:N446 N449:N450 N453 N455 N458:N460 N463 N467:N471 N473 N478:N483 N486 N488 N491 N496 N501:N502 N508:N509 N515:N517 N519 N521:N529 N532 N586:N622">
    <cfRule type="cellIs" dxfId="253" priority="247" stopIfTrue="1" operator="notEqual">
      <formula>0</formula>
    </cfRule>
  </conditionalFormatting>
  <conditionalFormatting sqref="AA399">
    <cfRule type="cellIs" dxfId="252" priority="244" operator="notEqual">
      <formula>0</formula>
    </cfRule>
  </conditionalFormatting>
  <conditionalFormatting sqref="N399">
    <cfRule type="cellIs" dxfId="251" priority="243" stopIfTrue="1" operator="notEqual">
      <formula>0</formula>
    </cfRule>
  </conditionalFormatting>
  <conditionalFormatting sqref="C4">
    <cfRule type="cellIs" dxfId="250" priority="234" stopIfTrue="1" operator="equal">
      <formula>"CLOSED"</formula>
    </cfRule>
  </conditionalFormatting>
  <conditionalFormatting sqref="C476 C480:C483 C493">
    <cfRule type="cellIs" dxfId="249" priority="233" stopIfTrue="1" operator="equal">
      <formula>"CLOSED"</formula>
    </cfRule>
  </conditionalFormatting>
  <conditionalFormatting sqref="C5:C432">
    <cfRule type="cellIs" dxfId="248" priority="232" stopIfTrue="1" operator="equal">
      <formula>"CLOSED"</formula>
    </cfRule>
  </conditionalFormatting>
  <conditionalFormatting sqref="C433:C446">
    <cfRule type="cellIs" dxfId="247" priority="227" stopIfTrue="1" operator="equal">
      <formula>"CLOSED"</formula>
    </cfRule>
  </conditionalFormatting>
  <conditionalFormatting sqref="C447">
    <cfRule type="cellIs" dxfId="246" priority="231" stopIfTrue="1" operator="equal">
      <formula>"CLOSED"</formula>
    </cfRule>
  </conditionalFormatting>
  <conditionalFormatting sqref="C460">
    <cfRule type="cellIs" dxfId="245" priority="230" stopIfTrue="1" operator="equal">
      <formula>"CLOSED"</formula>
    </cfRule>
  </conditionalFormatting>
  <conditionalFormatting sqref="C463">
    <cfRule type="cellIs" dxfId="244" priority="229" stopIfTrue="1" operator="equal">
      <formula>"CLOSED"</formula>
    </cfRule>
  </conditionalFormatting>
  <conditionalFormatting sqref="C468">
    <cfRule type="cellIs" dxfId="243" priority="228" stopIfTrue="1" operator="equal">
      <formula>"CLOSED"</formula>
    </cfRule>
  </conditionalFormatting>
  <conditionalFormatting sqref="C448:C459">
    <cfRule type="cellIs" dxfId="242" priority="226" stopIfTrue="1" operator="equal">
      <formula>"CLOSED"</formula>
    </cfRule>
  </conditionalFormatting>
  <conditionalFormatting sqref="C461">
    <cfRule type="cellIs" dxfId="241" priority="225" stopIfTrue="1" operator="equal">
      <formula>"CLOSED"</formula>
    </cfRule>
  </conditionalFormatting>
  <conditionalFormatting sqref="C466">
    <cfRule type="cellIs" dxfId="240" priority="224" stopIfTrue="1" operator="equal">
      <formula>"CLOSED"</formula>
    </cfRule>
  </conditionalFormatting>
  <conditionalFormatting sqref="C471 C473:C475">
    <cfRule type="cellIs" dxfId="239" priority="223" stopIfTrue="1" operator="equal">
      <formula>"CLOSED"</formula>
    </cfRule>
  </conditionalFormatting>
  <conditionalFormatting sqref="C477:C479">
    <cfRule type="cellIs" dxfId="238" priority="222" stopIfTrue="1" operator="equal">
      <formula>"CLOSED"</formula>
    </cfRule>
  </conditionalFormatting>
  <conditionalFormatting sqref="C484:C492">
    <cfRule type="cellIs" dxfId="237" priority="221" stopIfTrue="1" operator="equal">
      <formula>"CLOSED"</formula>
    </cfRule>
  </conditionalFormatting>
  <conditionalFormatting sqref="C494:C531">
    <cfRule type="cellIs" dxfId="236" priority="220" stopIfTrue="1" operator="equal">
      <formula>"CLOSED"</formula>
    </cfRule>
  </conditionalFormatting>
  <conditionalFormatting sqref="N12">
    <cfRule type="cellIs" dxfId="235" priority="218" stopIfTrue="1" operator="notEqual">
      <formula>0</formula>
    </cfRule>
  </conditionalFormatting>
  <conditionalFormatting sqref="N16">
    <cfRule type="cellIs" dxfId="234" priority="217" stopIfTrue="1" operator="notEqual">
      <formula>0</formula>
    </cfRule>
  </conditionalFormatting>
  <conditionalFormatting sqref="N27">
    <cfRule type="cellIs" dxfId="233" priority="216" stopIfTrue="1" operator="notEqual">
      <formula>0</formula>
    </cfRule>
  </conditionalFormatting>
  <conditionalFormatting sqref="N30">
    <cfRule type="cellIs" dxfId="232" priority="215" stopIfTrue="1" operator="notEqual">
      <formula>0</formula>
    </cfRule>
  </conditionalFormatting>
  <conditionalFormatting sqref="N31">
    <cfRule type="cellIs" dxfId="231" priority="214" stopIfTrue="1" operator="notEqual">
      <formula>0</formula>
    </cfRule>
  </conditionalFormatting>
  <conditionalFormatting sqref="N33">
    <cfRule type="cellIs" dxfId="230" priority="213" stopIfTrue="1" operator="notEqual">
      <formula>0</formula>
    </cfRule>
  </conditionalFormatting>
  <conditionalFormatting sqref="N36">
    <cfRule type="cellIs" dxfId="229" priority="212" stopIfTrue="1" operator="notEqual">
      <formula>0</formula>
    </cfRule>
  </conditionalFormatting>
  <conditionalFormatting sqref="N39">
    <cfRule type="cellIs" dxfId="228" priority="211" stopIfTrue="1" operator="notEqual">
      <formula>0</formula>
    </cfRule>
  </conditionalFormatting>
  <conditionalFormatting sqref="N40">
    <cfRule type="cellIs" dxfId="227" priority="210" stopIfTrue="1" operator="notEqual">
      <formula>0</formula>
    </cfRule>
  </conditionalFormatting>
  <conditionalFormatting sqref="N42">
    <cfRule type="cellIs" dxfId="226" priority="209" stopIfTrue="1" operator="notEqual">
      <formula>0</formula>
    </cfRule>
  </conditionalFormatting>
  <conditionalFormatting sqref="N43">
    <cfRule type="cellIs" dxfId="225" priority="208" stopIfTrue="1" operator="notEqual">
      <formula>0</formula>
    </cfRule>
  </conditionalFormatting>
  <conditionalFormatting sqref="N51">
    <cfRule type="cellIs" dxfId="224" priority="207" stopIfTrue="1" operator="notEqual">
      <formula>0</formula>
    </cfRule>
  </conditionalFormatting>
  <conditionalFormatting sqref="N56">
    <cfRule type="cellIs" dxfId="223" priority="206" stopIfTrue="1" operator="notEqual">
      <formula>0</formula>
    </cfRule>
  </conditionalFormatting>
  <conditionalFormatting sqref="N57">
    <cfRule type="cellIs" dxfId="222" priority="205" stopIfTrue="1" operator="notEqual">
      <formula>0</formula>
    </cfRule>
  </conditionalFormatting>
  <conditionalFormatting sqref="N61">
    <cfRule type="cellIs" dxfId="221" priority="204" stopIfTrue="1" operator="notEqual">
      <formula>0</formula>
    </cfRule>
  </conditionalFormatting>
  <conditionalFormatting sqref="N63">
    <cfRule type="cellIs" dxfId="220" priority="203" stopIfTrue="1" operator="notEqual">
      <formula>0</formula>
    </cfRule>
  </conditionalFormatting>
  <conditionalFormatting sqref="N65">
    <cfRule type="cellIs" dxfId="219" priority="202" stopIfTrue="1" operator="notEqual">
      <formula>0</formula>
    </cfRule>
  </conditionalFormatting>
  <conditionalFormatting sqref="N68">
    <cfRule type="cellIs" dxfId="218" priority="201" stopIfTrue="1" operator="notEqual">
      <formula>0</formula>
    </cfRule>
  </conditionalFormatting>
  <conditionalFormatting sqref="N70">
    <cfRule type="cellIs" dxfId="217" priority="200" stopIfTrue="1" operator="notEqual">
      <formula>0</formula>
    </cfRule>
  </conditionalFormatting>
  <conditionalFormatting sqref="N71">
    <cfRule type="cellIs" dxfId="216" priority="199" stopIfTrue="1" operator="notEqual">
      <formula>0</formula>
    </cfRule>
  </conditionalFormatting>
  <conditionalFormatting sqref="N77">
    <cfRule type="cellIs" dxfId="215" priority="198" stopIfTrue="1" operator="notEqual">
      <formula>0</formula>
    </cfRule>
  </conditionalFormatting>
  <conditionalFormatting sqref="N78">
    <cfRule type="cellIs" dxfId="214" priority="197" stopIfTrue="1" operator="notEqual">
      <formula>0</formula>
    </cfRule>
  </conditionalFormatting>
  <conditionalFormatting sqref="N80">
    <cfRule type="cellIs" dxfId="213" priority="196" stopIfTrue="1" operator="notEqual">
      <formula>0</formula>
    </cfRule>
  </conditionalFormatting>
  <conditionalFormatting sqref="N81">
    <cfRule type="cellIs" dxfId="212" priority="195" stopIfTrue="1" operator="notEqual">
      <formula>0</formula>
    </cfRule>
  </conditionalFormatting>
  <conditionalFormatting sqref="N82">
    <cfRule type="cellIs" dxfId="211" priority="194" stopIfTrue="1" operator="notEqual">
      <formula>0</formula>
    </cfRule>
  </conditionalFormatting>
  <conditionalFormatting sqref="N91">
    <cfRule type="cellIs" dxfId="210" priority="193" stopIfTrue="1" operator="notEqual">
      <formula>0</formula>
    </cfRule>
  </conditionalFormatting>
  <conditionalFormatting sqref="N97">
    <cfRule type="cellIs" dxfId="209" priority="192" stopIfTrue="1" operator="notEqual">
      <formula>0</formula>
    </cfRule>
  </conditionalFormatting>
  <conditionalFormatting sqref="N100">
    <cfRule type="cellIs" dxfId="208" priority="191" stopIfTrue="1" operator="notEqual">
      <formula>0</formula>
    </cfRule>
  </conditionalFormatting>
  <conditionalFormatting sqref="N111:N112">
    <cfRule type="cellIs" dxfId="207" priority="190" stopIfTrue="1" operator="notEqual">
      <formula>0</formula>
    </cfRule>
  </conditionalFormatting>
  <conditionalFormatting sqref="N116">
    <cfRule type="cellIs" dxfId="206" priority="189" stopIfTrue="1" operator="notEqual">
      <formula>0</formula>
    </cfRule>
  </conditionalFormatting>
  <conditionalFormatting sqref="N128">
    <cfRule type="cellIs" dxfId="205" priority="188" stopIfTrue="1" operator="notEqual">
      <formula>0</formula>
    </cfRule>
  </conditionalFormatting>
  <conditionalFormatting sqref="N139">
    <cfRule type="cellIs" dxfId="204" priority="187" stopIfTrue="1" operator="notEqual">
      <formula>0</formula>
    </cfRule>
  </conditionalFormatting>
  <conditionalFormatting sqref="N141">
    <cfRule type="cellIs" dxfId="203" priority="186" stopIfTrue="1" operator="notEqual">
      <formula>0</formula>
    </cfRule>
  </conditionalFormatting>
  <conditionalFormatting sqref="N143">
    <cfRule type="cellIs" dxfId="202" priority="185" stopIfTrue="1" operator="notEqual">
      <formula>0</formula>
    </cfRule>
  </conditionalFormatting>
  <conditionalFormatting sqref="N145:N148">
    <cfRule type="cellIs" dxfId="201" priority="184" stopIfTrue="1" operator="notEqual">
      <formula>0</formula>
    </cfRule>
  </conditionalFormatting>
  <conditionalFormatting sqref="N178">
    <cfRule type="cellIs" dxfId="200" priority="183" stopIfTrue="1" operator="notEqual">
      <formula>0</formula>
    </cfRule>
  </conditionalFormatting>
  <conditionalFormatting sqref="N180">
    <cfRule type="cellIs" dxfId="199" priority="182" stopIfTrue="1" operator="notEqual">
      <formula>0</formula>
    </cfRule>
  </conditionalFormatting>
  <conditionalFormatting sqref="N185">
    <cfRule type="cellIs" dxfId="198" priority="181" stopIfTrue="1" operator="notEqual">
      <formula>0</formula>
    </cfRule>
  </conditionalFormatting>
  <conditionalFormatting sqref="N191">
    <cfRule type="cellIs" dxfId="197" priority="180" stopIfTrue="1" operator="notEqual">
      <formula>0</formula>
    </cfRule>
  </conditionalFormatting>
  <conditionalFormatting sqref="N192">
    <cfRule type="cellIs" dxfId="196" priority="179" stopIfTrue="1" operator="notEqual">
      <formula>0</formula>
    </cfRule>
  </conditionalFormatting>
  <conditionalFormatting sqref="N199">
    <cfRule type="cellIs" dxfId="195" priority="178" stopIfTrue="1" operator="notEqual">
      <formula>0</formula>
    </cfRule>
  </conditionalFormatting>
  <conditionalFormatting sqref="N204">
    <cfRule type="cellIs" dxfId="194" priority="177" stopIfTrue="1" operator="notEqual">
      <formula>0</formula>
    </cfRule>
  </conditionalFormatting>
  <conditionalFormatting sqref="N209">
    <cfRule type="cellIs" dxfId="193" priority="176" stopIfTrue="1" operator="notEqual">
      <formula>0</formula>
    </cfRule>
  </conditionalFormatting>
  <conditionalFormatting sqref="N211">
    <cfRule type="cellIs" dxfId="192" priority="175" stopIfTrue="1" operator="notEqual">
      <formula>0</formula>
    </cfRule>
  </conditionalFormatting>
  <conditionalFormatting sqref="N214">
    <cfRule type="cellIs" dxfId="191" priority="174" stopIfTrue="1" operator="notEqual">
      <formula>0</formula>
    </cfRule>
  </conditionalFormatting>
  <conditionalFormatting sqref="N217">
    <cfRule type="cellIs" dxfId="190" priority="173" stopIfTrue="1" operator="notEqual">
      <formula>0</formula>
    </cfRule>
  </conditionalFormatting>
  <conditionalFormatting sqref="N218">
    <cfRule type="cellIs" dxfId="189" priority="172" stopIfTrue="1" operator="notEqual">
      <formula>0</formula>
    </cfRule>
  </conditionalFormatting>
  <conditionalFormatting sqref="N226">
    <cfRule type="cellIs" dxfId="188" priority="171" stopIfTrue="1" operator="notEqual">
      <formula>0</formula>
    </cfRule>
  </conditionalFormatting>
  <conditionalFormatting sqref="N227">
    <cfRule type="cellIs" dxfId="187" priority="170" stopIfTrue="1" operator="notEqual">
      <formula>0</formula>
    </cfRule>
  </conditionalFormatting>
  <conditionalFormatting sqref="N229">
    <cfRule type="cellIs" dxfId="186" priority="169" stopIfTrue="1" operator="notEqual">
      <formula>0</formula>
    </cfRule>
  </conditionalFormatting>
  <conditionalFormatting sqref="N230">
    <cfRule type="cellIs" dxfId="185" priority="168" stopIfTrue="1" operator="notEqual">
      <formula>0</formula>
    </cfRule>
  </conditionalFormatting>
  <conditionalFormatting sqref="N231">
    <cfRule type="cellIs" dxfId="184" priority="167" stopIfTrue="1" operator="notEqual">
      <formula>0</formula>
    </cfRule>
  </conditionalFormatting>
  <conditionalFormatting sqref="N232">
    <cfRule type="cellIs" dxfId="183" priority="166" stopIfTrue="1" operator="notEqual">
      <formula>0</formula>
    </cfRule>
  </conditionalFormatting>
  <conditionalFormatting sqref="N239">
    <cfRule type="cellIs" dxfId="182" priority="165" stopIfTrue="1" operator="notEqual">
      <formula>0</formula>
    </cfRule>
  </conditionalFormatting>
  <conditionalFormatting sqref="N242">
    <cfRule type="cellIs" dxfId="181" priority="164" stopIfTrue="1" operator="notEqual">
      <formula>0</formula>
    </cfRule>
  </conditionalFormatting>
  <conditionalFormatting sqref="N244">
    <cfRule type="cellIs" dxfId="180" priority="163" stopIfTrue="1" operator="notEqual">
      <formula>0</formula>
    </cfRule>
  </conditionalFormatting>
  <conditionalFormatting sqref="N245">
    <cfRule type="cellIs" dxfId="179" priority="162" stopIfTrue="1" operator="notEqual">
      <formula>0</formula>
    </cfRule>
  </conditionalFormatting>
  <conditionalFormatting sqref="N253">
    <cfRule type="cellIs" dxfId="178" priority="161" stopIfTrue="1" operator="notEqual">
      <formula>0</formula>
    </cfRule>
  </conditionalFormatting>
  <conditionalFormatting sqref="N254">
    <cfRule type="cellIs" dxfId="177" priority="160" stopIfTrue="1" operator="notEqual">
      <formula>0</formula>
    </cfRule>
  </conditionalFormatting>
  <conditionalFormatting sqref="N255">
    <cfRule type="cellIs" dxfId="176" priority="159" stopIfTrue="1" operator="notEqual">
      <formula>0</formula>
    </cfRule>
  </conditionalFormatting>
  <conditionalFormatting sqref="N259">
    <cfRule type="cellIs" dxfId="175" priority="158" stopIfTrue="1" operator="notEqual">
      <formula>0</formula>
    </cfRule>
  </conditionalFormatting>
  <conditionalFormatting sqref="N260">
    <cfRule type="cellIs" dxfId="174" priority="157" stopIfTrue="1" operator="notEqual">
      <formula>0</formula>
    </cfRule>
  </conditionalFormatting>
  <conditionalFormatting sqref="N262">
    <cfRule type="cellIs" dxfId="173" priority="156" stopIfTrue="1" operator="notEqual">
      <formula>0</formula>
    </cfRule>
  </conditionalFormatting>
  <conditionalFormatting sqref="N263">
    <cfRule type="cellIs" dxfId="172" priority="155" stopIfTrue="1" operator="notEqual">
      <formula>0</formula>
    </cfRule>
  </conditionalFormatting>
  <conditionalFormatting sqref="N267">
    <cfRule type="cellIs" dxfId="171" priority="154" stopIfTrue="1" operator="notEqual">
      <formula>0</formula>
    </cfRule>
  </conditionalFormatting>
  <conditionalFormatting sqref="N268">
    <cfRule type="cellIs" dxfId="170" priority="153" stopIfTrue="1" operator="notEqual">
      <formula>0</formula>
    </cfRule>
  </conditionalFormatting>
  <conditionalFormatting sqref="N270">
    <cfRule type="cellIs" dxfId="169" priority="152" stopIfTrue="1" operator="notEqual">
      <formula>0</formula>
    </cfRule>
  </conditionalFormatting>
  <conditionalFormatting sqref="N272">
    <cfRule type="cellIs" dxfId="168" priority="151" stopIfTrue="1" operator="notEqual">
      <formula>0</formula>
    </cfRule>
  </conditionalFormatting>
  <conditionalFormatting sqref="N274">
    <cfRule type="cellIs" dxfId="167" priority="150" stopIfTrue="1" operator="notEqual">
      <formula>0</formula>
    </cfRule>
  </conditionalFormatting>
  <conditionalFormatting sqref="N275">
    <cfRule type="cellIs" dxfId="166" priority="149" stopIfTrue="1" operator="notEqual">
      <formula>0</formula>
    </cfRule>
  </conditionalFormatting>
  <conditionalFormatting sqref="N276">
    <cfRule type="cellIs" dxfId="165" priority="148" stopIfTrue="1" operator="notEqual">
      <formula>0</formula>
    </cfRule>
  </conditionalFormatting>
  <conditionalFormatting sqref="N281">
    <cfRule type="cellIs" dxfId="164" priority="147" stopIfTrue="1" operator="notEqual">
      <formula>0</formula>
    </cfRule>
  </conditionalFormatting>
  <conditionalFormatting sqref="N282">
    <cfRule type="cellIs" dxfId="163" priority="146" stopIfTrue="1" operator="notEqual">
      <formula>0</formula>
    </cfRule>
  </conditionalFormatting>
  <conditionalFormatting sqref="N284">
    <cfRule type="cellIs" dxfId="162" priority="145" stopIfTrue="1" operator="notEqual">
      <formula>0</formula>
    </cfRule>
  </conditionalFormatting>
  <conditionalFormatting sqref="N286">
    <cfRule type="cellIs" dxfId="161" priority="144" stopIfTrue="1" operator="notEqual">
      <formula>0</formula>
    </cfRule>
  </conditionalFormatting>
  <conditionalFormatting sqref="N287">
    <cfRule type="cellIs" dxfId="160" priority="143" stopIfTrue="1" operator="notEqual">
      <formula>0</formula>
    </cfRule>
  </conditionalFormatting>
  <conditionalFormatting sqref="N288">
    <cfRule type="cellIs" dxfId="159" priority="142" stopIfTrue="1" operator="notEqual">
      <formula>0</formula>
    </cfRule>
  </conditionalFormatting>
  <conditionalFormatting sqref="N290">
    <cfRule type="cellIs" dxfId="158" priority="141" stopIfTrue="1" operator="notEqual">
      <formula>0</formula>
    </cfRule>
  </conditionalFormatting>
  <conditionalFormatting sqref="N294">
    <cfRule type="cellIs" dxfId="157" priority="140" stopIfTrue="1" operator="notEqual">
      <formula>0</formula>
    </cfRule>
  </conditionalFormatting>
  <conditionalFormatting sqref="N296">
    <cfRule type="cellIs" dxfId="156" priority="139" stopIfTrue="1" operator="notEqual">
      <formula>0</formula>
    </cfRule>
  </conditionalFormatting>
  <conditionalFormatting sqref="N297">
    <cfRule type="cellIs" dxfId="155" priority="138" stopIfTrue="1" operator="notEqual">
      <formula>0</formula>
    </cfRule>
  </conditionalFormatting>
  <conditionalFormatting sqref="N299">
    <cfRule type="cellIs" dxfId="154" priority="137" stopIfTrue="1" operator="notEqual">
      <formula>0</formula>
    </cfRule>
  </conditionalFormatting>
  <conditionalFormatting sqref="N303">
    <cfRule type="cellIs" dxfId="153" priority="136" stopIfTrue="1" operator="notEqual">
      <formula>0</formula>
    </cfRule>
  </conditionalFormatting>
  <conditionalFormatting sqref="N306">
    <cfRule type="cellIs" dxfId="152" priority="135" stopIfTrue="1" operator="notEqual">
      <formula>0</formula>
    </cfRule>
  </conditionalFormatting>
  <conditionalFormatting sqref="N307">
    <cfRule type="cellIs" dxfId="151" priority="134" stopIfTrue="1" operator="notEqual">
      <formula>0</formula>
    </cfRule>
  </conditionalFormatting>
  <conditionalFormatting sqref="N308">
    <cfRule type="cellIs" dxfId="150" priority="133" stopIfTrue="1" operator="notEqual">
      <formula>0</formula>
    </cfRule>
  </conditionalFormatting>
  <conditionalFormatting sqref="N312">
    <cfRule type="cellIs" dxfId="149" priority="132" stopIfTrue="1" operator="notEqual">
      <formula>0</formula>
    </cfRule>
  </conditionalFormatting>
  <conditionalFormatting sqref="N314">
    <cfRule type="cellIs" dxfId="148" priority="131" stopIfTrue="1" operator="notEqual">
      <formula>0</formula>
    </cfRule>
  </conditionalFormatting>
  <conditionalFormatting sqref="N317">
    <cfRule type="cellIs" dxfId="147" priority="130" stopIfTrue="1" operator="notEqual">
      <formula>0</formula>
    </cfRule>
  </conditionalFormatting>
  <conditionalFormatting sqref="N322">
    <cfRule type="cellIs" dxfId="146" priority="129" stopIfTrue="1" operator="notEqual">
      <formula>0</formula>
    </cfRule>
  </conditionalFormatting>
  <conditionalFormatting sqref="N325">
    <cfRule type="cellIs" dxfId="145" priority="128" stopIfTrue="1" operator="notEqual">
      <formula>0</formula>
    </cfRule>
  </conditionalFormatting>
  <conditionalFormatting sqref="N326">
    <cfRule type="cellIs" dxfId="144" priority="127" stopIfTrue="1" operator="notEqual">
      <formula>0</formula>
    </cfRule>
  </conditionalFormatting>
  <conditionalFormatting sqref="N328">
    <cfRule type="cellIs" dxfId="143" priority="126" stopIfTrue="1" operator="notEqual">
      <formula>0</formula>
    </cfRule>
  </conditionalFormatting>
  <conditionalFormatting sqref="N329">
    <cfRule type="cellIs" dxfId="142" priority="125" stopIfTrue="1" operator="notEqual">
      <formula>0</formula>
    </cfRule>
  </conditionalFormatting>
  <conditionalFormatting sqref="N333">
    <cfRule type="cellIs" dxfId="141" priority="124" stopIfTrue="1" operator="notEqual">
      <formula>0</formula>
    </cfRule>
  </conditionalFormatting>
  <conditionalFormatting sqref="N334">
    <cfRule type="cellIs" dxfId="140" priority="123" stopIfTrue="1" operator="notEqual">
      <formula>0</formula>
    </cfRule>
  </conditionalFormatting>
  <conditionalFormatting sqref="N336">
    <cfRule type="cellIs" dxfId="139" priority="122" stopIfTrue="1" operator="notEqual">
      <formula>0</formula>
    </cfRule>
  </conditionalFormatting>
  <conditionalFormatting sqref="N339">
    <cfRule type="cellIs" dxfId="138" priority="121" stopIfTrue="1" operator="notEqual">
      <formula>0</formula>
    </cfRule>
  </conditionalFormatting>
  <conditionalFormatting sqref="N340">
    <cfRule type="cellIs" dxfId="137" priority="120" stopIfTrue="1" operator="notEqual">
      <formula>0</formula>
    </cfRule>
  </conditionalFormatting>
  <conditionalFormatting sqref="N342">
    <cfRule type="cellIs" dxfId="136" priority="119" stopIfTrue="1" operator="notEqual">
      <formula>0</formula>
    </cfRule>
  </conditionalFormatting>
  <conditionalFormatting sqref="N344">
    <cfRule type="cellIs" dxfId="135" priority="118" stopIfTrue="1" operator="notEqual">
      <formula>0</formula>
    </cfRule>
  </conditionalFormatting>
  <conditionalFormatting sqref="N345">
    <cfRule type="cellIs" dxfId="134" priority="117" stopIfTrue="1" operator="notEqual">
      <formula>0</formula>
    </cfRule>
  </conditionalFormatting>
  <conditionalFormatting sqref="N346">
    <cfRule type="cellIs" dxfId="133" priority="116" stopIfTrue="1" operator="notEqual">
      <formula>0</formula>
    </cfRule>
  </conditionalFormatting>
  <conditionalFormatting sqref="N350">
    <cfRule type="cellIs" dxfId="132" priority="115" stopIfTrue="1" operator="notEqual">
      <formula>0</formula>
    </cfRule>
  </conditionalFormatting>
  <conditionalFormatting sqref="N351">
    <cfRule type="cellIs" dxfId="131" priority="114" stopIfTrue="1" operator="notEqual">
      <formula>0</formula>
    </cfRule>
  </conditionalFormatting>
  <conditionalFormatting sqref="N352">
    <cfRule type="cellIs" dxfId="130" priority="113" stopIfTrue="1" operator="notEqual">
      <formula>0</formula>
    </cfRule>
  </conditionalFormatting>
  <conditionalFormatting sqref="N353">
    <cfRule type="cellIs" dxfId="129" priority="112" stopIfTrue="1" operator="notEqual">
      <formula>0</formula>
    </cfRule>
  </conditionalFormatting>
  <conditionalFormatting sqref="N354">
    <cfRule type="cellIs" dxfId="128" priority="111" stopIfTrue="1" operator="notEqual">
      <formula>0</formula>
    </cfRule>
  </conditionalFormatting>
  <conditionalFormatting sqref="N356">
    <cfRule type="cellIs" dxfId="127" priority="110" stopIfTrue="1" operator="notEqual">
      <formula>0</formula>
    </cfRule>
  </conditionalFormatting>
  <conditionalFormatting sqref="N358">
    <cfRule type="cellIs" dxfId="126" priority="109" stopIfTrue="1" operator="notEqual">
      <formula>0</formula>
    </cfRule>
  </conditionalFormatting>
  <conditionalFormatting sqref="N361">
    <cfRule type="cellIs" dxfId="125" priority="108" stopIfTrue="1" operator="notEqual">
      <formula>0</formula>
    </cfRule>
  </conditionalFormatting>
  <conditionalFormatting sqref="N363">
    <cfRule type="cellIs" dxfId="124" priority="107" stopIfTrue="1" operator="notEqual">
      <formula>0</formula>
    </cfRule>
  </conditionalFormatting>
  <conditionalFormatting sqref="N364">
    <cfRule type="cellIs" dxfId="123" priority="106" stopIfTrue="1" operator="notEqual">
      <formula>0</formula>
    </cfRule>
  </conditionalFormatting>
  <conditionalFormatting sqref="N365">
    <cfRule type="cellIs" dxfId="122" priority="105" stopIfTrue="1" operator="notEqual">
      <formula>0</formula>
    </cfRule>
  </conditionalFormatting>
  <conditionalFormatting sqref="N366">
    <cfRule type="cellIs" dxfId="121" priority="104" stopIfTrue="1" operator="notEqual">
      <formula>0</formula>
    </cfRule>
  </conditionalFormatting>
  <conditionalFormatting sqref="N369">
    <cfRule type="cellIs" dxfId="120" priority="103" stopIfTrue="1" operator="notEqual">
      <formula>0</formula>
    </cfRule>
  </conditionalFormatting>
  <conditionalFormatting sqref="N370">
    <cfRule type="cellIs" dxfId="119" priority="102" stopIfTrue="1" operator="notEqual">
      <formula>0</formula>
    </cfRule>
  </conditionalFormatting>
  <conditionalFormatting sqref="N372">
    <cfRule type="cellIs" dxfId="118" priority="101" stopIfTrue="1" operator="notEqual">
      <formula>0</formula>
    </cfRule>
  </conditionalFormatting>
  <conditionalFormatting sqref="N373">
    <cfRule type="cellIs" dxfId="117" priority="100" stopIfTrue="1" operator="notEqual">
      <formula>0</formula>
    </cfRule>
  </conditionalFormatting>
  <conditionalFormatting sqref="N380">
    <cfRule type="cellIs" dxfId="116" priority="99" stopIfTrue="1" operator="notEqual">
      <formula>0</formula>
    </cfRule>
  </conditionalFormatting>
  <conditionalFormatting sqref="N381">
    <cfRule type="cellIs" dxfId="115" priority="98" stopIfTrue="1" operator="notEqual">
      <formula>0</formula>
    </cfRule>
  </conditionalFormatting>
  <conditionalFormatting sqref="N382">
    <cfRule type="cellIs" dxfId="114" priority="97" stopIfTrue="1" operator="notEqual">
      <formula>0</formula>
    </cfRule>
  </conditionalFormatting>
  <conditionalFormatting sqref="N383">
    <cfRule type="cellIs" dxfId="113" priority="96" stopIfTrue="1" operator="notEqual">
      <formula>0</formula>
    </cfRule>
  </conditionalFormatting>
  <conditionalFormatting sqref="N384">
    <cfRule type="cellIs" dxfId="112" priority="95" stopIfTrue="1" operator="notEqual">
      <formula>0</formula>
    </cfRule>
  </conditionalFormatting>
  <conditionalFormatting sqref="N387">
    <cfRule type="cellIs" dxfId="111" priority="94" stopIfTrue="1" operator="notEqual">
      <formula>0</formula>
    </cfRule>
  </conditionalFormatting>
  <conditionalFormatting sqref="N388">
    <cfRule type="cellIs" dxfId="110" priority="93" stopIfTrue="1" operator="notEqual">
      <formula>0</formula>
    </cfRule>
  </conditionalFormatting>
  <conditionalFormatting sqref="N389">
    <cfRule type="cellIs" dxfId="109" priority="92" stopIfTrue="1" operator="notEqual">
      <formula>0</formula>
    </cfRule>
  </conditionalFormatting>
  <conditionalFormatting sqref="N390">
    <cfRule type="cellIs" dxfId="108" priority="91" stopIfTrue="1" operator="notEqual">
      <formula>0</formula>
    </cfRule>
  </conditionalFormatting>
  <conditionalFormatting sqref="N393">
    <cfRule type="cellIs" dxfId="107" priority="90" stopIfTrue="1" operator="notEqual">
      <formula>0</formula>
    </cfRule>
  </conditionalFormatting>
  <conditionalFormatting sqref="N394">
    <cfRule type="cellIs" dxfId="106" priority="89" stopIfTrue="1" operator="notEqual">
      <formula>0</formula>
    </cfRule>
  </conditionalFormatting>
  <conditionalFormatting sqref="N397">
    <cfRule type="cellIs" dxfId="105" priority="88" stopIfTrue="1" operator="notEqual">
      <formula>0</formula>
    </cfRule>
  </conditionalFormatting>
  <conditionalFormatting sqref="N398">
    <cfRule type="cellIs" dxfId="104" priority="87" stopIfTrue="1" operator="notEqual">
      <formula>0</formula>
    </cfRule>
  </conditionalFormatting>
  <conditionalFormatting sqref="N400">
    <cfRule type="cellIs" dxfId="103" priority="86" stopIfTrue="1" operator="notEqual">
      <formula>0</formula>
    </cfRule>
  </conditionalFormatting>
  <conditionalFormatting sqref="N402">
    <cfRule type="cellIs" dxfId="102" priority="85" stopIfTrue="1" operator="notEqual">
      <formula>0</formula>
    </cfRule>
  </conditionalFormatting>
  <conditionalFormatting sqref="N406">
    <cfRule type="cellIs" dxfId="101" priority="84" stopIfTrue="1" operator="notEqual">
      <formula>0</formula>
    </cfRule>
  </conditionalFormatting>
  <conditionalFormatting sqref="N408">
    <cfRule type="cellIs" dxfId="100" priority="83" stopIfTrue="1" operator="notEqual">
      <formula>0</formula>
    </cfRule>
  </conditionalFormatting>
  <conditionalFormatting sqref="N409">
    <cfRule type="cellIs" dxfId="99" priority="82" stopIfTrue="1" operator="notEqual">
      <formula>0</formula>
    </cfRule>
  </conditionalFormatting>
  <conditionalFormatting sqref="N410">
    <cfRule type="cellIs" dxfId="98" priority="81" stopIfTrue="1" operator="notEqual">
      <formula>0</formula>
    </cfRule>
  </conditionalFormatting>
  <conditionalFormatting sqref="N411">
    <cfRule type="cellIs" dxfId="97" priority="80" stopIfTrue="1" operator="notEqual">
      <formula>0</formula>
    </cfRule>
  </conditionalFormatting>
  <conditionalFormatting sqref="N416">
    <cfRule type="cellIs" dxfId="96" priority="79" stopIfTrue="1" operator="notEqual">
      <formula>0</formula>
    </cfRule>
  </conditionalFormatting>
  <conditionalFormatting sqref="N417">
    <cfRule type="cellIs" dxfId="95" priority="78" stopIfTrue="1" operator="notEqual">
      <formula>0</formula>
    </cfRule>
  </conditionalFormatting>
  <conditionalFormatting sqref="N418">
    <cfRule type="cellIs" dxfId="94" priority="77" stopIfTrue="1" operator="notEqual">
      <formula>0</formula>
    </cfRule>
  </conditionalFormatting>
  <conditionalFormatting sqref="N419">
    <cfRule type="cellIs" dxfId="93" priority="76" stopIfTrue="1" operator="notEqual">
      <formula>0</formula>
    </cfRule>
  </conditionalFormatting>
  <conditionalFormatting sqref="N424">
    <cfRule type="cellIs" dxfId="92" priority="75" stopIfTrue="1" operator="notEqual">
      <formula>0</formula>
    </cfRule>
  </conditionalFormatting>
  <conditionalFormatting sqref="N425">
    <cfRule type="cellIs" dxfId="91" priority="74" stopIfTrue="1" operator="notEqual">
      <formula>0</formula>
    </cfRule>
  </conditionalFormatting>
  <conditionalFormatting sqref="N427">
    <cfRule type="cellIs" dxfId="90" priority="73" stopIfTrue="1" operator="notEqual">
      <formula>0</formula>
    </cfRule>
  </conditionalFormatting>
  <conditionalFormatting sqref="N428">
    <cfRule type="cellIs" dxfId="89" priority="72" stopIfTrue="1" operator="notEqual">
      <formula>0</formula>
    </cfRule>
  </conditionalFormatting>
  <conditionalFormatting sqref="N429">
    <cfRule type="cellIs" dxfId="88" priority="71" stopIfTrue="1" operator="notEqual">
      <formula>0</formula>
    </cfRule>
  </conditionalFormatting>
  <conditionalFormatting sqref="N430">
    <cfRule type="cellIs" dxfId="87" priority="70" stopIfTrue="1" operator="notEqual">
      <formula>0</formula>
    </cfRule>
  </conditionalFormatting>
  <conditionalFormatting sqref="N432">
    <cfRule type="cellIs" dxfId="86" priority="69" stopIfTrue="1" operator="notEqual">
      <formula>0</formula>
    </cfRule>
  </conditionalFormatting>
  <conditionalFormatting sqref="N435">
    <cfRule type="cellIs" dxfId="85" priority="68" stopIfTrue="1" operator="notEqual">
      <formula>0</formula>
    </cfRule>
  </conditionalFormatting>
  <conditionalFormatting sqref="N436">
    <cfRule type="cellIs" dxfId="84" priority="67" stopIfTrue="1" operator="notEqual">
      <formula>0</formula>
    </cfRule>
  </conditionalFormatting>
  <conditionalFormatting sqref="N439">
    <cfRule type="cellIs" dxfId="83" priority="66" stopIfTrue="1" operator="notEqual">
      <formula>0</formula>
    </cfRule>
  </conditionalFormatting>
  <conditionalFormatting sqref="N440">
    <cfRule type="cellIs" dxfId="82" priority="65" stopIfTrue="1" operator="notEqual">
      <formula>0</formula>
    </cfRule>
  </conditionalFormatting>
  <conditionalFormatting sqref="N441">
    <cfRule type="cellIs" dxfId="81" priority="64" stopIfTrue="1" operator="notEqual">
      <formula>0</formula>
    </cfRule>
  </conditionalFormatting>
  <conditionalFormatting sqref="N442">
    <cfRule type="cellIs" dxfId="80" priority="63" stopIfTrue="1" operator="notEqual">
      <formula>0</formula>
    </cfRule>
  </conditionalFormatting>
  <conditionalFormatting sqref="N444">
    <cfRule type="cellIs" dxfId="79" priority="62" stopIfTrue="1" operator="notEqual">
      <formula>0</formula>
    </cfRule>
  </conditionalFormatting>
  <conditionalFormatting sqref="N447">
    <cfRule type="cellIs" dxfId="78" priority="61" stopIfTrue="1" operator="notEqual">
      <formula>0</formula>
    </cfRule>
  </conditionalFormatting>
  <conditionalFormatting sqref="N448">
    <cfRule type="cellIs" dxfId="77" priority="60" stopIfTrue="1" operator="notEqual">
      <formula>0</formula>
    </cfRule>
  </conditionalFormatting>
  <conditionalFormatting sqref="N451">
    <cfRule type="cellIs" dxfId="76" priority="59" stopIfTrue="1" operator="notEqual">
      <formula>0</formula>
    </cfRule>
  </conditionalFormatting>
  <conditionalFormatting sqref="N452">
    <cfRule type="cellIs" dxfId="75" priority="58" stopIfTrue="1" operator="notEqual">
      <formula>0</formula>
    </cfRule>
  </conditionalFormatting>
  <conditionalFormatting sqref="N454">
    <cfRule type="cellIs" dxfId="74" priority="57" stopIfTrue="1" operator="notEqual">
      <formula>0</formula>
    </cfRule>
  </conditionalFormatting>
  <conditionalFormatting sqref="N456">
    <cfRule type="cellIs" dxfId="73" priority="56" stopIfTrue="1" operator="notEqual">
      <formula>0</formula>
    </cfRule>
  </conditionalFormatting>
  <conditionalFormatting sqref="N457">
    <cfRule type="cellIs" dxfId="72" priority="55" stopIfTrue="1" operator="notEqual">
      <formula>0</formula>
    </cfRule>
  </conditionalFormatting>
  <conditionalFormatting sqref="N461">
    <cfRule type="cellIs" dxfId="71" priority="54" stopIfTrue="1" operator="notEqual">
      <formula>0</formula>
    </cfRule>
  </conditionalFormatting>
  <conditionalFormatting sqref="N462">
    <cfRule type="cellIs" dxfId="70" priority="53" stopIfTrue="1" operator="notEqual">
      <formula>0</formula>
    </cfRule>
  </conditionalFormatting>
  <conditionalFormatting sqref="N464">
    <cfRule type="cellIs" dxfId="69" priority="52" stopIfTrue="1" operator="notEqual">
      <formula>0</formula>
    </cfRule>
  </conditionalFormatting>
  <conditionalFormatting sqref="N465">
    <cfRule type="cellIs" dxfId="68" priority="51" stopIfTrue="1" operator="notEqual">
      <formula>0</formula>
    </cfRule>
  </conditionalFormatting>
  <conditionalFormatting sqref="N466">
    <cfRule type="cellIs" dxfId="67" priority="50" stopIfTrue="1" operator="notEqual">
      <formula>0</formula>
    </cfRule>
  </conditionalFormatting>
  <conditionalFormatting sqref="N472">
    <cfRule type="cellIs" dxfId="66" priority="49" stopIfTrue="1" operator="notEqual">
      <formula>0</formula>
    </cfRule>
  </conditionalFormatting>
  <conditionalFormatting sqref="N474">
    <cfRule type="cellIs" dxfId="65" priority="48" stopIfTrue="1" operator="notEqual">
      <formula>0</formula>
    </cfRule>
  </conditionalFormatting>
  <conditionalFormatting sqref="N475">
    <cfRule type="cellIs" dxfId="64" priority="47" stopIfTrue="1" operator="notEqual">
      <formula>0</formula>
    </cfRule>
  </conditionalFormatting>
  <conditionalFormatting sqref="N476">
    <cfRule type="cellIs" dxfId="63" priority="46" stopIfTrue="1" operator="notEqual">
      <formula>0</formula>
    </cfRule>
  </conditionalFormatting>
  <conditionalFormatting sqref="N477">
    <cfRule type="cellIs" dxfId="62" priority="45" stopIfTrue="1" operator="notEqual">
      <formula>0</formula>
    </cfRule>
  </conditionalFormatting>
  <conditionalFormatting sqref="N484">
    <cfRule type="cellIs" dxfId="61" priority="44" stopIfTrue="1" operator="notEqual">
      <formula>0</formula>
    </cfRule>
  </conditionalFormatting>
  <conditionalFormatting sqref="N485">
    <cfRule type="cellIs" dxfId="60" priority="43" stopIfTrue="1" operator="notEqual">
      <formula>0</formula>
    </cfRule>
  </conditionalFormatting>
  <conditionalFormatting sqref="N487">
    <cfRule type="cellIs" dxfId="59" priority="42" stopIfTrue="1" operator="notEqual">
      <formula>0</formula>
    </cfRule>
  </conditionalFormatting>
  <conditionalFormatting sqref="N489">
    <cfRule type="cellIs" dxfId="58" priority="41" stopIfTrue="1" operator="notEqual">
      <formula>0</formula>
    </cfRule>
  </conditionalFormatting>
  <conditionalFormatting sqref="N490">
    <cfRule type="cellIs" dxfId="57" priority="40" stopIfTrue="1" operator="notEqual">
      <formula>0</formula>
    </cfRule>
  </conditionalFormatting>
  <conditionalFormatting sqref="N492">
    <cfRule type="cellIs" dxfId="56" priority="39" stopIfTrue="1" operator="notEqual">
      <formula>0</formula>
    </cfRule>
  </conditionalFormatting>
  <conditionalFormatting sqref="N493">
    <cfRule type="cellIs" dxfId="55" priority="38" stopIfTrue="1" operator="notEqual">
      <formula>0</formula>
    </cfRule>
  </conditionalFormatting>
  <conditionalFormatting sqref="N494">
    <cfRule type="cellIs" dxfId="54" priority="37" stopIfTrue="1" operator="notEqual">
      <formula>0</formula>
    </cfRule>
  </conditionalFormatting>
  <conditionalFormatting sqref="N495">
    <cfRule type="cellIs" dxfId="53" priority="36" stopIfTrue="1" operator="notEqual">
      <formula>0</formula>
    </cfRule>
  </conditionalFormatting>
  <conditionalFormatting sqref="N497">
    <cfRule type="cellIs" dxfId="52" priority="35" stopIfTrue="1" operator="notEqual">
      <formula>0</formula>
    </cfRule>
  </conditionalFormatting>
  <conditionalFormatting sqref="N498">
    <cfRule type="cellIs" dxfId="51" priority="34" stopIfTrue="1" operator="notEqual">
      <formula>0</formula>
    </cfRule>
  </conditionalFormatting>
  <conditionalFormatting sqref="N499">
    <cfRule type="cellIs" dxfId="50" priority="33" stopIfTrue="1" operator="notEqual">
      <formula>0</formula>
    </cfRule>
  </conditionalFormatting>
  <conditionalFormatting sqref="N500">
    <cfRule type="cellIs" dxfId="49" priority="32" stopIfTrue="1" operator="notEqual">
      <formula>0</formula>
    </cfRule>
  </conditionalFormatting>
  <conditionalFormatting sqref="N503">
    <cfRule type="cellIs" dxfId="48" priority="31" stopIfTrue="1" operator="notEqual">
      <formula>0</formula>
    </cfRule>
  </conditionalFormatting>
  <conditionalFormatting sqref="N504">
    <cfRule type="cellIs" dxfId="47" priority="30" stopIfTrue="1" operator="notEqual">
      <formula>0</formula>
    </cfRule>
  </conditionalFormatting>
  <conditionalFormatting sqref="N505">
    <cfRule type="cellIs" dxfId="46" priority="29" stopIfTrue="1" operator="notEqual">
      <formula>0</formula>
    </cfRule>
  </conditionalFormatting>
  <conditionalFormatting sqref="N506">
    <cfRule type="cellIs" dxfId="45" priority="28" stopIfTrue="1" operator="notEqual">
      <formula>0</formula>
    </cfRule>
  </conditionalFormatting>
  <conditionalFormatting sqref="N507">
    <cfRule type="cellIs" dxfId="44" priority="27" stopIfTrue="1" operator="notEqual">
      <formula>0</formula>
    </cfRule>
  </conditionalFormatting>
  <conditionalFormatting sqref="N510">
    <cfRule type="cellIs" dxfId="43" priority="26" stopIfTrue="1" operator="notEqual">
      <formula>0</formula>
    </cfRule>
  </conditionalFormatting>
  <conditionalFormatting sqref="N511">
    <cfRule type="cellIs" dxfId="42" priority="25" stopIfTrue="1" operator="notEqual">
      <formula>0</formula>
    </cfRule>
  </conditionalFormatting>
  <conditionalFormatting sqref="N512">
    <cfRule type="cellIs" dxfId="41" priority="24" stopIfTrue="1" operator="notEqual">
      <formula>0</formula>
    </cfRule>
  </conditionalFormatting>
  <conditionalFormatting sqref="N513">
    <cfRule type="cellIs" dxfId="40" priority="23" stopIfTrue="1" operator="notEqual">
      <formula>0</formula>
    </cfRule>
  </conditionalFormatting>
  <conditionalFormatting sqref="N514">
    <cfRule type="cellIs" dxfId="39" priority="22" stopIfTrue="1" operator="notEqual">
      <formula>0</formula>
    </cfRule>
  </conditionalFormatting>
  <conditionalFormatting sqref="N518">
    <cfRule type="cellIs" dxfId="38" priority="21" stopIfTrue="1" operator="notEqual">
      <formula>0</formula>
    </cfRule>
  </conditionalFormatting>
  <conditionalFormatting sqref="N520">
    <cfRule type="cellIs" dxfId="37" priority="20" stopIfTrue="1" operator="notEqual">
      <formula>0</formula>
    </cfRule>
  </conditionalFormatting>
  <conditionalFormatting sqref="N530">
    <cfRule type="cellIs" dxfId="36" priority="19" stopIfTrue="1" operator="notEqual">
      <formula>0</formula>
    </cfRule>
  </conditionalFormatting>
  <conditionalFormatting sqref="N531">
    <cfRule type="cellIs" dxfId="35" priority="18" stopIfTrue="1" operator="notEqual">
      <formula>0</formula>
    </cfRule>
  </conditionalFormatting>
  <conditionalFormatting sqref="C467">
    <cfRule type="cellIs" dxfId="34" priority="17" stopIfTrue="1" operator="equal">
      <formula>"CLOSED"</formula>
    </cfRule>
  </conditionalFormatting>
  <conditionalFormatting sqref="C469">
    <cfRule type="cellIs" dxfId="33" priority="16" stopIfTrue="1" operator="equal">
      <formula>"CLOSED"</formula>
    </cfRule>
  </conditionalFormatting>
  <conditionalFormatting sqref="C470">
    <cfRule type="cellIs" dxfId="32" priority="15" stopIfTrue="1" operator="equal">
      <formula>"CLOSED"</formula>
    </cfRule>
  </conditionalFormatting>
  <conditionalFormatting sqref="C462">
    <cfRule type="cellIs" dxfId="31" priority="14" stopIfTrue="1" operator="equal">
      <formula>"CLOSED"</formula>
    </cfRule>
  </conditionalFormatting>
  <conditionalFormatting sqref="C464:C465">
    <cfRule type="cellIs" dxfId="30" priority="13" stopIfTrue="1" operator="equal">
      <formula>"CLOSED"</formula>
    </cfRule>
  </conditionalFormatting>
  <conditionalFormatting sqref="N533:N543">
    <cfRule type="cellIs" dxfId="29" priority="12" stopIfTrue="1" operator="notEqual">
      <formula>0</formula>
    </cfRule>
  </conditionalFormatting>
  <conditionalFormatting sqref="C472">
    <cfRule type="cellIs" dxfId="28" priority="11" stopIfTrue="1" operator="equal">
      <formula>"CLOSED"</formula>
    </cfRule>
  </conditionalFormatting>
  <conditionalFormatting sqref="AA544:AA573">
    <cfRule type="cellIs" dxfId="27" priority="10" operator="notEqual">
      <formula>0</formula>
    </cfRule>
  </conditionalFormatting>
  <conditionalFormatting sqref="N544:N573">
    <cfRule type="cellIs" dxfId="26" priority="9" stopIfTrue="1" operator="notEqual">
      <formula>0</formula>
    </cfRule>
  </conditionalFormatting>
  <conditionalFormatting sqref="Y3">
    <cfRule type="cellIs" dxfId="25" priority="8" operator="notEqual">
      <formula>0</formula>
    </cfRule>
  </conditionalFormatting>
  <conditionalFormatting sqref="Y4">
    <cfRule type="cellIs" dxfId="24" priority="7" operator="notEqual">
      <formula>0</formula>
    </cfRule>
  </conditionalFormatting>
  <conditionalFormatting sqref="Y5:Y573">
    <cfRule type="cellIs" dxfId="23" priority="6" operator="notEqual">
      <formula>0</formula>
    </cfRule>
  </conditionalFormatting>
  <conditionalFormatting sqref="C533:C573">
    <cfRule type="cellIs" dxfId="22" priority="5" stopIfTrue="1" operator="equal">
      <formula>"CLOSED"</formula>
    </cfRule>
  </conditionalFormatting>
  <conditionalFormatting sqref="C574:C585">
    <cfRule type="cellIs" dxfId="21" priority="4" stopIfTrue="1" operator="equal">
      <formula>"CLOSED"</formula>
    </cfRule>
  </conditionalFormatting>
  <conditionalFormatting sqref="AA574:AA585">
    <cfRule type="cellIs" dxfId="20" priority="3" operator="notEqual">
      <formula>0</formula>
    </cfRule>
  </conditionalFormatting>
  <conditionalFormatting sqref="N574:N585">
    <cfRule type="cellIs" dxfId="19" priority="2" stopIfTrue="1" operator="notEqual">
      <formula>0</formula>
    </cfRule>
  </conditionalFormatting>
  <conditionalFormatting sqref="Y574:Y585">
    <cfRule type="cellIs" dxfId="18" priority="1" operator="notEqual">
      <formula>0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34"/>
  <sheetViews>
    <sheetView workbookViewId="0">
      <selection activeCell="D36" sqref="D35:D36"/>
    </sheetView>
  </sheetViews>
  <sheetFormatPr defaultRowHeight="12.75" x14ac:dyDescent="0.2"/>
  <cols>
    <col min="1" max="1" width="15.28515625" customWidth="1"/>
    <col min="2" max="2" width="47.5703125" bestFit="1" customWidth="1"/>
    <col min="4" max="4" width="11.7109375" bestFit="1" customWidth="1"/>
    <col min="5" max="5" width="47.5703125" bestFit="1" customWidth="1"/>
  </cols>
  <sheetData>
    <row r="1" spans="1:5" x14ac:dyDescent="0.2">
      <c r="A1" t="s">
        <v>478</v>
      </c>
    </row>
    <row r="3" spans="1:5" x14ac:dyDescent="0.2">
      <c r="A3" t="s">
        <v>480</v>
      </c>
    </row>
    <row r="5" spans="1:5" x14ac:dyDescent="0.2">
      <c r="A5" t="s">
        <v>479</v>
      </c>
      <c r="B5" t="s">
        <v>481</v>
      </c>
      <c r="D5" t="s">
        <v>482</v>
      </c>
      <c r="E5" t="s">
        <v>481</v>
      </c>
    </row>
    <row r="7" spans="1:5" x14ac:dyDescent="0.2">
      <c r="A7" s="29">
        <v>1</v>
      </c>
      <c r="B7" s="28" t="s">
        <v>17</v>
      </c>
      <c r="D7" s="3">
        <v>1</v>
      </c>
      <c r="E7" s="1" t="s">
        <v>17</v>
      </c>
    </row>
    <row r="8" spans="1:5" x14ac:dyDescent="0.2">
      <c r="A8" s="29">
        <v>2</v>
      </c>
      <c r="B8" s="28" t="s">
        <v>88</v>
      </c>
      <c r="D8" s="3">
        <v>2</v>
      </c>
      <c r="E8" s="1" t="s">
        <v>88</v>
      </c>
    </row>
    <row r="9" spans="1:5" x14ac:dyDescent="0.2">
      <c r="A9" s="29">
        <v>3</v>
      </c>
      <c r="B9" s="28" t="s">
        <v>18</v>
      </c>
      <c r="D9" s="3">
        <v>3</v>
      </c>
      <c r="E9" s="1" t="s">
        <v>18</v>
      </c>
    </row>
    <row r="10" spans="1:5" x14ac:dyDescent="0.2">
      <c r="A10" s="29">
        <v>4</v>
      </c>
      <c r="B10" s="28" t="s">
        <v>19</v>
      </c>
      <c r="D10" s="3">
        <v>4</v>
      </c>
      <c r="E10" s="1" t="s">
        <v>19</v>
      </c>
    </row>
    <row r="11" spans="1:5" x14ac:dyDescent="0.2">
      <c r="A11" s="29">
        <v>5</v>
      </c>
      <c r="B11" s="28" t="s">
        <v>20</v>
      </c>
      <c r="D11" s="3">
        <v>5</v>
      </c>
      <c r="E11" s="1" t="s">
        <v>20</v>
      </c>
    </row>
    <row r="12" spans="1:5" x14ac:dyDescent="0.2">
      <c r="A12" s="29">
        <v>6</v>
      </c>
      <c r="B12" s="28" t="s">
        <v>89</v>
      </c>
      <c r="D12" s="3">
        <v>6</v>
      </c>
      <c r="E12" s="1" t="s">
        <v>89</v>
      </c>
    </row>
    <row r="13" spans="1:5" x14ac:dyDescent="0.2">
      <c r="A13" s="29">
        <v>7</v>
      </c>
      <c r="B13" s="93" t="s">
        <v>483</v>
      </c>
      <c r="D13" s="3">
        <v>7</v>
      </c>
      <c r="E13" s="93" t="s">
        <v>483</v>
      </c>
    </row>
    <row r="14" spans="1:5" x14ac:dyDescent="0.2">
      <c r="A14" s="29">
        <v>8</v>
      </c>
      <c r="B14" s="28" t="s">
        <v>90</v>
      </c>
      <c r="D14" s="3">
        <v>8</v>
      </c>
      <c r="E14" s="1" t="s">
        <v>90</v>
      </c>
    </row>
    <row r="15" spans="1:5" x14ac:dyDescent="0.2">
      <c r="A15" s="29">
        <v>9</v>
      </c>
      <c r="B15" s="93" t="s">
        <v>484</v>
      </c>
      <c r="D15" s="3">
        <v>9</v>
      </c>
      <c r="E15" s="93" t="s">
        <v>484</v>
      </c>
    </row>
    <row r="16" spans="1:5" x14ac:dyDescent="0.2">
      <c r="A16" s="29">
        <v>10</v>
      </c>
      <c r="B16" s="28" t="s">
        <v>21</v>
      </c>
      <c r="D16" s="3">
        <v>10</v>
      </c>
      <c r="E16" s="1" t="s">
        <v>21</v>
      </c>
    </row>
    <row r="17" spans="1:5" x14ac:dyDescent="0.2">
      <c r="A17" s="29">
        <v>11</v>
      </c>
      <c r="B17" s="28" t="s">
        <v>91</v>
      </c>
      <c r="D17" s="3">
        <v>11</v>
      </c>
      <c r="E17" s="1" t="s">
        <v>91</v>
      </c>
    </row>
    <row r="18" spans="1:5" x14ac:dyDescent="0.2">
      <c r="A18" s="29">
        <v>12</v>
      </c>
      <c r="B18" s="28" t="s">
        <v>92</v>
      </c>
      <c r="D18" s="3">
        <v>12</v>
      </c>
      <c r="E18" s="1" t="s">
        <v>92</v>
      </c>
    </row>
    <row r="19" spans="1:5" x14ac:dyDescent="0.2">
      <c r="A19" s="29">
        <v>13</v>
      </c>
      <c r="B19" s="28" t="s">
        <v>93</v>
      </c>
      <c r="D19" s="3">
        <v>13</v>
      </c>
      <c r="E19" s="93" t="s">
        <v>93</v>
      </c>
    </row>
    <row r="20" spans="1:5" x14ac:dyDescent="0.2">
      <c r="A20" s="29">
        <v>14</v>
      </c>
      <c r="B20" s="28" t="s">
        <v>94</v>
      </c>
      <c r="D20" s="3">
        <v>14</v>
      </c>
      <c r="E20" s="1" t="s">
        <v>94</v>
      </c>
    </row>
    <row r="21" spans="1:5" x14ac:dyDescent="0.2">
      <c r="A21" s="29">
        <v>15</v>
      </c>
      <c r="B21" s="28" t="s">
        <v>95</v>
      </c>
      <c r="D21" s="3">
        <v>15</v>
      </c>
      <c r="E21" s="1" t="s">
        <v>95</v>
      </c>
    </row>
    <row r="22" spans="1:5" x14ac:dyDescent="0.2">
      <c r="A22" s="29">
        <v>16</v>
      </c>
      <c r="B22" s="28" t="s">
        <v>96</v>
      </c>
      <c r="D22" s="3">
        <v>16</v>
      </c>
      <c r="E22" s="1" t="s">
        <v>96</v>
      </c>
    </row>
    <row r="23" spans="1:5" x14ac:dyDescent="0.2">
      <c r="A23" s="29">
        <v>17</v>
      </c>
      <c r="B23" s="28" t="s">
        <v>97</v>
      </c>
      <c r="D23" s="3">
        <v>17</v>
      </c>
      <c r="E23" s="1" t="s">
        <v>97</v>
      </c>
    </row>
    <row r="24" spans="1:5" x14ac:dyDescent="0.2">
      <c r="A24" s="29">
        <v>18</v>
      </c>
      <c r="B24" s="28" t="s">
        <v>98</v>
      </c>
      <c r="D24" s="3">
        <v>18</v>
      </c>
      <c r="E24" s="1" t="s">
        <v>98</v>
      </c>
    </row>
    <row r="25" spans="1:5" x14ac:dyDescent="0.2">
      <c r="A25" s="29">
        <v>19</v>
      </c>
      <c r="B25" s="28" t="s">
        <v>22</v>
      </c>
      <c r="D25" s="3">
        <v>19</v>
      </c>
      <c r="E25" s="1" t="s">
        <v>22</v>
      </c>
    </row>
    <row r="26" spans="1:5" x14ac:dyDescent="0.2">
      <c r="A26" s="29">
        <v>20</v>
      </c>
      <c r="B26" s="28" t="s">
        <v>23</v>
      </c>
      <c r="D26" s="3">
        <v>20</v>
      </c>
      <c r="E26" s="1" t="s">
        <v>23</v>
      </c>
    </row>
    <row r="27" spans="1:5" x14ac:dyDescent="0.2">
      <c r="A27" s="29">
        <v>21</v>
      </c>
      <c r="B27" s="28" t="s">
        <v>24</v>
      </c>
      <c r="D27" s="3">
        <v>21</v>
      </c>
      <c r="E27" s="1" t="s">
        <v>24</v>
      </c>
    </row>
    <row r="28" spans="1:5" x14ac:dyDescent="0.2">
      <c r="A28" s="29">
        <v>22</v>
      </c>
      <c r="B28" s="28" t="s">
        <v>25</v>
      </c>
      <c r="D28" s="3">
        <v>22</v>
      </c>
      <c r="E28" s="1" t="s">
        <v>25</v>
      </c>
    </row>
    <row r="29" spans="1:5" x14ac:dyDescent="0.2">
      <c r="A29" s="29">
        <v>23</v>
      </c>
      <c r="B29" s="28" t="s">
        <v>26</v>
      </c>
      <c r="D29" s="3">
        <v>23</v>
      </c>
      <c r="E29" s="1" t="s">
        <v>26</v>
      </c>
    </row>
    <row r="30" spans="1:5" x14ac:dyDescent="0.2">
      <c r="A30" s="29">
        <v>24</v>
      </c>
      <c r="B30" s="28" t="s">
        <v>93</v>
      </c>
      <c r="D30" s="3">
        <v>24</v>
      </c>
      <c r="E30" s="93" t="s">
        <v>93</v>
      </c>
    </row>
    <row r="31" spans="1:5" x14ac:dyDescent="0.2">
      <c r="A31" s="29">
        <v>25</v>
      </c>
      <c r="B31" s="28" t="s">
        <v>27</v>
      </c>
      <c r="D31" s="3">
        <v>25</v>
      </c>
      <c r="E31" s="1" t="s">
        <v>27</v>
      </c>
    </row>
    <row r="32" spans="1:5" x14ac:dyDescent="0.2">
      <c r="A32" s="29">
        <v>26</v>
      </c>
      <c r="B32" s="103" t="s">
        <v>354</v>
      </c>
      <c r="D32" s="3">
        <v>26</v>
      </c>
      <c r="E32" s="107" t="s">
        <v>354</v>
      </c>
    </row>
    <row r="33" spans="1:5" x14ac:dyDescent="0.2">
      <c r="A33" s="29">
        <v>27</v>
      </c>
      <c r="B33" s="28" t="s">
        <v>93</v>
      </c>
      <c r="D33" s="3">
        <v>27</v>
      </c>
      <c r="E33" s="93" t="s">
        <v>93</v>
      </c>
    </row>
    <row r="34" spans="1:5" x14ac:dyDescent="0.2">
      <c r="A34" s="29">
        <v>28</v>
      </c>
      <c r="B34" s="28" t="s">
        <v>93</v>
      </c>
      <c r="D34" s="3">
        <v>28</v>
      </c>
      <c r="E34" s="93" t="s">
        <v>93</v>
      </c>
    </row>
    <row r="35" spans="1:5" x14ac:dyDescent="0.2">
      <c r="A35" s="29">
        <v>29</v>
      </c>
      <c r="B35" s="28" t="s">
        <v>28</v>
      </c>
      <c r="D35" s="3">
        <v>29</v>
      </c>
      <c r="E35" s="1" t="s">
        <v>28</v>
      </c>
    </row>
    <row r="36" spans="1:5" x14ac:dyDescent="0.2">
      <c r="A36" s="29">
        <v>30</v>
      </c>
      <c r="B36" s="93" t="s">
        <v>485</v>
      </c>
      <c r="D36" s="3">
        <v>30</v>
      </c>
      <c r="E36" s="93" t="s">
        <v>485</v>
      </c>
    </row>
    <row r="37" spans="1:5" x14ac:dyDescent="0.2">
      <c r="A37" s="29">
        <v>31</v>
      </c>
      <c r="B37" s="28" t="s">
        <v>29</v>
      </c>
      <c r="D37" s="3">
        <v>31</v>
      </c>
      <c r="E37" s="1" t="s">
        <v>29</v>
      </c>
    </row>
    <row r="38" spans="1:5" x14ac:dyDescent="0.2">
      <c r="A38" s="29">
        <v>32</v>
      </c>
      <c r="B38" s="28" t="s">
        <v>30</v>
      </c>
      <c r="D38" s="3">
        <v>32</v>
      </c>
      <c r="E38" s="1" t="s">
        <v>30</v>
      </c>
    </row>
    <row r="39" spans="1:5" x14ac:dyDescent="0.2">
      <c r="A39" s="29">
        <v>33</v>
      </c>
      <c r="B39" s="93" t="s">
        <v>486</v>
      </c>
      <c r="D39" s="3">
        <v>33</v>
      </c>
      <c r="E39" s="93" t="s">
        <v>486</v>
      </c>
    </row>
    <row r="40" spans="1:5" x14ac:dyDescent="0.2">
      <c r="A40" s="29">
        <v>34</v>
      </c>
      <c r="B40" s="28" t="s">
        <v>31</v>
      </c>
      <c r="D40" s="3">
        <v>34</v>
      </c>
      <c r="E40" s="1" t="s">
        <v>31</v>
      </c>
    </row>
    <row r="41" spans="1:5" x14ac:dyDescent="0.2">
      <c r="A41" s="29">
        <v>35</v>
      </c>
      <c r="B41" s="28" t="s">
        <v>32</v>
      </c>
      <c r="D41" s="3">
        <v>35</v>
      </c>
      <c r="E41" s="1" t="s">
        <v>32</v>
      </c>
    </row>
    <row r="42" spans="1:5" x14ac:dyDescent="0.2">
      <c r="A42" s="29">
        <v>36</v>
      </c>
      <c r="B42" s="93" t="s">
        <v>487</v>
      </c>
      <c r="D42" s="3">
        <v>36</v>
      </c>
      <c r="E42" s="93" t="s">
        <v>487</v>
      </c>
    </row>
    <row r="43" spans="1:5" x14ac:dyDescent="0.2">
      <c r="A43" s="29">
        <v>37</v>
      </c>
      <c r="B43" s="28" t="s">
        <v>93</v>
      </c>
      <c r="D43" s="3">
        <v>37</v>
      </c>
      <c r="E43" s="93" t="s">
        <v>93</v>
      </c>
    </row>
    <row r="44" spans="1:5" x14ac:dyDescent="0.2">
      <c r="A44" s="29">
        <v>38</v>
      </c>
      <c r="B44" s="28" t="s">
        <v>33</v>
      </c>
      <c r="D44" s="3">
        <v>38</v>
      </c>
      <c r="E44" s="1" t="s">
        <v>33</v>
      </c>
    </row>
    <row r="45" spans="1:5" x14ac:dyDescent="0.2">
      <c r="A45" s="29">
        <v>39</v>
      </c>
      <c r="B45" s="93" t="s">
        <v>488</v>
      </c>
      <c r="D45" s="3">
        <v>39</v>
      </c>
      <c r="E45" s="93" t="s">
        <v>488</v>
      </c>
    </row>
    <row r="46" spans="1:5" x14ac:dyDescent="0.2">
      <c r="A46" s="29">
        <v>40</v>
      </c>
      <c r="B46" s="28" t="s">
        <v>93</v>
      </c>
      <c r="D46" s="3">
        <v>40</v>
      </c>
      <c r="E46" s="93" t="s">
        <v>93</v>
      </c>
    </row>
    <row r="47" spans="1:5" x14ac:dyDescent="0.2">
      <c r="A47" s="29">
        <v>41</v>
      </c>
      <c r="B47" s="28" t="s">
        <v>99</v>
      </c>
      <c r="D47" s="3">
        <v>41</v>
      </c>
      <c r="E47" s="1" t="s">
        <v>99</v>
      </c>
    </row>
    <row r="48" spans="1:5" x14ac:dyDescent="0.2">
      <c r="A48" s="29">
        <v>42</v>
      </c>
      <c r="B48" s="28" t="s">
        <v>100</v>
      </c>
      <c r="D48" s="3">
        <v>42</v>
      </c>
      <c r="E48" s="1" t="s">
        <v>100</v>
      </c>
    </row>
    <row r="49" spans="1:5" x14ac:dyDescent="0.2">
      <c r="A49" s="29">
        <v>43</v>
      </c>
      <c r="B49" s="28" t="s">
        <v>101</v>
      </c>
      <c r="D49" s="3">
        <v>43</v>
      </c>
      <c r="E49" s="1" t="s">
        <v>101</v>
      </c>
    </row>
    <row r="50" spans="1:5" x14ac:dyDescent="0.2">
      <c r="A50" s="29">
        <v>44</v>
      </c>
      <c r="B50" s="28" t="s">
        <v>102</v>
      </c>
      <c r="D50" s="3">
        <v>44</v>
      </c>
      <c r="E50" s="1" t="s">
        <v>102</v>
      </c>
    </row>
    <row r="51" spans="1:5" x14ac:dyDescent="0.2">
      <c r="A51" s="29">
        <v>45</v>
      </c>
      <c r="B51" s="28" t="s">
        <v>103</v>
      </c>
      <c r="D51" s="3">
        <v>45</v>
      </c>
      <c r="E51" s="1" t="s">
        <v>103</v>
      </c>
    </row>
    <row r="52" spans="1:5" x14ac:dyDescent="0.2">
      <c r="A52" s="29">
        <v>46</v>
      </c>
      <c r="B52" s="28" t="s">
        <v>104</v>
      </c>
      <c r="D52" s="3">
        <v>46</v>
      </c>
      <c r="E52" s="1" t="s">
        <v>104</v>
      </c>
    </row>
    <row r="53" spans="1:5" x14ac:dyDescent="0.2">
      <c r="A53" s="29">
        <v>47</v>
      </c>
      <c r="B53" s="28" t="s">
        <v>105</v>
      </c>
      <c r="D53" s="3">
        <v>47</v>
      </c>
      <c r="E53" s="1" t="s">
        <v>105</v>
      </c>
    </row>
    <row r="54" spans="1:5" x14ac:dyDescent="0.2">
      <c r="A54" s="29">
        <v>48</v>
      </c>
      <c r="B54" s="28" t="s">
        <v>93</v>
      </c>
      <c r="D54" s="3">
        <v>48</v>
      </c>
      <c r="E54" s="93" t="s">
        <v>93</v>
      </c>
    </row>
    <row r="55" spans="1:5" x14ac:dyDescent="0.2">
      <c r="A55" s="29">
        <v>49</v>
      </c>
      <c r="B55" s="28" t="s">
        <v>106</v>
      </c>
      <c r="D55" s="3">
        <v>49</v>
      </c>
      <c r="E55" s="1" t="s">
        <v>106</v>
      </c>
    </row>
    <row r="56" spans="1:5" x14ac:dyDescent="0.2">
      <c r="A56" s="29">
        <v>50</v>
      </c>
      <c r="B56" s="28" t="s">
        <v>242</v>
      </c>
      <c r="D56" s="3">
        <v>50</v>
      </c>
      <c r="E56" s="1" t="s">
        <v>242</v>
      </c>
    </row>
    <row r="57" spans="1:5" x14ac:dyDescent="0.2">
      <c r="A57" s="29">
        <v>51</v>
      </c>
      <c r="B57" s="28" t="s">
        <v>183</v>
      </c>
      <c r="D57" s="3">
        <v>51</v>
      </c>
      <c r="E57" s="1" t="s">
        <v>183</v>
      </c>
    </row>
    <row r="58" spans="1:5" x14ac:dyDescent="0.2">
      <c r="A58" s="29">
        <v>52</v>
      </c>
      <c r="B58" s="28" t="s">
        <v>34</v>
      </c>
      <c r="D58" s="3">
        <v>52</v>
      </c>
      <c r="E58" s="1" t="s">
        <v>34</v>
      </c>
    </row>
    <row r="59" spans="1:5" x14ac:dyDescent="0.2">
      <c r="A59" s="29">
        <v>53</v>
      </c>
      <c r="B59" s="93" t="s">
        <v>489</v>
      </c>
      <c r="D59" s="3">
        <v>53</v>
      </c>
      <c r="E59" s="93" t="s">
        <v>489</v>
      </c>
    </row>
    <row r="60" spans="1:5" x14ac:dyDescent="0.2">
      <c r="A60" s="29">
        <v>54</v>
      </c>
      <c r="B60" s="93" t="s">
        <v>490</v>
      </c>
      <c r="D60" s="3">
        <v>54</v>
      </c>
      <c r="E60" s="93" t="s">
        <v>490</v>
      </c>
    </row>
    <row r="61" spans="1:5" x14ac:dyDescent="0.2">
      <c r="A61" s="29">
        <v>55</v>
      </c>
      <c r="B61" s="28" t="s">
        <v>35</v>
      </c>
      <c r="D61" s="3">
        <v>55</v>
      </c>
      <c r="E61" s="1" t="s">
        <v>35</v>
      </c>
    </row>
    <row r="62" spans="1:5" x14ac:dyDescent="0.2">
      <c r="A62" s="29">
        <v>56</v>
      </c>
      <c r="B62" s="28" t="s">
        <v>36</v>
      </c>
      <c r="D62" s="3">
        <v>56</v>
      </c>
      <c r="E62" s="1" t="s">
        <v>36</v>
      </c>
    </row>
    <row r="63" spans="1:5" x14ac:dyDescent="0.2">
      <c r="A63" s="29">
        <v>57</v>
      </c>
      <c r="B63" s="28" t="s">
        <v>37</v>
      </c>
      <c r="D63" s="3">
        <v>57</v>
      </c>
      <c r="E63" s="1" t="s">
        <v>37</v>
      </c>
    </row>
    <row r="64" spans="1:5" x14ac:dyDescent="0.2">
      <c r="A64" s="29">
        <v>58</v>
      </c>
      <c r="B64" s="28" t="s">
        <v>93</v>
      </c>
      <c r="D64" s="3">
        <v>58</v>
      </c>
      <c r="E64" s="93" t="s">
        <v>93</v>
      </c>
    </row>
    <row r="65" spans="1:5" x14ac:dyDescent="0.2">
      <c r="A65" s="29">
        <v>59</v>
      </c>
      <c r="B65" s="28" t="s">
        <v>38</v>
      </c>
      <c r="D65" s="3">
        <v>59</v>
      </c>
      <c r="E65" s="1" t="s">
        <v>38</v>
      </c>
    </row>
    <row r="66" spans="1:5" x14ac:dyDescent="0.2">
      <c r="A66" s="29">
        <v>60</v>
      </c>
      <c r="B66" s="93" t="s">
        <v>491</v>
      </c>
      <c r="D66" s="3">
        <v>60</v>
      </c>
      <c r="E66" s="93" t="s">
        <v>491</v>
      </c>
    </row>
    <row r="67" spans="1:5" x14ac:dyDescent="0.2">
      <c r="A67" s="29">
        <v>61</v>
      </c>
      <c r="B67" s="28" t="s">
        <v>107</v>
      </c>
      <c r="D67" s="3">
        <v>61</v>
      </c>
      <c r="E67" s="1" t="s">
        <v>107</v>
      </c>
    </row>
    <row r="68" spans="1:5" x14ac:dyDescent="0.2">
      <c r="A68" s="29">
        <v>62</v>
      </c>
      <c r="B68" s="28" t="s">
        <v>93</v>
      </c>
      <c r="D68" s="3">
        <v>62</v>
      </c>
      <c r="E68" s="93" t="s">
        <v>93</v>
      </c>
    </row>
    <row r="69" spans="1:5" x14ac:dyDescent="0.2">
      <c r="A69" s="29">
        <v>63</v>
      </c>
      <c r="B69" s="28" t="s">
        <v>39</v>
      </c>
      <c r="D69" s="3">
        <v>63</v>
      </c>
      <c r="E69" s="1" t="s">
        <v>39</v>
      </c>
    </row>
    <row r="70" spans="1:5" x14ac:dyDescent="0.2">
      <c r="A70" s="29">
        <v>64</v>
      </c>
      <c r="B70" s="28" t="s">
        <v>40</v>
      </c>
      <c r="D70" s="3">
        <v>64</v>
      </c>
      <c r="E70" s="1" t="s">
        <v>40</v>
      </c>
    </row>
    <row r="71" spans="1:5" x14ac:dyDescent="0.2">
      <c r="A71" s="29">
        <v>65</v>
      </c>
      <c r="B71" s="28" t="s">
        <v>93</v>
      </c>
      <c r="D71" s="3">
        <v>65</v>
      </c>
      <c r="E71" s="93" t="s">
        <v>93</v>
      </c>
    </row>
    <row r="72" spans="1:5" x14ac:dyDescent="0.2">
      <c r="A72" s="29">
        <v>66</v>
      </c>
      <c r="B72" s="28" t="s">
        <v>108</v>
      </c>
      <c r="D72" s="3">
        <v>66</v>
      </c>
      <c r="E72" s="1" t="s">
        <v>108</v>
      </c>
    </row>
    <row r="73" spans="1:5" x14ac:dyDescent="0.2">
      <c r="A73" s="29">
        <v>67</v>
      </c>
      <c r="B73" s="28" t="s">
        <v>93</v>
      </c>
      <c r="D73" s="3">
        <v>67</v>
      </c>
      <c r="E73" s="93" t="s">
        <v>93</v>
      </c>
    </row>
    <row r="74" spans="1:5" x14ac:dyDescent="0.2">
      <c r="A74" s="29">
        <v>68</v>
      </c>
      <c r="B74" s="28" t="s">
        <v>93</v>
      </c>
      <c r="D74" s="3">
        <v>68</v>
      </c>
      <c r="E74" s="93" t="s">
        <v>93</v>
      </c>
    </row>
    <row r="75" spans="1:5" x14ac:dyDescent="0.2">
      <c r="A75" s="29">
        <v>69</v>
      </c>
      <c r="B75" s="28" t="s">
        <v>109</v>
      </c>
      <c r="D75" s="3">
        <v>69</v>
      </c>
      <c r="E75" s="1" t="s">
        <v>109</v>
      </c>
    </row>
    <row r="76" spans="1:5" x14ac:dyDescent="0.2">
      <c r="A76" s="29">
        <v>70</v>
      </c>
      <c r="B76" s="28" t="s">
        <v>110</v>
      </c>
      <c r="D76" s="3">
        <v>70</v>
      </c>
      <c r="E76" s="1" t="s">
        <v>110</v>
      </c>
    </row>
    <row r="77" spans="1:5" x14ac:dyDescent="0.2">
      <c r="A77" s="29">
        <v>71</v>
      </c>
      <c r="B77" s="28" t="s">
        <v>41</v>
      </c>
      <c r="D77" s="3">
        <v>71</v>
      </c>
      <c r="E77" s="1" t="s">
        <v>41</v>
      </c>
    </row>
    <row r="78" spans="1:5" x14ac:dyDescent="0.2">
      <c r="A78" s="29">
        <v>72</v>
      </c>
      <c r="B78" s="28" t="s">
        <v>42</v>
      </c>
      <c r="D78" s="3">
        <v>72</v>
      </c>
      <c r="E78" s="1" t="s">
        <v>42</v>
      </c>
    </row>
    <row r="79" spans="1:5" x14ac:dyDescent="0.2">
      <c r="A79" s="29">
        <v>73</v>
      </c>
      <c r="B79" s="28" t="s">
        <v>43</v>
      </c>
      <c r="D79" s="3">
        <v>73</v>
      </c>
      <c r="E79" s="1" t="s">
        <v>43</v>
      </c>
    </row>
    <row r="80" spans="1:5" x14ac:dyDescent="0.2">
      <c r="A80" s="29">
        <v>74</v>
      </c>
      <c r="B80" s="28" t="s">
        <v>93</v>
      </c>
      <c r="D80" s="3">
        <v>74</v>
      </c>
      <c r="E80" s="93" t="s">
        <v>93</v>
      </c>
    </row>
    <row r="81" spans="1:5" x14ac:dyDescent="0.2">
      <c r="A81" s="29">
        <v>75</v>
      </c>
      <c r="B81" s="93" t="s">
        <v>492</v>
      </c>
      <c r="D81" s="3">
        <v>75</v>
      </c>
      <c r="E81" s="93" t="s">
        <v>492</v>
      </c>
    </row>
    <row r="82" spans="1:5" x14ac:dyDescent="0.2">
      <c r="A82" s="29">
        <v>76</v>
      </c>
      <c r="B82" s="28" t="s">
        <v>184</v>
      </c>
      <c r="D82" s="3">
        <v>76</v>
      </c>
      <c r="E82" s="1" t="s">
        <v>184</v>
      </c>
    </row>
    <row r="83" spans="1:5" x14ac:dyDescent="0.2">
      <c r="A83" s="29">
        <v>77</v>
      </c>
      <c r="B83" s="28" t="s">
        <v>93</v>
      </c>
      <c r="D83" s="3">
        <v>77</v>
      </c>
      <c r="E83" s="93" t="s">
        <v>93</v>
      </c>
    </row>
    <row r="84" spans="1:5" x14ac:dyDescent="0.2">
      <c r="A84" s="29">
        <v>78</v>
      </c>
      <c r="B84" s="28" t="s">
        <v>93</v>
      </c>
      <c r="D84" s="3">
        <v>78</v>
      </c>
      <c r="E84" s="93" t="s">
        <v>93</v>
      </c>
    </row>
    <row r="85" spans="1:5" x14ac:dyDescent="0.2">
      <c r="A85" s="29">
        <v>79</v>
      </c>
      <c r="B85" s="93" t="s">
        <v>493</v>
      </c>
      <c r="D85" s="3">
        <v>79</v>
      </c>
      <c r="E85" s="93" t="s">
        <v>493</v>
      </c>
    </row>
    <row r="86" spans="1:5" x14ac:dyDescent="0.2">
      <c r="A86" s="29">
        <v>80</v>
      </c>
      <c r="B86" s="28" t="s">
        <v>44</v>
      </c>
      <c r="D86" s="3">
        <v>80</v>
      </c>
      <c r="E86" s="1" t="s">
        <v>44</v>
      </c>
    </row>
    <row r="87" spans="1:5" x14ac:dyDescent="0.2">
      <c r="A87" s="29">
        <v>81</v>
      </c>
      <c r="B87" s="28" t="s">
        <v>111</v>
      </c>
      <c r="D87" s="3">
        <v>81</v>
      </c>
      <c r="E87" s="1" t="s">
        <v>111</v>
      </c>
    </row>
    <row r="88" spans="1:5" x14ac:dyDescent="0.2">
      <c r="A88" s="29">
        <v>82</v>
      </c>
      <c r="B88" s="28" t="s">
        <v>45</v>
      </c>
      <c r="D88" s="3">
        <v>82</v>
      </c>
      <c r="E88" s="1" t="s">
        <v>45</v>
      </c>
    </row>
    <row r="89" spans="1:5" x14ac:dyDescent="0.2">
      <c r="A89" s="29">
        <v>83</v>
      </c>
      <c r="B89" s="28" t="s">
        <v>112</v>
      </c>
      <c r="D89" s="3">
        <v>83</v>
      </c>
      <c r="E89" s="1" t="s">
        <v>112</v>
      </c>
    </row>
    <row r="90" spans="1:5" x14ac:dyDescent="0.2">
      <c r="A90" s="29">
        <v>84</v>
      </c>
      <c r="B90" s="28" t="s">
        <v>46</v>
      </c>
      <c r="D90" s="3">
        <v>84</v>
      </c>
      <c r="E90" s="1" t="s">
        <v>46</v>
      </c>
    </row>
    <row r="91" spans="1:5" x14ac:dyDescent="0.2">
      <c r="A91" s="29">
        <v>85</v>
      </c>
      <c r="B91" s="28" t="s">
        <v>113</v>
      </c>
      <c r="D91" s="3">
        <v>85</v>
      </c>
      <c r="E91" s="1" t="s">
        <v>113</v>
      </c>
    </row>
    <row r="92" spans="1:5" x14ac:dyDescent="0.2">
      <c r="A92" s="29">
        <v>86</v>
      </c>
      <c r="B92" s="28" t="s">
        <v>114</v>
      </c>
      <c r="D92" s="3">
        <v>86</v>
      </c>
      <c r="E92" s="1" t="s">
        <v>114</v>
      </c>
    </row>
    <row r="93" spans="1:5" x14ac:dyDescent="0.2">
      <c r="A93" s="29">
        <v>87</v>
      </c>
      <c r="B93" s="28" t="s">
        <v>47</v>
      </c>
      <c r="D93" s="3">
        <v>87</v>
      </c>
      <c r="E93" s="1" t="s">
        <v>47</v>
      </c>
    </row>
    <row r="94" spans="1:5" x14ac:dyDescent="0.2">
      <c r="A94" s="29">
        <v>88</v>
      </c>
      <c r="B94" s="103" t="s">
        <v>494</v>
      </c>
      <c r="D94" s="3">
        <v>88</v>
      </c>
      <c r="E94" s="107" t="s">
        <v>494</v>
      </c>
    </row>
    <row r="95" spans="1:5" x14ac:dyDescent="0.2">
      <c r="A95" s="29">
        <v>89</v>
      </c>
      <c r="B95" s="28" t="s">
        <v>49</v>
      </c>
      <c r="D95" s="3">
        <v>89</v>
      </c>
      <c r="E95" s="1" t="s">
        <v>49</v>
      </c>
    </row>
    <row r="96" spans="1:5" x14ac:dyDescent="0.2">
      <c r="A96" s="29">
        <v>90</v>
      </c>
      <c r="B96" s="28" t="s">
        <v>50</v>
      </c>
      <c r="D96" s="3">
        <v>90</v>
      </c>
      <c r="E96" s="1" t="s">
        <v>50</v>
      </c>
    </row>
    <row r="97" spans="1:5" x14ac:dyDescent="0.2">
      <c r="A97" s="29">
        <v>91</v>
      </c>
      <c r="B97" s="28" t="s">
        <v>115</v>
      </c>
      <c r="D97" s="3">
        <v>91</v>
      </c>
      <c r="E97" s="1" t="s">
        <v>115</v>
      </c>
    </row>
    <row r="98" spans="1:5" x14ac:dyDescent="0.2">
      <c r="A98" s="29">
        <v>92</v>
      </c>
      <c r="B98" s="28" t="s">
        <v>51</v>
      </c>
      <c r="D98" s="3">
        <v>92</v>
      </c>
      <c r="E98" s="1" t="s">
        <v>51</v>
      </c>
    </row>
    <row r="99" spans="1:5" x14ac:dyDescent="0.2">
      <c r="A99" s="29">
        <v>93</v>
      </c>
      <c r="B99" s="28" t="s">
        <v>116</v>
      </c>
      <c r="D99" s="3">
        <v>93</v>
      </c>
      <c r="E99" s="1" t="s">
        <v>116</v>
      </c>
    </row>
    <row r="100" spans="1:5" x14ac:dyDescent="0.2">
      <c r="A100" s="29">
        <v>94</v>
      </c>
      <c r="B100" s="28" t="s">
        <v>93</v>
      </c>
      <c r="D100" s="3">
        <v>94</v>
      </c>
      <c r="E100" s="93" t="s">
        <v>93</v>
      </c>
    </row>
    <row r="101" spans="1:5" x14ac:dyDescent="0.2">
      <c r="A101" s="29">
        <v>95</v>
      </c>
      <c r="B101" s="28" t="s">
        <v>117</v>
      </c>
      <c r="D101" s="3">
        <v>95</v>
      </c>
      <c r="E101" s="108" t="s">
        <v>117</v>
      </c>
    </row>
    <row r="102" spans="1:5" x14ac:dyDescent="0.2">
      <c r="A102" s="29">
        <v>96</v>
      </c>
      <c r="B102" s="28" t="s">
        <v>118</v>
      </c>
      <c r="D102" s="3">
        <v>96</v>
      </c>
      <c r="E102" s="1" t="s">
        <v>118</v>
      </c>
    </row>
    <row r="103" spans="1:5" x14ac:dyDescent="0.2">
      <c r="A103" s="29">
        <v>97</v>
      </c>
      <c r="B103" s="28" t="s">
        <v>93</v>
      </c>
      <c r="D103" s="3">
        <v>97</v>
      </c>
      <c r="E103" s="93" t="s">
        <v>93</v>
      </c>
    </row>
    <row r="104" spans="1:5" x14ac:dyDescent="0.2">
      <c r="A104" s="29">
        <v>98</v>
      </c>
      <c r="B104" s="28" t="s">
        <v>119</v>
      </c>
      <c r="D104" s="3">
        <v>98</v>
      </c>
      <c r="E104" s="1" t="s">
        <v>119</v>
      </c>
    </row>
    <row r="105" spans="1:5" x14ac:dyDescent="0.2">
      <c r="A105" s="29">
        <v>99</v>
      </c>
      <c r="B105" s="28" t="s">
        <v>120</v>
      </c>
      <c r="D105" s="3">
        <v>99</v>
      </c>
      <c r="E105" s="1" t="s">
        <v>120</v>
      </c>
    </row>
    <row r="106" spans="1:5" x14ac:dyDescent="0.2">
      <c r="A106" s="29">
        <v>100</v>
      </c>
      <c r="B106" s="28" t="s">
        <v>121</v>
      </c>
      <c r="D106" s="3">
        <v>100</v>
      </c>
      <c r="E106" s="1" t="s">
        <v>121</v>
      </c>
    </row>
    <row r="107" spans="1:5" x14ac:dyDescent="0.2">
      <c r="A107" s="29">
        <v>101</v>
      </c>
      <c r="B107" s="28" t="s">
        <v>122</v>
      </c>
      <c r="D107" s="3">
        <v>101</v>
      </c>
      <c r="E107" s="1" t="s">
        <v>122</v>
      </c>
    </row>
    <row r="108" spans="1:5" x14ac:dyDescent="0.2">
      <c r="A108" s="29">
        <v>102</v>
      </c>
      <c r="B108" s="28" t="s">
        <v>185</v>
      </c>
      <c r="D108" s="3">
        <v>102</v>
      </c>
      <c r="E108" s="1" t="s">
        <v>185</v>
      </c>
    </row>
    <row r="109" spans="1:5" x14ac:dyDescent="0.2">
      <c r="A109" s="29">
        <v>103</v>
      </c>
      <c r="B109" s="28" t="s">
        <v>123</v>
      </c>
      <c r="D109" s="3">
        <v>103</v>
      </c>
      <c r="E109" s="1" t="s">
        <v>123</v>
      </c>
    </row>
    <row r="110" spans="1:5" x14ac:dyDescent="0.2">
      <c r="A110" s="29">
        <v>104</v>
      </c>
      <c r="B110" s="28" t="s">
        <v>124</v>
      </c>
      <c r="D110" s="3">
        <v>104</v>
      </c>
      <c r="E110" s="1" t="s">
        <v>124</v>
      </c>
    </row>
    <row r="111" spans="1:5" x14ac:dyDescent="0.2">
      <c r="A111" s="29">
        <v>105</v>
      </c>
      <c r="B111" s="28" t="s">
        <v>125</v>
      </c>
      <c r="D111" s="3">
        <v>105</v>
      </c>
      <c r="E111" s="1" t="s">
        <v>125</v>
      </c>
    </row>
    <row r="112" spans="1:5" x14ac:dyDescent="0.2">
      <c r="A112" s="29">
        <v>106</v>
      </c>
      <c r="B112" s="28" t="s">
        <v>53</v>
      </c>
      <c r="D112" s="3">
        <v>106</v>
      </c>
      <c r="E112" s="1" t="s">
        <v>53</v>
      </c>
    </row>
    <row r="113" spans="1:5" x14ac:dyDescent="0.2">
      <c r="A113" s="29">
        <v>107</v>
      </c>
      <c r="B113" s="28" t="s">
        <v>126</v>
      </c>
      <c r="D113" s="3">
        <v>107</v>
      </c>
      <c r="E113" s="1" t="s">
        <v>126</v>
      </c>
    </row>
    <row r="114" spans="1:5" x14ac:dyDescent="0.2">
      <c r="A114" s="29">
        <v>108</v>
      </c>
      <c r="B114" s="28" t="s">
        <v>93</v>
      </c>
      <c r="D114" s="3">
        <v>108</v>
      </c>
      <c r="E114" s="93" t="s">
        <v>93</v>
      </c>
    </row>
    <row r="115" spans="1:5" x14ac:dyDescent="0.2">
      <c r="A115" s="29">
        <v>109</v>
      </c>
      <c r="B115" s="28" t="s">
        <v>93</v>
      </c>
      <c r="D115" s="3">
        <v>109</v>
      </c>
      <c r="E115" s="93" t="s">
        <v>93</v>
      </c>
    </row>
    <row r="116" spans="1:5" x14ac:dyDescent="0.2">
      <c r="A116" s="29">
        <v>110</v>
      </c>
      <c r="B116" s="28" t="s">
        <v>127</v>
      </c>
      <c r="D116" s="3">
        <v>110</v>
      </c>
      <c r="E116" s="1" t="s">
        <v>127</v>
      </c>
    </row>
    <row r="117" spans="1:5" x14ac:dyDescent="0.2">
      <c r="A117" s="29">
        <v>111</v>
      </c>
      <c r="B117" s="28" t="s">
        <v>128</v>
      </c>
      <c r="D117" s="3">
        <v>111</v>
      </c>
      <c r="E117" s="1" t="s">
        <v>128</v>
      </c>
    </row>
    <row r="118" spans="1:5" x14ac:dyDescent="0.2">
      <c r="A118" s="29">
        <v>112</v>
      </c>
      <c r="B118" s="28" t="s">
        <v>129</v>
      </c>
      <c r="D118" s="3">
        <v>112</v>
      </c>
      <c r="E118" s="1" t="s">
        <v>129</v>
      </c>
    </row>
    <row r="119" spans="1:5" x14ac:dyDescent="0.2">
      <c r="A119" s="29">
        <v>113</v>
      </c>
      <c r="B119" s="28" t="s">
        <v>93</v>
      </c>
      <c r="D119" s="3">
        <v>113</v>
      </c>
      <c r="E119" s="93" t="s">
        <v>93</v>
      </c>
    </row>
    <row r="120" spans="1:5" x14ac:dyDescent="0.2">
      <c r="A120" s="29">
        <v>114</v>
      </c>
      <c r="B120" s="28" t="s">
        <v>130</v>
      </c>
      <c r="D120" s="3">
        <v>114</v>
      </c>
      <c r="E120" s="108" t="s">
        <v>130</v>
      </c>
    </row>
    <row r="121" spans="1:5" x14ac:dyDescent="0.2">
      <c r="A121" s="29">
        <v>115</v>
      </c>
      <c r="B121" s="28" t="s">
        <v>54</v>
      </c>
      <c r="D121" s="3">
        <v>115</v>
      </c>
      <c r="E121" s="1" t="s">
        <v>54</v>
      </c>
    </row>
    <row r="122" spans="1:5" x14ac:dyDescent="0.2">
      <c r="A122" s="29">
        <v>116</v>
      </c>
      <c r="B122" s="28" t="s">
        <v>131</v>
      </c>
      <c r="D122" s="3">
        <v>116</v>
      </c>
      <c r="E122" s="1" t="s">
        <v>131</v>
      </c>
    </row>
    <row r="123" spans="1:5" x14ac:dyDescent="0.2">
      <c r="A123" s="29">
        <v>117</v>
      </c>
      <c r="B123" s="28" t="s">
        <v>132</v>
      </c>
      <c r="D123" s="3">
        <v>117</v>
      </c>
      <c r="E123" s="1" t="s">
        <v>132</v>
      </c>
    </row>
    <row r="124" spans="1:5" x14ac:dyDescent="0.2">
      <c r="A124" s="29">
        <v>118</v>
      </c>
      <c r="B124" s="28" t="s">
        <v>133</v>
      </c>
      <c r="D124" s="3">
        <v>118</v>
      </c>
      <c r="E124" s="1" t="s">
        <v>133</v>
      </c>
    </row>
    <row r="125" spans="1:5" x14ac:dyDescent="0.2">
      <c r="A125" s="29">
        <v>119</v>
      </c>
      <c r="B125" s="28" t="s">
        <v>55</v>
      </c>
      <c r="D125" s="3">
        <v>119</v>
      </c>
      <c r="E125" s="1" t="s">
        <v>55</v>
      </c>
    </row>
    <row r="126" spans="1:5" x14ac:dyDescent="0.2">
      <c r="A126" s="29">
        <v>120</v>
      </c>
      <c r="B126" s="28" t="s">
        <v>134</v>
      </c>
      <c r="D126" s="3">
        <v>120</v>
      </c>
      <c r="E126" s="1" t="s">
        <v>134</v>
      </c>
    </row>
    <row r="127" spans="1:5" x14ac:dyDescent="0.2">
      <c r="A127" s="29">
        <v>121</v>
      </c>
      <c r="B127" s="28" t="s">
        <v>135</v>
      </c>
      <c r="D127" s="3">
        <v>121</v>
      </c>
      <c r="E127" s="1" t="s">
        <v>135</v>
      </c>
    </row>
    <row r="128" spans="1:5" x14ac:dyDescent="0.2">
      <c r="A128" s="29">
        <v>122</v>
      </c>
      <c r="B128" s="28" t="s">
        <v>136</v>
      </c>
      <c r="D128" s="3">
        <v>122</v>
      </c>
      <c r="E128" s="1" t="s">
        <v>136</v>
      </c>
    </row>
    <row r="129" spans="1:5" x14ac:dyDescent="0.2">
      <c r="A129" s="29">
        <v>123</v>
      </c>
      <c r="B129" s="28" t="s">
        <v>137</v>
      </c>
      <c r="D129" s="3">
        <v>123</v>
      </c>
      <c r="E129" s="1" t="s">
        <v>137</v>
      </c>
    </row>
    <row r="130" spans="1:5" x14ac:dyDescent="0.2">
      <c r="A130" s="29">
        <v>124</v>
      </c>
      <c r="B130" s="28" t="s">
        <v>138</v>
      </c>
      <c r="D130" s="3">
        <v>124</v>
      </c>
      <c r="E130" s="1" t="s">
        <v>138</v>
      </c>
    </row>
    <row r="131" spans="1:5" x14ac:dyDescent="0.2">
      <c r="A131" s="29">
        <v>125</v>
      </c>
      <c r="B131" s="28" t="s">
        <v>93</v>
      </c>
      <c r="D131" s="3">
        <v>125</v>
      </c>
      <c r="E131" s="93" t="s">
        <v>93</v>
      </c>
    </row>
    <row r="132" spans="1:5" x14ac:dyDescent="0.2">
      <c r="A132" s="29">
        <v>126</v>
      </c>
      <c r="B132" s="28" t="s">
        <v>139</v>
      </c>
      <c r="D132" s="3">
        <v>126</v>
      </c>
      <c r="E132" s="1" t="s">
        <v>139</v>
      </c>
    </row>
    <row r="133" spans="1:5" x14ac:dyDescent="0.2">
      <c r="A133" s="29">
        <v>127</v>
      </c>
      <c r="B133" s="28" t="s">
        <v>140</v>
      </c>
      <c r="D133" s="3">
        <v>127</v>
      </c>
      <c r="E133" s="1" t="s">
        <v>140</v>
      </c>
    </row>
    <row r="134" spans="1:5" x14ac:dyDescent="0.2">
      <c r="A134" s="29">
        <v>128</v>
      </c>
      <c r="B134" s="28" t="s">
        <v>141</v>
      </c>
      <c r="D134" s="3">
        <v>128</v>
      </c>
      <c r="E134" s="1" t="s">
        <v>141</v>
      </c>
    </row>
    <row r="135" spans="1:5" x14ac:dyDescent="0.2">
      <c r="A135" s="29">
        <v>129</v>
      </c>
      <c r="B135" s="28" t="s">
        <v>56</v>
      </c>
      <c r="D135" s="3">
        <v>129</v>
      </c>
      <c r="E135" s="1" t="s">
        <v>56</v>
      </c>
    </row>
    <row r="136" spans="1:5" x14ac:dyDescent="0.2">
      <c r="A136" s="29">
        <v>130</v>
      </c>
      <c r="B136" s="28" t="s">
        <v>57</v>
      </c>
      <c r="D136" s="3">
        <v>130</v>
      </c>
      <c r="E136" s="1" t="s">
        <v>57</v>
      </c>
    </row>
    <row r="137" spans="1:5" x14ac:dyDescent="0.2">
      <c r="A137" s="29">
        <v>131</v>
      </c>
      <c r="B137" s="28" t="s">
        <v>186</v>
      </c>
      <c r="D137" s="3">
        <v>131</v>
      </c>
      <c r="E137" s="1" t="s">
        <v>186</v>
      </c>
    </row>
    <row r="138" spans="1:5" x14ac:dyDescent="0.2">
      <c r="A138" s="29">
        <v>132</v>
      </c>
      <c r="B138" s="28" t="s">
        <v>142</v>
      </c>
      <c r="D138" s="3">
        <v>132</v>
      </c>
      <c r="E138" s="1" t="s">
        <v>142</v>
      </c>
    </row>
    <row r="139" spans="1:5" x14ac:dyDescent="0.2">
      <c r="A139" s="29">
        <v>133</v>
      </c>
      <c r="B139" s="28" t="s">
        <v>143</v>
      </c>
      <c r="D139" s="3">
        <v>133</v>
      </c>
      <c r="E139" s="1" t="s">
        <v>143</v>
      </c>
    </row>
    <row r="140" spans="1:5" x14ac:dyDescent="0.2">
      <c r="A140" s="29">
        <v>134</v>
      </c>
      <c r="B140" s="28" t="s">
        <v>144</v>
      </c>
      <c r="D140" s="3">
        <v>134</v>
      </c>
      <c r="E140" s="1" t="s">
        <v>144</v>
      </c>
    </row>
    <row r="141" spans="1:5" x14ac:dyDescent="0.2">
      <c r="A141" s="29">
        <v>135</v>
      </c>
      <c r="B141" s="28" t="s">
        <v>59</v>
      </c>
      <c r="D141" s="3">
        <v>135</v>
      </c>
      <c r="E141" s="1" t="s">
        <v>59</v>
      </c>
    </row>
    <row r="142" spans="1:5" x14ac:dyDescent="0.2">
      <c r="A142" s="29">
        <v>136</v>
      </c>
      <c r="B142" s="28" t="s">
        <v>93</v>
      </c>
      <c r="D142" s="3">
        <v>136</v>
      </c>
      <c r="E142" s="93" t="s">
        <v>93</v>
      </c>
    </row>
    <row r="143" spans="1:5" x14ac:dyDescent="0.2">
      <c r="A143" s="29">
        <v>137</v>
      </c>
      <c r="B143" s="28" t="s">
        <v>60</v>
      </c>
      <c r="D143" s="3">
        <v>137</v>
      </c>
      <c r="E143" s="1" t="s">
        <v>60</v>
      </c>
    </row>
    <row r="144" spans="1:5" x14ac:dyDescent="0.2">
      <c r="A144" s="29">
        <v>138</v>
      </c>
      <c r="B144" s="28" t="s">
        <v>93</v>
      </c>
      <c r="D144" s="3">
        <v>138</v>
      </c>
      <c r="E144" s="93" t="s">
        <v>93</v>
      </c>
    </row>
    <row r="145" spans="1:5" x14ac:dyDescent="0.2">
      <c r="A145" s="29">
        <v>139</v>
      </c>
      <c r="B145" s="28" t="s">
        <v>61</v>
      </c>
      <c r="D145" s="3">
        <v>139</v>
      </c>
      <c r="E145" s="1" t="s">
        <v>61</v>
      </c>
    </row>
    <row r="146" spans="1:5" x14ac:dyDescent="0.2">
      <c r="A146" s="29">
        <v>140</v>
      </c>
      <c r="B146" s="93" t="s">
        <v>498</v>
      </c>
      <c r="D146" s="3">
        <v>140</v>
      </c>
      <c r="E146" s="93" t="s">
        <v>498</v>
      </c>
    </row>
    <row r="147" spans="1:5" x14ac:dyDescent="0.2">
      <c r="A147" s="29">
        <v>141</v>
      </c>
      <c r="B147" s="28" t="s">
        <v>145</v>
      </c>
      <c r="D147" s="3">
        <v>141</v>
      </c>
      <c r="E147" s="1" t="s">
        <v>145</v>
      </c>
    </row>
    <row r="148" spans="1:5" x14ac:dyDescent="0.2">
      <c r="A148" s="29">
        <v>142</v>
      </c>
      <c r="B148" s="28" t="s">
        <v>93</v>
      </c>
      <c r="D148" s="3">
        <v>142</v>
      </c>
      <c r="E148" s="93" t="s">
        <v>93</v>
      </c>
    </row>
    <row r="149" spans="1:5" x14ac:dyDescent="0.2">
      <c r="A149" s="29">
        <v>143</v>
      </c>
      <c r="B149" s="28" t="s">
        <v>93</v>
      </c>
      <c r="D149" s="3">
        <v>143</v>
      </c>
      <c r="E149" s="93" t="s">
        <v>93</v>
      </c>
    </row>
    <row r="150" spans="1:5" x14ac:dyDescent="0.2">
      <c r="A150" s="29">
        <v>144</v>
      </c>
      <c r="B150" s="28" t="s">
        <v>93</v>
      </c>
      <c r="D150" s="3">
        <v>144</v>
      </c>
      <c r="E150" s="93" t="s">
        <v>93</v>
      </c>
    </row>
    <row r="151" spans="1:5" x14ac:dyDescent="0.2">
      <c r="A151" s="29">
        <v>145</v>
      </c>
      <c r="B151" s="103" t="s">
        <v>355</v>
      </c>
      <c r="D151" s="3">
        <v>145</v>
      </c>
      <c r="E151" s="1" t="s">
        <v>355</v>
      </c>
    </row>
    <row r="152" spans="1:5" x14ac:dyDescent="0.2">
      <c r="A152" s="29">
        <v>146</v>
      </c>
      <c r="B152" s="28" t="s">
        <v>93</v>
      </c>
      <c r="D152" s="3">
        <v>146</v>
      </c>
      <c r="E152" s="93" t="s">
        <v>93</v>
      </c>
    </row>
    <row r="153" spans="1:5" x14ac:dyDescent="0.2">
      <c r="A153" s="29">
        <v>147</v>
      </c>
      <c r="B153" s="28" t="s">
        <v>62</v>
      </c>
      <c r="D153" s="3">
        <v>147</v>
      </c>
      <c r="E153" s="1" t="s">
        <v>62</v>
      </c>
    </row>
    <row r="154" spans="1:5" x14ac:dyDescent="0.2">
      <c r="A154" s="29">
        <v>148</v>
      </c>
      <c r="B154" s="93" t="s">
        <v>499</v>
      </c>
      <c r="D154" s="3">
        <v>148</v>
      </c>
      <c r="E154" s="93" t="s">
        <v>499</v>
      </c>
    </row>
    <row r="155" spans="1:5" x14ac:dyDescent="0.2">
      <c r="A155" s="29">
        <v>149</v>
      </c>
      <c r="B155" s="28" t="s">
        <v>93</v>
      </c>
      <c r="D155" s="3">
        <v>149</v>
      </c>
      <c r="E155" s="93" t="s">
        <v>93</v>
      </c>
    </row>
    <row r="156" spans="1:5" x14ac:dyDescent="0.2">
      <c r="A156" s="29">
        <v>150</v>
      </c>
      <c r="B156" s="28" t="s">
        <v>93</v>
      </c>
      <c r="D156" s="3">
        <v>150</v>
      </c>
      <c r="E156" s="93" t="s">
        <v>93</v>
      </c>
    </row>
    <row r="157" spans="1:5" x14ac:dyDescent="0.2">
      <c r="A157" s="29">
        <v>151</v>
      </c>
      <c r="B157" s="28" t="s">
        <v>93</v>
      </c>
      <c r="D157" s="3">
        <v>151</v>
      </c>
      <c r="E157" s="93" t="s">
        <v>93</v>
      </c>
    </row>
    <row r="158" spans="1:5" x14ac:dyDescent="0.2">
      <c r="A158" s="29">
        <v>152</v>
      </c>
      <c r="B158" s="28" t="s">
        <v>93</v>
      </c>
      <c r="D158" s="3">
        <v>152</v>
      </c>
      <c r="E158" s="93" t="s">
        <v>93</v>
      </c>
    </row>
    <row r="159" spans="1:5" x14ac:dyDescent="0.2">
      <c r="A159" s="29">
        <v>153</v>
      </c>
      <c r="B159" s="28" t="s">
        <v>93</v>
      </c>
      <c r="D159" s="3">
        <v>153</v>
      </c>
      <c r="E159" s="93" t="s">
        <v>93</v>
      </c>
    </row>
    <row r="160" spans="1:5" x14ac:dyDescent="0.2">
      <c r="A160" s="29">
        <v>154</v>
      </c>
      <c r="B160" s="105" t="s">
        <v>356</v>
      </c>
      <c r="D160" s="3">
        <v>154</v>
      </c>
      <c r="E160" s="107" t="s">
        <v>356</v>
      </c>
    </row>
    <row r="161" spans="1:5" x14ac:dyDescent="0.2">
      <c r="A161" s="29">
        <v>155</v>
      </c>
      <c r="B161" s="28" t="s">
        <v>93</v>
      </c>
      <c r="D161" s="3">
        <v>155</v>
      </c>
      <c r="E161" s="93" t="s">
        <v>93</v>
      </c>
    </row>
    <row r="162" spans="1:5" x14ac:dyDescent="0.2">
      <c r="A162" s="29">
        <v>156</v>
      </c>
      <c r="B162" s="28" t="s">
        <v>63</v>
      </c>
      <c r="D162" s="3">
        <v>156</v>
      </c>
      <c r="E162" s="1" t="s">
        <v>63</v>
      </c>
    </row>
    <row r="163" spans="1:5" x14ac:dyDescent="0.2">
      <c r="A163" s="29">
        <v>157</v>
      </c>
      <c r="B163" s="28" t="s">
        <v>64</v>
      </c>
      <c r="D163" s="3">
        <v>157</v>
      </c>
      <c r="E163" s="1" t="s">
        <v>64</v>
      </c>
    </row>
    <row r="164" spans="1:5" x14ac:dyDescent="0.2">
      <c r="A164" s="29">
        <v>158</v>
      </c>
      <c r="B164" s="28" t="s">
        <v>93</v>
      </c>
      <c r="D164" s="3">
        <v>158</v>
      </c>
      <c r="E164" s="93" t="s">
        <v>93</v>
      </c>
    </row>
    <row r="165" spans="1:5" x14ac:dyDescent="0.2">
      <c r="A165" s="29">
        <v>159</v>
      </c>
      <c r="B165" s="28" t="s">
        <v>66</v>
      </c>
      <c r="D165" s="3">
        <v>159</v>
      </c>
      <c r="E165" s="1" t="s">
        <v>66</v>
      </c>
    </row>
    <row r="166" spans="1:5" x14ac:dyDescent="0.2">
      <c r="A166" s="29">
        <v>160</v>
      </c>
      <c r="B166" s="28" t="s">
        <v>67</v>
      </c>
      <c r="D166" s="3">
        <v>160</v>
      </c>
      <c r="E166" s="1" t="s">
        <v>67</v>
      </c>
    </row>
    <row r="167" spans="1:5" x14ac:dyDescent="0.2">
      <c r="A167" s="29">
        <v>161</v>
      </c>
      <c r="B167" s="28" t="s">
        <v>68</v>
      </c>
      <c r="D167" s="3">
        <v>161</v>
      </c>
      <c r="E167" s="1" t="s">
        <v>68</v>
      </c>
    </row>
    <row r="168" spans="1:5" x14ac:dyDescent="0.2">
      <c r="A168" s="29">
        <v>162</v>
      </c>
      <c r="B168" s="28" t="s">
        <v>69</v>
      </c>
      <c r="D168" s="3">
        <v>162</v>
      </c>
      <c r="E168" s="108" t="s">
        <v>69</v>
      </c>
    </row>
    <row r="169" spans="1:5" x14ac:dyDescent="0.2">
      <c r="A169" s="29">
        <v>163</v>
      </c>
      <c r="B169" s="28" t="s">
        <v>70</v>
      </c>
      <c r="D169" s="3">
        <v>163</v>
      </c>
      <c r="E169" s="108" t="s">
        <v>70</v>
      </c>
    </row>
    <row r="170" spans="1:5" x14ac:dyDescent="0.2">
      <c r="A170" s="29">
        <v>164</v>
      </c>
      <c r="B170" s="28" t="s">
        <v>71</v>
      </c>
      <c r="D170" s="3">
        <v>164</v>
      </c>
      <c r="E170" s="1" t="s">
        <v>71</v>
      </c>
    </row>
    <row r="171" spans="1:5" x14ac:dyDescent="0.2">
      <c r="A171" s="29">
        <v>165</v>
      </c>
      <c r="B171" s="28" t="s">
        <v>72</v>
      </c>
      <c r="D171" s="3">
        <v>165</v>
      </c>
      <c r="E171" s="108" t="s">
        <v>72</v>
      </c>
    </row>
    <row r="172" spans="1:5" x14ac:dyDescent="0.2">
      <c r="A172" s="29">
        <v>166</v>
      </c>
      <c r="B172" s="28" t="s">
        <v>93</v>
      </c>
      <c r="D172" s="3">
        <v>166</v>
      </c>
      <c r="E172" s="93" t="s">
        <v>93</v>
      </c>
    </row>
    <row r="173" spans="1:5" x14ac:dyDescent="0.2">
      <c r="A173" s="29">
        <v>167</v>
      </c>
      <c r="B173" s="28" t="s">
        <v>73</v>
      </c>
      <c r="D173" s="3">
        <v>167</v>
      </c>
      <c r="E173" s="1" t="s">
        <v>73</v>
      </c>
    </row>
    <row r="174" spans="1:5" x14ac:dyDescent="0.2">
      <c r="A174" s="29">
        <v>168</v>
      </c>
      <c r="B174" s="28" t="s">
        <v>93</v>
      </c>
      <c r="D174" s="3">
        <v>168</v>
      </c>
      <c r="E174" s="93" t="s">
        <v>93</v>
      </c>
    </row>
    <row r="175" spans="1:5" x14ac:dyDescent="0.2">
      <c r="A175" s="29">
        <v>169</v>
      </c>
      <c r="B175" s="28" t="s">
        <v>146</v>
      </c>
      <c r="D175" s="3">
        <v>169</v>
      </c>
      <c r="E175" s="1" t="s">
        <v>146</v>
      </c>
    </row>
    <row r="176" spans="1:5" x14ac:dyDescent="0.2">
      <c r="A176" s="29">
        <v>170</v>
      </c>
      <c r="B176" s="93" t="s">
        <v>500</v>
      </c>
      <c r="D176" s="3">
        <v>170</v>
      </c>
      <c r="E176" s="93" t="s">
        <v>500</v>
      </c>
    </row>
    <row r="177" spans="1:5" x14ac:dyDescent="0.2">
      <c r="A177" s="29">
        <v>171</v>
      </c>
      <c r="B177" s="28" t="s">
        <v>93</v>
      </c>
      <c r="D177" s="3">
        <v>171</v>
      </c>
      <c r="E177" s="93" t="s">
        <v>93</v>
      </c>
    </row>
    <row r="178" spans="1:5" x14ac:dyDescent="0.2">
      <c r="A178" s="29">
        <v>172</v>
      </c>
      <c r="B178" s="28" t="s">
        <v>147</v>
      </c>
      <c r="D178" s="3">
        <v>172</v>
      </c>
      <c r="E178" s="1" t="s">
        <v>147</v>
      </c>
    </row>
    <row r="179" spans="1:5" x14ac:dyDescent="0.2">
      <c r="A179" s="29">
        <v>173</v>
      </c>
      <c r="B179" s="28" t="s">
        <v>93</v>
      </c>
      <c r="D179" s="3">
        <v>173</v>
      </c>
      <c r="E179" s="93" t="s">
        <v>93</v>
      </c>
    </row>
    <row r="180" spans="1:5" x14ac:dyDescent="0.2">
      <c r="A180" s="29">
        <v>174</v>
      </c>
      <c r="B180" s="28" t="s">
        <v>74</v>
      </c>
      <c r="D180" s="3">
        <v>174</v>
      </c>
      <c r="E180" s="1" t="s">
        <v>74</v>
      </c>
    </row>
    <row r="181" spans="1:5" x14ac:dyDescent="0.2">
      <c r="A181" s="29">
        <v>175</v>
      </c>
      <c r="B181" s="103" t="s">
        <v>357</v>
      </c>
      <c r="D181" s="3">
        <v>175</v>
      </c>
      <c r="E181" s="1" t="s">
        <v>357</v>
      </c>
    </row>
    <row r="182" spans="1:5" x14ac:dyDescent="0.2">
      <c r="A182" s="29">
        <v>176</v>
      </c>
      <c r="B182" s="28" t="s">
        <v>187</v>
      </c>
      <c r="D182" s="3">
        <v>176</v>
      </c>
      <c r="E182" s="1" t="s">
        <v>187</v>
      </c>
    </row>
    <row r="183" spans="1:5" x14ac:dyDescent="0.2">
      <c r="A183" s="29">
        <v>177</v>
      </c>
      <c r="B183" s="103" t="s">
        <v>358</v>
      </c>
      <c r="D183" s="3">
        <v>177</v>
      </c>
      <c r="E183" s="107" t="s">
        <v>358</v>
      </c>
    </row>
    <row r="184" spans="1:5" x14ac:dyDescent="0.2">
      <c r="A184" s="29">
        <v>178</v>
      </c>
      <c r="B184" s="28" t="s">
        <v>93</v>
      </c>
      <c r="D184" s="3">
        <v>178</v>
      </c>
      <c r="E184" s="93" t="s">
        <v>93</v>
      </c>
    </row>
    <row r="185" spans="1:5" x14ac:dyDescent="0.2">
      <c r="A185" s="29">
        <v>179</v>
      </c>
      <c r="B185" s="28" t="s">
        <v>93</v>
      </c>
      <c r="D185" s="3">
        <v>179</v>
      </c>
      <c r="E185" s="93" t="s">
        <v>93</v>
      </c>
    </row>
    <row r="186" spans="1:5" x14ac:dyDescent="0.2">
      <c r="A186" s="29">
        <v>180</v>
      </c>
      <c r="B186" s="28" t="s">
        <v>148</v>
      </c>
      <c r="D186" s="3">
        <v>180</v>
      </c>
      <c r="E186" s="1" t="s">
        <v>148</v>
      </c>
    </row>
    <row r="187" spans="1:5" x14ac:dyDescent="0.2">
      <c r="A187" s="29">
        <v>181</v>
      </c>
      <c r="B187" s="28" t="s">
        <v>93</v>
      </c>
      <c r="D187" s="3">
        <v>181</v>
      </c>
      <c r="E187" s="93" t="s">
        <v>93</v>
      </c>
    </row>
    <row r="188" spans="1:5" x14ac:dyDescent="0.2">
      <c r="A188" s="29">
        <v>182</v>
      </c>
      <c r="B188" s="103" t="s">
        <v>359</v>
      </c>
      <c r="D188" s="3">
        <v>182</v>
      </c>
      <c r="E188" s="107" t="s">
        <v>359</v>
      </c>
    </row>
    <row r="189" spans="1:5" x14ac:dyDescent="0.2">
      <c r="A189" s="29">
        <v>183</v>
      </c>
      <c r="B189" s="28" t="s">
        <v>85</v>
      </c>
      <c r="D189" s="3">
        <v>183</v>
      </c>
      <c r="E189" s="1" t="s">
        <v>85</v>
      </c>
    </row>
    <row r="190" spans="1:5" x14ac:dyDescent="0.2">
      <c r="A190" s="29">
        <v>184</v>
      </c>
      <c r="B190" s="28" t="s">
        <v>93</v>
      </c>
      <c r="D190" s="3">
        <v>184</v>
      </c>
      <c r="E190" s="93" t="s">
        <v>93</v>
      </c>
    </row>
    <row r="191" spans="1:5" x14ac:dyDescent="0.2">
      <c r="A191" s="29">
        <v>185</v>
      </c>
      <c r="B191" s="28" t="s">
        <v>93</v>
      </c>
      <c r="D191" s="3">
        <v>185</v>
      </c>
      <c r="E191" s="93" t="s">
        <v>93</v>
      </c>
    </row>
    <row r="192" spans="1:5" x14ac:dyDescent="0.2">
      <c r="A192" s="29">
        <v>186</v>
      </c>
      <c r="B192" s="28" t="s">
        <v>86</v>
      </c>
      <c r="D192" s="3">
        <v>186</v>
      </c>
      <c r="E192" s="1" t="s">
        <v>86</v>
      </c>
    </row>
    <row r="193" spans="1:5" x14ac:dyDescent="0.2">
      <c r="A193" s="29">
        <v>187</v>
      </c>
      <c r="B193" s="28" t="s">
        <v>149</v>
      </c>
      <c r="D193" s="3">
        <v>187</v>
      </c>
      <c r="E193" s="1" t="s">
        <v>149</v>
      </c>
    </row>
    <row r="194" spans="1:5" x14ac:dyDescent="0.2">
      <c r="A194" s="29">
        <v>188</v>
      </c>
      <c r="B194" s="103" t="s">
        <v>360</v>
      </c>
      <c r="D194" s="3">
        <v>188</v>
      </c>
      <c r="E194" s="107" t="s">
        <v>360</v>
      </c>
    </row>
    <row r="195" spans="1:5" x14ac:dyDescent="0.2">
      <c r="A195" s="29">
        <v>189</v>
      </c>
      <c r="B195" s="93" t="s">
        <v>501</v>
      </c>
      <c r="D195" s="3">
        <v>189</v>
      </c>
      <c r="E195" s="93" t="s">
        <v>501</v>
      </c>
    </row>
    <row r="196" spans="1:5" x14ac:dyDescent="0.2">
      <c r="A196" s="29">
        <v>190</v>
      </c>
      <c r="B196" s="28" t="s">
        <v>93</v>
      </c>
      <c r="D196" s="3">
        <v>190</v>
      </c>
      <c r="E196" s="93" t="s">
        <v>93</v>
      </c>
    </row>
    <row r="197" spans="1:5" x14ac:dyDescent="0.2">
      <c r="A197" s="29">
        <v>191</v>
      </c>
      <c r="B197" s="93" t="s">
        <v>502</v>
      </c>
      <c r="D197" s="3">
        <v>191</v>
      </c>
      <c r="E197" s="93" t="s">
        <v>502</v>
      </c>
    </row>
    <row r="198" spans="1:5" x14ac:dyDescent="0.2">
      <c r="A198" s="29">
        <v>192</v>
      </c>
      <c r="B198" s="28" t="s">
        <v>93</v>
      </c>
      <c r="D198" s="3">
        <v>192</v>
      </c>
      <c r="E198" s="93" t="s">
        <v>93</v>
      </c>
    </row>
    <row r="199" spans="1:5" x14ac:dyDescent="0.2">
      <c r="A199" s="29">
        <v>193</v>
      </c>
      <c r="B199" s="103" t="s">
        <v>361</v>
      </c>
      <c r="D199" s="3">
        <v>193</v>
      </c>
      <c r="E199" s="107" t="s">
        <v>361</v>
      </c>
    </row>
    <row r="200" spans="1:5" x14ac:dyDescent="0.2">
      <c r="A200" s="29">
        <v>194</v>
      </c>
      <c r="B200" s="28" t="s">
        <v>93</v>
      </c>
      <c r="D200" s="3">
        <v>194</v>
      </c>
      <c r="E200" s="93" t="s">
        <v>93</v>
      </c>
    </row>
    <row r="201" spans="1:5" x14ac:dyDescent="0.2">
      <c r="A201" s="29">
        <v>195</v>
      </c>
      <c r="B201" s="28" t="s">
        <v>93</v>
      </c>
      <c r="D201" s="3">
        <v>195</v>
      </c>
      <c r="E201" s="93" t="s">
        <v>93</v>
      </c>
    </row>
    <row r="202" spans="1:5" x14ac:dyDescent="0.2">
      <c r="A202" s="29">
        <v>196</v>
      </c>
      <c r="B202" s="103" t="s">
        <v>362</v>
      </c>
      <c r="D202" s="3">
        <v>196</v>
      </c>
      <c r="E202" s="107" t="s">
        <v>362</v>
      </c>
    </row>
    <row r="203" spans="1:5" x14ac:dyDescent="0.2">
      <c r="A203" s="29">
        <v>197</v>
      </c>
      <c r="B203" s="28" t="s">
        <v>150</v>
      </c>
      <c r="D203" s="3">
        <v>197</v>
      </c>
      <c r="E203" s="1" t="s">
        <v>150</v>
      </c>
    </row>
    <row r="204" spans="1:5" x14ac:dyDescent="0.2">
      <c r="A204" s="29">
        <v>198</v>
      </c>
      <c r="B204" s="28" t="s">
        <v>93</v>
      </c>
      <c r="D204" s="3">
        <v>198</v>
      </c>
      <c r="E204" s="93" t="s">
        <v>93</v>
      </c>
    </row>
    <row r="205" spans="1:5" x14ac:dyDescent="0.2">
      <c r="A205" s="29">
        <v>199</v>
      </c>
      <c r="B205" s="28" t="s">
        <v>93</v>
      </c>
      <c r="D205" s="3">
        <v>199</v>
      </c>
      <c r="E205" s="93" t="s">
        <v>93</v>
      </c>
    </row>
    <row r="206" spans="1:5" x14ac:dyDescent="0.2">
      <c r="A206" s="29">
        <v>200</v>
      </c>
      <c r="B206" s="28" t="s">
        <v>93</v>
      </c>
      <c r="D206" s="3">
        <v>200</v>
      </c>
      <c r="E206" s="93" t="s">
        <v>93</v>
      </c>
    </row>
    <row r="207" spans="1:5" x14ac:dyDescent="0.2">
      <c r="A207" s="29">
        <v>201</v>
      </c>
      <c r="B207" s="93" t="s">
        <v>503</v>
      </c>
      <c r="D207" s="3">
        <v>201</v>
      </c>
      <c r="E207" s="93" t="s">
        <v>503</v>
      </c>
    </row>
    <row r="208" spans="1:5" x14ac:dyDescent="0.2">
      <c r="A208" s="29">
        <v>202</v>
      </c>
      <c r="B208" s="28" t="s">
        <v>151</v>
      </c>
      <c r="D208" s="3">
        <v>202</v>
      </c>
      <c r="E208" s="1" t="s">
        <v>151</v>
      </c>
    </row>
    <row r="209" spans="1:5" x14ac:dyDescent="0.2">
      <c r="A209" s="29">
        <v>203</v>
      </c>
      <c r="B209" s="28" t="s">
        <v>93</v>
      </c>
      <c r="D209" s="3">
        <v>203</v>
      </c>
      <c r="E209" s="93" t="s">
        <v>93</v>
      </c>
    </row>
    <row r="210" spans="1:5" x14ac:dyDescent="0.2">
      <c r="A210" s="29">
        <v>204</v>
      </c>
      <c r="B210" s="28" t="s">
        <v>93</v>
      </c>
      <c r="D210" s="3">
        <v>204</v>
      </c>
      <c r="E210" s="93" t="s">
        <v>93</v>
      </c>
    </row>
    <row r="211" spans="1:5" x14ac:dyDescent="0.2">
      <c r="A211" s="29">
        <v>205</v>
      </c>
      <c r="B211" s="28" t="s">
        <v>93</v>
      </c>
      <c r="D211" s="3">
        <v>205</v>
      </c>
      <c r="E211" s="93" t="s">
        <v>93</v>
      </c>
    </row>
    <row r="212" spans="1:5" x14ac:dyDescent="0.2">
      <c r="A212" s="29">
        <v>206</v>
      </c>
      <c r="B212" s="93" t="s">
        <v>504</v>
      </c>
      <c r="D212" s="3">
        <v>206</v>
      </c>
      <c r="E212" s="93" t="s">
        <v>504</v>
      </c>
    </row>
    <row r="213" spans="1:5" x14ac:dyDescent="0.2">
      <c r="A213" s="29">
        <v>207</v>
      </c>
      <c r="B213" s="28" t="s">
        <v>93</v>
      </c>
      <c r="D213" s="3">
        <v>207</v>
      </c>
      <c r="E213" s="93" t="s">
        <v>93</v>
      </c>
    </row>
    <row r="214" spans="1:5" x14ac:dyDescent="0.2">
      <c r="A214" s="29">
        <v>208</v>
      </c>
      <c r="B214" s="103" t="s">
        <v>363</v>
      </c>
      <c r="D214" s="3">
        <v>208</v>
      </c>
      <c r="E214" s="1" t="s">
        <v>363</v>
      </c>
    </row>
    <row r="215" spans="1:5" x14ac:dyDescent="0.2">
      <c r="A215" s="29">
        <v>209</v>
      </c>
      <c r="B215" s="28" t="s">
        <v>93</v>
      </c>
      <c r="D215" s="3">
        <v>209</v>
      </c>
      <c r="E215" s="93" t="s">
        <v>93</v>
      </c>
    </row>
    <row r="216" spans="1:5" x14ac:dyDescent="0.2">
      <c r="A216" s="29">
        <v>210</v>
      </c>
      <c r="B216" s="28" t="s">
        <v>152</v>
      </c>
      <c r="D216" s="3">
        <v>210</v>
      </c>
      <c r="E216" s="108" t="s">
        <v>152</v>
      </c>
    </row>
    <row r="217" spans="1:5" x14ac:dyDescent="0.2">
      <c r="A217" s="29">
        <v>211</v>
      </c>
      <c r="B217" s="103" t="s">
        <v>364</v>
      </c>
      <c r="D217" s="3">
        <v>211</v>
      </c>
      <c r="E217" s="1" t="s">
        <v>364</v>
      </c>
    </row>
    <row r="218" spans="1:5" x14ac:dyDescent="0.2">
      <c r="A218" s="29">
        <v>212</v>
      </c>
      <c r="B218" s="28" t="s">
        <v>93</v>
      </c>
      <c r="D218" s="3">
        <v>212</v>
      </c>
      <c r="E218" s="93" t="s">
        <v>93</v>
      </c>
    </row>
    <row r="219" spans="1:5" x14ac:dyDescent="0.2">
      <c r="A219" s="29">
        <v>213</v>
      </c>
      <c r="B219" s="28" t="s">
        <v>153</v>
      </c>
      <c r="D219" s="3">
        <v>213</v>
      </c>
      <c r="E219" s="1" t="s">
        <v>153</v>
      </c>
    </row>
    <row r="220" spans="1:5" x14ac:dyDescent="0.2">
      <c r="A220" s="29">
        <v>214</v>
      </c>
      <c r="B220" s="103" t="s">
        <v>365</v>
      </c>
      <c r="D220" s="3">
        <v>214</v>
      </c>
      <c r="E220" s="1" t="s">
        <v>365</v>
      </c>
    </row>
    <row r="221" spans="1:5" x14ac:dyDescent="0.2">
      <c r="A221" s="29">
        <v>215</v>
      </c>
      <c r="B221" s="93" t="s">
        <v>505</v>
      </c>
      <c r="D221" s="3">
        <v>215</v>
      </c>
      <c r="E221" s="93" t="s">
        <v>505</v>
      </c>
    </row>
    <row r="222" spans="1:5" x14ac:dyDescent="0.2">
      <c r="A222" s="29">
        <v>216</v>
      </c>
      <c r="B222" s="28" t="s">
        <v>154</v>
      </c>
      <c r="D222" s="3">
        <v>216</v>
      </c>
      <c r="E222" s="108" t="s">
        <v>154</v>
      </c>
    </row>
    <row r="223" spans="1:5" x14ac:dyDescent="0.2">
      <c r="A223" s="29">
        <v>217</v>
      </c>
      <c r="B223" s="28" t="s">
        <v>155</v>
      </c>
      <c r="D223" s="3">
        <v>217</v>
      </c>
      <c r="E223" s="1" t="s">
        <v>155</v>
      </c>
    </row>
    <row r="224" spans="1:5" x14ac:dyDescent="0.2">
      <c r="A224" s="29">
        <v>218</v>
      </c>
      <c r="B224" s="28" t="s">
        <v>93</v>
      </c>
      <c r="D224" s="3">
        <v>218</v>
      </c>
      <c r="E224" s="93" t="s">
        <v>93</v>
      </c>
    </row>
    <row r="225" spans="1:5" x14ac:dyDescent="0.2">
      <c r="A225" s="29">
        <v>219</v>
      </c>
      <c r="B225" s="28" t="s">
        <v>156</v>
      </c>
      <c r="D225" s="3">
        <v>219</v>
      </c>
      <c r="E225" s="1" t="s">
        <v>156</v>
      </c>
    </row>
    <row r="226" spans="1:5" x14ac:dyDescent="0.2">
      <c r="A226" s="29">
        <v>220</v>
      </c>
      <c r="B226" s="28" t="s">
        <v>160</v>
      </c>
      <c r="D226" s="3">
        <v>220</v>
      </c>
      <c r="E226" s="1" t="s">
        <v>160</v>
      </c>
    </row>
    <row r="227" spans="1:5" x14ac:dyDescent="0.2">
      <c r="A227" s="29">
        <v>221</v>
      </c>
      <c r="B227" s="28" t="s">
        <v>161</v>
      </c>
      <c r="D227" s="3">
        <v>221</v>
      </c>
      <c r="E227" s="1" t="s">
        <v>161</v>
      </c>
    </row>
    <row r="228" spans="1:5" x14ac:dyDescent="0.2">
      <c r="A228" s="29">
        <v>222</v>
      </c>
      <c r="B228" s="28" t="s">
        <v>162</v>
      </c>
      <c r="D228" s="3">
        <v>222</v>
      </c>
      <c r="E228" s="1" t="s">
        <v>162</v>
      </c>
    </row>
    <row r="229" spans="1:5" x14ac:dyDescent="0.2">
      <c r="A229" s="29">
        <v>223</v>
      </c>
      <c r="B229" s="103" t="s">
        <v>366</v>
      </c>
      <c r="D229" s="3">
        <v>223</v>
      </c>
      <c r="E229" s="1" t="s">
        <v>366</v>
      </c>
    </row>
    <row r="230" spans="1:5" x14ac:dyDescent="0.2">
      <c r="A230" s="29">
        <v>224</v>
      </c>
      <c r="B230" s="93" t="s">
        <v>506</v>
      </c>
      <c r="D230" s="3">
        <v>224</v>
      </c>
      <c r="E230" s="93" t="s">
        <v>506</v>
      </c>
    </row>
    <row r="231" spans="1:5" x14ac:dyDescent="0.2">
      <c r="A231" s="29">
        <v>225</v>
      </c>
      <c r="B231" s="28" t="s">
        <v>163</v>
      </c>
      <c r="D231" s="3">
        <v>225</v>
      </c>
      <c r="E231" s="1" t="s">
        <v>163</v>
      </c>
    </row>
    <row r="232" spans="1:5" x14ac:dyDescent="0.2">
      <c r="A232" s="29">
        <v>226</v>
      </c>
      <c r="B232" s="103" t="s">
        <v>367</v>
      </c>
      <c r="D232" s="3">
        <v>226</v>
      </c>
      <c r="E232" s="1" t="s">
        <v>367</v>
      </c>
    </row>
    <row r="233" spans="1:5" x14ac:dyDescent="0.2">
      <c r="A233" s="29">
        <v>227</v>
      </c>
      <c r="B233" s="103" t="s">
        <v>368</v>
      </c>
      <c r="D233" s="3">
        <v>227</v>
      </c>
      <c r="E233" s="1" t="s">
        <v>368</v>
      </c>
    </row>
    <row r="234" spans="1:5" x14ac:dyDescent="0.2">
      <c r="A234" s="29">
        <v>228</v>
      </c>
      <c r="B234" s="103" t="s">
        <v>369</v>
      </c>
      <c r="D234" s="3">
        <v>228</v>
      </c>
      <c r="E234" s="1" t="s">
        <v>369</v>
      </c>
    </row>
    <row r="235" spans="1:5" x14ac:dyDescent="0.2">
      <c r="A235" s="29">
        <v>229</v>
      </c>
      <c r="B235" s="103" t="s">
        <v>370</v>
      </c>
      <c r="D235" s="3">
        <v>229</v>
      </c>
      <c r="E235" s="1" t="s">
        <v>370</v>
      </c>
    </row>
    <row r="236" spans="1:5" x14ac:dyDescent="0.2">
      <c r="A236" s="29">
        <v>230</v>
      </c>
      <c r="B236" s="28" t="s">
        <v>93</v>
      </c>
      <c r="D236" s="3">
        <v>230</v>
      </c>
      <c r="E236" s="93" t="s">
        <v>93</v>
      </c>
    </row>
    <row r="237" spans="1:5" x14ac:dyDescent="0.2">
      <c r="A237" s="29">
        <v>231</v>
      </c>
      <c r="B237" s="28" t="s">
        <v>164</v>
      </c>
      <c r="D237" s="3">
        <v>231</v>
      </c>
      <c r="E237" s="1" t="s">
        <v>164</v>
      </c>
    </row>
    <row r="238" spans="1:5" x14ac:dyDescent="0.2">
      <c r="A238" s="29">
        <v>232</v>
      </c>
      <c r="B238" s="28" t="s">
        <v>93</v>
      </c>
      <c r="D238" s="3">
        <v>232</v>
      </c>
      <c r="E238" s="93" t="s">
        <v>93</v>
      </c>
    </row>
    <row r="239" spans="1:5" x14ac:dyDescent="0.2">
      <c r="A239" s="29">
        <v>233</v>
      </c>
      <c r="B239" s="28" t="s">
        <v>165</v>
      </c>
      <c r="D239" s="3">
        <v>233</v>
      </c>
      <c r="E239" s="108" t="s">
        <v>165</v>
      </c>
    </row>
    <row r="240" spans="1:5" x14ac:dyDescent="0.2">
      <c r="A240" s="29">
        <v>234</v>
      </c>
      <c r="B240" s="28" t="s">
        <v>93</v>
      </c>
      <c r="D240" s="3">
        <v>234</v>
      </c>
      <c r="E240" s="93" t="s">
        <v>93</v>
      </c>
    </row>
    <row r="241" spans="1:5" x14ac:dyDescent="0.2">
      <c r="A241" s="29">
        <v>235</v>
      </c>
      <c r="B241" s="28" t="s">
        <v>166</v>
      </c>
      <c r="D241" s="3">
        <v>235</v>
      </c>
      <c r="E241" s="1" t="s">
        <v>166</v>
      </c>
    </row>
    <row r="242" spans="1:5" x14ac:dyDescent="0.2">
      <c r="A242" s="29">
        <v>237</v>
      </c>
      <c r="B242" s="103" t="s">
        <v>371</v>
      </c>
      <c r="D242" s="3">
        <v>237</v>
      </c>
      <c r="E242" s="108" t="s">
        <v>371</v>
      </c>
    </row>
    <row r="243" spans="1:5" x14ac:dyDescent="0.2">
      <c r="A243" s="29">
        <v>236</v>
      </c>
      <c r="B243" s="28" t="s">
        <v>167</v>
      </c>
      <c r="D243" s="3">
        <v>236</v>
      </c>
      <c r="E243" s="1" t="s">
        <v>167</v>
      </c>
    </row>
    <row r="244" spans="1:5" x14ac:dyDescent="0.2">
      <c r="A244" s="29">
        <v>238</v>
      </c>
      <c r="B244" s="28" t="s">
        <v>168</v>
      </c>
      <c r="D244" s="3">
        <v>238</v>
      </c>
      <c r="E244" s="1" t="s">
        <v>168</v>
      </c>
    </row>
    <row r="245" spans="1:5" x14ac:dyDescent="0.2">
      <c r="A245" s="29">
        <v>239</v>
      </c>
      <c r="B245" s="103" t="s">
        <v>372</v>
      </c>
      <c r="D245" s="3">
        <v>239</v>
      </c>
      <c r="E245" s="1" t="s">
        <v>372</v>
      </c>
    </row>
    <row r="246" spans="1:5" x14ac:dyDescent="0.2">
      <c r="A246" s="29">
        <v>240</v>
      </c>
      <c r="B246" s="28" t="s">
        <v>169</v>
      </c>
      <c r="D246" s="3">
        <v>240</v>
      </c>
      <c r="E246" s="1" t="s">
        <v>169</v>
      </c>
    </row>
    <row r="247" spans="1:5" x14ac:dyDescent="0.2">
      <c r="A247" s="29">
        <v>241</v>
      </c>
      <c r="B247" s="93" t="s">
        <v>507</v>
      </c>
      <c r="D247" s="3">
        <v>241</v>
      </c>
      <c r="E247" s="93" t="s">
        <v>507</v>
      </c>
    </row>
    <row r="248" spans="1:5" x14ac:dyDescent="0.2">
      <c r="A248" s="29">
        <v>242</v>
      </c>
      <c r="B248" s="103" t="s">
        <v>373</v>
      </c>
      <c r="D248" s="3">
        <v>242</v>
      </c>
      <c r="E248" s="1" t="s">
        <v>373</v>
      </c>
    </row>
    <row r="249" spans="1:5" x14ac:dyDescent="0.2">
      <c r="A249" s="29">
        <v>243</v>
      </c>
      <c r="B249" s="28" t="s">
        <v>170</v>
      </c>
      <c r="D249" s="3">
        <v>243</v>
      </c>
      <c r="E249" s="1" t="s">
        <v>170</v>
      </c>
    </row>
    <row r="250" spans="1:5" x14ac:dyDescent="0.2">
      <c r="A250" s="29">
        <v>244</v>
      </c>
      <c r="B250" s="28" t="s">
        <v>171</v>
      </c>
      <c r="D250" s="3">
        <v>244</v>
      </c>
      <c r="E250" s="1" t="s">
        <v>171</v>
      </c>
    </row>
    <row r="251" spans="1:5" x14ac:dyDescent="0.2">
      <c r="A251" s="29">
        <v>245</v>
      </c>
      <c r="B251" s="28" t="s">
        <v>172</v>
      </c>
      <c r="D251" s="3">
        <v>245</v>
      </c>
      <c r="E251" s="1" t="s">
        <v>172</v>
      </c>
    </row>
    <row r="252" spans="1:5" x14ac:dyDescent="0.2">
      <c r="A252" s="29">
        <v>246</v>
      </c>
      <c r="B252" s="28" t="s">
        <v>173</v>
      </c>
      <c r="D252" s="3">
        <v>246</v>
      </c>
      <c r="E252" s="1" t="s">
        <v>173</v>
      </c>
    </row>
    <row r="253" spans="1:5" x14ac:dyDescent="0.2">
      <c r="A253" s="29">
        <v>247</v>
      </c>
      <c r="B253" s="28" t="s">
        <v>174</v>
      </c>
      <c r="D253" s="3">
        <v>247</v>
      </c>
      <c r="E253" s="1" t="s">
        <v>174</v>
      </c>
    </row>
    <row r="254" spans="1:5" x14ac:dyDescent="0.2">
      <c r="A254" s="29">
        <v>248</v>
      </c>
      <c r="B254" s="28" t="s">
        <v>93</v>
      </c>
      <c r="D254" s="3">
        <v>248</v>
      </c>
      <c r="E254" s="93" t="s">
        <v>93</v>
      </c>
    </row>
    <row r="255" spans="1:5" x14ac:dyDescent="0.2">
      <c r="A255" s="29">
        <v>249</v>
      </c>
      <c r="B255" s="28" t="s">
        <v>175</v>
      </c>
      <c r="D255" s="3">
        <v>249</v>
      </c>
      <c r="E255" s="1" t="s">
        <v>175</v>
      </c>
    </row>
    <row r="256" spans="1:5" x14ac:dyDescent="0.2">
      <c r="A256" s="29">
        <v>250</v>
      </c>
      <c r="B256" s="93" t="s">
        <v>508</v>
      </c>
      <c r="D256" s="3">
        <v>250</v>
      </c>
      <c r="E256" s="93" t="s">
        <v>508</v>
      </c>
    </row>
    <row r="257" spans="1:5" x14ac:dyDescent="0.2">
      <c r="A257" s="29">
        <v>251</v>
      </c>
      <c r="B257" s="28" t="s">
        <v>93</v>
      </c>
      <c r="D257" s="3">
        <v>251</v>
      </c>
      <c r="E257" s="93" t="s">
        <v>93</v>
      </c>
    </row>
    <row r="258" spans="1:5" x14ac:dyDescent="0.2">
      <c r="A258" s="29">
        <v>252</v>
      </c>
      <c r="B258" s="103" t="s">
        <v>374</v>
      </c>
      <c r="D258" s="3">
        <v>252</v>
      </c>
      <c r="E258" s="1" t="s">
        <v>374</v>
      </c>
    </row>
    <row r="259" spans="1:5" x14ac:dyDescent="0.2">
      <c r="A259" s="29">
        <v>253</v>
      </c>
      <c r="B259" s="28" t="s">
        <v>188</v>
      </c>
      <c r="D259" s="3">
        <v>253</v>
      </c>
      <c r="E259" s="1" t="s">
        <v>188</v>
      </c>
    </row>
    <row r="260" spans="1:5" x14ac:dyDescent="0.2">
      <c r="A260" s="29">
        <v>254</v>
      </c>
      <c r="B260" s="28" t="s">
        <v>189</v>
      </c>
      <c r="D260" s="3">
        <v>254</v>
      </c>
      <c r="E260" s="1" t="s">
        <v>189</v>
      </c>
    </row>
    <row r="261" spans="1:5" x14ac:dyDescent="0.2">
      <c r="A261" s="29">
        <v>255</v>
      </c>
      <c r="B261" s="28" t="s">
        <v>190</v>
      </c>
      <c r="D261" s="3">
        <v>255</v>
      </c>
      <c r="E261" s="1" t="s">
        <v>190</v>
      </c>
    </row>
    <row r="262" spans="1:5" x14ac:dyDescent="0.2">
      <c r="A262" s="29">
        <v>256</v>
      </c>
      <c r="B262" s="93" t="s">
        <v>509</v>
      </c>
      <c r="D262" s="3">
        <v>256</v>
      </c>
      <c r="E262" s="93" t="s">
        <v>509</v>
      </c>
    </row>
    <row r="263" spans="1:5" x14ac:dyDescent="0.2">
      <c r="A263" s="29">
        <v>257</v>
      </c>
      <c r="B263" s="93" t="s">
        <v>510</v>
      </c>
      <c r="D263" s="3">
        <v>257</v>
      </c>
      <c r="E263" s="93" t="s">
        <v>510</v>
      </c>
    </row>
    <row r="264" spans="1:5" x14ac:dyDescent="0.2">
      <c r="A264" s="29">
        <v>258</v>
      </c>
      <c r="B264" s="28" t="s">
        <v>192</v>
      </c>
      <c r="D264" s="3">
        <v>258</v>
      </c>
      <c r="E264" s="1" t="s">
        <v>192</v>
      </c>
    </row>
    <row r="265" spans="1:5" x14ac:dyDescent="0.2">
      <c r="A265" s="29">
        <v>259</v>
      </c>
      <c r="B265" s="103" t="s">
        <v>375</v>
      </c>
      <c r="D265" s="3">
        <v>259</v>
      </c>
      <c r="E265" s="1" t="s">
        <v>375</v>
      </c>
    </row>
    <row r="266" spans="1:5" x14ac:dyDescent="0.2">
      <c r="A266" s="29">
        <v>260</v>
      </c>
      <c r="B266" s="103" t="s">
        <v>376</v>
      </c>
      <c r="D266" s="3">
        <v>260</v>
      </c>
      <c r="E266" s="1" t="s">
        <v>376</v>
      </c>
    </row>
    <row r="267" spans="1:5" x14ac:dyDescent="0.2">
      <c r="A267" s="29">
        <v>261</v>
      </c>
      <c r="B267" s="28" t="s">
        <v>193</v>
      </c>
      <c r="D267" s="3">
        <v>261</v>
      </c>
      <c r="E267" s="1" t="s">
        <v>193</v>
      </c>
    </row>
    <row r="268" spans="1:5" x14ac:dyDescent="0.2">
      <c r="A268" s="29">
        <v>262</v>
      </c>
      <c r="B268" s="28" t="s">
        <v>195</v>
      </c>
      <c r="D268" s="3">
        <v>262</v>
      </c>
      <c r="E268" s="1" t="s">
        <v>195</v>
      </c>
    </row>
    <row r="269" spans="1:5" x14ac:dyDescent="0.2">
      <c r="A269" s="29">
        <v>263</v>
      </c>
      <c r="B269" s="28" t="s">
        <v>194</v>
      </c>
      <c r="D269" s="3">
        <v>263</v>
      </c>
      <c r="E269" s="1" t="s">
        <v>194</v>
      </c>
    </row>
    <row r="270" spans="1:5" x14ac:dyDescent="0.2">
      <c r="A270" s="29">
        <v>264</v>
      </c>
      <c r="B270" s="93" t="s">
        <v>511</v>
      </c>
      <c r="D270" s="3">
        <v>264</v>
      </c>
      <c r="E270" s="93" t="s">
        <v>511</v>
      </c>
    </row>
    <row r="271" spans="1:5" x14ac:dyDescent="0.2">
      <c r="A271" s="29">
        <v>265</v>
      </c>
      <c r="B271" s="103" t="s">
        <v>377</v>
      </c>
      <c r="D271" s="3">
        <v>265</v>
      </c>
      <c r="E271" s="1" t="s">
        <v>377</v>
      </c>
    </row>
    <row r="272" spans="1:5" x14ac:dyDescent="0.2">
      <c r="A272" s="29">
        <v>266</v>
      </c>
      <c r="B272" s="28" t="s">
        <v>243</v>
      </c>
      <c r="D272" s="3">
        <v>266</v>
      </c>
      <c r="E272" s="1" t="s">
        <v>243</v>
      </c>
    </row>
    <row r="273" spans="1:5" x14ac:dyDescent="0.2">
      <c r="A273" s="29">
        <v>267</v>
      </c>
      <c r="B273" s="93" t="s">
        <v>512</v>
      </c>
      <c r="D273" s="3">
        <v>267</v>
      </c>
      <c r="E273" s="93" t="s">
        <v>512</v>
      </c>
    </row>
    <row r="274" spans="1:5" x14ac:dyDescent="0.2">
      <c r="A274" s="29">
        <v>268</v>
      </c>
      <c r="B274" s="28" t="s">
        <v>204</v>
      </c>
      <c r="D274" s="3">
        <v>268</v>
      </c>
      <c r="E274" s="108" t="s">
        <v>204</v>
      </c>
    </row>
    <row r="275" spans="1:5" x14ac:dyDescent="0.2">
      <c r="A275" s="29">
        <v>269</v>
      </c>
      <c r="B275" s="93" t="s">
        <v>513</v>
      </c>
      <c r="D275" s="3">
        <v>269</v>
      </c>
      <c r="E275" s="93" t="s">
        <v>513</v>
      </c>
    </row>
    <row r="276" spans="1:5" x14ac:dyDescent="0.2">
      <c r="A276" s="29">
        <v>270</v>
      </c>
      <c r="B276" s="28" t="s">
        <v>205</v>
      </c>
      <c r="D276" s="3">
        <v>270</v>
      </c>
      <c r="E276" s="1" t="s">
        <v>205</v>
      </c>
    </row>
    <row r="277" spans="1:5" x14ac:dyDescent="0.2">
      <c r="A277" s="29">
        <v>271</v>
      </c>
      <c r="B277" s="93" t="s">
        <v>514</v>
      </c>
      <c r="D277" s="3">
        <v>271</v>
      </c>
      <c r="E277" s="93" t="s">
        <v>514</v>
      </c>
    </row>
    <row r="278" spans="1:5" x14ac:dyDescent="0.2">
      <c r="A278" s="29">
        <v>272</v>
      </c>
      <c r="B278" s="93" t="s">
        <v>515</v>
      </c>
      <c r="D278" s="3">
        <v>272</v>
      </c>
      <c r="E278" s="93" t="s">
        <v>515</v>
      </c>
    </row>
    <row r="279" spans="1:5" x14ac:dyDescent="0.2">
      <c r="A279" s="29">
        <v>273</v>
      </c>
      <c r="B279" s="103" t="s">
        <v>378</v>
      </c>
      <c r="D279" s="3">
        <v>273</v>
      </c>
      <c r="E279" s="1" t="s">
        <v>378</v>
      </c>
    </row>
    <row r="280" spans="1:5" x14ac:dyDescent="0.2">
      <c r="A280" s="29">
        <v>274</v>
      </c>
      <c r="B280" s="28" t="s">
        <v>206</v>
      </c>
      <c r="D280" s="3">
        <v>274</v>
      </c>
      <c r="E280" s="1" t="s">
        <v>206</v>
      </c>
    </row>
    <row r="281" spans="1:5" x14ac:dyDescent="0.2">
      <c r="A281" s="29">
        <v>275</v>
      </c>
      <c r="B281" s="28" t="s">
        <v>207</v>
      </c>
      <c r="D281" s="3">
        <v>275</v>
      </c>
      <c r="E281" s="1" t="s">
        <v>207</v>
      </c>
    </row>
    <row r="282" spans="1:5" x14ac:dyDescent="0.2">
      <c r="A282" s="29">
        <v>276</v>
      </c>
      <c r="B282" s="28" t="s">
        <v>217</v>
      </c>
      <c r="D282" s="3">
        <v>276</v>
      </c>
      <c r="E282" s="108" t="s">
        <v>217</v>
      </c>
    </row>
    <row r="283" spans="1:5" x14ac:dyDescent="0.2">
      <c r="A283" s="29">
        <v>277</v>
      </c>
      <c r="B283" s="28" t="s">
        <v>218</v>
      </c>
      <c r="D283" s="3">
        <v>277</v>
      </c>
      <c r="E283" s="1" t="s">
        <v>218</v>
      </c>
    </row>
    <row r="284" spans="1:5" x14ac:dyDescent="0.2">
      <c r="A284" s="29">
        <v>278</v>
      </c>
      <c r="B284" s="93" t="s">
        <v>516</v>
      </c>
      <c r="D284" s="3">
        <v>278</v>
      </c>
      <c r="E284" s="93" t="s">
        <v>516</v>
      </c>
    </row>
    <row r="285" spans="1:5" x14ac:dyDescent="0.2">
      <c r="A285" s="29">
        <v>279</v>
      </c>
      <c r="B285" s="103" t="s">
        <v>379</v>
      </c>
      <c r="D285" s="3">
        <v>279</v>
      </c>
      <c r="E285" s="93" t="s">
        <v>379</v>
      </c>
    </row>
    <row r="286" spans="1:5" x14ac:dyDescent="0.2">
      <c r="A286" s="29">
        <v>280</v>
      </c>
      <c r="B286" s="28" t="s">
        <v>219</v>
      </c>
      <c r="D286" s="3">
        <v>280</v>
      </c>
      <c r="E286" s="1" t="s">
        <v>219</v>
      </c>
    </row>
    <row r="287" spans="1:5" x14ac:dyDescent="0.2">
      <c r="A287" s="29">
        <v>281</v>
      </c>
      <c r="B287" s="103" t="s">
        <v>380</v>
      </c>
      <c r="D287" s="3">
        <v>281</v>
      </c>
      <c r="E287" s="108" t="s">
        <v>380</v>
      </c>
    </row>
    <row r="288" spans="1:5" x14ac:dyDescent="0.2">
      <c r="A288" s="29">
        <v>282</v>
      </c>
      <c r="B288" s="28" t="s">
        <v>220</v>
      </c>
      <c r="D288" s="3">
        <v>282</v>
      </c>
      <c r="E288" s="1" t="s">
        <v>220</v>
      </c>
    </row>
    <row r="289" spans="1:5" x14ac:dyDescent="0.2">
      <c r="A289" s="29">
        <v>283</v>
      </c>
      <c r="B289" s="103" t="s">
        <v>381</v>
      </c>
      <c r="D289" s="3">
        <v>283</v>
      </c>
      <c r="E289" s="1" t="s">
        <v>381</v>
      </c>
    </row>
    <row r="290" spans="1:5" x14ac:dyDescent="0.2">
      <c r="A290" s="29">
        <v>284</v>
      </c>
      <c r="B290" s="103" t="s">
        <v>382</v>
      </c>
      <c r="D290" s="3">
        <v>284</v>
      </c>
      <c r="E290" s="1" t="s">
        <v>382</v>
      </c>
    </row>
    <row r="291" spans="1:5" x14ac:dyDescent="0.2">
      <c r="A291" s="29">
        <v>285</v>
      </c>
      <c r="B291" s="103" t="s">
        <v>383</v>
      </c>
      <c r="D291" s="3">
        <v>285</v>
      </c>
      <c r="E291" s="1" t="s">
        <v>383</v>
      </c>
    </row>
    <row r="292" spans="1:5" x14ac:dyDescent="0.2">
      <c r="A292" s="29">
        <v>286</v>
      </c>
      <c r="B292" s="28" t="s">
        <v>221</v>
      </c>
      <c r="D292" s="3">
        <v>286</v>
      </c>
      <c r="E292" s="1" t="s">
        <v>221</v>
      </c>
    </row>
    <row r="293" spans="1:5" x14ac:dyDescent="0.2">
      <c r="A293" s="29">
        <v>287</v>
      </c>
      <c r="B293" s="103" t="s">
        <v>384</v>
      </c>
      <c r="D293" s="3">
        <v>287</v>
      </c>
      <c r="E293" s="1" t="s">
        <v>384</v>
      </c>
    </row>
    <row r="294" spans="1:5" x14ac:dyDescent="0.2">
      <c r="A294" s="29">
        <v>288</v>
      </c>
      <c r="B294" s="28" t="s">
        <v>222</v>
      </c>
      <c r="D294" s="3">
        <v>288</v>
      </c>
      <c r="E294" s="1" t="s">
        <v>222</v>
      </c>
    </row>
    <row r="295" spans="1:5" x14ac:dyDescent="0.2">
      <c r="A295" s="29">
        <v>289</v>
      </c>
      <c r="B295" s="28" t="s">
        <v>223</v>
      </c>
      <c r="D295" s="3">
        <v>289</v>
      </c>
      <c r="E295" s="1" t="s">
        <v>223</v>
      </c>
    </row>
    <row r="296" spans="1:5" x14ac:dyDescent="0.2">
      <c r="A296" s="29">
        <v>290</v>
      </c>
      <c r="B296" s="28" t="s">
        <v>224</v>
      </c>
      <c r="D296" s="3">
        <v>290</v>
      </c>
      <c r="E296" s="1" t="s">
        <v>224</v>
      </c>
    </row>
    <row r="297" spans="1:5" x14ac:dyDescent="0.2">
      <c r="A297" s="29">
        <v>291</v>
      </c>
      <c r="B297" s="103" t="s">
        <v>385</v>
      </c>
      <c r="D297" s="3">
        <v>291</v>
      </c>
      <c r="E297" s="1" t="s">
        <v>385</v>
      </c>
    </row>
    <row r="298" spans="1:5" x14ac:dyDescent="0.2">
      <c r="A298" s="29">
        <v>292</v>
      </c>
      <c r="B298" s="28" t="s">
        <v>93</v>
      </c>
      <c r="D298" s="3">
        <v>292</v>
      </c>
      <c r="E298" s="93" t="s">
        <v>93</v>
      </c>
    </row>
    <row r="299" spans="1:5" x14ac:dyDescent="0.2">
      <c r="A299" s="29">
        <v>293</v>
      </c>
      <c r="B299" s="103" t="s">
        <v>386</v>
      </c>
      <c r="D299" s="3">
        <v>293</v>
      </c>
      <c r="E299" s="1" t="s">
        <v>386</v>
      </c>
    </row>
    <row r="300" spans="1:5" x14ac:dyDescent="0.2">
      <c r="A300" s="29">
        <v>294</v>
      </c>
      <c r="B300" s="103" t="s">
        <v>387</v>
      </c>
      <c r="D300" s="3">
        <v>294</v>
      </c>
      <c r="E300" s="108" t="s">
        <v>387</v>
      </c>
    </row>
    <row r="301" spans="1:5" x14ac:dyDescent="0.2">
      <c r="A301" s="29">
        <v>295</v>
      </c>
      <c r="B301" s="28" t="s">
        <v>225</v>
      </c>
      <c r="D301" s="3">
        <v>295</v>
      </c>
      <c r="E301" s="1" t="s">
        <v>225</v>
      </c>
    </row>
    <row r="302" spans="1:5" x14ac:dyDescent="0.2">
      <c r="A302" s="29">
        <v>296</v>
      </c>
      <c r="B302" s="103" t="s">
        <v>388</v>
      </c>
      <c r="D302" s="3">
        <v>296</v>
      </c>
      <c r="E302" s="1" t="s">
        <v>388</v>
      </c>
    </row>
    <row r="303" spans="1:5" x14ac:dyDescent="0.2">
      <c r="A303" s="29">
        <v>297</v>
      </c>
      <c r="B303" s="28" t="s">
        <v>226</v>
      </c>
      <c r="D303" s="3">
        <v>297</v>
      </c>
      <c r="E303" s="108" t="s">
        <v>226</v>
      </c>
    </row>
    <row r="304" spans="1:5" x14ac:dyDescent="0.2">
      <c r="A304" s="29">
        <v>298</v>
      </c>
      <c r="B304" s="28" t="s">
        <v>227</v>
      </c>
      <c r="D304" s="3">
        <v>298</v>
      </c>
      <c r="E304" s="1" t="s">
        <v>227</v>
      </c>
    </row>
    <row r="305" spans="1:5" x14ac:dyDescent="0.2">
      <c r="A305" s="29">
        <v>299</v>
      </c>
      <c r="B305" s="28" t="s">
        <v>228</v>
      </c>
      <c r="D305" s="3">
        <v>299</v>
      </c>
      <c r="E305" s="108" t="s">
        <v>228</v>
      </c>
    </row>
    <row r="306" spans="1:5" x14ac:dyDescent="0.2">
      <c r="A306" s="29">
        <v>300</v>
      </c>
      <c r="B306" s="103" t="s">
        <v>389</v>
      </c>
      <c r="D306" s="3">
        <v>300</v>
      </c>
      <c r="E306" s="1" t="s">
        <v>389</v>
      </c>
    </row>
    <row r="307" spans="1:5" x14ac:dyDescent="0.2">
      <c r="A307" s="29">
        <v>301</v>
      </c>
      <c r="B307" s="28" t="s">
        <v>229</v>
      </c>
      <c r="D307" s="3">
        <v>301</v>
      </c>
      <c r="E307" s="1" t="s">
        <v>229</v>
      </c>
    </row>
    <row r="308" spans="1:5" x14ac:dyDescent="0.2">
      <c r="A308" s="29">
        <v>302</v>
      </c>
      <c r="B308" s="28" t="s">
        <v>230</v>
      </c>
      <c r="D308" s="3">
        <v>302</v>
      </c>
      <c r="E308" s="1" t="s">
        <v>230</v>
      </c>
    </row>
    <row r="309" spans="1:5" x14ac:dyDescent="0.2">
      <c r="A309" s="29">
        <v>303</v>
      </c>
      <c r="B309" s="103" t="s">
        <v>390</v>
      </c>
      <c r="D309" s="3">
        <v>303</v>
      </c>
      <c r="E309" s="1" t="s">
        <v>390</v>
      </c>
    </row>
    <row r="310" spans="1:5" x14ac:dyDescent="0.2">
      <c r="A310" s="29">
        <v>304</v>
      </c>
      <c r="B310" s="93" t="s">
        <v>517</v>
      </c>
      <c r="D310" s="3">
        <v>304</v>
      </c>
      <c r="E310" s="93" t="s">
        <v>517</v>
      </c>
    </row>
    <row r="311" spans="1:5" x14ac:dyDescent="0.2">
      <c r="A311" s="29">
        <v>305</v>
      </c>
      <c r="B311" s="103" t="s">
        <v>391</v>
      </c>
      <c r="D311" s="3">
        <v>305</v>
      </c>
      <c r="E311" s="1" t="s">
        <v>391</v>
      </c>
    </row>
    <row r="312" spans="1:5" x14ac:dyDescent="0.2">
      <c r="A312" s="29">
        <v>306</v>
      </c>
      <c r="B312" s="28" t="s">
        <v>231</v>
      </c>
      <c r="D312" s="3">
        <v>306</v>
      </c>
      <c r="E312" s="1" t="s">
        <v>231</v>
      </c>
    </row>
    <row r="313" spans="1:5" x14ac:dyDescent="0.2">
      <c r="A313" s="29">
        <v>307</v>
      </c>
      <c r="B313" s="28" t="s">
        <v>244</v>
      </c>
      <c r="D313" s="3">
        <v>307</v>
      </c>
      <c r="E313" s="1" t="s">
        <v>244</v>
      </c>
    </row>
    <row r="314" spans="1:5" x14ac:dyDescent="0.2">
      <c r="A314" s="29">
        <v>308</v>
      </c>
      <c r="B314" s="28" t="s">
        <v>245</v>
      </c>
      <c r="D314" s="3">
        <v>308</v>
      </c>
      <c r="E314" s="1" t="s">
        <v>245</v>
      </c>
    </row>
    <row r="315" spans="1:5" x14ac:dyDescent="0.2">
      <c r="A315" s="29">
        <v>309</v>
      </c>
      <c r="B315" s="103" t="s">
        <v>392</v>
      </c>
      <c r="D315" s="3">
        <v>309</v>
      </c>
      <c r="E315" s="1" t="s">
        <v>392</v>
      </c>
    </row>
    <row r="316" spans="1:5" x14ac:dyDescent="0.2">
      <c r="A316" s="29">
        <v>310</v>
      </c>
      <c r="B316" s="28" t="s">
        <v>246</v>
      </c>
      <c r="D316" s="3">
        <v>310</v>
      </c>
      <c r="E316" s="108" t="s">
        <v>246</v>
      </c>
    </row>
    <row r="317" spans="1:5" x14ac:dyDescent="0.2">
      <c r="A317" s="29">
        <v>311</v>
      </c>
      <c r="B317" s="93" t="s">
        <v>518</v>
      </c>
      <c r="D317" s="3">
        <v>311</v>
      </c>
      <c r="E317" s="93" t="s">
        <v>518</v>
      </c>
    </row>
    <row r="318" spans="1:5" x14ac:dyDescent="0.2">
      <c r="A318" s="29">
        <v>312</v>
      </c>
      <c r="B318" s="28" t="s">
        <v>247</v>
      </c>
      <c r="D318" s="3">
        <v>312</v>
      </c>
      <c r="E318" s="1" t="s">
        <v>247</v>
      </c>
    </row>
    <row r="319" spans="1:5" x14ac:dyDescent="0.2">
      <c r="A319" s="29">
        <v>313</v>
      </c>
      <c r="B319" s="28" t="s">
        <v>248</v>
      </c>
      <c r="D319" s="3">
        <v>313</v>
      </c>
      <c r="E319" s="108" t="s">
        <v>248</v>
      </c>
    </row>
    <row r="320" spans="1:5" x14ac:dyDescent="0.2">
      <c r="A320" s="29">
        <v>314</v>
      </c>
      <c r="B320" s="93" t="s">
        <v>519</v>
      </c>
      <c r="D320" s="3">
        <v>314</v>
      </c>
      <c r="E320" s="93" t="s">
        <v>519</v>
      </c>
    </row>
    <row r="321" spans="1:5" x14ac:dyDescent="0.2">
      <c r="A321" s="29">
        <v>315</v>
      </c>
      <c r="B321" s="28" t="s">
        <v>249</v>
      </c>
      <c r="D321" s="3">
        <v>315</v>
      </c>
      <c r="E321" s="1" t="s">
        <v>249</v>
      </c>
    </row>
    <row r="322" spans="1:5" x14ac:dyDescent="0.2">
      <c r="A322" s="29">
        <v>316</v>
      </c>
      <c r="B322" s="28" t="s">
        <v>250</v>
      </c>
      <c r="D322" s="3">
        <v>316</v>
      </c>
      <c r="E322" s="1" t="s">
        <v>250</v>
      </c>
    </row>
    <row r="323" spans="1:5" x14ac:dyDescent="0.2">
      <c r="A323" s="29">
        <v>317</v>
      </c>
      <c r="B323" s="28" t="s">
        <v>251</v>
      </c>
      <c r="D323" s="3">
        <v>317</v>
      </c>
      <c r="E323" s="1" t="s">
        <v>251</v>
      </c>
    </row>
    <row r="324" spans="1:5" x14ac:dyDescent="0.2">
      <c r="A324" s="29">
        <v>318</v>
      </c>
      <c r="B324" s="28" t="s">
        <v>252</v>
      </c>
      <c r="D324" s="3">
        <v>318</v>
      </c>
      <c r="E324" s="1" t="s">
        <v>252</v>
      </c>
    </row>
    <row r="325" spans="1:5" x14ac:dyDescent="0.2">
      <c r="A325" s="29">
        <v>319</v>
      </c>
      <c r="B325" s="93" t="s">
        <v>520</v>
      </c>
      <c r="D325" s="3">
        <v>319</v>
      </c>
      <c r="E325" s="93" t="s">
        <v>520</v>
      </c>
    </row>
    <row r="326" spans="1:5" x14ac:dyDescent="0.2">
      <c r="A326" s="29">
        <v>320</v>
      </c>
      <c r="B326" s="28" t="s">
        <v>253</v>
      </c>
      <c r="D326" s="3">
        <v>320</v>
      </c>
      <c r="E326" s="1" t="s">
        <v>253</v>
      </c>
    </row>
    <row r="327" spans="1:5" x14ac:dyDescent="0.2">
      <c r="A327" s="29">
        <v>321</v>
      </c>
      <c r="B327" s="28" t="s">
        <v>254</v>
      </c>
      <c r="D327" s="3">
        <v>321</v>
      </c>
      <c r="E327" s="108" t="s">
        <v>254</v>
      </c>
    </row>
    <row r="328" spans="1:5" x14ac:dyDescent="0.2">
      <c r="A328" s="29">
        <v>322</v>
      </c>
      <c r="B328" s="103" t="s">
        <v>393</v>
      </c>
      <c r="D328" s="3">
        <v>322</v>
      </c>
      <c r="E328" s="1" t="s">
        <v>393</v>
      </c>
    </row>
    <row r="329" spans="1:5" x14ac:dyDescent="0.2">
      <c r="A329" s="29">
        <v>323</v>
      </c>
      <c r="B329" s="93" t="s">
        <v>521</v>
      </c>
      <c r="D329" s="3">
        <v>323</v>
      </c>
      <c r="E329" s="93" t="s">
        <v>521</v>
      </c>
    </row>
    <row r="330" spans="1:5" x14ac:dyDescent="0.2">
      <c r="A330" s="29">
        <v>324</v>
      </c>
      <c r="B330" s="28" t="s">
        <v>255</v>
      </c>
      <c r="D330" s="3">
        <v>324</v>
      </c>
      <c r="E330" s="1" t="s">
        <v>255</v>
      </c>
    </row>
    <row r="331" spans="1:5" x14ac:dyDescent="0.2">
      <c r="A331" s="29">
        <v>325</v>
      </c>
      <c r="B331" s="93" t="s">
        <v>522</v>
      </c>
      <c r="D331" s="3">
        <v>325</v>
      </c>
      <c r="E331" s="93" t="s">
        <v>522</v>
      </c>
    </row>
    <row r="332" spans="1:5" x14ac:dyDescent="0.2">
      <c r="A332" s="29">
        <v>326</v>
      </c>
      <c r="B332" s="93" t="s">
        <v>523</v>
      </c>
      <c r="D332" s="3">
        <v>326</v>
      </c>
      <c r="E332" s="93" t="s">
        <v>523</v>
      </c>
    </row>
    <row r="333" spans="1:5" x14ac:dyDescent="0.2">
      <c r="A333" s="29">
        <v>327</v>
      </c>
      <c r="B333" s="28" t="s">
        <v>256</v>
      </c>
      <c r="D333" s="3">
        <v>327</v>
      </c>
      <c r="E333" s="1" t="s">
        <v>256</v>
      </c>
    </row>
    <row r="334" spans="1:5" x14ac:dyDescent="0.2">
      <c r="A334" s="29">
        <v>328</v>
      </c>
      <c r="B334" s="28" t="s">
        <v>257</v>
      </c>
      <c r="D334" s="3">
        <v>328</v>
      </c>
      <c r="E334" s="1" t="s">
        <v>257</v>
      </c>
    </row>
    <row r="335" spans="1:5" x14ac:dyDescent="0.2">
      <c r="A335" s="29">
        <v>329</v>
      </c>
      <c r="B335" s="28" t="s">
        <v>273</v>
      </c>
      <c r="D335" s="3">
        <v>329</v>
      </c>
      <c r="E335" s="1" t="s">
        <v>273</v>
      </c>
    </row>
    <row r="336" spans="1:5" x14ac:dyDescent="0.2">
      <c r="A336" s="29">
        <v>330</v>
      </c>
      <c r="B336" s="93" t="s">
        <v>524</v>
      </c>
      <c r="D336" s="3">
        <v>330</v>
      </c>
      <c r="E336" s="93" t="s">
        <v>524</v>
      </c>
    </row>
    <row r="337" spans="1:5" x14ac:dyDescent="0.2">
      <c r="A337" s="29">
        <v>331</v>
      </c>
      <c r="B337" s="103" t="s">
        <v>394</v>
      </c>
      <c r="D337" s="3">
        <v>331</v>
      </c>
      <c r="E337" s="1" t="s">
        <v>394</v>
      </c>
    </row>
    <row r="338" spans="1:5" x14ac:dyDescent="0.2">
      <c r="A338" s="29">
        <v>332</v>
      </c>
      <c r="B338" s="28" t="s">
        <v>258</v>
      </c>
      <c r="D338" s="3">
        <v>332</v>
      </c>
      <c r="E338" s="1" t="s">
        <v>258</v>
      </c>
    </row>
    <row r="339" spans="1:5" x14ac:dyDescent="0.2">
      <c r="A339" s="29">
        <v>333</v>
      </c>
      <c r="B339" s="103" t="s">
        <v>395</v>
      </c>
      <c r="D339" s="3">
        <v>333</v>
      </c>
      <c r="E339" s="1" t="s">
        <v>395</v>
      </c>
    </row>
    <row r="340" spans="1:5" x14ac:dyDescent="0.2">
      <c r="A340" s="29">
        <v>334</v>
      </c>
      <c r="B340" s="28" t="s">
        <v>259</v>
      </c>
      <c r="D340" s="3">
        <v>334</v>
      </c>
      <c r="E340" s="1" t="s">
        <v>259</v>
      </c>
    </row>
    <row r="341" spans="1:5" x14ac:dyDescent="0.2">
      <c r="A341" s="29">
        <v>335</v>
      </c>
      <c r="B341" s="28" t="s">
        <v>260</v>
      </c>
      <c r="D341" s="3">
        <v>335</v>
      </c>
      <c r="E341" s="1" t="s">
        <v>260</v>
      </c>
    </row>
    <row r="342" spans="1:5" x14ac:dyDescent="0.2">
      <c r="A342" s="29">
        <v>336</v>
      </c>
      <c r="B342" s="103" t="s">
        <v>396</v>
      </c>
      <c r="D342" s="3">
        <v>336</v>
      </c>
      <c r="E342" s="1" t="s">
        <v>396</v>
      </c>
    </row>
    <row r="343" spans="1:5" x14ac:dyDescent="0.2">
      <c r="A343" s="29">
        <v>337</v>
      </c>
      <c r="B343" s="103" t="s">
        <v>397</v>
      </c>
      <c r="D343" s="3">
        <v>337</v>
      </c>
      <c r="E343" s="1" t="s">
        <v>397</v>
      </c>
    </row>
    <row r="344" spans="1:5" x14ac:dyDescent="0.2">
      <c r="A344" s="29">
        <v>338</v>
      </c>
      <c r="B344" s="28" t="s">
        <v>261</v>
      </c>
      <c r="D344" s="3">
        <v>338</v>
      </c>
      <c r="E344" s="1" t="s">
        <v>261</v>
      </c>
    </row>
    <row r="345" spans="1:5" x14ac:dyDescent="0.2">
      <c r="A345" s="29">
        <v>339</v>
      </c>
      <c r="B345" s="93" t="s">
        <v>525</v>
      </c>
      <c r="D345" s="3">
        <v>339</v>
      </c>
      <c r="E345" s="93" t="s">
        <v>525</v>
      </c>
    </row>
    <row r="346" spans="1:5" x14ac:dyDescent="0.2">
      <c r="A346" s="29">
        <v>340</v>
      </c>
      <c r="B346" s="28" t="s">
        <v>93</v>
      </c>
      <c r="D346" s="3">
        <v>340</v>
      </c>
      <c r="E346" s="93" t="s">
        <v>93</v>
      </c>
    </row>
    <row r="347" spans="1:5" x14ac:dyDescent="0.2">
      <c r="A347" s="29">
        <v>341</v>
      </c>
      <c r="B347" s="103" t="s">
        <v>398</v>
      </c>
      <c r="D347" s="3">
        <v>341</v>
      </c>
      <c r="E347" s="1" t="s">
        <v>398</v>
      </c>
    </row>
    <row r="348" spans="1:5" x14ac:dyDescent="0.2">
      <c r="A348" s="29">
        <v>342</v>
      </c>
      <c r="B348" s="103" t="s">
        <v>399</v>
      </c>
      <c r="D348" s="3">
        <v>342</v>
      </c>
      <c r="E348" s="108" t="s">
        <v>399</v>
      </c>
    </row>
    <row r="349" spans="1:5" x14ac:dyDescent="0.2">
      <c r="A349" s="29">
        <v>343</v>
      </c>
      <c r="B349" s="103" t="s">
        <v>400</v>
      </c>
      <c r="D349" s="3">
        <v>343</v>
      </c>
      <c r="E349" s="1" t="s">
        <v>400</v>
      </c>
    </row>
    <row r="350" spans="1:5" x14ac:dyDescent="0.2">
      <c r="A350" s="29">
        <v>344</v>
      </c>
      <c r="B350" s="28" t="s">
        <v>262</v>
      </c>
      <c r="D350" s="3">
        <v>344</v>
      </c>
      <c r="E350" s="1" t="s">
        <v>262</v>
      </c>
    </row>
    <row r="351" spans="1:5" x14ac:dyDescent="0.2">
      <c r="A351" s="29">
        <v>345</v>
      </c>
      <c r="B351" s="28" t="s">
        <v>263</v>
      </c>
      <c r="D351" s="3">
        <v>345</v>
      </c>
      <c r="E351" s="108" t="s">
        <v>263</v>
      </c>
    </row>
    <row r="352" spans="1:5" x14ac:dyDescent="0.2">
      <c r="A352" s="29">
        <v>346</v>
      </c>
      <c r="B352" s="28" t="s">
        <v>93</v>
      </c>
      <c r="D352" s="3">
        <v>346</v>
      </c>
      <c r="E352" s="93" t="s">
        <v>93</v>
      </c>
    </row>
    <row r="353" spans="1:5" x14ac:dyDescent="0.2">
      <c r="A353" s="29">
        <v>347</v>
      </c>
      <c r="B353" s="103" t="s">
        <v>401</v>
      </c>
      <c r="D353" s="3">
        <v>347</v>
      </c>
      <c r="E353" s="1" t="s">
        <v>401</v>
      </c>
    </row>
    <row r="354" spans="1:5" x14ac:dyDescent="0.2">
      <c r="A354" s="29">
        <v>348</v>
      </c>
      <c r="B354" s="93" t="s">
        <v>526</v>
      </c>
      <c r="D354" s="3">
        <v>348</v>
      </c>
      <c r="E354" s="93" t="s">
        <v>526</v>
      </c>
    </row>
    <row r="355" spans="1:5" x14ac:dyDescent="0.2">
      <c r="A355" s="29">
        <v>349</v>
      </c>
      <c r="B355" s="103" t="s">
        <v>402</v>
      </c>
      <c r="D355" s="3">
        <v>349</v>
      </c>
      <c r="E355" s="1" t="s">
        <v>402</v>
      </c>
    </row>
    <row r="356" spans="1:5" x14ac:dyDescent="0.2">
      <c r="A356" s="29">
        <v>350</v>
      </c>
      <c r="B356" s="103" t="s">
        <v>403</v>
      </c>
      <c r="D356" s="3">
        <v>350</v>
      </c>
      <c r="E356" s="1" t="s">
        <v>403</v>
      </c>
    </row>
    <row r="357" spans="1:5" x14ac:dyDescent="0.2">
      <c r="A357" s="29">
        <v>351</v>
      </c>
      <c r="B357" s="103" t="s">
        <v>404</v>
      </c>
      <c r="D357" s="3">
        <v>351</v>
      </c>
      <c r="E357" s="1" t="s">
        <v>404</v>
      </c>
    </row>
    <row r="358" spans="1:5" x14ac:dyDescent="0.2">
      <c r="A358" s="29">
        <v>352</v>
      </c>
      <c r="B358" s="28" t="s">
        <v>264</v>
      </c>
      <c r="D358" s="3">
        <v>352</v>
      </c>
      <c r="E358" s="1" t="s">
        <v>264</v>
      </c>
    </row>
    <row r="359" spans="1:5" x14ac:dyDescent="0.2">
      <c r="A359" s="29">
        <v>353</v>
      </c>
      <c r="B359" s="103" t="s">
        <v>405</v>
      </c>
      <c r="D359" s="3">
        <v>353</v>
      </c>
      <c r="E359" s="1" t="s">
        <v>405</v>
      </c>
    </row>
    <row r="360" spans="1:5" x14ac:dyDescent="0.2">
      <c r="A360" s="29">
        <v>354</v>
      </c>
      <c r="B360" s="28" t="s">
        <v>265</v>
      </c>
      <c r="D360" s="3">
        <v>354</v>
      </c>
      <c r="E360" s="1" t="s">
        <v>265</v>
      </c>
    </row>
    <row r="361" spans="1:5" x14ac:dyDescent="0.2">
      <c r="A361" s="29">
        <v>355</v>
      </c>
      <c r="B361" s="103" t="s">
        <v>406</v>
      </c>
      <c r="D361" s="3">
        <v>355</v>
      </c>
      <c r="E361" s="1" t="s">
        <v>406</v>
      </c>
    </row>
    <row r="362" spans="1:5" x14ac:dyDescent="0.2">
      <c r="A362" s="29">
        <v>356</v>
      </c>
      <c r="B362" s="28" t="s">
        <v>266</v>
      </c>
      <c r="D362" s="3">
        <v>356</v>
      </c>
      <c r="E362" s="1" t="s">
        <v>266</v>
      </c>
    </row>
    <row r="363" spans="1:5" x14ac:dyDescent="0.2">
      <c r="A363" s="29">
        <v>357</v>
      </c>
      <c r="B363" s="28" t="s">
        <v>267</v>
      </c>
      <c r="D363" s="3">
        <v>357</v>
      </c>
      <c r="E363" s="108" t="s">
        <v>267</v>
      </c>
    </row>
    <row r="364" spans="1:5" x14ac:dyDescent="0.2">
      <c r="A364" s="29">
        <v>358</v>
      </c>
      <c r="B364" s="93" t="s">
        <v>527</v>
      </c>
      <c r="D364" s="3">
        <v>358</v>
      </c>
      <c r="E364" s="93" t="s">
        <v>527</v>
      </c>
    </row>
    <row r="365" spans="1:5" x14ac:dyDescent="0.2">
      <c r="A365" s="29">
        <v>359</v>
      </c>
      <c r="B365" s="28" t="s">
        <v>268</v>
      </c>
      <c r="D365" s="3">
        <v>359</v>
      </c>
      <c r="E365" s="1" t="s">
        <v>268</v>
      </c>
    </row>
    <row r="366" spans="1:5" x14ac:dyDescent="0.2">
      <c r="A366" s="29">
        <v>360</v>
      </c>
      <c r="B366" s="103" t="s">
        <v>407</v>
      </c>
      <c r="D366" s="3">
        <v>360</v>
      </c>
      <c r="E366" s="1" t="s">
        <v>407</v>
      </c>
    </row>
    <row r="367" spans="1:5" x14ac:dyDescent="0.2">
      <c r="A367" s="29">
        <v>361</v>
      </c>
      <c r="B367" s="103" t="s">
        <v>408</v>
      </c>
      <c r="D367" s="3">
        <v>361</v>
      </c>
      <c r="E367" s="108" t="s">
        <v>408</v>
      </c>
    </row>
    <row r="368" spans="1:5" x14ac:dyDescent="0.2">
      <c r="A368" s="29">
        <v>362</v>
      </c>
      <c r="B368" s="93" t="s">
        <v>528</v>
      </c>
      <c r="D368" s="3">
        <v>362</v>
      </c>
      <c r="E368" s="93" t="s">
        <v>528</v>
      </c>
    </row>
    <row r="369" spans="1:5" x14ac:dyDescent="0.2">
      <c r="A369" s="29">
        <v>363</v>
      </c>
      <c r="B369" s="93" t="s">
        <v>529</v>
      </c>
      <c r="D369" s="3">
        <v>363</v>
      </c>
      <c r="E369" s="93" t="s">
        <v>529</v>
      </c>
    </row>
    <row r="370" spans="1:5" x14ac:dyDescent="0.2">
      <c r="A370" s="29">
        <v>364</v>
      </c>
      <c r="B370" s="28" t="s">
        <v>269</v>
      </c>
      <c r="D370" s="3">
        <v>364</v>
      </c>
      <c r="E370" s="1" t="s">
        <v>269</v>
      </c>
    </row>
    <row r="371" spans="1:5" x14ac:dyDescent="0.2">
      <c r="A371" s="29">
        <v>365</v>
      </c>
      <c r="B371" s="28" t="s">
        <v>319</v>
      </c>
      <c r="D371" s="3">
        <v>365</v>
      </c>
      <c r="E371" s="1" t="s">
        <v>319</v>
      </c>
    </row>
    <row r="372" spans="1:5" x14ac:dyDescent="0.2">
      <c r="A372" s="29">
        <v>366</v>
      </c>
      <c r="B372" s="103" t="s">
        <v>409</v>
      </c>
      <c r="D372" s="3">
        <v>366</v>
      </c>
      <c r="E372" s="1" t="s">
        <v>409</v>
      </c>
    </row>
    <row r="373" spans="1:5" x14ac:dyDescent="0.2">
      <c r="A373" s="29">
        <v>367</v>
      </c>
      <c r="B373" s="103" t="s">
        <v>410</v>
      </c>
      <c r="D373" s="3">
        <v>367</v>
      </c>
      <c r="E373" s="1" t="s">
        <v>410</v>
      </c>
    </row>
    <row r="374" spans="1:5" x14ac:dyDescent="0.2">
      <c r="A374" s="29">
        <v>368</v>
      </c>
      <c r="B374" s="28" t="s">
        <v>274</v>
      </c>
      <c r="D374" s="3">
        <v>368</v>
      </c>
      <c r="E374" s="108" t="s">
        <v>274</v>
      </c>
    </row>
    <row r="375" spans="1:5" x14ac:dyDescent="0.2">
      <c r="A375" s="29">
        <v>369</v>
      </c>
      <c r="B375" s="103" t="s">
        <v>411</v>
      </c>
      <c r="D375" s="3">
        <v>369</v>
      </c>
      <c r="E375" s="1" t="s">
        <v>411</v>
      </c>
    </row>
    <row r="376" spans="1:5" x14ac:dyDescent="0.2">
      <c r="A376" s="29">
        <v>370</v>
      </c>
      <c r="B376" s="103" t="s">
        <v>412</v>
      </c>
      <c r="D376" s="3">
        <v>370</v>
      </c>
      <c r="E376" s="1" t="s">
        <v>412</v>
      </c>
    </row>
    <row r="377" spans="1:5" x14ac:dyDescent="0.2">
      <c r="A377" s="29">
        <v>371</v>
      </c>
      <c r="B377" s="28" t="s">
        <v>320</v>
      </c>
      <c r="D377" s="3">
        <v>371</v>
      </c>
      <c r="E377" s="1" t="s">
        <v>320</v>
      </c>
    </row>
    <row r="378" spans="1:5" x14ac:dyDescent="0.2">
      <c r="A378" s="29">
        <v>372</v>
      </c>
      <c r="B378" s="28" t="s">
        <v>270</v>
      </c>
      <c r="D378" s="3">
        <v>372</v>
      </c>
      <c r="E378" s="1" t="s">
        <v>270</v>
      </c>
    </row>
    <row r="379" spans="1:5" x14ac:dyDescent="0.2">
      <c r="A379" s="29">
        <v>373</v>
      </c>
      <c r="B379" s="28" t="s">
        <v>275</v>
      </c>
      <c r="D379" s="3">
        <v>373</v>
      </c>
      <c r="E379" s="1" t="s">
        <v>275</v>
      </c>
    </row>
    <row r="380" spans="1:5" x14ac:dyDescent="0.2">
      <c r="A380" s="29">
        <v>374</v>
      </c>
      <c r="B380" s="28" t="s">
        <v>271</v>
      </c>
      <c r="D380" s="3">
        <v>374</v>
      </c>
      <c r="E380" s="108" t="s">
        <v>271</v>
      </c>
    </row>
    <row r="381" spans="1:5" x14ac:dyDescent="0.2">
      <c r="A381" s="29">
        <v>375</v>
      </c>
      <c r="B381" s="28" t="s">
        <v>276</v>
      </c>
      <c r="D381" s="3">
        <v>375</v>
      </c>
      <c r="E381" s="1" t="s">
        <v>276</v>
      </c>
    </row>
    <row r="382" spans="1:5" x14ac:dyDescent="0.2">
      <c r="A382" s="29">
        <v>376</v>
      </c>
      <c r="B382" s="28" t="s">
        <v>277</v>
      </c>
      <c r="D382" s="3">
        <v>376</v>
      </c>
      <c r="E382" s="1" t="s">
        <v>277</v>
      </c>
    </row>
    <row r="383" spans="1:5" x14ac:dyDescent="0.2">
      <c r="A383" s="29">
        <v>377</v>
      </c>
      <c r="B383" s="93" t="s">
        <v>530</v>
      </c>
      <c r="D383" s="3">
        <v>377</v>
      </c>
      <c r="E383" s="93" t="s">
        <v>530</v>
      </c>
    </row>
    <row r="384" spans="1:5" x14ac:dyDescent="0.2">
      <c r="A384" s="29">
        <v>378</v>
      </c>
      <c r="B384" s="103" t="s">
        <v>413</v>
      </c>
      <c r="D384" s="3">
        <v>378</v>
      </c>
      <c r="E384" s="1" t="s">
        <v>413</v>
      </c>
    </row>
    <row r="385" spans="1:5" x14ac:dyDescent="0.2">
      <c r="A385" s="29">
        <v>379</v>
      </c>
      <c r="B385" s="93" t="s">
        <v>531</v>
      </c>
      <c r="D385" s="3">
        <v>379</v>
      </c>
      <c r="E385" s="93" t="s">
        <v>531</v>
      </c>
    </row>
    <row r="386" spans="1:5" x14ac:dyDescent="0.2">
      <c r="A386" s="29">
        <v>380</v>
      </c>
      <c r="B386" s="103" t="s">
        <v>414</v>
      </c>
      <c r="D386" s="3">
        <v>380</v>
      </c>
      <c r="E386" s="1" t="s">
        <v>414</v>
      </c>
    </row>
    <row r="387" spans="1:5" x14ac:dyDescent="0.2">
      <c r="A387" s="29">
        <v>381</v>
      </c>
      <c r="B387" s="103" t="s">
        <v>415</v>
      </c>
      <c r="D387" s="3">
        <v>381</v>
      </c>
      <c r="E387" s="1" t="s">
        <v>415</v>
      </c>
    </row>
    <row r="388" spans="1:5" x14ac:dyDescent="0.2">
      <c r="A388" s="29">
        <v>382</v>
      </c>
      <c r="B388" s="28" t="s">
        <v>278</v>
      </c>
      <c r="D388" s="3">
        <v>382</v>
      </c>
      <c r="E388" s="1" t="s">
        <v>278</v>
      </c>
    </row>
    <row r="389" spans="1:5" x14ac:dyDescent="0.2">
      <c r="A389" s="29">
        <v>383</v>
      </c>
      <c r="B389" s="28" t="s">
        <v>279</v>
      </c>
      <c r="D389" s="3">
        <v>383</v>
      </c>
      <c r="E389" s="108" t="s">
        <v>279</v>
      </c>
    </row>
    <row r="390" spans="1:5" x14ac:dyDescent="0.2">
      <c r="A390" s="29">
        <v>384</v>
      </c>
      <c r="B390" s="103" t="s">
        <v>416</v>
      </c>
      <c r="D390" s="3">
        <v>384</v>
      </c>
      <c r="E390" s="1" t="s">
        <v>416</v>
      </c>
    </row>
    <row r="391" spans="1:5" x14ac:dyDescent="0.2">
      <c r="A391" s="29">
        <v>385</v>
      </c>
      <c r="B391" s="103" t="s">
        <v>417</v>
      </c>
      <c r="D391" s="3">
        <v>385</v>
      </c>
      <c r="E391" s="1" t="s">
        <v>417</v>
      </c>
    </row>
    <row r="392" spans="1:5" x14ac:dyDescent="0.2">
      <c r="A392" s="29">
        <v>386</v>
      </c>
      <c r="B392" s="103" t="s">
        <v>418</v>
      </c>
      <c r="D392" s="3">
        <v>386</v>
      </c>
      <c r="E392" s="1" t="s">
        <v>418</v>
      </c>
    </row>
    <row r="393" spans="1:5" x14ac:dyDescent="0.2">
      <c r="A393" s="29">
        <v>387</v>
      </c>
      <c r="B393" s="93" t="s">
        <v>532</v>
      </c>
      <c r="D393" s="3">
        <v>387</v>
      </c>
      <c r="E393" s="93" t="s">
        <v>532</v>
      </c>
    </row>
    <row r="394" spans="1:5" x14ac:dyDescent="0.2">
      <c r="A394" s="29">
        <v>388</v>
      </c>
      <c r="B394" s="28" t="s">
        <v>280</v>
      </c>
      <c r="D394" s="3">
        <v>388</v>
      </c>
      <c r="E394" s="1" t="s">
        <v>280</v>
      </c>
    </row>
    <row r="395" spans="1:5" x14ac:dyDescent="0.2">
      <c r="A395" s="29">
        <v>389</v>
      </c>
      <c r="B395" s="28" t="s">
        <v>281</v>
      </c>
      <c r="D395" s="3">
        <v>389</v>
      </c>
      <c r="E395" s="1" t="s">
        <v>281</v>
      </c>
    </row>
    <row r="396" spans="1:5" x14ac:dyDescent="0.2">
      <c r="A396" s="29">
        <v>390</v>
      </c>
      <c r="B396" s="103" t="s">
        <v>419</v>
      </c>
      <c r="D396" s="3">
        <v>390</v>
      </c>
      <c r="E396" s="108" t="s">
        <v>419</v>
      </c>
    </row>
    <row r="397" spans="1:5" x14ac:dyDescent="0.2">
      <c r="A397" s="29">
        <v>391</v>
      </c>
      <c r="B397" s="93" t="s">
        <v>533</v>
      </c>
      <c r="D397" s="3">
        <v>391</v>
      </c>
      <c r="E397" s="93" t="s">
        <v>533</v>
      </c>
    </row>
    <row r="398" spans="1:5" x14ac:dyDescent="0.2">
      <c r="A398" s="29">
        <v>392</v>
      </c>
      <c r="B398" s="28" t="s">
        <v>282</v>
      </c>
      <c r="D398" s="3">
        <v>392</v>
      </c>
      <c r="E398" s="1" t="s">
        <v>282</v>
      </c>
    </row>
    <row r="399" spans="1:5" x14ac:dyDescent="0.2">
      <c r="A399" s="29">
        <v>393</v>
      </c>
      <c r="B399" s="28" t="s">
        <v>283</v>
      </c>
      <c r="D399" s="3">
        <v>393</v>
      </c>
      <c r="E399" s="1" t="s">
        <v>283</v>
      </c>
    </row>
    <row r="400" spans="1:5" x14ac:dyDescent="0.2">
      <c r="A400" s="29">
        <v>394</v>
      </c>
      <c r="B400" s="103" t="s">
        <v>420</v>
      </c>
      <c r="D400" s="3">
        <v>394</v>
      </c>
      <c r="E400" s="1" t="s">
        <v>420</v>
      </c>
    </row>
    <row r="401" spans="1:5" x14ac:dyDescent="0.2">
      <c r="A401" s="29">
        <v>395</v>
      </c>
      <c r="B401" s="28" t="s">
        <v>93</v>
      </c>
      <c r="D401" s="3">
        <v>395</v>
      </c>
      <c r="E401" s="93" t="s">
        <v>93</v>
      </c>
    </row>
    <row r="402" spans="1:5" x14ac:dyDescent="0.2">
      <c r="A402" s="29">
        <v>396</v>
      </c>
      <c r="B402" s="28" t="s">
        <v>308</v>
      </c>
      <c r="D402" s="3">
        <v>396</v>
      </c>
      <c r="E402" s="1" t="s">
        <v>308</v>
      </c>
    </row>
    <row r="403" spans="1:5" x14ac:dyDescent="0.2">
      <c r="A403" s="29">
        <v>397</v>
      </c>
      <c r="B403" s="93" t="s">
        <v>534</v>
      </c>
      <c r="D403" s="3">
        <v>397</v>
      </c>
      <c r="E403" s="93" t="s">
        <v>534</v>
      </c>
    </row>
    <row r="404" spans="1:5" x14ac:dyDescent="0.2">
      <c r="A404" s="29">
        <v>398</v>
      </c>
      <c r="B404" s="28" t="s">
        <v>285</v>
      </c>
      <c r="D404" s="3">
        <v>398</v>
      </c>
      <c r="E404" s="108" t="s">
        <v>285</v>
      </c>
    </row>
    <row r="405" spans="1:5" x14ac:dyDescent="0.2">
      <c r="A405" s="29">
        <v>399</v>
      </c>
      <c r="B405" s="103" t="s">
        <v>421</v>
      </c>
      <c r="D405" s="3">
        <v>399</v>
      </c>
      <c r="E405" s="1" t="s">
        <v>421</v>
      </c>
    </row>
    <row r="406" spans="1:5" x14ac:dyDescent="0.2">
      <c r="A406" s="29">
        <v>400</v>
      </c>
      <c r="B406" s="28" t="s">
        <v>286</v>
      </c>
      <c r="D406" s="3">
        <v>400</v>
      </c>
      <c r="E406" s="1" t="s">
        <v>286</v>
      </c>
    </row>
    <row r="407" spans="1:5" x14ac:dyDescent="0.2">
      <c r="A407" s="29">
        <v>414</v>
      </c>
      <c r="B407" s="28" t="s">
        <v>292</v>
      </c>
      <c r="D407" s="3">
        <v>414</v>
      </c>
      <c r="E407" s="1" t="s">
        <v>292</v>
      </c>
    </row>
    <row r="408" spans="1:5" x14ac:dyDescent="0.2">
      <c r="A408" s="29">
        <v>416</v>
      </c>
      <c r="B408" s="28" t="s">
        <v>293</v>
      </c>
      <c r="D408" s="3">
        <v>416</v>
      </c>
      <c r="E408" s="1" t="s">
        <v>293</v>
      </c>
    </row>
    <row r="409" spans="1:5" x14ac:dyDescent="0.2">
      <c r="A409" s="29">
        <v>417</v>
      </c>
      <c r="B409" s="103" t="s">
        <v>422</v>
      </c>
      <c r="D409" s="3">
        <v>417</v>
      </c>
      <c r="E409" s="1" t="s">
        <v>422</v>
      </c>
    </row>
    <row r="410" spans="1:5" x14ac:dyDescent="0.2">
      <c r="A410" s="29">
        <v>418</v>
      </c>
      <c r="B410" s="28" t="s">
        <v>294</v>
      </c>
      <c r="D410" s="3">
        <v>418</v>
      </c>
      <c r="E410" s="1" t="s">
        <v>294</v>
      </c>
    </row>
    <row r="411" spans="1:5" x14ac:dyDescent="0.2">
      <c r="A411" s="29">
        <v>425</v>
      </c>
      <c r="B411" s="103" t="s">
        <v>423</v>
      </c>
      <c r="D411" s="3">
        <v>425</v>
      </c>
      <c r="E411" s="1" t="s">
        <v>423</v>
      </c>
    </row>
    <row r="412" spans="1:5" x14ac:dyDescent="0.2">
      <c r="A412" s="29">
        <v>428</v>
      </c>
      <c r="B412" s="103" t="s">
        <v>424</v>
      </c>
      <c r="D412" s="3">
        <v>428</v>
      </c>
      <c r="E412" s="1" t="s">
        <v>424</v>
      </c>
    </row>
    <row r="413" spans="1:5" x14ac:dyDescent="0.2">
      <c r="A413" s="29">
        <v>431</v>
      </c>
      <c r="B413" s="103" t="s">
        <v>425</v>
      </c>
      <c r="D413" s="3">
        <v>431</v>
      </c>
      <c r="E413" s="1" t="s">
        <v>425</v>
      </c>
    </row>
    <row r="414" spans="1:5" x14ac:dyDescent="0.2">
      <c r="A414" s="29">
        <v>408</v>
      </c>
      <c r="B414" s="28" t="s">
        <v>93</v>
      </c>
      <c r="D414" s="3">
        <v>408</v>
      </c>
      <c r="E414" s="93" t="s">
        <v>93</v>
      </c>
    </row>
    <row r="415" spans="1:5" x14ac:dyDescent="0.2">
      <c r="A415" s="29">
        <v>432</v>
      </c>
      <c r="B415" s="28" t="s">
        <v>295</v>
      </c>
      <c r="D415" s="3">
        <v>432</v>
      </c>
      <c r="E415" s="1" t="s">
        <v>295</v>
      </c>
    </row>
    <row r="416" spans="1:5" x14ac:dyDescent="0.2">
      <c r="A416" s="29">
        <v>410</v>
      </c>
      <c r="B416" s="28" t="s">
        <v>284</v>
      </c>
      <c r="D416" s="3">
        <v>410</v>
      </c>
      <c r="E416" s="1" t="s">
        <v>284</v>
      </c>
    </row>
    <row r="417" spans="1:5" x14ac:dyDescent="0.2">
      <c r="A417" s="29">
        <v>437</v>
      </c>
      <c r="B417" s="28" t="s">
        <v>291</v>
      </c>
      <c r="D417" s="3">
        <v>437</v>
      </c>
      <c r="E417" s="1" t="s">
        <v>291</v>
      </c>
    </row>
    <row r="418" spans="1:5" x14ac:dyDescent="0.2">
      <c r="A418" s="29">
        <v>433</v>
      </c>
      <c r="B418" s="28" t="s">
        <v>296</v>
      </c>
      <c r="D418" s="3">
        <v>433</v>
      </c>
      <c r="E418" s="108" t="s">
        <v>296</v>
      </c>
    </row>
    <row r="419" spans="1:5" x14ac:dyDescent="0.2">
      <c r="A419" s="29">
        <v>434</v>
      </c>
      <c r="B419" s="103" t="s">
        <v>426</v>
      </c>
      <c r="D419" s="3">
        <v>434</v>
      </c>
      <c r="E419" s="108" t="s">
        <v>426</v>
      </c>
    </row>
    <row r="420" spans="1:5" x14ac:dyDescent="0.2">
      <c r="A420" s="29">
        <v>443</v>
      </c>
      <c r="B420" s="93" t="s">
        <v>535</v>
      </c>
      <c r="D420" s="3">
        <v>443</v>
      </c>
      <c r="E420" s="93" t="s">
        <v>535</v>
      </c>
    </row>
    <row r="421" spans="1:5" x14ac:dyDescent="0.2">
      <c r="A421" s="29">
        <v>444</v>
      </c>
      <c r="B421" s="103" t="s">
        <v>427</v>
      </c>
      <c r="D421" s="3">
        <v>444</v>
      </c>
      <c r="E421" s="1" t="s">
        <v>427</v>
      </c>
    </row>
    <row r="422" spans="1:5" x14ac:dyDescent="0.2">
      <c r="A422" s="29">
        <v>445</v>
      </c>
      <c r="B422" s="103" t="s">
        <v>428</v>
      </c>
      <c r="D422" s="3">
        <v>445</v>
      </c>
      <c r="E422" s="1" t="s">
        <v>428</v>
      </c>
    </row>
    <row r="423" spans="1:5" x14ac:dyDescent="0.2">
      <c r="A423" s="29">
        <v>446</v>
      </c>
      <c r="B423" s="28" t="s">
        <v>297</v>
      </c>
      <c r="D423" s="3">
        <v>446</v>
      </c>
      <c r="E423" s="1" t="s">
        <v>297</v>
      </c>
    </row>
    <row r="424" spans="1:5" x14ac:dyDescent="0.2">
      <c r="A424" s="29">
        <v>438</v>
      </c>
      <c r="B424" s="28" t="s">
        <v>299</v>
      </c>
      <c r="D424" s="3">
        <v>438</v>
      </c>
      <c r="E424" s="1" t="s">
        <v>299</v>
      </c>
    </row>
    <row r="425" spans="1:5" x14ac:dyDescent="0.2">
      <c r="A425" s="29">
        <v>439</v>
      </c>
      <c r="B425" s="28" t="s">
        <v>300</v>
      </c>
      <c r="D425" s="3">
        <v>439</v>
      </c>
      <c r="E425" s="1" t="s">
        <v>300</v>
      </c>
    </row>
    <row r="426" spans="1:5" x14ac:dyDescent="0.2">
      <c r="A426" s="29">
        <v>441</v>
      </c>
      <c r="B426" s="28" t="s">
        <v>301</v>
      </c>
      <c r="D426" s="3">
        <v>441</v>
      </c>
      <c r="E426" s="1" t="s">
        <v>301</v>
      </c>
    </row>
    <row r="427" spans="1:5" x14ac:dyDescent="0.2">
      <c r="A427" s="29">
        <v>449</v>
      </c>
      <c r="B427" s="93" t="s">
        <v>536</v>
      </c>
      <c r="D427" s="3">
        <v>449</v>
      </c>
      <c r="E427" s="93" t="s">
        <v>536</v>
      </c>
    </row>
    <row r="428" spans="1:5" x14ac:dyDescent="0.2">
      <c r="A428" s="29">
        <v>451</v>
      </c>
      <c r="B428" s="103" t="s">
        <v>429</v>
      </c>
      <c r="D428" s="3">
        <v>451</v>
      </c>
      <c r="E428" s="1" t="s">
        <v>429</v>
      </c>
    </row>
    <row r="429" spans="1:5" x14ac:dyDescent="0.2">
      <c r="A429" s="29">
        <v>452</v>
      </c>
      <c r="B429" s="28" t="s">
        <v>302</v>
      </c>
      <c r="D429" s="3">
        <v>452</v>
      </c>
      <c r="E429" s="1" t="s">
        <v>302</v>
      </c>
    </row>
    <row r="430" spans="1:5" x14ac:dyDescent="0.2">
      <c r="A430" s="29">
        <v>453</v>
      </c>
      <c r="B430" s="103" t="s">
        <v>430</v>
      </c>
      <c r="D430" s="3">
        <v>453</v>
      </c>
      <c r="E430" s="1" t="s">
        <v>430</v>
      </c>
    </row>
    <row r="431" spans="1:5" x14ac:dyDescent="0.2">
      <c r="A431" s="29">
        <v>454</v>
      </c>
      <c r="B431" s="103" t="s">
        <v>431</v>
      </c>
      <c r="D431" s="3">
        <v>454</v>
      </c>
      <c r="E431" s="1" t="s">
        <v>431</v>
      </c>
    </row>
    <row r="432" spans="1:5" x14ac:dyDescent="0.2">
      <c r="A432" s="29">
        <v>455</v>
      </c>
      <c r="B432" s="103" t="s">
        <v>432</v>
      </c>
      <c r="D432" s="3">
        <v>455</v>
      </c>
      <c r="E432" s="1" t="s">
        <v>432</v>
      </c>
    </row>
    <row r="433" spans="1:5" x14ac:dyDescent="0.2">
      <c r="A433" s="29">
        <v>456</v>
      </c>
      <c r="B433" s="103" t="s">
        <v>433</v>
      </c>
      <c r="D433" s="3">
        <v>456</v>
      </c>
      <c r="E433" s="1" t="s">
        <v>433</v>
      </c>
    </row>
    <row r="434" spans="1:5" x14ac:dyDescent="0.2">
      <c r="A434" s="29">
        <v>457</v>
      </c>
      <c r="B434" s="28" t="s">
        <v>303</v>
      </c>
      <c r="D434" s="3">
        <v>457</v>
      </c>
      <c r="E434" s="1" t="s">
        <v>303</v>
      </c>
    </row>
    <row r="435" spans="1:5" x14ac:dyDescent="0.2">
      <c r="A435" s="29">
        <v>458</v>
      </c>
      <c r="B435" s="103" t="s">
        <v>434</v>
      </c>
      <c r="D435" s="3">
        <v>458</v>
      </c>
      <c r="E435" s="108" t="s">
        <v>434</v>
      </c>
    </row>
    <row r="436" spans="1:5" x14ac:dyDescent="0.2">
      <c r="A436" s="29">
        <v>459</v>
      </c>
      <c r="B436" s="28" t="s">
        <v>305</v>
      </c>
      <c r="D436" s="3">
        <v>459</v>
      </c>
      <c r="E436" s="1" t="s">
        <v>305</v>
      </c>
    </row>
    <row r="437" spans="1:5" x14ac:dyDescent="0.2">
      <c r="A437" s="29">
        <v>460</v>
      </c>
      <c r="B437" s="28" t="s">
        <v>306</v>
      </c>
      <c r="D437" s="3">
        <v>460</v>
      </c>
      <c r="E437" s="1" t="s">
        <v>306</v>
      </c>
    </row>
    <row r="438" spans="1:5" x14ac:dyDescent="0.2">
      <c r="A438" s="29">
        <v>465</v>
      </c>
      <c r="B438" s="103" t="s">
        <v>435</v>
      </c>
      <c r="D438" s="3">
        <v>465</v>
      </c>
      <c r="E438" s="108" t="s">
        <v>435</v>
      </c>
    </row>
    <row r="439" spans="1:5" x14ac:dyDescent="0.2">
      <c r="A439" s="29">
        <v>466</v>
      </c>
      <c r="B439" s="93" t="s">
        <v>537</v>
      </c>
      <c r="D439" s="3">
        <v>466</v>
      </c>
      <c r="E439" s="93" t="s">
        <v>537</v>
      </c>
    </row>
    <row r="440" spans="1:5" x14ac:dyDescent="0.2">
      <c r="A440" s="29">
        <v>467</v>
      </c>
      <c r="B440" s="28" t="s">
        <v>307</v>
      </c>
      <c r="D440" s="3">
        <v>467</v>
      </c>
      <c r="E440" s="1" t="s">
        <v>307</v>
      </c>
    </row>
    <row r="441" spans="1:5" x14ac:dyDescent="0.2">
      <c r="A441" s="29">
        <v>401</v>
      </c>
      <c r="B441" s="28" t="s">
        <v>309</v>
      </c>
      <c r="D441" s="3">
        <v>401</v>
      </c>
      <c r="E441" s="108" t="s">
        <v>309</v>
      </c>
    </row>
    <row r="442" spans="1:5" x14ac:dyDescent="0.2">
      <c r="A442" s="29">
        <v>402</v>
      </c>
      <c r="B442" s="103" t="s">
        <v>436</v>
      </c>
      <c r="D442" s="3">
        <v>402</v>
      </c>
      <c r="E442" s="1" t="s">
        <v>436</v>
      </c>
    </row>
    <row r="443" spans="1:5" x14ac:dyDescent="0.2">
      <c r="A443" s="29">
        <v>403</v>
      </c>
      <c r="B443" s="103" t="s">
        <v>437</v>
      </c>
      <c r="D443" s="3">
        <v>403</v>
      </c>
      <c r="E443" s="1" t="s">
        <v>437</v>
      </c>
    </row>
    <row r="444" spans="1:5" x14ac:dyDescent="0.2">
      <c r="A444" s="29">
        <v>404</v>
      </c>
      <c r="B444" s="103" t="s">
        <v>438</v>
      </c>
      <c r="D444" s="3">
        <v>404</v>
      </c>
      <c r="E444" s="1" t="s">
        <v>438</v>
      </c>
    </row>
    <row r="445" spans="1:5" x14ac:dyDescent="0.2">
      <c r="A445" s="29">
        <v>405</v>
      </c>
      <c r="B445" s="93" t="s">
        <v>538</v>
      </c>
      <c r="D445" s="3">
        <v>405</v>
      </c>
      <c r="E445" s="93" t="s">
        <v>538</v>
      </c>
    </row>
    <row r="446" spans="1:5" x14ac:dyDescent="0.2">
      <c r="A446" s="29">
        <v>406</v>
      </c>
      <c r="B446" s="28" t="s">
        <v>310</v>
      </c>
      <c r="D446" s="3">
        <v>406</v>
      </c>
      <c r="E446" s="108" t="s">
        <v>310</v>
      </c>
    </row>
    <row r="447" spans="1:5" x14ac:dyDescent="0.2">
      <c r="A447" s="29">
        <v>407</v>
      </c>
      <c r="B447" s="103" t="s">
        <v>439</v>
      </c>
      <c r="D447" s="3">
        <v>407</v>
      </c>
      <c r="E447" s="1" t="s">
        <v>439</v>
      </c>
    </row>
    <row r="448" spans="1:5" x14ac:dyDescent="0.2">
      <c r="A448" s="29">
        <v>409</v>
      </c>
      <c r="B448" s="28" t="s">
        <v>311</v>
      </c>
      <c r="D448" s="3">
        <v>409</v>
      </c>
      <c r="E448" s="1" t="s">
        <v>311</v>
      </c>
    </row>
    <row r="449" spans="1:5" x14ac:dyDescent="0.2">
      <c r="A449" s="29">
        <v>411</v>
      </c>
      <c r="B449" s="28" t="s">
        <v>312</v>
      </c>
      <c r="D449" s="3">
        <v>411</v>
      </c>
      <c r="E449" s="1" t="s">
        <v>312</v>
      </c>
    </row>
    <row r="450" spans="1:5" x14ac:dyDescent="0.2">
      <c r="A450" s="29">
        <v>412</v>
      </c>
      <c r="B450" s="28" t="s">
        <v>93</v>
      </c>
      <c r="D450" s="3">
        <v>412</v>
      </c>
      <c r="E450" s="93" t="s">
        <v>93</v>
      </c>
    </row>
    <row r="451" spans="1:5" x14ac:dyDescent="0.2">
      <c r="A451" s="29">
        <v>413</v>
      </c>
      <c r="B451" s="103" t="s">
        <v>440</v>
      </c>
      <c r="D451" s="3">
        <v>413</v>
      </c>
      <c r="E451" s="1" t="s">
        <v>440</v>
      </c>
    </row>
    <row r="452" spans="1:5" x14ac:dyDescent="0.2">
      <c r="A452" s="29">
        <v>415</v>
      </c>
      <c r="B452" s="28" t="s">
        <v>313</v>
      </c>
      <c r="D452" s="3">
        <v>415</v>
      </c>
      <c r="E452" s="1" t="s">
        <v>313</v>
      </c>
    </row>
    <row r="453" spans="1:5" x14ac:dyDescent="0.2">
      <c r="A453" s="29">
        <v>419</v>
      </c>
      <c r="B453" s="28" t="s">
        <v>314</v>
      </c>
      <c r="D453" s="3">
        <v>419</v>
      </c>
      <c r="E453" s="1" t="s">
        <v>314</v>
      </c>
    </row>
    <row r="454" spans="1:5" x14ac:dyDescent="0.2">
      <c r="A454" s="29">
        <v>420</v>
      </c>
      <c r="B454" s="103" t="s">
        <v>441</v>
      </c>
      <c r="D454" s="3">
        <v>420</v>
      </c>
      <c r="E454" s="1" t="s">
        <v>441</v>
      </c>
    </row>
    <row r="455" spans="1:5" x14ac:dyDescent="0.2">
      <c r="A455" s="29">
        <v>421</v>
      </c>
      <c r="B455" s="93" t="s">
        <v>539</v>
      </c>
      <c r="D455" s="3">
        <v>421</v>
      </c>
      <c r="E455" s="93" t="s">
        <v>539</v>
      </c>
    </row>
    <row r="456" spans="1:5" x14ac:dyDescent="0.2">
      <c r="A456" s="29">
        <v>422</v>
      </c>
      <c r="B456" s="28" t="s">
        <v>315</v>
      </c>
      <c r="D456" s="3">
        <v>422</v>
      </c>
      <c r="E456" s="1" t="s">
        <v>315</v>
      </c>
    </row>
    <row r="457" spans="1:5" x14ac:dyDescent="0.2">
      <c r="A457" s="29">
        <v>423</v>
      </c>
      <c r="B457" s="103" t="s">
        <v>442</v>
      </c>
      <c r="D457" s="3">
        <v>423</v>
      </c>
      <c r="E457" s="1" t="s">
        <v>442</v>
      </c>
    </row>
    <row r="458" spans="1:5" x14ac:dyDescent="0.2">
      <c r="A458" s="29">
        <v>424</v>
      </c>
      <c r="B458" s="28" t="s">
        <v>316</v>
      </c>
      <c r="D458" s="3">
        <v>424</v>
      </c>
      <c r="E458" s="1" t="s">
        <v>316</v>
      </c>
    </row>
    <row r="459" spans="1:5" x14ac:dyDescent="0.2">
      <c r="A459" s="29">
        <v>426</v>
      </c>
      <c r="B459" s="103" t="s">
        <v>443</v>
      </c>
      <c r="D459" s="3">
        <v>426</v>
      </c>
      <c r="E459" s="1" t="s">
        <v>443</v>
      </c>
    </row>
    <row r="460" spans="1:5" x14ac:dyDescent="0.2">
      <c r="A460" s="29">
        <v>427</v>
      </c>
      <c r="B460" s="93" t="s">
        <v>540</v>
      </c>
      <c r="D460" s="3">
        <v>427</v>
      </c>
      <c r="E460" s="93" t="s">
        <v>540</v>
      </c>
    </row>
    <row r="461" spans="1:5" x14ac:dyDescent="0.2">
      <c r="A461" s="29">
        <v>429</v>
      </c>
      <c r="B461" s="28" t="s">
        <v>317</v>
      </c>
      <c r="D461" s="3">
        <v>429</v>
      </c>
      <c r="E461" s="1" t="s">
        <v>317</v>
      </c>
    </row>
    <row r="462" spans="1:5" x14ac:dyDescent="0.2">
      <c r="A462" s="29">
        <v>430</v>
      </c>
      <c r="B462" s="28" t="s">
        <v>318</v>
      </c>
      <c r="D462" s="3">
        <v>430</v>
      </c>
      <c r="E462" s="1" t="s">
        <v>318</v>
      </c>
    </row>
    <row r="463" spans="1:5" x14ac:dyDescent="0.2">
      <c r="A463" s="29">
        <v>435</v>
      </c>
      <c r="B463" s="28" t="s">
        <v>93</v>
      </c>
      <c r="D463" s="3">
        <v>435</v>
      </c>
      <c r="E463" s="93" t="s">
        <v>93</v>
      </c>
    </row>
    <row r="464" spans="1:5" x14ac:dyDescent="0.2">
      <c r="A464" s="29">
        <v>436</v>
      </c>
      <c r="B464" s="103" t="s">
        <v>444</v>
      </c>
      <c r="D464" s="3">
        <v>436</v>
      </c>
      <c r="E464" s="1" t="s">
        <v>444</v>
      </c>
    </row>
    <row r="465" spans="1:5" x14ac:dyDescent="0.2">
      <c r="A465" s="29">
        <v>440</v>
      </c>
      <c r="B465" s="103" t="s">
        <v>445</v>
      </c>
      <c r="D465" s="3">
        <v>440</v>
      </c>
      <c r="E465" s="108" t="s">
        <v>445</v>
      </c>
    </row>
    <row r="466" spans="1:5" x14ac:dyDescent="0.2">
      <c r="A466" s="29">
        <v>442</v>
      </c>
      <c r="B466" s="28" t="s">
        <v>93</v>
      </c>
      <c r="D466" s="3">
        <v>442</v>
      </c>
      <c r="E466" s="93" t="s">
        <v>93</v>
      </c>
    </row>
    <row r="467" spans="1:5" x14ac:dyDescent="0.2">
      <c r="A467" s="29">
        <v>447</v>
      </c>
      <c r="B467" s="103" t="s">
        <v>446</v>
      </c>
      <c r="D467" s="3">
        <v>447</v>
      </c>
      <c r="E467" s="1" t="s">
        <v>446</v>
      </c>
    </row>
    <row r="468" spans="1:5" x14ac:dyDescent="0.2">
      <c r="A468" s="29">
        <v>448</v>
      </c>
      <c r="B468" s="103" t="s">
        <v>447</v>
      </c>
      <c r="D468" s="3">
        <v>448</v>
      </c>
      <c r="E468" s="1" t="s">
        <v>447</v>
      </c>
    </row>
    <row r="469" spans="1:5" x14ac:dyDescent="0.2">
      <c r="A469" s="29">
        <v>450</v>
      </c>
      <c r="B469" s="103" t="s">
        <v>448</v>
      </c>
      <c r="D469" s="3">
        <v>450</v>
      </c>
      <c r="E469" s="108" t="s">
        <v>448</v>
      </c>
    </row>
    <row r="470" spans="1:5" x14ac:dyDescent="0.2">
      <c r="A470" s="29">
        <v>461</v>
      </c>
      <c r="B470" s="103" t="s">
        <v>495</v>
      </c>
      <c r="D470" s="3">
        <v>461</v>
      </c>
      <c r="E470" s="107" t="s">
        <v>495</v>
      </c>
    </row>
    <row r="471" spans="1:5" x14ac:dyDescent="0.2">
      <c r="A471" s="29">
        <v>462</v>
      </c>
      <c r="B471" s="93" t="s">
        <v>321</v>
      </c>
      <c r="D471" s="3">
        <v>462</v>
      </c>
      <c r="E471" s="93" t="s">
        <v>321</v>
      </c>
    </row>
    <row r="472" spans="1:5" x14ac:dyDescent="0.2">
      <c r="A472" s="29">
        <v>463</v>
      </c>
      <c r="B472" s="103" t="s">
        <v>496</v>
      </c>
      <c r="D472" s="3">
        <v>463</v>
      </c>
      <c r="E472" s="107" t="s">
        <v>496</v>
      </c>
    </row>
    <row r="473" spans="1:5" x14ac:dyDescent="0.2">
      <c r="A473" s="29">
        <v>464</v>
      </c>
      <c r="B473" s="103" t="s">
        <v>497</v>
      </c>
      <c r="D473" s="3">
        <v>464</v>
      </c>
      <c r="E473" s="107" t="s">
        <v>497</v>
      </c>
    </row>
    <row r="474" spans="1:5" x14ac:dyDescent="0.2">
      <c r="A474" s="29">
        <v>468</v>
      </c>
      <c r="B474" s="28" t="s">
        <v>322</v>
      </c>
      <c r="D474" s="3">
        <v>468</v>
      </c>
      <c r="E474" s="1" t="s">
        <v>322</v>
      </c>
    </row>
    <row r="475" spans="1:5" x14ac:dyDescent="0.2">
      <c r="A475" s="29">
        <v>469</v>
      </c>
      <c r="B475" s="93" t="s">
        <v>541</v>
      </c>
      <c r="D475" s="3">
        <v>469</v>
      </c>
      <c r="E475" s="93" t="s">
        <v>541</v>
      </c>
    </row>
    <row r="476" spans="1:5" x14ac:dyDescent="0.2">
      <c r="A476" s="29">
        <v>470</v>
      </c>
      <c r="B476" s="28" t="s">
        <v>323</v>
      </c>
      <c r="D476" s="3">
        <v>470</v>
      </c>
      <c r="E476" s="1" t="s">
        <v>323</v>
      </c>
    </row>
    <row r="477" spans="1:5" x14ac:dyDescent="0.2">
      <c r="A477" s="29">
        <v>471</v>
      </c>
      <c r="B477" s="103" t="s">
        <v>449</v>
      </c>
      <c r="D477" s="3">
        <v>471</v>
      </c>
      <c r="E477" s="1" t="s">
        <v>449</v>
      </c>
    </row>
    <row r="478" spans="1:5" x14ac:dyDescent="0.2">
      <c r="A478" s="29">
        <v>472</v>
      </c>
      <c r="B478" s="103" t="s">
        <v>450</v>
      </c>
      <c r="D478" s="3">
        <v>472</v>
      </c>
      <c r="E478" s="1" t="s">
        <v>450</v>
      </c>
    </row>
    <row r="479" spans="1:5" x14ac:dyDescent="0.2">
      <c r="A479" s="29">
        <v>473</v>
      </c>
      <c r="B479" s="93" t="s">
        <v>321</v>
      </c>
      <c r="D479" s="3">
        <v>473</v>
      </c>
      <c r="E479" s="93" t="s">
        <v>321</v>
      </c>
    </row>
    <row r="480" spans="1:5" x14ac:dyDescent="0.2">
      <c r="A480" s="29">
        <v>474</v>
      </c>
      <c r="B480" s="103" t="s">
        <v>451</v>
      </c>
      <c r="D480" s="3">
        <v>474</v>
      </c>
      <c r="E480" s="1" t="s">
        <v>451</v>
      </c>
    </row>
    <row r="481" spans="1:5" x14ac:dyDescent="0.2">
      <c r="A481" s="29">
        <v>475</v>
      </c>
      <c r="B481" s="28" t="s">
        <v>324</v>
      </c>
      <c r="D481" s="3">
        <v>475</v>
      </c>
      <c r="E481" s="1" t="s">
        <v>324</v>
      </c>
    </row>
    <row r="482" spans="1:5" x14ac:dyDescent="0.2">
      <c r="A482" s="29">
        <v>476</v>
      </c>
      <c r="B482" s="28" t="s">
        <v>325</v>
      </c>
      <c r="D482" s="3">
        <v>476</v>
      </c>
      <c r="E482" s="1" t="s">
        <v>325</v>
      </c>
    </row>
    <row r="483" spans="1:5" x14ac:dyDescent="0.2">
      <c r="A483" s="29">
        <v>477</v>
      </c>
      <c r="B483" s="93" t="s">
        <v>321</v>
      </c>
      <c r="D483" s="3">
        <v>477</v>
      </c>
      <c r="E483" s="93" t="s">
        <v>321</v>
      </c>
    </row>
    <row r="484" spans="1:5" x14ac:dyDescent="0.2">
      <c r="A484" s="29">
        <v>478</v>
      </c>
      <c r="B484" s="93" t="s">
        <v>321</v>
      </c>
      <c r="D484" s="3">
        <v>478</v>
      </c>
      <c r="E484" s="93" t="s">
        <v>321</v>
      </c>
    </row>
    <row r="485" spans="1:5" x14ac:dyDescent="0.2">
      <c r="A485" s="29">
        <v>479</v>
      </c>
      <c r="B485" s="93" t="s">
        <v>321</v>
      </c>
      <c r="D485" s="3">
        <v>479</v>
      </c>
      <c r="E485" s="93" t="s">
        <v>321</v>
      </c>
    </row>
    <row r="486" spans="1:5" x14ac:dyDescent="0.2">
      <c r="A486" s="29">
        <v>480</v>
      </c>
      <c r="B486" s="93" t="s">
        <v>321</v>
      </c>
      <c r="D486" s="3">
        <v>480</v>
      </c>
      <c r="E486" s="93" t="s">
        <v>321</v>
      </c>
    </row>
    <row r="487" spans="1:5" x14ac:dyDescent="0.2">
      <c r="A487" s="29">
        <v>481</v>
      </c>
      <c r="B487" s="103" t="s">
        <v>452</v>
      </c>
      <c r="D487" s="3">
        <v>481</v>
      </c>
      <c r="E487" s="1" t="s">
        <v>452</v>
      </c>
    </row>
    <row r="488" spans="1:5" x14ac:dyDescent="0.2">
      <c r="A488" s="29">
        <v>482</v>
      </c>
      <c r="B488" s="103" t="s">
        <v>453</v>
      </c>
      <c r="D488" s="3">
        <v>482</v>
      </c>
      <c r="E488" s="1" t="s">
        <v>453</v>
      </c>
    </row>
    <row r="489" spans="1:5" x14ac:dyDescent="0.2">
      <c r="A489" s="29">
        <v>483</v>
      </c>
      <c r="B489" s="28" t="s">
        <v>326</v>
      </c>
      <c r="D489" s="3">
        <v>483</v>
      </c>
      <c r="E489" s="1" t="s">
        <v>326</v>
      </c>
    </row>
    <row r="490" spans="1:5" x14ac:dyDescent="0.2">
      <c r="A490" s="29">
        <v>484</v>
      </c>
      <c r="B490" s="103" t="s">
        <v>454</v>
      </c>
      <c r="D490" s="3">
        <v>484</v>
      </c>
      <c r="E490" s="1" t="s">
        <v>454</v>
      </c>
    </row>
    <row r="491" spans="1:5" x14ac:dyDescent="0.2">
      <c r="A491" s="29">
        <v>485</v>
      </c>
      <c r="B491" s="28" t="s">
        <v>327</v>
      </c>
      <c r="D491" s="3">
        <v>485</v>
      </c>
      <c r="E491" s="1" t="s">
        <v>327</v>
      </c>
    </row>
    <row r="492" spans="1:5" x14ac:dyDescent="0.2">
      <c r="A492" s="29">
        <v>486</v>
      </c>
      <c r="B492" s="103" t="s">
        <v>455</v>
      </c>
      <c r="D492" s="3">
        <v>486</v>
      </c>
      <c r="E492" s="108" t="s">
        <v>455</v>
      </c>
    </row>
    <row r="493" spans="1:5" x14ac:dyDescent="0.2">
      <c r="A493" s="29">
        <v>487</v>
      </c>
      <c r="B493" s="103" t="s">
        <v>456</v>
      </c>
      <c r="D493" s="3">
        <v>487</v>
      </c>
      <c r="E493" s="1" t="s">
        <v>456</v>
      </c>
    </row>
    <row r="494" spans="1:5" x14ac:dyDescent="0.2">
      <c r="A494" s="29">
        <v>488</v>
      </c>
      <c r="B494" s="28" t="s">
        <v>328</v>
      </c>
      <c r="D494" s="3">
        <v>488</v>
      </c>
      <c r="E494" s="1" t="s">
        <v>328</v>
      </c>
    </row>
    <row r="495" spans="1:5" x14ac:dyDescent="0.2">
      <c r="A495" s="29">
        <v>489</v>
      </c>
      <c r="B495" s="103" t="s">
        <v>457</v>
      </c>
      <c r="D495" s="3">
        <v>489</v>
      </c>
      <c r="E495" s="1" t="s">
        <v>457</v>
      </c>
    </row>
    <row r="496" spans="1:5" x14ac:dyDescent="0.2">
      <c r="A496" s="29">
        <v>490</v>
      </c>
      <c r="B496" s="93" t="s">
        <v>329</v>
      </c>
      <c r="D496" s="3">
        <v>490</v>
      </c>
      <c r="E496" s="93" t="s">
        <v>329</v>
      </c>
    </row>
    <row r="497" spans="1:5" x14ac:dyDescent="0.2">
      <c r="A497" s="29">
        <v>491</v>
      </c>
      <c r="B497" s="103" t="s">
        <v>458</v>
      </c>
      <c r="D497" s="3">
        <v>491</v>
      </c>
      <c r="E497" s="1" t="s">
        <v>458</v>
      </c>
    </row>
    <row r="498" spans="1:5" x14ac:dyDescent="0.2">
      <c r="A498" s="29">
        <v>492</v>
      </c>
      <c r="B498" s="103" t="s">
        <v>459</v>
      </c>
      <c r="D498" s="3">
        <v>492</v>
      </c>
      <c r="E498" s="1" t="s">
        <v>459</v>
      </c>
    </row>
    <row r="499" spans="1:5" x14ac:dyDescent="0.2">
      <c r="A499" s="29">
        <v>493</v>
      </c>
      <c r="B499" s="28" t="s">
        <v>330</v>
      </c>
      <c r="D499" s="3">
        <v>493</v>
      </c>
      <c r="E499" s="1" t="s">
        <v>330</v>
      </c>
    </row>
    <row r="500" spans="1:5" x14ac:dyDescent="0.2">
      <c r="A500" s="29">
        <v>494</v>
      </c>
      <c r="B500" s="103" t="s">
        <v>460</v>
      </c>
      <c r="D500" s="3">
        <v>494</v>
      </c>
      <c r="E500" s="1" t="s">
        <v>460</v>
      </c>
    </row>
    <row r="501" spans="1:5" x14ac:dyDescent="0.2">
      <c r="A501" s="29">
        <v>495</v>
      </c>
      <c r="B501" s="103" t="s">
        <v>461</v>
      </c>
      <c r="D501" s="3">
        <v>495</v>
      </c>
      <c r="E501" s="1" t="s">
        <v>461</v>
      </c>
    </row>
    <row r="502" spans="1:5" x14ac:dyDescent="0.2">
      <c r="A502" s="29">
        <v>496</v>
      </c>
      <c r="B502" s="103" t="s">
        <v>462</v>
      </c>
      <c r="D502" s="3">
        <v>496</v>
      </c>
      <c r="E502" s="1" t="s">
        <v>462</v>
      </c>
    </row>
    <row r="503" spans="1:5" x14ac:dyDescent="0.2">
      <c r="A503" s="29">
        <v>497</v>
      </c>
      <c r="B503" s="103" t="s">
        <v>463</v>
      </c>
      <c r="D503" s="3">
        <v>497</v>
      </c>
      <c r="E503" s="1" t="s">
        <v>463</v>
      </c>
    </row>
    <row r="504" spans="1:5" x14ac:dyDescent="0.2">
      <c r="A504" s="29">
        <v>498</v>
      </c>
      <c r="B504" s="28" t="s">
        <v>331</v>
      </c>
      <c r="D504" s="3">
        <v>498</v>
      </c>
      <c r="E504" s="1" t="s">
        <v>331</v>
      </c>
    </row>
    <row r="505" spans="1:5" x14ac:dyDescent="0.2">
      <c r="A505" s="29">
        <v>499</v>
      </c>
      <c r="B505" s="28" t="s">
        <v>332</v>
      </c>
      <c r="D505" s="3">
        <v>499</v>
      </c>
      <c r="E505" s="1" t="s">
        <v>332</v>
      </c>
    </row>
    <row r="506" spans="1:5" x14ac:dyDescent="0.2">
      <c r="A506" s="29">
        <v>500</v>
      </c>
      <c r="B506" s="103" t="s">
        <v>464</v>
      </c>
      <c r="D506" s="3">
        <v>500</v>
      </c>
      <c r="E506" s="1" t="s">
        <v>464</v>
      </c>
    </row>
    <row r="507" spans="1:5" x14ac:dyDescent="0.2">
      <c r="A507" s="29">
        <v>501</v>
      </c>
      <c r="B507" s="103" t="s">
        <v>465</v>
      </c>
      <c r="D507" s="3">
        <v>501</v>
      </c>
      <c r="E507" s="1" t="s">
        <v>465</v>
      </c>
    </row>
    <row r="508" spans="1:5" x14ac:dyDescent="0.2">
      <c r="A508" s="29">
        <v>502</v>
      </c>
      <c r="B508" s="103" t="s">
        <v>466</v>
      </c>
      <c r="D508" s="3">
        <v>502</v>
      </c>
      <c r="E508" s="1" t="s">
        <v>466</v>
      </c>
    </row>
    <row r="509" spans="1:5" x14ac:dyDescent="0.2">
      <c r="A509" s="29">
        <v>503</v>
      </c>
      <c r="B509" s="103" t="s">
        <v>467</v>
      </c>
      <c r="D509" s="3">
        <v>503</v>
      </c>
      <c r="E509" s="1" t="s">
        <v>467</v>
      </c>
    </row>
    <row r="510" spans="1:5" x14ac:dyDescent="0.2">
      <c r="A510" s="29">
        <v>504</v>
      </c>
      <c r="B510" s="103" t="s">
        <v>468</v>
      </c>
      <c r="D510" s="3">
        <v>504</v>
      </c>
      <c r="E510" s="1" t="s">
        <v>468</v>
      </c>
    </row>
    <row r="511" spans="1:5" x14ac:dyDescent="0.2">
      <c r="A511" s="29">
        <v>505</v>
      </c>
      <c r="B511" s="28" t="s">
        <v>333</v>
      </c>
      <c r="D511" s="3">
        <v>505</v>
      </c>
      <c r="E511" s="108" t="s">
        <v>333</v>
      </c>
    </row>
    <row r="512" spans="1:5" x14ac:dyDescent="0.2">
      <c r="A512" s="29">
        <v>506</v>
      </c>
      <c r="B512" s="28" t="s">
        <v>334</v>
      </c>
      <c r="D512" s="3">
        <v>506</v>
      </c>
      <c r="E512" s="108" t="s">
        <v>334</v>
      </c>
    </row>
    <row r="513" spans="1:5" x14ac:dyDescent="0.2">
      <c r="A513" s="29">
        <v>507</v>
      </c>
      <c r="B513" s="103" t="s">
        <v>469</v>
      </c>
      <c r="D513" s="3">
        <v>507</v>
      </c>
      <c r="E513" s="1" t="s">
        <v>469</v>
      </c>
    </row>
    <row r="514" spans="1:5" x14ac:dyDescent="0.2">
      <c r="A514" s="29">
        <v>508</v>
      </c>
      <c r="B514" s="103" t="s">
        <v>470</v>
      </c>
      <c r="D514" s="3">
        <v>508</v>
      </c>
      <c r="E514" s="1" t="s">
        <v>470</v>
      </c>
    </row>
    <row r="515" spans="1:5" x14ac:dyDescent="0.2">
      <c r="A515" s="29">
        <v>509</v>
      </c>
      <c r="B515" s="103" t="s">
        <v>471</v>
      </c>
      <c r="D515" s="3">
        <v>509</v>
      </c>
      <c r="E515" s="1" t="s">
        <v>471</v>
      </c>
    </row>
    <row r="516" spans="1:5" x14ac:dyDescent="0.2">
      <c r="A516" s="29">
        <v>510</v>
      </c>
      <c r="B516" s="103" t="s">
        <v>472</v>
      </c>
      <c r="D516" s="3">
        <v>510</v>
      </c>
      <c r="E516" s="1" t="s">
        <v>472</v>
      </c>
    </row>
    <row r="517" spans="1:5" x14ac:dyDescent="0.2">
      <c r="A517" s="29">
        <v>511</v>
      </c>
      <c r="B517" s="103" t="s">
        <v>473</v>
      </c>
      <c r="D517" s="3">
        <v>511</v>
      </c>
      <c r="E517" s="1" t="s">
        <v>473</v>
      </c>
    </row>
    <row r="518" spans="1:5" x14ac:dyDescent="0.2">
      <c r="A518" s="29">
        <v>512</v>
      </c>
      <c r="B518" s="28" t="s">
        <v>335</v>
      </c>
      <c r="D518" s="3">
        <v>512</v>
      </c>
      <c r="E518" s="1" t="s">
        <v>335</v>
      </c>
    </row>
    <row r="519" spans="1:5" x14ac:dyDescent="0.2">
      <c r="A519" s="29">
        <v>513</v>
      </c>
      <c r="B519" s="28" t="s">
        <v>336</v>
      </c>
      <c r="D519" s="3">
        <v>513</v>
      </c>
      <c r="E519" s="1" t="s">
        <v>336</v>
      </c>
    </row>
    <row r="520" spans="1:5" x14ac:dyDescent="0.2">
      <c r="A520" s="29">
        <v>514</v>
      </c>
      <c r="B520" s="28" t="s">
        <v>337</v>
      </c>
      <c r="D520" s="3">
        <v>514</v>
      </c>
      <c r="E520" s="1" t="s">
        <v>337</v>
      </c>
    </row>
    <row r="521" spans="1:5" x14ac:dyDescent="0.2">
      <c r="A521" s="29">
        <v>515</v>
      </c>
      <c r="B521" s="103" t="s">
        <v>474</v>
      </c>
      <c r="D521" s="3">
        <v>515</v>
      </c>
      <c r="E521" s="1" t="s">
        <v>474</v>
      </c>
    </row>
    <row r="522" spans="1:5" x14ac:dyDescent="0.2">
      <c r="A522" s="29">
        <v>516</v>
      </c>
      <c r="B522" s="28" t="s">
        <v>338</v>
      </c>
      <c r="D522" s="3">
        <v>516</v>
      </c>
      <c r="E522" s="1" t="s">
        <v>338</v>
      </c>
    </row>
    <row r="523" spans="1:5" x14ac:dyDescent="0.2">
      <c r="A523" s="29">
        <v>517</v>
      </c>
      <c r="B523" s="103" t="s">
        <v>475</v>
      </c>
      <c r="D523" s="3">
        <v>517</v>
      </c>
      <c r="E523" s="1" t="s">
        <v>475</v>
      </c>
    </row>
    <row r="524" spans="1:5" x14ac:dyDescent="0.2">
      <c r="A524" s="29">
        <v>518</v>
      </c>
      <c r="B524" s="28" t="s">
        <v>345</v>
      </c>
      <c r="D524" s="3">
        <v>518</v>
      </c>
      <c r="E524" s="1" t="s">
        <v>345</v>
      </c>
    </row>
    <row r="525" spans="1:5" x14ac:dyDescent="0.2">
      <c r="A525" s="29">
        <v>519</v>
      </c>
      <c r="B525" s="28" t="s">
        <v>346</v>
      </c>
      <c r="D525" s="3">
        <v>519</v>
      </c>
      <c r="E525" s="1" t="s">
        <v>346</v>
      </c>
    </row>
    <row r="526" spans="1:5" x14ac:dyDescent="0.2">
      <c r="A526" s="29">
        <v>522</v>
      </c>
      <c r="B526" s="28" t="s">
        <v>347</v>
      </c>
      <c r="D526" s="3">
        <v>522</v>
      </c>
      <c r="E526" s="1" t="s">
        <v>347</v>
      </c>
    </row>
    <row r="527" spans="1:5" x14ac:dyDescent="0.2">
      <c r="A527" s="29">
        <v>526</v>
      </c>
      <c r="B527" s="28" t="s">
        <v>348</v>
      </c>
      <c r="D527" s="3">
        <v>526</v>
      </c>
      <c r="E527" s="1" t="s">
        <v>348</v>
      </c>
    </row>
    <row r="528" spans="1:5" x14ac:dyDescent="0.2">
      <c r="A528" s="29">
        <v>527</v>
      </c>
      <c r="B528" s="28" t="s">
        <v>349</v>
      </c>
      <c r="D528" s="3">
        <v>527</v>
      </c>
      <c r="E528" s="1" t="s">
        <v>349</v>
      </c>
    </row>
    <row r="529" spans="1:5" x14ac:dyDescent="0.2">
      <c r="A529" s="29">
        <v>528</v>
      </c>
      <c r="B529" s="28" t="s">
        <v>350</v>
      </c>
      <c r="D529" s="3">
        <v>528</v>
      </c>
      <c r="E529" s="1" t="s">
        <v>350</v>
      </c>
    </row>
    <row r="530" spans="1:5" x14ac:dyDescent="0.2">
      <c r="A530" s="29">
        <v>529</v>
      </c>
      <c r="B530" s="28" t="s">
        <v>351</v>
      </c>
      <c r="D530" s="3">
        <v>529</v>
      </c>
      <c r="E530" s="1" t="s">
        <v>351</v>
      </c>
    </row>
    <row r="531" spans="1:5" x14ac:dyDescent="0.2">
      <c r="A531" s="29">
        <v>532</v>
      </c>
      <c r="B531" s="28" t="s">
        <v>352</v>
      </c>
      <c r="D531" s="3">
        <v>532</v>
      </c>
      <c r="E531" s="1" t="s">
        <v>352</v>
      </c>
    </row>
    <row r="532" spans="1:5" x14ac:dyDescent="0.2">
      <c r="A532" s="29">
        <v>533</v>
      </c>
      <c r="B532" s="28" t="s">
        <v>353</v>
      </c>
      <c r="D532" s="3">
        <v>533</v>
      </c>
      <c r="E532" s="1" t="s">
        <v>353</v>
      </c>
    </row>
    <row r="533" spans="1:5" x14ac:dyDescent="0.2">
      <c r="A533" s="29">
        <v>534</v>
      </c>
      <c r="B533" s="103" t="s">
        <v>476</v>
      </c>
      <c r="D533" s="3">
        <v>534</v>
      </c>
      <c r="E533" s="1" t="s">
        <v>476</v>
      </c>
    </row>
    <row r="534" spans="1:5" x14ac:dyDescent="0.2">
      <c r="A534" s="29">
        <v>535</v>
      </c>
      <c r="B534" s="103" t="s">
        <v>477</v>
      </c>
      <c r="D534" s="3">
        <v>535</v>
      </c>
      <c r="E534" s="1" t="s">
        <v>477</v>
      </c>
    </row>
  </sheetData>
  <conditionalFormatting sqref="B7">
    <cfRule type="cellIs" dxfId="17" priority="18" stopIfTrue="1" operator="equal">
      <formula>"CLOSED"</formula>
    </cfRule>
  </conditionalFormatting>
  <conditionalFormatting sqref="B479 B483:B486 B496">
    <cfRule type="cellIs" dxfId="16" priority="17" stopIfTrue="1" operator="equal">
      <formula>"CLOSED"</formula>
    </cfRule>
  </conditionalFormatting>
  <conditionalFormatting sqref="B8:B435">
    <cfRule type="cellIs" dxfId="15" priority="16" stopIfTrue="1" operator="equal">
      <formula>"CLOSED"</formula>
    </cfRule>
  </conditionalFormatting>
  <conditionalFormatting sqref="B436:B449">
    <cfRule type="cellIs" dxfId="14" priority="11" stopIfTrue="1" operator="equal">
      <formula>"CLOSED"</formula>
    </cfRule>
  </conditionalFormatting>
  <conditionalFormatting sqref="B450">
    <cfRule type="cellIs" dxfId="13" priority="15" stopIfTrue="1" operator="equal">
      <formula>"CLOSED"</formula>
    </cfRule>
  </conditionalFormatting>
  <conditionalFormatting sqref="B463">
    <cfRule type="cellIs" dxfId="12" priority="14" stopIfTrue="1" operator="equal">
      <formula>"CLOSED"</formula>
    </cfRule>
  </conditionalFormatting>
  <conditionalFormatting sqref="B466">
    <cfRule type="cellIs" dxfId="11" priority="13" stopIfTrue="1" operator="equal">
      <formula>"CLOSED"</formula>
    </cfRule>
  </conditionalFormatting>
  <conditionalFormatting sqref="B471">
    <cfRule type="cellIs" dxfId="10" priority="12" stopIfTrue="1" operator="equal">
      <formula>"CLOSED"</formula>
    </cfRule>
  </conditionalFormatting>
  <conditionalFormatting sqref="B451:B462">
    <cfRule type="cellIs" dxfId="9" priority="10" stopIfTrue="1" operator="equal">
      <formula>"CLOSED"</formula>
    </cfRule>
  </conditionalFormatting>
  <conditionalFormatting sqref="B464:B465">
    <cfRule type="cellIs" dxfId="8" priority="9" stopIfTrue="1" operator="equal">
      <formula>"CLOSED"</formula>
    </cfRule>
  </conditionalFormatting>
  <conditionalFormatting sqref="B467:B469">
    <cfRule type="cellIs" dxfId="7" priority="8" stopIfTrue="1" operator="equal">
      <formula>"CLOSED"</formula>
    </cfRule>
  </conditionalFormatting>
  <conditionalFormatting sqref="B474:B478">
    <cfRule type="cellIs" dxfId="6" priority="7" stopIfTrue="1" operator="equal">
      <formula>"CLOSED"</formula>
    </cfRule>
  </conditionalFormatting>
  <conditionalFormatting sqref="B480:B482">
    <cfRule type="cellIs" dxfId="5" priority="6" stopIfTrue="1" operator="equal">
      <formula>"CLOSED"</formula>
    </cfRule>
  </conditionalFormatting>
  <conditionalFormatting sqref="B487:B495">
    <cfRule type="cellIs" dxfId="4" priority="5" stopIfTrue="1" operator="equal">
      <formula>"CLOSED"</formula>
    </cfRule>
  </conditionalFormatting>
  <conditionalFormatting sqref="B497:B534">
    <cfRule type="cellIs" dxfId="3" priority="4" stopIfTrue="1" operator="equal">
      <formula>"CLOSED"</formula>
    </cfRule>
  </conditionalFormatting>
  <conditionalFormatting sqref="B470">
    <cfRule type="cellIs" dxfId="2" priority="3" stopIfTrue="1" operator="equal">
      <formula>"CLOSED"</formula>
    </cfRule>
  </conditionalFormatting>
  <conditionalFormatting sqref="B472">
    <cfRule type="cellIs" dxfId="1" priority="2" stopIfTrue="1" operator="equal">
      <formula>"CLOSED"</formula>
    </cfRule>
  </conditionalFormatting>
  <conditionalFormatting sqref="B473">
    <cfRule type="cellIs" dxfId="0" priority="1" stopIfTrue="1" operator="equal">
      <formula>"CLOSED"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EY IST 2017-18 Maint Schools</vt:lpstr>
      <vt:lpstr>Schools Protection</vt:lpstr>
      <vt:lpstr>Appendix 3B</vt:lpstr>
      <vt:lpstr>EY IST 2017-18 PVI</vt:lpstr>
      <vt:lpstr>PVI setting assumed no funding</vt:lpstr>
      <vt:lpstr>'Appendix 3B'!Print_Area</vt:lpstr>
      <vt:lpstr>'Appendix 3B'!Print_Titles</vt:lpstr>
    </vt:vector>
  </TitlesOfParts>
  <Company>Serco-EB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andrew.redding</dc:creator>
  <cp:lastModifiedBy>Andrew Redding</cp:lastModifiedBy>
  <cp:lastPrinted>2016-12-21T18:01:40Z</cp:lastPrinted>
  <dcterms:created xsi:type="dcterms:W3CDTF">2010-01-11T12:53:29Z</dcterms:created>
  <dcterms:modified xsi:type="dcterms:W3CDTF">2017-09-27T11:30:47Z</dcterms:modified>
</cp:coreProperties>
</file>