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VI" sheetId="1" r:id="rId1"/>
  </sheets>
  <definedNames>
    <definedName name="_xlnm.Print_Area" localSheetId="0">PVI!$A$1:$K$66</definedName>
  </definedNames>
  <calcPr calcId="145621"/>
</workbook>
</file>

<file path=xl/calcChain.xml><?xml version="1.0" encoding="utf-8"?>
<calcChain xmlns="http://schemas.openxmlformats.org/spreadsheetml/2006/main">
  <c r="J15" i="1" l="1"/>
  <c r="J11" i="1"/>
  <c r="C18" i="1" l="1"/>
  <c r="C19" i="1" s="1"/>
  <c r="D18" i="1"/>
  <c r="D19" i="1" s="1"/>
  <c r="E18" i="1"/>
  <c r="K7" i="1"/>
  <c r="E11" i="1"/>
  <c r="D11" i="1"/>
  <c r="C11" i="1"/>
  <c r="E50" i="1"/>
  <c r="E51" i="1" s="1"/>
  <c r="D50" i="1"/>
  <c r="D51" i="1" s="1"/>
  <c r="C50" i="1"/>
  <c r="C51" i="1" s="1"/>
  <c r="E46" i="1"/>
  <c r="E47" i="1" s="1"/>
  <c r="D46" i="1"/>
  <c r="D47" i="1" s="1"/>
  <c r="C46" i="1"/>
  <c r="C47" i="1" s="1"/>
  <c r="E42" i="1"/>
  <c r="E43" i="1" s="1"/>
  <c r="D42" i="1"/>
  <c r="D43" i="1" s="1"/>
  <c r="C42" i="1"/>
  <c r="C43" i="1" s="1"/>
  <c r="E38" i="1"/>
  <c r="E39" i="1" s="1"/>
  <c r="D38" i="1"/>
  <c r="D39" i="1" s="1"/>
  <c r="C38" i="1"/>
  <c r="C39" i="1" s="1"/>
  <c r="E34" i="1"/>
  <c r="E35" i="1" s="1"/>
  <c r="D34" i="1"/>
  <c r="D35" i="1" s="1"/>
  <c r="C34" i="1"/>
  <c r="C35" i="1" s="1"/>
  <c r="E30" i="1"/>
  <c r="E31" i="1" s="1"/>
  <c r="D30" i="1"/>
  <c r="D31" i="1" s="1"/>
  <c r="C30" i="1"/>
  <c r="C31" i="1" s="1"/>
  <c r="E26" i="1"/>
  <c r="E27" i="1" s="1"/>
  <c r="D26" i="1"/>
  <c r="D27" i="1" s="1"/>
  <c r="C26" i="1"/>
  <c r="E22" i="1"/>
  <c r="E23" i="1" s="1"/>
  <c r="D22" i="1"/>
  <c r="D23" i="1" s="1"/>
  <c r="C22" i="1"/>
  <c r="C23" i="1" s="1"/>
  <c r="E19" i="1"/>
  <c r="E14" i="1"/>
  <c r="E15" i="1" s="1"/>
  <c r="D14" i="1"/>
  <c r="D15" i="1" s="1"/>
  <c r="C14" i="1"/>
  <c r="C15" i="1" s="1"/>
  <c r="E5" i="1"/>
  <c r="F31" i="1" l="1"/>
  <c r="I31" i="1" s="1"/>
  <c r="F23" i="1"/>
  <c r="I23" i="1" s="1"/>
  <c r="F39" i="1"/>
  <c r="I39" i="1" s="1"/>
  <c r="C27" i="1"/>
  <c r="F27" i="1" s="1"/>
  <c r="I27" i="1" s="1"/>
  <c r="F47" i="1"/>
  <c r="I47" i="1" s="1"/>
  <c r="F51" i="1"/>
  <c r="I51" i="1" s="1"/>
  <c r="F43" i="1"/>
  <c r="I43" i="1" s="1"/>
  <c r="F35" i="1"/>
  <c r="I35" i="1" s="1"/>
  <c r="F19" i="1"/>
  <c r="I19" i="1" s="1"/>
  <c r="F15" i="1"/>
  <c r="I15" i="1" s="1"/>
  <c r="F11" i="1"/>
  <c r="I11" i="1" s="1"/>
  <c r="J23" i="1" l="1"/>
  <c r="K23" i="1" s="1"/>
  <c r="J35" i="1"/>
  <c r="K35" i="1" s="1"/>
  <c r="J47" i="1"/>
  <c r="K47" i="1" s="1"/>
  <c r="J31" i="1"/>
  <c r="K31" i="1" s="1"/>
  <c r="J27" i="1"/>
  <c r="K27" i="1" s="1"/>
  <c r="J51" i="1"/>
  <c r="K51" i="1" s="1"/>
  <c r="K11" i="1"/>
  <c r="J43" i="1"/>
  <c r="K43" i="1" s="1"/>
  <c r="J39" i="1"/>
  <c r="K39" i="1" s="1"/>
  <c r="J19" i="1"/>
  <c r="K19" i="1" s="1"/>
  <c r="I53" i="1"/>
  <c r="K15" i="1"/>
  <c r="K53" i="1" l="1"/>
  <c r="K54" i="1" s="1"/>
</calcChain>
</file>

<file path=xl/comments1.xml><?xml version="1.0" encoding="utf-8"?>
<comments xmlns="http://schemas.openxmlformats.org/spreadsheetml/2006/main">
  <authors>
    <author>Andrew Redding</author>
  </authors>
  <commentList>
    <comment ref="I53" authorId="0">
      <text>
        <r>
          <rPr>
            <b/>
            <sz val="9"/>
            <color indexed="81"/>
            <rFont val="Tahoma"/>
            <family val="2"/>
          </rPr>
          <t>Andrew Redding:</t>
        </r>
        <r>
          <rPr>
            <sz val="9"/>
            <color indexed="81"/>
            <rFont val="Tahoma"/>
            <family val="2"/>
          </rPr>
          <t xml:space="preserve">
add on the adjustment for April</t>
        </r>
      </text>
    </comment>
  </commentList>
</comments>
</file>

<file path=xl/sharedStrings.xml><?xml version="1.0" encoding="utf-8"?>
<sst xmlns="http://schemas.openxmlformats.org/spreadsheetml/2006/main" count="73" uniqueCount="73">
  <si>
    <t>2 Year Old</t>
  </si>
  <si>
    <t>Universal 3 &amp; 4 Year Old</t>
  </si>
  <si>
    <t xml:space="preserve">Extended 3 &amp; 4 Year Old </t>
  </si>
  <si>
    <t>Funding Rate (Per Hour)</t>
  </si>
  <si>
    <t>April - actual hours delivered</t>
  </si>
  <si>
    <t>a</t>
  </si>
  <si>
    <t>b</t>
  </si>
  <si>
    <t>c</t>
  </si>
  <si>
    <t>Add EYPP</t>
  </si>
  <si>
    <t>Add DAF</t>
  </si>
  <si>
    <t>Total to Pay</t>
  </si>
  <si>
    <t>May - actual hours delivered</t>
  </si>
  <si>
    <t>d</t>
  </si>
  <si>
    <t>April - actual funding to receive (a x c)</t>
  </si>
  <si>
    <t>May Payment</t>
  </si>
  <si>
    <t>June Payment</t>
  </si>
  <si>
    <t>July Payment</t>
  </si>
  <si>
    <t>June - actual hours delivered</t>
  </si>
  <si>
    <t>August Payment</t>
  </si>
  <si>
    <t>July - actual hours delivered</t>
  </si>
  <si>
    <t>September Payment</t>
  </si>
  <si>
    <t>August - actual hours delivered</t>
  </si>
  <si>
    <t>October Payment</t>
  </si>
  <si>
    <t>September - actual hours delivered</t>
  </si>
  <si>
    <t>November Payment</t>
  </si>
  <si>
    <t>October - actual hours delivered</t>
  </si>
  <si>
    <t>December Payment</t>
  </si>
  <si>
    <t>November - actual hours delivered</t>
  </si>
  <si>
    <t>January Payment</t>
  </si>
  <si>
    <t>December - actual hours delivered</t>
  </si>
  <si>
    <t>February Payment</t>
  </si>
  <si>
    <t>January - actual hours delivered</t>
  </si>
  <si>
    <t>March Payment</t>
  </si>
  <si>
    <t>February - actual hours delivered</t>
  </si>
  <si>
    <t>Notes</t>
  </si>
  <si>
    <t>Sub Total 'in month' Actual Funding Entitlement</t>
  </si>
  <si>
    <t>Total Actual 'in month' Funding Entitlement</t>
  </si>
  <si>
    <t>Diff Between Actual and Previous Month's Payment</t>
  </si>
  <si>
    <t>Each monthly payment = actual from the previous month's data + adjustment for diff between this actual and the payment made in the previous month + additional EYPP and DAF</t>
  </si>
  <si>
    <t>There would only be 1 payment a month (the double payment in April would cease)</t>
  </si>
  <si>
    <t>Total Funding to Receive 2018/19 / Total Payments Made</t>
  </si>
  <si>
    <t>Value of Overpayment to be Repaid by Setting / Carried into 2019/20</t>
  </si>
  <si>
    <r>
      <t xml:space="preserve">This works on the assumption that we are collecting and processing actuals information </t>
    </r>
    <r>
      <rPr>
        <b/>
        <i/>
        <sz val="11"/>
        <color theme="1"/>
        <rFont val="Calibri"/>
        <family val="2"/>
        <scheme val="minor"/>
      </rPr>
      <t>monthly</t>
    </r>
  </si>
  <si>
    <t>e</t>
  </si>
  <si>
    <t>f</t>
  </si>
  <si>
    <t>g</t>
  </si>
  <si>
    <t>h</t>
  </si>
  <si>
    <t>i</t>
  </si>
  <si>
    <t>j</t>
  </si>
  <si>
    <t>k</t>
  </si>
  <si>
    <t>l</t>
  </si>
  <si>
    <t>m</t>
  </si>
  <si>
    <t>May - actual funding to receive (a x d)</t>
  </si>
  <si>
    <t>June - actual funding to receive (a x e)</t>
  </si>
  <si>
    <t>July - actual funding to receive (a x f)</t>
  </si>
  <si>
    <t>August - actual funding to receive (a x g)</t>
  </si>
  <si>
    <t>September - actual funding to receive (a x h)</t>
  </si>
  <si>
    <t>October - actual funding to receive (a x i)</t>
  </si>
  <si>
    <t>November - actual funding to receive (a x j)</t>
  </si>
  <si>
    <t>December - actual funding to receive (a x k)</t>
  </si>
  <si>
    <t>January - actual funding to receive (a x l)</t>
  </si>
  <si>
    <t>February - actual funding to receive (a x m)</t>
  </si>
  <si>
    <t>n</t>
  </si>
  <si>
    <t>o</t>
  </si>
  <si>
    <t>Where settings wish to adjust their payments they can still do so. The adjustment we calculate (column J) will compare vs. whatever the actual payment was in the previous month</t>
  </si>
  <si>
    <t>So basically payments are adjusted a month in arrears from an initial estimate in April. E.g. May's payment uses April's actual data, June uses May etc</t>
  </si>
  <si>
    <t>This also means that  an adjustment for the actual in March 2019 is carried forward into the new financial year (to be added to the April 2019 payment); based on previous year's rates</t>
  </si>
  <si>
    <t>Negative positions (where the Authority has paid too much money) will be carried forward and will show in cell K54 if they still remain at the end of the year</t>
  </si>
  <si>
    <t>This means that funding for the 2018/19 financial year will be based on the actuals recorded between April 2018 and February 2019</t>
  </si>
  <si>
    <r>
      <rPr>
        <u/>
        <sz val="11"/>
        <color theme="1"/>
        <rFont val="Calibri"/>
        <family val="2"/>
        <scheme val="minor"/>
      </rPr>
      <t>April Payment</t>
    </r>
    <r>
      <rPr>
        <sz val="11"/>
        <color theme="1"/>
        <rFont val="Calibri"/>
        <family val="2"/>
        <scheme val="minor"/>
      </rPr>
      <t xml:space="preserve"> (using spring term actual)</t>
    </r>
  </si>
  <si>
    <t>The 1st payment of the year uses the spring term actual data + adjustment for the difference between this actual and the payment made in March</t>
  </si>
  <si>
    <t>PVI - Example of Funding Re-Calculation &amp; Payment Methodology</t>
  </si>
  <si>
    <t>Document HX Appendix 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</si>
</sst>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&quot;£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wrapText="1"/>
    </xf>
    <xf numFmtId="164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 wrapText="1"/>
    </xf>
    <xf numFmtId="165" fontId="1" fillId="5" borderId="2" xfId="0" applyNumberFormat="1" applyFont="1" applyFill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0" fontId="4" fillId="0" borderId="0" xfId="0" applyFont="1"/>
    <xf numFmtId="3" fontId="0" fillId="0" borderId="0" xfId="0" applyNumberFormat="1"/>
    <xf numFmtId="165" fontId="1" fillId="0" borderId="0" xfId="0" applyNumberFormat="1" applyFont="1" applyAlignment="1">
      <alignment horizontal="right"/>
    </xf>
    <xf numFmtId="165" fontId="1" fillId="0" borderId="2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165" fontId="0" fillId="6" borderId="1" xfId="0" applyNumberFormat="1" applyFill="1" applyBorder="1" applyAlignment="1">
      <alignment horizontal="right"/>
    </xf>
    <xf numFmtId="3" fontId="1" fillId="6" borderId="0" xfId="0" applyNumberFormat="1" applyFont="1" applyFill="1" applyAlignment="1">
      <alignment horizontal="right" wrapText="1"/>
    </xf>
    <xf numFmtId="3" fontId="1" fillId="4" borderId="0" xfId="0" applyNumberFormat="1" applyFont="1" applyFill="1" applyAlignment="1">
      <alignment horizontal="right" wrapText="1"/>
    </xf>
    <xf numFmtId="165" fontId="1" fillId="3" borderId="0" xfId="0" applyNumberFormat="1" applyFont="1" applyFill="1" applyAlignment="1">
      <alignment horizontal="right" wrapText="1"/>
    </xf>
    <xf numFmtId="165" fontId="1" fillId="5" borderId="0" xfId="0" applyNumberFormat="1" applyFont="1" applyFill="1" applyAlignment="1">
      <alignment horizontal="right" wrapText="1"/>
    </xf>
    <xf numFmtId="165" fontId="0" fillId="2" borderId="3" xfId="0" applyNumberForma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6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RowHeight="15" x14ac:dyDescent="0.25"/>
  <cols>
    <col min="1" max="1" width="5.85546875" customWidth="1"/>
    <col min="2" max="2" width="44.28515625" customWidth="1"/>
    <col min="3" max="3" width="11" style="2" customWidth="1"/>
    <col min="4" max="4" width="10.7109375" style="2" customWidth="1"/>
    <col min="5" max="5" width="11.5703125" style="2" customWidth="1"/>
    <col min="6" max="7" width="12.85546875" style="2" customWidth="1"/>
    <col min="8" max="8" width="12.7109375" style="2" customWidth="1"/>
    <col min="9" max="9" width="11.85546875" style="12" customWidth="1"/>
    <col min="10" max="10" width="13.28515625" style="12" customWidth="1"/>
    <col min="11" max="11" width="11.7109375" style="12" customWidth="1"/>
    <col min="12" max="14" width="9.140625" style="2"/>
  </cols>
  <sheetData>
    <row r="1" spans="1:15" x14ac:dyDescent="0.25">
      <c r="A1" s="1" t="s">
        <v>71</v>
      </c>
      <c r="B1" s="1"/>
      <c r="K1" s="18" t="s">
        <v>72</v>
      </c>
    </row>
    <row r="3" spans="1:15" s="4" customFormat="1" ht="76.5" customHeight="1" x14ac:dyDescent="0.25">
      <c r="C3" s="5" t="s">
        <v>0</v>
      </c>
      <c r="D3" s="5" t="s">
        <v>1</v>
      </c>
      <c r="E3" s="5" t="s">
        <v>2</v>
      </c>
      <c r="F3" s="23" t="s">
        <v>35</v>
      </c>
      <c r="G3" s="24" t="s">
        <v>8</v>
      </c>
      <c r="H3" s="24" t="s">
        <v>9</v>
      </c>
      <c r="I3" s="25" t="s">
        <v>36</v>
      </c>
      <c r="J3" s="13" t="s">
        <v>37</v>
      </c>
      <c r="K3" s="26" t="s">
        <v>10</v>
      </c>
      <c r="L3" s="5"/>
      <c r="M3" s="5"/>
      <c r="N3" s="5"/>
    </row>
    <row r="4" spans="1:15" ht="3.75" customHeight="1" x14ac:dyDescent="0.25"/>
    <row r="5" spans="1:15" x14ac:dyDescent="0.25">
      <c r="A5" s="30" t="s">
        <v>5</v>
      </c>
      <c r="B5" t="s">
        <v>3</v>
      </c>
      <c r="C5" s="6">
        <v>5.2</v>
      </c>
      <c r="D5" s="6">
        <v>4.12</v>
      </c>
      <c r="E5" s="6">
        <f>D5</f>
        <v>4.12</v>
      </c>
    </row>
    <row r="6" spans="1:15" ht="4.5" customHeight="1" thickBot="1" x14ac:dyDescent="0.3">
      <c r="C6" s="11"/>
      <c r="D6" s="11"/>
      <c r="E6" s="11"/>
    </row>
    <row r="7" spans="1:15" ht="15.75" thickBot="1" x14ac:dyDescent="0.3">
      <c r="A7" t="s">
        <v>6</v>
      </c>
      <c r="B7" t="s">
        <v>69</v>
      </c>
      <c r="C7" s="11"/>
      <c r="D7" s="11"/>
      <c r="E7" s="11"/>
      <c r="I7" s="9">
        <v>10000</v>
      </c>
      <c r="J7" s="27">
        <v>1000</v>
      </c>
      <c r="K7" s="14">
        <f>IF((I7+J7)&lt;0,0,(I7+J7))</f>
        <v>11000</v>
      </c>
    </row>
    <row r="8" spans="1:15" ht="4.5" customHeight="1" x14ac:dyDescent="0.25"/>
    <row r="9" spans="1:15" x14ac:dyDescent="0.25">
      <c r="B9" s="16" t="s">
        <v>14</v>
      </c>
    </row>
    <row r="10" spans="1:15" ht="15.75" thickBot="1" x14ac:dyDescent="0.3">
      <c r="A10" t="s">
        <v>7</v>
      </c>
      <c r="B10" t="s">
        <v>4</v>
      </c>
      <c r="C10" s="8">
        <v>1000</v>
      </c>
      <c r="D10" s="8">
        <v>1000</v>
      </c>
      <c r="E10" s="8">
        <v>1000</v>
      </c>
    </row>
    <row r="11" spans="1:15" ht="15.75" thickBot="1" x14ac:dyDescent="0.3">
      <c r="B11" t="s">
        <v>13</v>
      </c>
      <c r="C11" s="7">
        <f>C10*$C$5</f>
        <v>5200</v>
      </c>
      <c r="D11" s="7">
        <f>D10*$D$5</f>
        <v>4120</v>
      </c>
      <c r="E11" s="7">
        <f>E10*$E$5</f>
        <v>4120</v>
      </c>
      <c r="F11" s="22">
        <f>SUM(C11:E11)</f>
        <v>13440</v>
      </c>
      <c r="G11" s="10"/>
      <c r="H11" s="10"/>
      <c r="I11" s="9">
        <f>F11+G11+H11</f>
        <v>13440</v>
      </c>
      <c r="J11" s="15">
        <f>I11-I7</f>
        <v>3440</v>
      </c>
      <c r="K11" s="14">
        <f>IF((I11+J11)&lt;0,0,(I11+J11))</f>
        <v>16880</v>
      </c>
      <c r="O11" s="17"/>
    </row>
    <row r="12" spans="1:15" ht="5.25" customHeight="1" x14ac:dyDescent="0.25"/>
    <row r="13" spans="1:15" x14ac:dyDescent="0.25">
      <c r="B13" s="16" t="s">
        <v>15</v>
      </c>
    </row>
    <row r="14" spans="1:15" ht="15.75" thickBot="1" x14ac:dyDescent="0.3">
      <c r="A14" t="s">
        <v>12</v>
      </c>
      <c r="B14" t="s">
        <v>11</v>
      </c>
      <c r="C14" s="8">
        <f>$C$10</f>
        <v>1000</v>
      </c>
      <c r="D14" s="8">
        <f>$D$10</f>
        <v>1000</v>
      </c>
      <c r="E14" s="8">
        <f>$E$10</f>
        <v>1000</v>
      </c>
    </row>
    <row r="15" spans="1:15" ht="15.75" thickBot="1" x14ac:dyDescent="0.3">
      <c r="B15" t="s">
        <v>52</v>
      </c>
      <c r="C15" s="7">
        <f>C14*$C$5</f>
        <v>5200</v>
      </c>
      <c r="D15" s="7">
        <f>D14*$D$5</f>
        <v>4120</v>
      </c>
      <c r="E15" s="7">
        <f>E14*$E$5</f>
        <v>4120</v>
      </c>
      <c r="F15" s="22">
        <f>SUM(C15:E15)</f>
        <v>13440</v>
      </c>
      <c r="G15" s="10"/>
      <c r="H15" s="10"/>
      <c r="I15" s="9">
        <f>F15+G15+H15</f>
        <v>13440</v>
      </c>
      <c r="J15" s="15">
        <f>I15-I11</f>
        <v>0</v>
      </c>
      <c r="K15" s="14">
        <f>IF((I15+J15)&lt;0,0,(I15+J15))</f>
        <v>13440</v>
      </c>
      <c r="O15" s="17"/>
    </row>
    <row r="16" spans="1:15" ht="5.25" customHeight="1" x14ac:dyDescent="0.25"/>
    <row r="17" spans="1:15" x14ac:dyDescent="0.25">
      <c r="B17" s="16" t="s">
        <v>16</v>
      </c>
    </row>
    <row r="18" spans="1:15" ht="15.75" thickBot="1" x14ac:dyDescent="0.3">
      <c r="A18" t="s">
        <v>43</v>
      </c>
      <c r="B18" t="s">
        <v>17</v>
      </c>
      <c r="C18" s="8">
        <f>$C$10</f>
        <v>1000</v>
      </c>
      <c r="D18" s="8">
        <f>$D$10</f>
        <v>1000</v>
      </c>
      <c r="E18" s="8">
        <f>$E$10</f>
        <v>1000</v>
      </c>
    </row>
    <row r="19" spans="1:15" ht="15.75" thickBot="1" x14ac:dyDescent="0.3">
      <c r="B19" t="s">
        <v>53</v>
      </c>
      <c r="C19" s="7">
        <f>C18*$C$5</f>
        <v>5200</v>
      </c>
      <c r="D19" s="7">
        <f>D18*$D$5</f>
        <v>4120</v>
      </c>
      <c r="E19" s="7">
        <f>E18*$E$5</f>
        <v>4120</v>
      </c>
      <c r="F19" s="22">
        <f>SUM(C19:E19)</f>
        <v>13440</v>
      </c>
      <c r="G19" s="10"/>
      <c r="H19" s="10"/>
      <c r="I19" s="9">
        <f>F19+G19+H19</f>
        <v>13440</v>
      </c>
      <c r="J19" s="15">
        <f>I19-I15</f>
        <v>0</v>
      </c>
      <c r="K19" s="14">
        <f>IF((I19+J19)&lt;0,0,(I19+J19))</f>
        <v>13440</v>
      </c>
      <c r="O19" s="17"/>
    </row>
    <row r="20" spans="1:15" ht="5.25" customHeight="1" x14ac:dyDescent="0.25"/>
    <row r="21" spans="1:15" x14ac:dyDescent="0.25">
      <c r="B21" s="16" t="s">
        <v>18</v>
      </c>
    </row>
    <row r="22" spans="1:15" ht="15.75" thickBot="1" x14ac:dyDescent="0.3">
      <c r="A22" t="s">
        <v>44</v>
      </c>
      <c r="B22" t="s">
        <v>19</v>
      </c>
      <c r="C22" s="8">
        <f>$C$10</f>
        <v>1000</v>
      </c>
      <c r="D22" s="8">
        <f>$D$10</f>
        <v>1000</v>
      </c>
      <c r="E22" s="8">
        <f>$E$10</f>
        <v>1000</v>
      </c>
    </row>
    <row r="23" spans="1:15" ht="15.75" thickBot="1" x14ac:dyDescent="0.3">
      <c r="B23" t="s">
        <v>54</v>
      </c>
      <c r="C23" s="7">
        <f>C22*$C$5</f>
        <v>5200</v>
      </c>
      <c r="D23" s="7">
        <f>D22*$D$5</f>
        <v>4120</v>
      </c>
      <c r="E23" s="7">
        <f>E22*$E$5</f>
        <v>4120</v>
      </c>
      <c r="F23" s="22">
        <f>SUM(C23:E23)</f>
        <v>13440</v>
      </c>
      <c r="G23" s="10"/>
      <c r="H23" s="10"/>
      <c r="I23" s="9">
        <f>F23+G23+H23</f>
        <v>13440</v>
      </c>
      <c r="J23" s="15">
        <f>I23-I19</f>
        <v>0</v>
      </c>
      <c r="K23" s="14">
        <f>IF((I23+J23)&lt;0,0,(I23+J23))</f>
        <v>13440</v>
      </c>
      <c r="O23" s="17"/>
    </row>
    <row r="24" spans="1:15" ht="5.25" customHeight="1" x14ac:dyDescent="0.25"/>
    <row r="25" spans="1:15" x14ac:dyDescent="0.25">
      <c r="B25" s="16" t="s">
        <v>20</v>
      </c>
    </row>
    <row r="26" spans="1:15" ht="15.75" thickBot="1" x14ac:dyDescent="0.3">
      <c r="A26" t="s">
        <v>45</v>
      </c>
      <c r="B26" t="s">
        <v>21</v>
      </c>
      <c r="C26" s="8">
        <f>$C$10</f>
        <v>1000</v>
      </c>
      <c r="D26" s="8">
        <f>$D$10</f>
        <v>1000</v>
      </c>
      <c r="E26" s="8">
        <f>$E$10</f>
        <v>1000</v>
      </c>
    </row>
    <row r="27" spans="1:15" ht="15.75" thickBot="1" x14ac:dyDescent="0.3">
      <c r="B27" t="s">
        <v>55</v>
      </c>
      <c r="C27" s="7">
        <f>C26*$C$5</f>
        <v>5200</v>
      </c>
      <c r="D27" s="7">
        <f>D26*$D$5</f>
        <v>4120</v>
      </c>
      <c r="E27" s="7">
        <f>E26*$E$5</f>
        <v>4120</v>
      </c>
      <c r="F27" s="22">
        <f>SUM(C27:E27)</f>
        <v>13440</v>
      </c>
      <c r="G27" s="10"/>
      <c r="H27" s="10"/>
      <c r="I27" s="9">
        <f>F27+G27+H27</f>
        <v>13440</v>
      </c>
      <c r="J27" s="15">
        <f>I27-I23</f>
        <v>0</v>
      </c>
      <c r="K27" s="14">
        <f>IF((I27+J27)&lt;0,0,(I27+J27))</f>
        <v>13440</v>
      </c>
      <c r="O27" s="17"/>
    </row>
    <row r="28" spans="1:15" ht="5.25" customHeight="1" x14ac:dyDescent="0.25"/>
    <row r="29" spans="1:15" x14ac:dyDescent="0.25">
      <c r="B29" s="16" t="s">
        <v>22</v>
      </c>
    </row>
    <row r="30" spans="1:15" ht="15.75" thickBot="1" x14ac:dyDescent="0.3">
      <c r="A30" t="s">
        <v>46</v>
      </c>
      <c r="B30" t="s">
        <v>23</v>
      </c>
      <c r="C30" s="8">
        <f>$C$10</f>
        <v>1000</v>
      </c>
      <c r="D30" s="8">
        <f>$D$10</f>
        <v>1000</v>
      </c>
      <c r="E30" s="8">
        <f>$E$10</f>
        <v>1000</v>
      </c>
    </row>
    <row r="31" spans="1:15" ht="15.75" thickBot="1" x14ac:dyDescent="0.3">
      <c r="B31" t="s">
        <v>56</v>
      </c>
      <c r="C31" s="7">
        <f>C30*$C$5</f>
        <v>5200</v>
      </c>
      <c r="D31" s="7">
        <f>D30*$D$5</f>
        <v>4120</v>
      </c>
      <c r="E31" s="7">
        <f>E30*$E$5</f>
        <v>4120</v>
      </c>
      <c r="F31" s="22">
        <f>SUM(C31:E31)</f>
        <v>13440</v>
      </c>
      <c r="G31" s="10"/>
      <c r="H31" s="10"/>
      <c r="I31" s="9">
        <f>F31+G31+H31</f>
        <v>13440</v>
      </c>
      <c r="J31" s="15">
        <f>I31-I27</f>
        <v>0</v>
      </c>
      <c r="K31" s="14">
        <f>IF((I31+J31)&lt;0,0,(I31+J31))</f>
        <v>13440</v>
      </c>
      <c r="O31" s="17"/>
    </row>
    <row r="32" spans="1:15" ht="5.25" customHeight="1" x14ac:dyDescent="0.25"/>
    <row r="33" spans="1:15" x14ac:dyDescent="0.25">
      <c r="B33" s="16" t="s">
        <v>24</v>
      </c>
    </row>
    <row r="34" spans="1:15" ht="15.75" thickBot="1" x14ac:dyDescent="0.3">
      <c r="A34" t="s">
        <v>47</v>
      </c>
      <c r="B34" t="s">
        <v>25</v>
      </c>
      <c r="C34" s="8">
        <f>$C$10</f>
        <v>1000</v>
      </c>
      <c r="D34" s="8">
        <f>$D$10</f>
        <v>1000</v>
      </c>
      <c r="E34" s="8">
        <f>$E$10</f>
        <v>1000</v>
      </c>
    </row>
    <row r="35" spans="1:15" ht="15.75" thickBot="1" x14ac:dyDescent="0.3">
      <c r="B35" t="s">
        <v>57</v>
      </c>
      <c r="C35" s="7">
        <f>C34*$C$5</f>
        <v>5200</v>
      </c>
      <c r="D35" s="7">
        <f>D34*$D$5</f>
        <v>4120</v>
      </c>
      <c r="E35" s="7">
        <f>E34*$E$5</f>
        <v>4120</v>
      </c>
      <c r="F35" s="22">
        <f>SUM(C35:E35)</f>
        <v>13440</v>
      </c>
      <c r="G35" s="10"/>
      <c r="H35" s="10"/>
      <c r="I35" s="9">
        <f>F35+G35+H35</f>
        <v>13440</v>
      </c>
      <c r="J35" s="15">
        <f>I35-I31</f>
        <v>0</v>
      </c>
      <c r="K35" s="14">
        <f>IF((I35+J35)&lt;0,0,(I35+J35))</f>
        <v>13440</v>
      </c>
      <c r="O35" s="17"/>
    </row>
    <row r="36" spans="1:15" ht="5.25" customHeight="1" x14ac:dyDescent="0.25"/>
    <row r="37" spans="1:15" x14ac:dyDescent="0.25">
      <c r="B37" s="16" t="s">
        <v>26</v>
      </c>
    </row>
    <row r="38" spans="1:15" ht="15.75" thickBot="1" x14ac:dyDescent="0.3">
      <c r="A38" t="s">
        <v>48</v>
      </c>
      <c r="B38" t="s">
        <v>27</v>
      </c>
      <c r="C38" s="8">
        <f>$C$10</f>
        <v>1000</v>
      </c>
      <c r="D38" s="8">
        <f>$D$10</f>
        <v>1000</v>
      </c>
      <c r="E38" s="8">
        <f>$E$10</f>
        <v>1000</v>
      </c>
    </row>
    <row r="39" spans="1:15" ht="15.75" thickBot="1" x14ac:dyDescent="0.3">
      <c r="B39" t="s">
        <v>58</v>
      </c>
      <c r="C39" s="7">
        <f>C38*$C$5</f>
        <v>5200</v>
      </c>
      <c r="D39" s="7">
        <f>D38*$D$5</f>
        <v>4120</v>
      </c>
      <c r="E39" s="7">
        <f>E38*$E$5</f>
        <v>4120</v>
      </c>
      <c r="F39" s="22">
        <f>SUM(C39:E39)</f>
        <v>13440</v>
      </c>
      <c r="G39" s="10"/>
      <c r="H39" s="10"/>
      <c r="I39" s="9">
        <f>F39+G39+H39</f>
        <v>13440</v>
      </c>
      <c r="J39" s="15">
        <f>I39-I35</f>
        <v>0</v>
      </c>
      <c r="K39" s="14">
        <f>IF((I39+J39)&lt;0,0,(I39+J39))</f>
        <v>13440</v>
      </c>
      <c r="O39" s="17"/>
    </row>
    <row r="40" spans="1:15" ht="5.25" customHeight="1" x14ac:dyDescent="0.25"/>
    <row r="41" spans="1:15" x14ac:dyDescent="0.25">
      <c r="B41" s="16" t="s">
        <v>28</v>
      </c>
    </row>
    <row r="42" spans="1:15" ht="15.75" thickBot="1" x14ac:dyDescent="0.3">
      <c r="A42" t="s">
        <v>49</v>
      </c>
      <c r="B42" t="s">
        <v>29</v>
      </c>
      <c r="C42" s="8">
        <f>$C$10</f>
        <v>1000</v>
      </c>
      <c r="D42" s="8">
        <f>$D$10</f>
        <v>1000</v>
      </c>
      <c r="E42" s="8">
        <f>$E$10</f>
        <v>1000</v>
      </c>
    </row>
    <row r="43" spans="1:15" ht="15.75" thickBot="1" x14ac:dyDescent="0.3">
      <c r="B43" t="s">
        <v>59</v>
      </c>
      <c r="C43" s="7">
        <f>C42*$C$5</f>
        <v>5200</v>
      </c>
      <c r="D43" s="7">
        <f>D42*$D$5</f>
        <v>4120</v>
      </c>
      <c r="E43" s="7">
        <f>E42*$E$5</f>
        <v>4120</v>
      </c>
      <c r="F43" s="22">
        <f>SUM(C43:E43)</f>
        <v>13440</v>
      </c>
      <c r="G43" s="10"/>
      <c r="H43" s="10"/>
      <c r="I43" s="9">
        <f>F43+G43+H43</f>
        <v>13440</v>
      </c>
      <c r="J43" s="15">
        <f>I43-I39</f>
        <v>0</v>
      </c>
      <c r="K43" s="14">
        <f>IF((I43+J43)&lt;0,0,(I43+J43))</f>
        <v>13440</v>
      </c>
      <c r="O43" s="17"/>
    </row>
    <row r="44" spans="1:15" ht="5.25" customHeight="1" x14ac:dyDescent="0.25"/>
    <row r="45" spans="1:15" x14ac:dyDescent="0.25">
      <c r="B45" s="16" t="s">
        <v>30</v>
      </c>
    </row>
    <row r="46" spans="1:15" ht="15.75" thickBot="1" x14ac:dyDescent="0.3">
      <c r="A46" t="s">
        <v>50</v>
      </c>
      <c r="B46" t="s">
        <v>31</v>
      </c>
      <c r="C46" s="8">
        <f>$C$10</f>
        <v>1000</v>
      </c>
      <c r="D46" s="8">
        <f>$D$10</f>
        <v>1000</v>
      </c>
      <c r="E46" s="8">
        <f>$E$10</f>
        <v>1000</v>
      </c>
    </row>
    <row r="47" spans="1:15" ht="15.75" thickBot="1" x14ac:dyDescent="0.3">
      <c r="B47" t="s">
        <v>60</v>
      </c>
      <c r="C47" s="7">
        <f>C46*$C$5</f>
        <v>5200</v>
      </c>
      <c r="D47" s="7">
        <f>D46*$D$5</f>
        <v>4120</v>
      </c>
      <c r="E47" s="7">
        <f>E46*$E$5</f>
        <v>4120</v>
      </c>
      <c r="F47" s="22">
        <f>SUM(C47:E47)</f>
        <v>13440</v>
      </c>
      <c r="G47" s="10"/>
      <c r="H47" s="10"/>
      <c r="I47" s="9">
        <f>F47+G47+H47</f>
        <v>13440</v>
      </c>
      <c r="J47" s="15">
        <f>I47-I43</f>
        <v>0</v>
      </c>
      <c r="K47" s="14">
        <f>I47+J47</f>
        <v>13440</v>
      </c>
      <c r="O47" s="17"/>
    </row>
    <row r="48" spans="1:15" ht="5.25" customHeight="1" x14ac:dyDescent="0.25"/>
    <row r="49" spans="1:15" x14ac:dyDescent="0.25">
      <c r="B49" s="16" t="s">
        <v>32</v>
      </c>
    </row>
    <row r="50" spans="1:15" ht="15.75" thickBot="1" x14ac:dyDescent="0.3">
      <c r="A50" t="s">
        <v>51</v>
      </c>
      <c r="B50" t="s">
        <v>33</v>
      </c>
      <c r="C50" s="8">
        <f>$C$10</f>
        <v>1000</v>
      </c>
      <c r="D50" s="8">
        <f>$D$10</f>
        <v>1000</v>
      </c>
      <c r="E50" s="8">
        <f>$E$10</f>
        <v>1000</v>
      </c>
    </row>
    <row r="51" spans="1:15" ht="15.75" thickBot="1" x14ac:dyDescent="0.3">
      <c r="B51" t="s">
        <v>61</v>
      </c>
      <c r="C51" s="7">
        <f>C50*$C$5</f>
        <v>5200</v>
      </c>
      <c r="D51" s="7">
        <f>D50*$D$5</f>
        <v>4120</v>
      </c>
      <c r="E51" s="7">
        <f>E50*$E$5</f>
        <v>4120</v>
      </c>
      <c r="F51" s="22">
        <f>SUM(C51:E51)</f>
        <v>13440</v>
      </c>
      <c r="G51" s="10"/>
      <c r="H51" s="10"/>
      <c r="I51" s="9">
        <f>F51+G51+H51</f>
        <v>13440</v>
      </c>
      <c r="J51" s="15">
        <f>I51-I47</f>
        <v>0</v>
      </c>
      <c r="K51" s="14">
        <f>I51+J51</f>
        <v>13440</v>
      </c>
      <c r="O51" s="17"/>
    </row>
    <row r="52" spans="1:15" ht="15.75" thickBot="1" x14ac:dyDescent="0.3"/>
    <row r="53" spans="1:15" ht="15.75" thickBot="1" x14ac:dyDescent="0.3">
      <c r="A53" t="s">
        <v>62</v>
      </c>
      <c r="B53" s="1" t="s">
        <v>40</v>
      </c>
      <c r="C53" s="3"/>
      <c r="D53" s="3"/>
      <c r="E53" s="3"/>
      <c r="F53" s="3"/>
      <c r="G53" s="3"/>
      <c r="H53" s="3"/>
      <c r="I53" s="19">
        <f>SUM(I7:I51)+J11</f>
        <v>161280</v>
      </c>
      <c r="J53" s="18"/>
      <c r="K53" s="19">
        <f>SUM(K7:K51)-J7</f>
        <v>161280</v>
      </c>
    </row>
    <row r="54" spans="1:15" ht="15.75" thickBot="1" x14ac:dyDescent="0.3">
      <c r="A54" t="s">
        <v>63</v>
      </c>
      <c r="B54" s="1" t="s">
        <v>41</v>
      </c>
      <c r="C54" s="3"/>
      <c r="D54" s="3"/>
      <c r="E54" s="3"/>
      <c r="F54" s="3"/>
      <c r="G54" s="3"/>
      <c r="H54" s="3"/>
      <c r="I54" s="28"/>
      <c r="J54" s="18"/>
      <c r="K54" s="29">
        <f>I53-K53</f>
        <v>0</v>
      </c>
    </row>
    <row r="56" spans="1:15" x14ac:dyDescent="0.25">
      <c r="A56" s="20" t="s">
        <v>34</v>
      </c>
    </row>
    <row r="57" spans="1:15" ht="6" customHeight="1" x14ac:dyDescent="0.25"/>
    <row r="58" spans="1:15" hidden="1" x14ac:dyDescent="0.25">
      <c r="A58" s="21" t="s">
        <v>42</v>
      </c>
    </row>
    <row r="59" spans="1:15" x14ac:dyDescent="0.25">
      <c r="A59" s="21" t="s">
        <v>38</v>
      </c>
    </row>
    <row r="60" spans="1:15" x14ac:dyDescent="0.25">
      <c r="A60" s="21" t="s">
        <v>70</v>
      </c>
    </row>
    <row r="61" spans="1:15" x14ac:dyDescent="0.25">
      <c r="A61" s="21" t="s">
        <v>65</v>
      </c>
    </row>
    <row r="62" spans="1:15" x14ac:dyDescent="0.25">
      <c r="A62" s="21" t="s">
        <v>68</v>
      </c>
    </row>
    <row r="63" spans="1:15" x14ac:dyDescent="0.25">
      <c r="A63" s="21" t="s">
        <v>66</v>
      </c>
    </row>
    <row r="64" spans="1:15" x14ac:dyDescent="0.25">
      <c r="A64" s="21" t="s">
        <v>64</v>
      </c>
    </row>
    <row r="65" spans="1:1" customFormat="1" x14ac:dyDescent="0.25">
      <c r="A65" s="21" t="s">
        <v>67</v>
      </c>
    </row>
    <row r="66" spans="1:1" customFormat="1" x14ac:dyDescent="0.25">
      <c r="A66" s="21" t="s">
        <v>39</v>
      </c>
    </row>
  </sheetData>
  <pageMargins left="0.7" right="0.7" top="0.75" bottom="0.75" header="0.3" footer="0.3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PVI</vt:lpstr>
      <vt:lpstr>PVI!Print_Area</vt:lpstr>
    </vt:vector>
  </TitlesOfParts>
  <Company>Bradford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Redding</dc:creator>
  <cp:lastModifiedBy>Andrew Redding</cp:lastModifiedBy>
  <cp:lastPrinted>2017-08-24T10:37:17Z</cp:lastPrinted>
  <dcterms:created xsi:type="dcterms:W3CDTF">2017-08-24T08:20:56Z</dcterms:created>
  <dcterms:modified xsi:type="dcterms:W3CDTF">2017-10-09T07:32:13Z</dcterms:modified>
</cp:coreProperties>
</file>