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710" yWindow="-210" windowWidth="13995" windowHeight="8190"/>
  </bookViews>
  <sheets>
    <sheet name="Primary" sheetId="1" r:id="rId1"/>
    <sheet name="Secondary" sheetId="3" r:id="rId2"/>
  </sheets>
  <definedNames>
    <definedName name="_xlnm.Print_Area" localSheetId="0">Primary!$A$1:$AB$175</definedName>
    <definedName name="_xlnm.Print_Area" localSheetId="1">Secondary!$A$1:$AB$48</definedName>
    <definedName name="_xlnm.Print_Titles" localSheetId="0">Primary!$3:$4</definedName>
  </definedNames>
  <calcPr calcId="145621"/>
</workbook>
</file>

<file path=xl/calcChain.xml><?xml version="1.0" encoding="utf-8"?>
<calcChain xmlns="http://schemas.openxmlformats.org/spreadsheetml/2006/main">
  <c r="AB39" i="3" l="1"/>
  <c r="AA39" i="3"/>
  <c r="Z39" i="3" s="1"/>
  <c r="W39" i="3"/>
  <c r="U39" i="3"/>
  <c r="T39" i="3"/>
  <c r="Q39" i="3"/>
  <c r="L39" i="3"/>
  <c r="K39" i="3"/>
  <c r="J39" i="3"/>
  <c r="X39" i="3" s="1"/>
  <c r="Y39" i="3" s="1"/>
  <c r="G39" i="3"/>
  <c r="F39" i="3"/>
  <c r="E39" i="3"/>
  <c r="AJ38" i="3"/>
  <c r="AI38" i="3"/>
  <c r="AH38" i="3"/>
  <c r="AE38" i="3"/>
  <c r="AF38" i="3" s="1"/>
  <c r="AD38" i="3"/>
  <c r="Z38" i="3"/>
  <c r="X38" i="3"/>
  <c r="Y38" i="3" s="1"/>
  <c r="W38" i="3"/>
  <c r="Q38" i="3"/>
  <c r="P38" i="3"/>
  <c r="O38" i="3"/>
  <c r="R38" i="3" s="1"/>
  <c r="M38" i="3"/>
  <c r="H38" i="3"/>
  <c r="AJ37" i="3"/>
  <c r="AI37" i="3"/>
  <c r="AH37" i="3"/>
  <c r="AE37" i="3"/>
  <c r="AF37" i="3" s="1"/>
  <c r="AD37" i="3"/>
  <c r="Z37" i="3"/>
  <c r="X37" i="3"/>
  <c r="Y37" i="3" s="1"/>
  <c r="W37" i="3"/>
  <c r="Q37" i="3"/>
  <c r="P37" i="3"/>
  <c r="O37" i="3"/>
  <c r="R37" i="3" s="1"/>
  <c r="M37" i="3"/>
  <c r="H37" i="3"/>
  <c r="AJ36" i="3"/>
  <c r="AI36" i="3"/>
  <c r="AH36" i="3"/>
  <c r="AE36" i="3"/>
  <c r="AF36" i="3" s="1"/>
  <c r="AD36" i="3"/>
  <c r="Z36" i="3"/>
  <c r="X36" i="3"/>
  <c r="Y36" i="3" s="1"/>
  <c r="W36" i="3"/>
  <c r="Q36" i="3"/>
  <c r="P36" i="3"/>
  <c r="O36" i="3"/>
  <c r="R36" i="3" s="1"/>
  <c r="M36" i="3"/>
  <c r="H36" i="3"/>
  <c r="AJ35" i="3"/>
  <c r="AI35" i="3"/>
  <c r="AH35" i="3"/>
  <c r="AE35" i="3"/>
  <c r="AF35" i="3" s="1"/>
  <c r="AD35" i="3"/>
  <c r="Z35" i="3"/>
  <c r="X35" i="3"/>
  <c r="Y35" i="3" s="1"/>
  <c r="W35" i="3"/>
  <c r="Q35" i="3"/>
  <c r="P35" i="3"/>
  <c r="O35" i="3"/>
  <c r="R35" i="3" s="1"/>
  <c r="M35" i="3"/>
  <c r="H35" i="3"/>
  <c r="AJ34" i="3"/>
  <c r="AI34" i="3"/>
  <c r="AH34" i="3"/>
  <c r="AE34" i="3"/>
  <c r="AF34" i="3" s="1"/>
  <c r="AD34" i="3"/>
  <c r="Z34" i="3"/>
  <c r="X34" i="3"/>
  <c r="Y34" i="3" s="1"/>
  <c r="W34" i="3"/>
  <c r="Q34" i="3"/>
  <c r="P34" i="3"/>
  <c r="O34" i="3"/>
  <c r="R34" i="3" s="1"/>
  <c r="M34" i="3"/>
  <c r="H34" i="3"/>
  <c r="AJ33" i="3"/>
  <c r="AI33" i="3"/>
  <c r="AH33" i="3"/>
  <c r="AE33" i="3"/>
  <c r="AF33" i="3" s="1"/>
  <c r="AD33" i="3"/>
  <c r="Z33" i="3"/>
  <c r="X33" i="3"/>
  <c r="Y33" i="3" s="1"/>
  <c r="W33" i="3"/>
  <c r="Q33" i="3"/>
  <c r="P33" i="3"/>
  <c r="O33" i="3"/>
  <c r="R33" i="3" s="1"/>
  <c r="M33" i="3"/>
  <c r="H33" i="3"/>
  <c r="AJ32" i="3"/>
  <c r="AI32" i="3"/>
  <c r="AH32" i="3"/>
  <c r="AE32" i="3"/>
  <c r="AF32" i="3" s="1"/>
  <c r="AD32" i="3"/>
  <c r="Z32" i="3"/>
  <c r="X32" i="3"/>
  <c r="Y32" i="3" s="1"/>
  <c r="W32" i="3"/>
  <c r="Q32" i="3"/>
  <c r="P32" i="3"/>
  <c r="O32" i="3"/>
  <c r="R32" i="3" s="1"/>
  <c r="M32" i="3"/>
  <c r="H32" i="3"/>
  <c r="AJ31" i="3"/>
  <c r="AI31" i="3"/>
  <c r="AH31" i="3"/>
  <c r="AE31" i="3"/>
  <c r="AF31" i="3" s="1"/>
  <c r="AD31" i="3"/>
  <c r="Z31" i="3"/>
  <c r="X31" i="3"/>
  <c r="Y31" i="3" s="1"/>
  <c r="W31" i="3"/>
  <c r="Q31" i="3"/>
  <c r="P31" i="3"/>
  <c r="O31" i="3"/>
  <c r="R31" i="3" s="1"/>
  <c r="M31" i="3"/>
  <c r="H31" i="3"/>
  <c r="AJ30" i="3"/>
  <c r="AI30" i="3"/>
  <c r="AH30" i="3"/>
  <c r="AE30" i="3"/>
  <c r="AF30" i="3" s="1"/>
  <c r="AD30" i="3"/>
  <c r="Z30" i="3"/>
  <c r="X30" i="3"/>
  <c r="Y30" i="3" s="1"/>
  <c r="W30" i="3"/>
  <c r="Q30" i="3"/>
  <c r="P30" i="3"/>
  <c r="O30" i="3"/>
  <c r="R30" i="3" s="1"/>
  <c r="M30" i="3"/>
  <c r="H30" i="3"/>
  <c r="AJ29" i="3"/>
  <c r="AI29" i="3"/>
  <c r="AH29" i="3"/>
  <c r="AE29" i="3"/>
  <c r="AF29" i="3" s="1"/>
  <c r="AD29" i="3"/>
  <c r="Z29" i="3"/>
  <c r="X29" i="3"/>
  <c r="Y29" i="3" s="1"/>
  <c r="W29" i="3"/>
  <c r="Q29" i="3"/>
  <c r="P29" i="3"/>
  <c r="O29" i="3"/>
  <c r="R29" i="3" s="1"/>
  <c r="M29" i="3"/>
  <c r="H29" i="3"/>
  <c r="AJ28" i="3"/>
  <c r="AI28" i="3"/>
  <c r="AH28" i="3"/>
  <c r="AE28" i="3"/>
  <c r="AF28" i="3" s="1"/>
  <c r="AD28" i="3"/>
  <c r="Z28" i="3"/>
  <c r="X28" i="3"/>
  <c r="Y28" i="3" s="1"/>
  <c r="W28" i="3"/>
  <c r="Q28" i="3"/>
  <c r="P28" i="3"/>
  <c r="O28" i="3"/>
  <c r="R28" i="3" s="1"/>
  <c r="M28" i="3"/>
  <c r="H28" i="3"/>
  <c r="AJ27" i="3"/>
  <c r="AI27" i="3"/>
  <c r="AH27" i="3"/>
  <c r="AE27" i="3"/>
  <c r="AF27" i="3" s="1"/>
  <c r="AD27" i="3"/>
  <c r="Z27" i="3"/>
  <c r="X27" i="3"/>
  <c r="Y27" i="3" s="1"/>
  <c r="W27" i="3"/>
  <c r="Q27" i="3"/>
  <c r="P27" i="3"/>
  <c r="O27" i="3"/>
  <c r="R27" i="3" s="1"/>
  <c r="M27" i="3"/>
  <c r="H27" i="3"/>
  <c r="AJ26" i="3"/>
  <c r="AI26" i="3"/>
  <c r="AH26" i="3"/>
  <c r="AE26" i="3"/>
  <c r="AF26" i="3" s="1"/>
  <c r="AD26" i="3"/>
  <c r="Z26" i="3"/>
  <c r="X26" i="3"/>
  <c r="Y26" i="3" s="1"/>
  <c r="W26" i="3"/>
  <c r="Q26" i="3"/>
  <c r="P26" i="3"/>
  <c r="O26" i="3"/>
  <c r="R26" i="3" s="1"/>
  <c r="M26" i="3"/>
  <c r="H26" i="3"/>
  <c r="AJ25" i="3"/>
  <c r="AI25" i="3"/>
  <c r="AH25" i="3"/>
  <c r="AE25" i="3"/>
  <c r="AF25" i="3" s="1"/>
  <c r="AD25" i="3"/>
  <c r="Z25" i="3"/>
  <c r="X25" i="3"/>
  <c r="Y25" i="3" s="1"/>
  <c r="W25" i="3"/>
  <c r="Q25" i="3"/>
  <c r="P25" i="3"/>
  <c r="O25" i="3"/>
  <c r="R25" i="3" s="1"/>
  <c r="M25" i="3"/>
  <c r="H25" i="3"/>
  <c r="AJ24" i="3"/>
  <c r="AI24" i="3"/>
  <c r="AH24" i="3"/>
  <c r="AE24" i="3"/>
  <c r="AF24" i="3" s="1"/>
  <c r="AD24" i="3"/>
  <c r="Z24" i="3"/>
  <c r="X24" i="3"/>
  <c r="Y24" i="3" s="1"/>
  <c r="W24" i="3"/>
  <c r="Q24" i="3"/>
  <c r="P24" i="3"/>
  <c r="O24" i="3"/>
  <c r="R24" i="3" s="1"/>
  <c r="M24" i="3"/>
  <c r="H24" i="3"/>
  <c r="AJ23" i="3"/>
  <c r="AI23" i="3"/>
  <c r="AH23" i="3"/>
  <c r="AE23" i="3"/>
  <c r="AF23" i="3" s="1"/>
  <c r="AD23" i="3"/>
  <c r="Z23" i="3"/>
  <c r="X23" i="3"/>
  <c r="Y23" i="3" s="1"/>
  <c r="W23" i="3"/>
  <c r="Q23" i="3"/>
  <c r="P23" i="3"/>
  <c r="O23" i="3"/>
  <c r="R23" i="3" s="1"/>
  <c r="M23" i="3"/>
  <c r="H23" i="3"/>
  <c r="AJ22" i="3"/>
  <c r="AI22" i="3"/>
  <c r="AH22" i="3"/>
  <c r="AE22" i="3"/>
  <c r="AF22" i="3" s="1"/>
  <c r="AD22" i="3"/>
  <c r="Z22" i="3"/>
  <c r="X22" i="3"/>
  <c r="Y22" i="3" s="1"/>
  <c r="W22" i="3"/>
  <c r="Q22" i="3"/>
  <c r="P22" i="3"/>
  <c r="O22" i="3"/>
  <c r="R22" i="3" s="1"/>
  <c r="M22" i="3"/>
  <c r="H22" i="3"/>
  <c r="AJ21" i="3"/>
  <c r="AI21" i="3"/>
  <c r="AH21" i="3"/>
  <c r="AE21" i="3"/>
  <c r="AF21" i="3" s="1"/>
  <c r="AD21" i="3"/>
  <c r="Z21" i="3"/>
  <c r="X21" i="3"/>
  <c r="Y21" i="3" s="1"/>
  <c r="W21" i="3"/>
  <c r="Q21" i="3"/>
  <c r="P21" i="3"/>
  <c r="O21" i="3"/>
  <c r="R21" i="3" s="1"/>
  <c r="M21" i="3"/>
  <c r="H21" i="3"/>
  <c r="AJ20" i="3"/>
  <c r="AI20" i="3"/>
  <c r="AH20" i="3"/>
  <c r="AE20" i="3"/>
  <c r="AF20" i="3" s="1"/>
  <c r="AD20" i="3"/>
  <c r="Z20" i="3"/>
  <c r="X20" i="3"/>
  <c r="Y20" i="3" s="1"/>
  <c r="W20" i="3"/>
  <c r="Q20" i="3"/>
  <c r="P20" i="3"/>
  <c r="O20" i="3"/>
  <c r="R20" i="3" s="1"/>
  <c r="M20" i="3"/>
  <c r="H20" i="3"/>
  <c r="AJ19" i="3"/>
  <c r="AI19" i="3"/>
  <c r="AH19" i="3"/>
  <c r="AE19" i="3"/>
  <c r="AF19" i="3" s="1"/>
  <c r="AD19" i="3"/>
  <c r="Z19" i="3"/>
  <c r="X19" i="3"/>
  <c r="Y19" i="3" s="1"/>
  <c r="W19" i="3"/>
  <c r="Q19" i="3"/>
  <c r="P19" i="3"/>
  <c r="O19" i="3"/>
  <c r="R19" i="3" s="1"/>
  <c r="M19" i="3"/>
  <c r="H19" i="3"/>
  <c r="AJ18" i="3"/>
  <c r="AI18" i="3"/>
  <c r="AH18" i="3"/>
  <c r="AE18" i="3"/>
  <c r="AF18" i="3" s="1"/>
  <c r="AD18" i="3"/>
  <c r="Z18" i="3"/>
  <c r="X18" i="3"/>
  <c r="Y18" i="3" s="1"/>
  <c r="W18" i="3"/>
  <c r="Q18" i="3"/>
  <c r="P18" i="3"/>
  <c r="O18" i="3"/>
  <c r="R18" i="3" s="1"/>
  <c r="M18" i="3"/>
  <c r="H18" i="3"/>
  <c r="AJ17" i="3"/>
  <c r="AI17" i="3"/>
  <c r="AH17" i="3"/>
  <c r="AE17" i="3"/>
  <c r="AF17" i="3" s="1"/>
  <c r="AD17" i="3"/>
  <c r="Z17" i="3"/>
  <c r="X17" i="3"/>
  <c r="Y17" i="3" s="1"/>
  <c r="W17" i="3"/>
  <c r="Q17" i="3"/>
  <c r="P17" i="3"/>
  <c r="O17" i="3"/>
  <c r="R17" i="3" s="1"/>
  <c r="M17" i="3"/>
  <c r="H17" i="3"/>
  <c r="AJ16" i="3"/>
  <c r="AI16" i="3"/>
  <c r="AH16" i="3"/>
  <c r="AE16" i="3"/>
  <c r="AF16" i="3" s="1"/>
  <c r="AD16" i="3"/>
  <c r="Z16" i="3"/>
  <c r="X16" i="3"/>
  <c r="Y16" i="3" s="1"/>
  <c r="W16" i="3"/>
  <c r="Q16" i="3"/>
  <c r="P16" i="3"/>
  <c r="O16" i="3"/>
  <c r="R16" i="3" s="1"/>
  <c r="M16" i="3"/>
  <c r="H16" i="3"/>
  <c r="AJ15" i="3"/>
  <c r="AI15" i="3"/>
  <c r="AH15" i="3"/>
  <c r="AE15" i="3"/>
  <c r="AF15" i="3" s="1"/>
  <c r="AD15" i="3"/>
  <c r="Z15" i="3"/>
  <c r="X15" i="3"/>
  <c r="Y15" i="3" s="1"/>
  <c r="W15" i="3"/>
  <c r="Q15" i="3"/>
  <c r="P15" i="3"/>
  <c r="O15" i="3"/>
  <c r="R15" i="3" s="1"/>
  <c r="M15" i="3"/>
  <c r="H15" i="3"/>
  <c r="AJ14" i="3"/>
  <c r="AI14" i="3"/>
  <c r="AH14" i="3"/>
  <c r="AE14" i="3"/>
  <c r="AF14" i="3" s="1"/>
  <c r="AD14" i="3"/>
  <c r="Z14" i="3"/>
  <c r="X14" i="3"/>
  <c r="Y14" i="3" s="1"/>
  <c r="W14" i="3"/>
  <c r="Q14" i="3"/>
  <c r="P14" i="3"/>
  <c r="O14" i="3"/>
  <c r="R14" i="3" s="1"/>
  <c r="M14" i="3"/>
  <c r="H14" i="3"/>
  <c r="AJ13" i="3"/>
  <c r="AI13" i="3"/>
  <c r="AH13" i="3"/>
  <c r="AE13" i="3"/>
  <c r="AF13" i="3" s="1"/>
  <c r="AD13" i="3"/>
  <c r="Z13" i="3"/>
  <c r="X13" i="3"/>
  <c r="Y13" i="3" s="1"/>
  <c r="W13" i="3"/>
  <c r="Q13" i="3"/>
  <c r="P13" i="3"/>
  <c r="O13" i="3"/>
  <c r="R13" i="3" s="1"/>
  <c r="M13" i="3"/>
  <c r="H13" i="3"/>
  <c r="AJ12" i="3"/>
  <c r="AI12" i="3"/>
  <c r="AH12" i="3"/>
  <c r="AE12" i="3"/>
  <c r="AF12" i="3" s="1"/>
  <c r="AD12" i="3"/>
  <c r="Z12" i="3"/>
  <c r="X12" i="3"/>
  <c r="Y12" i="3" s="1"/>
  <c r="W12" i="3"/>
  <c r="Q12" i="3"/>
  <c r="P12" i="3"/>
  <c r="O12" i="3"/>
  <c r="R12" i="3" s="1"/>
  <c r="M12" i="3"/>
  <c r="H12" i="3"/>
  <c r="AJ11" i="3"/>
  <c r="AI11" i="3"/>
  <c r="AH11" i="3"/>
  <c r="AE11" i="3"/>
  <c r="AF11" i="3" s="1"/>
  <c r="AD11" i="3"/>
  <c r="Z11" i="3"/>
  <c r="X11" i="3"/>
  <c r="Y11" i="3" s="1"/>
  <c r="W11" i="3"/>
  <c r="Q11" i="3"/>
  <c r="P11" i="3"/>
  <c r="O11" i="3"/>
  <c r="R11" i="3" s="1"/>
  <c r="M11" i="3"/>
  <c r="H11" i="3"/>
  <c r="AJ10" i="3"/>
  <c r="AI10" i="3"/>
  <c r="AH10" i="3"/>
  <c r="AE10" i="3"/>
  <c r="AF10" i="3" s="1"/>
  <c r="AD10" i="3"/>
  <c r="Z10" i="3"/>
  <c r="X10" i="3"/>
  <c r="Y10" i="3" s="1"/>
  <c r="W10" i="3"/>
  <c r="Q10" i="3"/>
  <c r="P10" i="3"/>
  <c r="O10" i="3"/>
  <c r="R10" i="3" s="1"/>
  <c r="M10" i="3"/>
  <c r="H10" i="3"/>
  <c r="AJ9" i="3"/>
  <c r="AI9" i="3"/>
  <c r="AH9" i="3"/>
  <c r="AE9" i="3"/>
  <c r="AF9" i="3" s="1"/>
  <c r="AD9" i="3"/>
  <c r="Z9" i="3"/>
  <c r="X9" i="3"/>
  <c r="Y9" i="3" s="1"/>
  <c r="W9" i="3"/>
  <c r="Q9" i="3"/>
  <c r="P9" i="3"/>
  <c r="O9" i="3"/>
  <c r="R9" i="3" s="1"/>
  <c r="M9" i="3"/>
  <c r="H9" i="3"/>
  <c r="AJ8" i="3"/>
  <c r="AI8" i="3"/>
  <c r="AH8" i="3"/>
  <c r="AE8" i="3"/>
  <c r="AF8" i="3" s="1"/>
  <c r="AD8" i="3"/>
  <c r="Z8" i="3"/>
  <c r="X8" i="3"/>
  <c r="Y8" i="3" s="1"/>
  <c r="W8" i="3"/>
  <c r="Q8" i="3"/>
  <c r="P8" i="3"/>
  <c r="O8" i="3"/>
  <c r="R8" i="3" s="1"/>
  <c r="M8" i="3"/>
  <c r="H8" i="3"/>
  <c r="AJ7" i="3"/>
  <c r="AI7" i="3"/>
  <c r="AH7" i="3"/>
  <c r="AE7" i="3"/>
  <c r="AF7" i="3" s="1"/>
  <c r="AD7" i="3"/>
  <c r="Z7" i="3"/>
  <c r="X7" i="3"/>
  <c r="Y7" i="3" s="1"/>
  <c r="W7" i="3"/>
  <c r="Q7" i="3"/>
  <c r="P7" i="3"/>
  <c r="O7" i="3"/>
  <c r="R7" i="3" s="1"/>
  <c r="M7" i="3"/>
  <c r="H7" i="3"/>
  <c r="AJ6" i="3"/>
  <c r="AI6" i="3"/>
  <c r="AH6" i="3"/>
  <c r="AE6" i="3"/>
  <c r="AF6" i="3" s="1"/>
  <c r="AD6" i="3"/>
  <c r="Z6" i="3"/>
  <c r="X6" i="3"/>
  <c r="Y6" i="3" s="1"/>
  <c r="W6" i="3"/>
  <c r="Q6" i="3"/>
  <c r="P6" i="3"/>
  <c r="O6" i="3"/>
  <c r="R6" i="3" s="1"/>
  <c r="M6" i="3"/>
  <c r="H6" i="3"/>
  <c r="AJ5" i="3"/>
  <c r="AI5" i="3"/>
  <c r="AI41" i="3" s="1"/>
  <c r="AH5" i="3"/>
  <c r="AH41" i="3" s="1"/>
  <c r="AE5" i="3"/>
  <c r="AF5" i="3" s="1"/>
  <c r="AD5" i="3"/>
  <c r="Z5" i="3"/>
  <c r="X5" i="3"/>
  <c r="Y5" i="3" s="1"/>
  <c r="W5" i="3"/>
  <c r="Q5" i="3"/>
  <c r="P5" i="3"/>
  <c r="P39" i="3" s="1"/>
  <c r="O5" i="3"/>
  <c r="R5" i="3" s="1"/>
  <c r="R39" i="3" s="1"/>
  <c r="M5" i="3"/>
  <c r="M39" i="3" s="1"/>
  <c r="H5" i="3"/>
  <c r="H39" i="3" s="1"/>
  <c r="O39" i="3" l="1"/>
  <c r="AH40" i="3"/>
  <c r="AI40" i="3"/>
  <c r="Z165" i="1" l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P36" i="1" l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AD165" i="1"/>
  <c r="W165" i="1"/>
  <c r="AD164" i="1"/>
  <c r="W164" i="1"/>
  <c r="AD163" i="1"/>
  <c r="W163" i="1"/>
  <c r="AD162" i="1"/>
  <c r="W162" i="1"/>
  <c r="AD161" i="1"/>
  <c r="W161" i="1"/>
  <c r="AD160" i="1"/>
  <c r="W160" i="1"/>
  <c r="AD159" i="1"/>
  <c r="W159" i="1"/>
  <c r="AD158" i="1"/>
  <c r="W158" i="1"/>
  <c r="AD157" i="1"/>
  <c r="W157" i="1"/>
  <c r="AD156" i="1"/>
  <c r="W156" i="1"/>
  <c r="AD155" i="1"/>
  <c r="W155" i="1"/>
  <c r="AD154" i="1"/>
  <c r="W154" i="1"/>
  <c r="AD153" i="1"/>
  <c r="W153" i="1"/>
  <c r="AD152" i="1"/>
  <c r="W152" i="1"/>
  <c r="AD151" i="1"/>
  <c r="W151" i="1"/>
  <c r="AD150" i="1"/>
  <c r="W150" i="1"/>
  <c r="AD149" i="1"/>
  <c r="W149" i="1"/>
  <c r="AD148" i="1"/>
  <c r="W148" i="1"/>
  <c r="AD147" i="1"/>
  <c r="W147" i="1"/>
  <c r="AD146" i="1"/>
  <c r="W146" i="1"/>
  <c r="AD145" i="1"/>
  <c r="W145" i="1"/>
  <c r="AD144" i="1"/>
  <c r="W144" i="1"/>
  <c r="AD143" i="1"/>
  <c r="W143" i="1"/>
  <c r="AD142" i="1"/>
  <c r="W142" i="1"/>
  <c r="AD141" i="1"/>
  <c r="W141" i="1"/>
  <c r="AD140" i="1"/>
  <c r="W140" i="1"/>
  <c r="AD139" i="1"/>
  <c r="W139" i="1"/>
  <c r="AD138" i="1"/>
  <c r="W138" i="1"/>
  <c r="AD137" i="1"/>
  <c r="W137" i="1"/>
  <c r="AD136" i="1"/>
  <c r="W136" i="1"/>
  <c r="AD135" i="1"/>
  <c r="W135" i="1"/>
  <c r="AD134" i="1"/>
  <c r="W134" i="1"/>
  <c r="AD133" i="1"/>
  <c r="W133" i="1"/>
  <c r="AD132" i="1"/>
  <c r="W132" i="1"/>
  <c r="AD131" i="1"/>
  <c r="W131" i="1"/>
  <c r="AD130" i="1"/>
  <c r="W130" i="1"/>
  <c r="AD129" i="1"/>
  <c r="W129" i="1"/>
  <c r="AD128" i="1"/>
  <c r="W128" i="1"/>
  <c r="AD127" i="1"/>
  <c r="W127" i="1"/>
  <c r="AD126" i="1"/>
  <c r="W126" i="1"/>
  <c r="AD125" i="1"/>
  <c r="W125" i="1"/>
  <c r="AD124" i="1"/>
  <c r="W124" i="1"/>
  <c r="AD123" i="1"/>
  <c r="W123" i="1"/>
  <c r="AD122" i="1"/>
  <c r="W122" i="1"/>
  <c r="AD121" i="1"/>
  <c r="W121" i="1"/>
  <c r="AD120" i="1"/>
  <c r="W120" i="1"/>
  <c r="AD119" i="1"/>
  <c r="W119" i="1"/>
  <c r="AD118" i="1"/>
  <c r="W118" i="1"/>
  <c r="AD117" i="1"/>
  <c r="W117" i="1"/>
  <c r="AD116" i="1"/>
  <c r="W116" i="1"/>
  <c r="AD115" i="1"/>
  <c r="W115" i="1"/>
  <c r="AD114" i="1"/>
  <c r="W114" i="1"/>
  <c r="AD113" i="1"/>
  <c r="W113" i="1"/>
  <c r="AD112" i="1"/>
  <c r="W112" i="1"/>
  <c r="AD111" i="1"/>
  <c r="W111" i="1"/>
  <c r="AD110" i="1"/>
  <c r="W110" i="1"/>
  <c r="AD109" i="1"/>
  <c r="W109" i="1"/>
  <c r="AD108" i="1"/>
  <c r="W108" i="1"/>
  <c r="AD107" i="1"/>
  <c r="W107" i="1"/>
  <c r="AD106" i="1"/>
  <c r="W106" i="1"/>
  <c r="AD105" i="1"/>
  <c r="W105" i="1"/>
  <c r="AD104" i="1"/>
  <c r="W104" i="1"/>
  <c r="AD103" i="1"/>
  <c r="W103" i="1"/>
  <c r="AD102" i="1"/>
  <c r="W102" i="1"/>
  <c r="AD101" i="1"/>
  <c r="W101" i="1"/>
  <c r="AD100" i="1"/>
  <c r="W100" i="1"/>
  <c r="AD99" i="1"/>
  <c r="W99" i="1"/>
  <c r="AD98" i="1"/>
  <c r="W98" i="1"/>
  <c r="AD97" i="1"/>
  <c r="W97" i="1"/>
  <c r="AD96" i="1"/>
  <c r="W96" i="1"/>
  <c r="AD95" i="1"/>
  <c r="W95" i="1"/>
  <c r="AD94" i="1"/>
  <c r="W94" i="1"/>
  <c r="AD93" i="1"/>
  <c r="W93" i="1"/>
  <c r="AD92" i="1"/>
  <c r="W92" i="1"/>
  <c r="AD91" i="1"/>
  <c r="W91" i="1"/>
  <c r="AD90" i="1"/>
  <c r="W90" i="1"/>
  <c r="AD89" i="1"/>
  <c r="W89" i="1"/>
  <c r="AD88" i="1"/>
  <c r="W88" i="1"/>
  <c r="AD87" i="1"/>
  <c r="W87" i="1"/>
  <c r="AD86" i="1"/>
  <c r="W86" i="1"/>
  <c r="AD85" i="1"/>
  <c r="W85" i="1"/>
  <c r="AD84" i="1"/>
  <c r="W84" i="1"/>
  <c r="AD83" i="1"/>
  <c r="W83" i="1"/>
  <c r="AD82" i="1"/>
  <c r="W82" i="1"/>
  <c r="AD81" i="1"/>
  <c r="W81" i="1"/>
  <c r="AD80" i="1"/>
  <c r="W80" i="1"/>
  <c r="AD79" i="1"/>
  <c r="W79" i="1"/>
  <c r="AD78" i="1"/>
  <c r="W78" i="1"/>
  <c r="AD77" i="1"/>
  <c r="W77" i="1"/>
  <c r="AD76" i="1"/>
  <c r="W76" i="1"/>
  <c r="AD75" i="1"/>
  <c r="W75" i="1"/>
  <c r="AD74" i="1"/>
  <c r="W74" i="1"/>
  <c r="AD73" i="1"/>
  <c r="W73" i="1"/>
  <c r="AD72" i="1"/>
  <c r="W72" i="1"/>
  <c r="AD71" i="1"/>
  <c r="W71" i="1"/>
  <c r="AD70" i="1"/>
  <c r="W70" i="1"/>
  <c r="AD69" i="1"/>
  <c r="W69" i="1"/>
  <c r="AD68" i="1"/>
  <c r="W68" i="1"/>
  <c r="AD67" i="1"/>
  <c r="W67" i="1"/>
  <c r="AD66" i="1"/>
  <c r="W66" i="1"/>
  <c r="AD65" i="1"/>
  <c r="W65" i="1"/>
  <c r="AD64" i="1"/>
  <c r="W64" i="1"/>
  <c r="AD63" i="1"/>
  <c r="W63" i="1"/>
  <c r="AD62" i="1"/>
  <c r="W62" i="1"/>
  <c r="AD61" i="1"/>
  <c r="W61" i="1"/>
  <c r="AD60" i="1"/>
  <c r="W60" i="1"/>
  <c r="AD59" i="1"/>
  <c r="W59" i="1"/>
  <c r="AD58" i="1"/>
  <c r="W58" i="1"/>
  <c r="AD57" i="1"/>
  <c r="W57" i="1"/>
  <c r="AD56" i="1"/>
  <c r="W56" i="1"/>
  <c r="AD55" i="1"/>
  <c r="W55" i="1"/>
  <c r="AD54" i="1"/>
  <c r="W54" i="1"/>
  <c r="AD53" i="1"/>
  <c r="W53" i="1"/>
  <c r="AD52" i="1"/>
  <c r="W52" i="1"/>
  <c r="AD51" i="1"/>
  <c r="W51" i="1"/>
  <c r="AD50" i="1"/>
  <c r="W50" i="1"/>
  <c r="AD49" i="1"/>
  <c r="W49" i="1"/>
  <c r="AD48" i="1"/>
  <c r="W48" i="1"/>
  <c r="AD47" i="1"/>
  <c r="W47" i="1"/>
  <c r="AD46" i="1"/>
  <c r="W46" i="1"/>
  <c r="AD45" i="1"/>
  <c r="W45" i="1"/>
  <c r="AD44" i="1"/>
  <c r="W44" i="1"/>
  <c r="AD43" i="1"/>
  <c r="W43" i="1"/>
  <c r="AD42" i="1"/>
  <c r="W42" i="1"/>
  <c r="AD41" i="1"/>
  <c r="W41" i="1"/>
  <c r="AD40" i="1"/>
  <c r="W40" i="1"/>
  <c r="AD39" i="1"/>
  <c r="W39" i="1"/>
  <c r="AD38" i="1"/>
  <c r="W38" i="1"/>
  <c r="AD37" i="1"/>
  <c r="W37" i="1"/>
  <c r="AD36" i="1"/>
  <c r="W36" i="1"/>
  <c r="AD35" i="1"/>
  <c r="W35" i="1"/>
  <c r="AD34" i="1"/>
  <c r="W34" i="1"/>
  <c r="AD33" i="1"/>
  <c r="W33" i="1"/>
  <c r="AD32" i="1"/>
  <c r="W32" i="1"/>
  <c r="AD31" i="1"/>
  <c r="W31" i="1"/>
  <c r="AD30" i="1"/>
  <c r="W30" i="1"/>
  <c r="AD29" i="1"/>
  <c r="W29" i="1"/>
  <c r="AD28" i="1"/>
  <c r="W28" i="1"/>
  <c r="AD27" i="1"/>
  <c r="W27" i="1"/>
  <c r="AD26" i="1"/>
  <c r="W26" i="1"/>
  <c r="AD25" i="1"/>
  <c r="W25" i="1"/>
  <c r="AD24" i="1"/>
  <c r="W24" i="1"/>
  <c r="AD23" i="1"/>
  <c r="W23" i="1"/>
  <c r="AD22" i="1"/>
  <c r="W22" i="1"/>
  <c r="AD21" i="1"/>
  <c r="W21" i="1"/>
  <c r="AD20" i="1"/>
  <c r="W20" i="1"/>
  <c r="AD19" i="1"/>
  <c r="W19" i="1"/>
  <c r="AD18" i="1"/>
  <c r="W18" i="1"/>
  <c r="AD17" i="1"/>
  <c r="W17" i="1"/>
  <c r="AD16" i="1"/>
  <c r="W16" i="1"/>
  <c r="AD15" i="1"/>
  <c r="W15" i="1"/>
  <c r="AD14" i="1"/>
  <c r="W14" i="1"/>
  <c r="AD13" i="1"/>
  <c r="W13" i="1"/>
  <c r="AD12" i="1"/>
  <c r="W12" i="1"/>
  <c r="AD11" i="1"/>
  <c r="W11" i="1"/>
  <c r="AD10" i="1"/>
  <c r="W10" i="1"/>
  <c r="AD9" i="1"/>
  <c r="W9" i="1"/>
  <c r="AD8" i="1"/>
  <c r="W8" i="1"/>
  <c r="AD7" i="1"/>
  <c r="W7" i="1"/>
  <c r="AD6" i="1"/>
  <c r="W6" i="1"/>
  <c r="AA166" i="1" l="1"/>
  <c r="T166" i="1"/>
  <c r="F166" i="1"/>
  <c r="G166" i="1"/>
  <c r="E166" i="1"/>
  <c r="W166" i="1" l="1"/>
  <c r="U166" i="1"/>
  <c r="W5" i="1" l="1"/>
  <c r="H5" i="1"/>
  <c r="AD5" i="1"/>
  <c r="H166" i="1" l="1"/>
  <c r="AB166" i="1" l="1"/>
  <c r="Z166" i="1" s="1"/>
  <c r="Z5" i="1"/>
  <c r="Q16" i="1" l="1"/>
  <c r="Q32" i="1"/>
  <c r="Q79" i="1"/>
  <c r="Q143" i="1"/>
  <c r="Q25" i="1"/>
  <c r="Q88" i="1"/>
  <c r="Q120" i="1"/>
  <c r="Q58" i="1"/>
  <c r="Q121" i="1"/>
  <c r="Q9" i="1"/>
  <c r="Q39" i="1"/>
  <c r="Q71" i="1"/>
  <c r="Q134" i="1"/>
  <c r="Q20" i="1"/>
  <c r="Q52" i="1"/>
  <c r="Q83" i="1"/>
  <c r="Q99" i="1"/>
  <c r="Q115" i="1"/>
  <c r="Q131" i="1"/>
  <c r="Q147" i="1"/>
  <c r="Q163" i="1"/>
  <c r="Q29" i="1"/>
  <c r="Q45" i="1"/>
  <c r="Q61" i="1"/>
  <c r="Q76" i="1"/>
  <c r="Q92" i="1"/>
  <c r="Q108" i="1"/>
  <c r="Q124" i="1"/>
  <c r="Q140" i="1"/>
  <c r="Q156" i="1"/>
  <c r="Q26" i="1"/>
  <c r="Q46" i="1"/>
  <c r="Q62" i="1"/>
  <c r="Q77" i="1"/>
  <c r="Q93" i="1"/>
  <c r="Q109" i="1"/>
  <c r="Q125" i="1"/>
  <c r="Q141" i="1"/>
  <c r="Q157" i="1"/>
  <c r="Q6" i="1"/>
  <c r="Q11" i="1"/>
  <c r="Q27" i="1"/>
  <c r="Q43" i="1"/>
  <c r="Q59" i="1"/>
  <c r="Q74" i="1"/>
  <c r="Q90" i="1"/>
  <c r="Q106" i="1"/>
  <c r="Q122" i="1"/>
  <c r="Q138" i="1"/>
  <c r="Q154" i="1"/>
  <c r="Q14" i="1"/>
  <c r="Q48" i="1"/>
  <c r="Q111" i="1"/>
  <c r="Q127" i="1"/>
  <c r="Q41" i="1"/>
  <c r="Q104" i="1"/>
  <c r="Q152" i="1"/>
  <c r="Q10" i="1"/>
  <c r="Q105" i="1"/>
  <c r="Q137" i="1"/>
  <c r="Q7" i="1"/>
  <c r="Q23" i="1"/>
  <c r="Q102" i="1"/>
  <c r="Q118" i="1"/>
  <c r="Q22" i="1"/>
  <c r="Q36" i="1"/>
  <c r="Q68" i="1"/>
  <c r="Q8" i="1"/>
  <c r="Q24" i="1"/>
  <c r="Q40" i="1"/>
  <c r="Q56" i="1"/>
  <c r="Q72" i="1"/>
  <c r="Q87" i="1"/>
  <c r="Q103" i="1"/>
  <c r="Q119" i="1"/>
  <c r="Q135" i="1"/>
  <c r="Q151" i="1"/>
  <c r="Q13" i="1"/>
  <c r="Q33" i="1"/>
  <c r="Q49" i="1"/>
  <c r="Q65" i="1"/>
  <c r="Q80" i="1"/>
  <c r="Q96" i="1"/>
  <c r="Q112" i="1"/>
  <c r="Q128" i="1"/>
  <c r="Q144" i="1"/>
  <c r="Q160" i="1"/>
  <c r="Q34" i="1"/>
  <c r="Q50" i="1"/>
  <c r="Q66" i="1"/>
  <c r="Q81" i="1"/>
  <c r="Q97" i="1"/>
  <c r="Q113" i="1"/>
  <c r="Q129" i="1"/>
  <c r="Q145" i="1"/>
  <c r="Q161" i="1"/>
  <c r="Q18" i="1"/>
  <c r="Q15" i="1"/>
  <c r="Q31" i="1"/>
  <c r="Q47" i="1"/>
  <c r="Q63" i="1"/>
  <c r="Q78" i="1"/>
  <c r="Q94" i="1"/>
  <c r="Q110" i="1"/>
  <c r="Q126" i="1"/>
  <c r="Q142" i="1"/>
  <c r="Q158" i="1"/>
  <c r="Q64" i="1"/>
  <c r="Q95" i="1"/>
  <c r="Q159" i="1"/>
  <c r="Q57" i="1"/>
  <c r="Q73" i="1"/>
  <c r="Q136" i="1"/>
  <c r="Q42" i="1"/>
  <c r="Q89" i="1"/>
  <c r="Q153" i="1"/>
  <c r="Q55" i="1"/>
  <c r="Q86" i="1"/>
  <c r="Q150" i="1"/>
  <c r="Q17" i="1"/>
  <c r="Q12" i="1"/>
  <c r="Q28" i="1"/>
  <c r="Q44" i="1"/>
  <c r="Q60" i="1"/>
  <c r="Q75" i="1"/>
  <c r="Q91" i="1"/>
  <c r="Q107" i="1"/>
  <c r="Q123" i="1"/>
  <c r="Q139" i="1"/>
  <c r="Q155" i="1"/>
  <c r="Q21" i="1"/>
  <c r="Q37" i="1"/>
  <c r="Q53" i="1"/>
  <c r="Q69" i="1"/>
  <c r="Q84" i="1"/>
  <c r="Q100" i="1"/>
  <c r="Q116" i="1"/>
  <c r="Q132" i="1"/>
  <c r="Q148" i="1"/>
  <c r="Q164" i="1"/>
  <c r="Q38" i="1"/>
  <c r="Q54" i="1"/>
  <c r="Q70" i="1"/>
  <c r="Q85" i="1"/>
  <c r="Q101" i="1"/>
  <c r="Q117" i="1"/>
  <c r="Q133" i="1"/>
  <c r="Q149" i="1"/>
  <c r="Q165" i="1"/>
  <c r="Q30" i="1"/>
  <c r="Q19" i="1"/>
  <c r="Q35" i="1"/>
  <c r="Q51" i="1"/>
  <c r="Q67" i="1"/>
  <c r="Q82" i="1"/>
  <c r="Q98" i="1"/>
  <c r="Q114" i="1"/>
  <c r="Q130" i="1"/>
  <c r="Q146" i="1"/>
  <c r="Q162" i="1"/>
  <c r="L166" i="1" l="1"/>
  <c r="Q5" i="1"/>
  <c r="Q166" i="1" l="1"/>
  <c r="P21" i="1" l="1"/>
  <c r="P10" i="1"/>
  <c r="P122" i="1" l="1"/>
  <c r="P126" i="1"/>
  <c r="P61" i="1"/>
  <c r="P132" i="1"/>
  <c r="P130" i="1"/>
  <c r="P53" i="1"/>
  <c r="P145" i="1"/>
  <c r="P141" i="1"/>
  <c r="P25" i="1"/>
  <c r="P44" i="1"/>
  <c r="P151" i="1"/>
  <c r="P110" i="1"/>
  <c r="P95" i="1"/>
  <c r="P157" i="1"/>
  <c r="P148" i="1"/>
  <c r="P113" i="1"/>
  <c r="P5" i="1"/>
  <c r="P24" i="1"/>
  <c r="P152" i="1"/>
  <c r="P22" i="1"/>
  <c r="P74" i="1"/>
  <c r="P40" i="1"/>
  <c r="P81" i="1"/>
  <c r="P12" i="1"/>
  <c r="P60" i="1"/>
  <c r="P165" i="1"/>
  <c r="P100" i="1"/>
  <c r="P75" i="1"/>
  <c r="P57" i="1"/>
  <c r="P27" i="1"/>
  <c r="P124" i="1"/>
  <c r="P154" i="1"/>
  <c r="P14" i="1"/>
  <c r="P125" i="1"/>
  <c r="P31" i="1"/>
  <c r="P73" i="1"/>
  <c r="P109" i="1"/>
  <c r="P106" i="1"/>
  <c r="P59" i="1"/>
  <c r="P164" i="1"/>
  <c r="P84" i="1"/>
  <c r="P138" i="1"/>
  <c r="P87" i="1"/>
  <c r="P78" i="1"/>
  <c r="P50" i="1"/>
  <c r="P88" i="1"/>
  <c r="P43" i="1"/>
  <c r="P119" i="1"/>
  <c r="P37" i="1"/>
  <c r="P32" i="1"/>
  <c r="P11" i="1"/>
  <c r="P69" i="1"/>
  <c r="P103" i="1"/>
  <c r="P30" i="1"/>
  <c r="P161" i="1"/>
  <c r="P155" i="1"/>
  <c r="P56" i="1"/>
  <c r="P136" i="1"/>
  <c r="P18" i="1"/>
  <c r="P9" i="1"/>
  <c r="P62" i="1"/>
  <c r="P77" i="1" l="1"/>
  <c r="P42" i="1"/>
  <c r="P80" i="1"/>
  <c r="P133" i="1"/>
  <c r="P108" i="1"/>
  <c r="P156" i="1"/>
  <c r="P20" i="1"/>
  <c r="P117" i="1"/>
  <c r="P83" i="1"/>
  <c r="P116" i="1"/>
  <c r="P68" i="1"/>
  <c r="P71" i="1"/>
  <c r="P79" i="1"/>
  <c r="P55" i="1"/>
  <c r="P153" i="1"/>
  <c r="P150" i="1"/>
  <c r="P128" i="1"/>
  <c r="P101" i="1"/>
  <c r="P107" i="1"/>
  <c r="P123" i="1"/>
  <c r="P129" i="1"/>
  <c r="P92" i="1"/>
  <c r="P52" i="1"/>
  <c r="P143" i="1"/>
  <c r="P115" i="1"/>
  <c r="P26" i="1"/>
  <c r="P146" i="1"/>
  <c r="P142" i="1"/>
  <c r="P19" i="1"/>
  <c r="P140" i="1"/>
  <c r="P23" i="1"/>
  <c r="P51" i="1"/>
  <c r="P160" i="1"/>
  <c r="P7" i="1"/>
  <c r="P48" i="1"/>
  <c r="P162" i="1"/>
  <c r="P118" i="1"/>
  <c r="P89" i="1"/>
  <c r="P82" i="1"/>
  <c r="P104" i="1"/>
  <c r="P65" i="1"/>
  <c r="P94" i="1"/>
  <c r="P38" i="1"/>
  <c r="P114" i="1"/>
  <c r="P34" i="1"/>
  <c r="P58" i="1"/>
  <c r="P76" i="1"/>
  <c r="P29" i="1"/>
  <c r="P39" i="1"/>
  <c r="P54" i="1"/>
  <c r="P121" i="1"/>
  <c r="P96" i="1"/>
  <c r="P91" i="1"/>
  <c r="P64" i="1"/>
  <c r="P120" i="1"/>
  <c r="P111" i="1"/>
  <c r="P147" i="1"/>
  <c r="P17" i="1"/>
  <c r="P16" i="1"/>
  <c r="P86" i="1"/>
  <c r="P97" i="1"/>
  <c r="P15" i="1"/>
  <c r="P112" i="1"/>
  <c r="P139" i="1"/>
  <c r="P67" i="1"/>
  <c r="P35" i="1"/>
  <c r="P41" i="1"/>
  <c r="P127" i="1"/>
  <c r="P158" i="1"/>
  <c r="P98" i="1"/>
  <c r="P163" i="1"/>
  <c r="P13" i="1"/>
  <c r="P159" i="1"/>
  <c r="P47" i="1"/>
  <c r="P33" i="1"/>
  <c r="P90" i="1"/>
  <c r="P85" i="1"/>
  <c r="P102" i="1"/>
  <c r="P99" i="1"/>
  <c r="P131" i="1"/>
  <c r="P8" i="1"/>
  <c r="P137" i="1"/>
  <c r="P49" i="1"/>
  <c r="P149" i="1"/>
  <c r="P63" i="1"/>
  <c r="P144" i="1"/>
  <c r="P70" i="1"/>
  <c r="P134" i="1"/>
  <c r="P45" i="1"/>
  <c r="P105" i="1"/>
  <c r="P72" i="1"/>
  <c r="P135" i="1"/>
  <c r="P66" i="1"/>
  <c r="P28" i="1"/>
  <c r="P93" i="1"/>
  <c r="P46" i="1"/>
  <c r="P6" i="1" l="1"/>
  <c r="P166" i="1" s="1"/>
  <c r="K166" i="1"/>
  <c r="O38" i="1" l="1"/>
  <c r="R38" i="1" s="1"/>
  <c r="X38" i="1"/>
  <c r="Y38" i="1" s="1"/>
  <c r="AE38" i="1"/>
  <c r="AF38" i="1" s="1"/>
  <c r="AI38" i="1"/>
  <c r="AH38" i="1"/>
  <c r="AJ38" i="1"/>
  <c r="M38" i="1"/>
  <c r="O111" i="1"/>
  <c r="R111" i="1" s="1"/>
  <c r="X111" i="1"/>
  <c r="Y111" i="1" s="1"/>
  <c r="AJ111" i="1"/>
  <c r="AE111" i="1"/>
  <c r="AF111" i="1" s="1"/>
  <c r="AH111" i="1"/>
  <c r="AI111" i="1"/>
  <c r="M111" i="1"/>
  <c r="O99" i="1"/>
  <c r="R99" i="1" s="1"/>
  <c r="AI99" i="1"/>
  <c r="X99" i="1"/>
  <c r="Y99" i="1" s="1"/>
  <c r="AH99" i="1"/>
  <c r="AE99" i="1"/>
  <c r="AF99" i="1" s="1"/>
  <c r="AJ99" i="1"/>
  <c r="M99" i="1"/>
  <c r="O90" i="1"/>
  <c r="R90" i="1" s="1"/>
  <c r="X90" i="1"/>
  <c r="Y90" i="1" s="1"/>
  <c r="AE90" i="1"/>
  <c r="AF90" i="1" s="1"/>
  <c r="AH90" i="1"/>
  <c r="AJ90" i="1"/>
  <c r="AI90" i="1"/>
  <c r="M90" i="1"/>
  <c r="O118" i="1"/>
  <c r="R118" i="1" s="1"/>
  <c r="X118" i="1"/>
  <c r="Y118" i="1" s="1"/>
  <c r="AI118" i="1"/>
  <c r="AE118" i="1"/>
  <c r="AF118" i="1" s="1"/>
  <c r="AJ118" i="1"/>
  <c r="AH118" i="1"/>
  <c r="M118" i="1"/>
  <c r="O137" i="1"/>
  <c r="R137" i="1" s="1"/>
  <c r="X137" i="1"/>
  <c r="Y137" i="1" s="1"/>
  <c r="AE137" i="1"/>
  <c r="AF137" i="1" s="1"/>
  <c r="AJ137" i="1"/>
  <c r="AI137" i="1"/>
  <c r="AH137" i="1"/>
  <c r="M137" i="1"/>
  <c r="O117" i="1"/>
  <c r="R117" i="1" s="1"/>
  <c r="AE117" i="1"/>
  <c r="AF117" i="1" s="1"/>
  <c r="AH117" i="1"/>
  <c r="AJ117" i="1"/>
  <c r="X117" i="1"/>
  <c r="Y117" i="1" s="1"/>
  <c r="AI117" i="1"/>
  <c r="M117" i="1"/>
  <c r="X162" i="1"/>
  <c r="Y162" i="1" s="1"/>
  <c r="O162" i="1"/>
  <c r="R162" i="1" s="1"/>
  <c r="AE162" i="1"/>
  <c r="AF162" i="1" s="1"/>
  <c r="AJ162" i="1"/>
  <c r="AH162" i="1"/>
  <c r="AI162" i="1"/>
  <c r="M162" i="1"/>
  <c r="O71" i="1"/>
  <c r="R71" i="1" s="1"/>
  <c r="AI71" i="1"/>
  <c r="AE71" i="1"/>
  <c r="AF71" i="1" s="1"/>
  <c r="AH71" i="1"/>
  <c r="AJ71" i="1"/>
  <c r="X71" i="1"/>
  <c r="Y71" i="1" s="1"/>
  <c r="M71" i="1"/>
  <c r="O37" i="1"/>
  <c r="R37" i="1" s="1"/>
  <c r="AE37" i="1"/>
  <c r="AF37" i="1" s="1"/>
  <c r="X37" i="1"/>
  <c r="Y37" i="1" s="1"/>
  <c r="AH37" i="1"/>
  <c r="AJ37" i="1"/>
  <c r="AI37" i="1"/>
  <c r="M37" i="1"/>
  <c r="O120" i="1"/>
  <c r="R120" i="1" s="1"/>
  <c r="AJ120" i="1"/>
  <c r="AH120" i="1"/>
  <c r="AE120" i="1"/>
  <c r="AF120" i="1" s="1"/>
  <c r="AI120" i="1"/>
  <c r="X120" i="1"/>
  <c r="Y120" i="1" s="1"/>
  <c r="M120" i="1"/>
  <c r="O149" i="1"/>
  <c r="R149" i="1" s="1"/>
  <c r="X149" i="1"/>
  <c r="Y149" i="1" s="1"/>
  <c r="AI149" i="1"/>
  <c r="AH149" i="1"/>
  <c r="AJ149" i="1"/>
  <c r="AE149" i="1"/>
  <c r="AF149" i="1" s="1"/>
  <c r="M149" i="1"/>
  <c r="O27" i="1"/>
  <c r="R27" i="1" s="1"/>
  <c r="AE27" i="1"/>
  <c r="AF27" i="1" s="1"/>
  <c r="X27" i="1"/>
  <c r="Y27" i="1" s="1"/>
  <c r="AH27" i="1"/>
  <c r="AJ27" i="1"/>
  <c r="AI27" i="1"/>
  <c r="M27" i="1"/>
  <c r="O55" i="1"/>
  <c r="R55" i="1" s="1"/>
  <c r="AE55" i="1"/>
  <c r="AF55" i="1" s="1"/>
  <c r="AJ55" i="1"/>
  <c r="AI55" i="1"/>
  <c r="X55" i="1"/>
  <c r="Y55" i="1" s="1"/>
  <c r="AH55" i="1"/>
  <c r="M55" i="1"/>
  <c r="O158" i="1"/>
  <c r="R158" i="1" s="1"/>
  <c r="AH158" i="1"/>
  <c r="X158" i="1"/>
  <c r="Y158" i="1" s="1"/>
  <c r="AJ158" i="1"/>
  <c r="AE158" i="1"/>
  <c r="AF158" i="1" s="1"/>
  <c r="AI158" i="1"/>
  <c r="M158" i="1"/>
  <c r="O115" i="1"/>
  <c r="R115" i="1" s="1"/>
  <c r="X115" i="1"/>
  <c r="Y115" i="1" s="1"/>
  <c r="AE115" i="1"/>
  <c r="AF115" i="1" s="1"/>
  <c r="AJ115" i="1"/>
  <c r="AI115" i="1"/>
  <c r="AH115" i="1"/>
  <c r="M115" i="1"/>
  <c r="O139" i="1"/>
  <c r="R139" i="1" s="1"/>
  <c r="AH139" i="1"/>
  <c r="AE139" i="1"/>
  <c r="AF139" i="1" s="1"/>
  <c r="AI139" i="1"/>
  <c r="AJ139" i="1"/>
  <c r="X139" i="1"/>
  <c r="Y139" i="1" s="1"/>
  <c r="M139" i="1"/>
  <c r="O47" i="1"/>
  <c r="R47" i="1" s="1"/>
  <c r="X47" i="1"/>
  <c r="Y47" i="1" s="1"/>
  <c r="AI47" i="1"/>
  <c r="AE47" i="1"/>
  <c r="AF47" i="1" s="1"/>
  <c r="AJ47" i="1"/>
  <c r="AH47" i="1"/>
  <c r="M47" i="1"/>
  <c r="O107" i="1"/>
  <c r="R107" i="1" s="1"/>
  <c r="AI107" i="1"/>
  <c r="AE107" i="1"/>
  <c r="AF107" i="1" s="1"/>
  <c r="X107" i="1"/>
  <c r="Y107" i="1" s="1"/>
  <c r="AJ107" i="1"/>
  <c r="AH107" i="1"/>
  <c r="M107" i="1"/>
  <c r="O119" i="1"/>
  <c r="R119" i="1" s="1"/>
  <c r="AJ119" i="1"/>
  <c r="X119" i="1"/>
  <c r="Y119" i="1" s="1"/>
  <c r="AI119" i="1"/>
  <c r="AH119" i="1"/>
  <c r="AE119" i="1"/>
  <c r="AF119" i="1" s="1"/>
  <c r="M119" i="1"/>
  <c r="O21" i="1" l="1"/>
  <c r="R21" i="1" s="1"/>
  <c r="AE21" i="1"/>
  <c r="AF21" i="1" s="1"/>
  <c r="X21" i="1"/>
  <c r="Y21" i="1" s="1"/>
  <c r="AJ21" i="1"/>
  <c r="AI21" i="1"/>
  <c r="AH21" i="1"/>
  <c r="M21" i="1"/>
  <c r="O10" i="1"/>
  <c r="R10" i="1" s="1"/>
  <c r="AJ10" i="1"/>
  <c r="AE10" i="1"/>
  <c r="AF10" i="1" s="1"/>
  <c r="X10" i="1"/>
  <c r="Y10" i="1" s="1"/>
  <c r="AH10" i="1"/>
  <c r="AI10" i="1"/>
  <c r="M10" i="1"/>
  <c r="X20" i="1"/>
  <c r="Y20" i="1" s="1"/>
  <c r="AI20" i="1"/>
  <c r="O20" i="1"/>
  <c r="R20" i="1" s="1"/>
  <c r="AJ20" i="1"/>
  <c r="AH20" i="1"/>
  <c r="AE20" i="1"/>
  <c r="AF20" i="1" s="1"/>
  <c r="M20" i="1"/>
  <c r="AH36" i="1"/>
  <c r="AE36" i="1"/>
  <c r="AF36" i="1" s="1"/>
  <c r="AJ36" i="1"/>
  <c r="AI36" i="1"/>
  <c r="X36" i="1"/>
  <c r="Y36" i="1" s="1"/>
  <c r="O36" i="1"/>
  <c r="R36" i="1" s="1"/>
  <c r="M36" i="1"/>
  <c r="AE129" i="1" l="1"/>
  <c r="AF129" i="1" s="1"/>
  <c r="M129" i="1"/>
  <c r="AJ129" i="1"/>
  <c r="O129" i="1"/>
  <c r="R129" i="1" s="1"/>
  <c r="X129" i="1"/>
  <c r="Y129" i="1" s="1"/>
  <c r="AH129" i="1"/>
  <c r="AI129" i="1"/>
  <c r="O46" i="1"/>
  <c r="R46" i="1" s="1"/>
  <c r="AJ46" i="1"/>
  <c r="AE46" i="1"/>
  <c r="AF46" i="1" s="1"/>
  <c r="M46" i="1"/>
  <c r="AI46" i="1"/>
  <c r="AH46" i="1"/>
  <c r="X46" i="1"/>
  <c r="Y46" i="1" s="1"/>
  <c r="AI26" i="1"/>
  <c r="AJ26" i="1"/>
  <c r="X26" i="1"/>
  <c r="Y26" i="1" s="1"/>
  <c r="M26" i="1"/>
  <c r="AE26" i="1"/>
  <c r="AF26" i="1" s="1"/>
  <c r="O26" i="1"/>
  <c r="R26" i="1" s="1"/>
  <c r="AH26" i="1"/>
  <c r="AI102" i="1"/>
  <c r="AE102" i="1"/>
  <c r="AF102" i="1" s="1"/>
  <c r="AH102" i="1"/>
  <c r="AJ102" i="1"/>
  <c r="X102" i="1"/>
  <c r="Y102" i="1" s="1"/>
  <c r="O102" i="1"/>
  <c r="R102" i="1" s="1"/>
  <c r="M102" i="1"/>
  <c r="X39" i="1"/>
  <c r="Y39" i="1" s="1"/>
  <c r="AE39" i="1"/>
  <c r="AF39" i="1" s="1"/>
  <c r="O39" i="1"/>
  <c r="R39" i="1" s="1"/>
  <c r="M39" i="1"/>
  <c r="AH39" i="1"/>
  <c r="AI39" i="1"/>
  <c r="AJ39" i="1"/>
  <c r="AE141" i="1"/>
  <c r="AF141" i="1" s="1"/>
  <c r="X141" i="1"/>
  <c r="Y141" i="1" s="1"/>
  <c r="O141" i="1"/>
  <c r="R141" i="1" s="1"/>
  <c r="M141" i="1"/>
  <c r="AJ141" i="1"/>
  <c r="AH141" i="1"/>
  <c r="AI141" i="1"/>
  <c r="O9" i="1"/>
  <c r="R9" i="1" s="1"/>
  <c r="AI9" i="1"/>
  <c r="X9" i="1"/>
  <c r="Y9" i="1" s="1"/>
  <c r="M9" i="1"/>
  <c r="AH9" i="1"/>
  <c r="AJ9" i="1"/>
  <c r="AE9" i="1"/>
  <c r="AF9" i="1" s="1"/>
  <c r="X96" i="1"/>
  <c r="Y96" i="1" s="1"/>
  <c r="AE96" i="1"/>
  <c r="AF96" i="1" s="1"/>
  <c r="AH96" i="1"/>
  <c r="AI96" i="1"/>
  <c r="M96" i="1"/>
  <c r="AJ96" i="1"/>
  <c r="O96" i="1"/>
  <c r="R96" i="1" s="1"/>
  <c r="AE66" i="1"/>
  <c r="AF66" i="1" s="1"/>
  <c r="AH66" i="1"/>
  <c r="AJ66" i="1"/>
  <c r="X66" i="1"/>
  <c r="Y66" i="1" s="1"/>
  <c r="O66" i="1"/>
  <c r="R66" i="1" s="1"/>
  <c r="M66" i="1"/>
  <c r="AI66" i="1"/>
  <c r="AE35" i="1"/>
  <c r="AF35" i="1" s="1"/>
  <c r="M35" i="1"/>
  <c r="O35" i="1"/>
  <c r="R35" i="1" s="1"/>
  <c r="AJ35" i="1"/>
  <c r="X35" i="1"/>
  <c r="Y35" i="1" s="1"/>
  <c r="AI35" i="1"/>
  <c r="AH35" i="1"/>
  <c r="O63" i="1"/>
  <c r="R63" i="1" s="1"/>
  <c r="AI63" i="1"/>
  <c r="AH63" i="1"/>
  <c r="X63" i="1"/>
  <c r="Y63" i="1" s="1"/>
  <c r="AJ63" i="1"/>
  <c r="M63" i="1"/>
  <c r="AE63" i="1"/>
  <c r="AF63" i="1" s="1"/>
  <c r="AE154" i="1"/>
  <c r="AF154" i="1" s="1"/>
  <c r="AI154" i="1"/>
  <c r="O154" i="1"/>
  <c r="R154" i="1" s="1"/>
  <c r="M154" i="1"/>
  <c r="AJ154" i="1"/>
  <c r="AH154" i="1"/>
  <c r="X154" i="1"/>
  <c r="Y154" i="1" s="1"/>
  <c r="AI59" i="1"/>
  <c r="AJ59" i="1"/>
  <c r="X59" i="1"/>
  <c r="Y59" i="1" s="1"/>
  <c r="AH59" i="1"/>
  <c r="O59" i="1"/>
  <c r="R59" i="1" s="1"/>
  <c r="M59" i="1"/>
  <c r="AE59" i="1"/>
  <c r="AF59" i="1" s="1"/>
  <c r="AI88" i="1"/>
  <c r="AE88" i="1"/>
  <c r="AF88" i="1" s="1"/>
  <c r="O88" i="1"/>
  <c r="R88" i="1" s="1"/>
  <c r="M88" i="1"/>
  <c r="X88" i="1"/>
  <c r="Y88" i="1" s="1"/>
  <c r="AJ88" i="1"/>
  <c r="AH88" i="1"/>
  <c r="X87" i="1"/>
  <c r="Y87" i="1" s="1"/>
  <c r="AJ87" i="1"/>
  <c r="AE87" i="1"/>
  <c r="AF87" i="1" s="1"/>
  <c r="AI87" i="1"/>
  <c r="AH87" i="1"/>
  <c r="O87" i="1"/>
  <c r="R87" i="1" s="1"/>
  <c r="M87" i="1"/>
  <c r="X122" i="1"/>
  <c r="Y122" i="1" s="1"/>
  <c r="AJ122" i="1"/>
  <c r="AH122" i="1"/>
  <c r="O122" i="1"/>
  <c r="R122" i="1" s="1"/>
  <c r="AE122" i="1"/>
  <c r="AF122" i="1" s="1"/>
  <c r="AI122" i="1"/>
  <c r="M122" i="1"/>
  <c r="AE33" i="1"/>
  <c r="AF33" i="1" s="1"/>
  <c r="X33" i="1"/>
  <c r="Y33" i="1" s="1"/>
  <c r="AH33" i="1"/>
  <c r="AJ33" i="1"/>
  <c r="O33" i="1"/>
  <c r="R33" i="1" s="1"/>
  <c r="M33" i="1"/>
  <c r="AI33" i="1"/>
  <c r="AH60" i="1"/>
  <c r="AJ60" i="1"/>
  <c r="O60" i="1"/>
  <c r="R60" i="1" s="1"/>
  <c r="M60" i="1"/>
  <c r="X60" i="1"/>
  <c r="Y60" i="1" s="1"/>
  <c r="AI60" i="1"/>
  <c r="AE60" i="1"/>
  <c r="AF60" i="1" s="1"/>
  <c r="AI78" i="1"/>
  <c r="AJ78" i="1"/>
  <c r="AE78" i="1"/>
  <c r="AF78" i="1" s="1"/>
  <c r="X78" i="1"/>
  <c r="Y78" i="1" s="1"/>
  <c r="AH78" i="1"/>
  <c r="O78" i="1"/>
  <c r="R78" i="1" s="1"/>
  <c r="M78" i="1"/>
  <c r="O50" i="1"/>
  <c r="R50" i="1" s="1"/>
  <c r="AI50" i="1"/>
  <c r="AJ50" i="1"/>
  <c r="M50" i="1"/>
  <c r="AH50" i="1"/>
  <c r="AE50" i="1"/>
  <c r="AF50" i="1" s="1"/>
  <c r="X50" i="1"/>
  <c r="Y50" i="1" s="1"/>
  <c r="X40" i="1"/>
  <c r="Y40" i="1" s="1"/>
  <c r="AJ40" i="1"/>
  <c r="AI40" i="1"/>
  <c r="M40" i="1"/>
  <c r="AE40" i="1"/>
  <c r="AF40" i="1" s="1"/>
  <c r="AH40" i="1"/>
  <c r="O40" i="1"/>
  <c r="R40" i="1" s="1"/>
  <c r="O123" i="1"/>
  <c r="R123" i="1" s="1"/>
  <c r="AJ123" i="1"/>
  <c r="AI123" i="1"/>
  <c r="X123" i="1"/>
  <c r="Y123" i="1" s="1"/>
  <c r="AH123" i="1"/>
  <c r="AE123" i="1"/>
  <c r="AF123" i="1" s="1"/>
  <c r="M123" i="1"/>
  <c r="AH73" i="1"/>
  <c r="AE73" i="1"/>
  <c r="AF73" i="1" s="1"/>
  <c r="AI73" i="1"/>
  <c r="X73" i="1"/>
  <c r="Y73" i="1" s="1"/>
  <c r="AJ73" i="1"/>
  <c r="O73" i="1"/>
  <c r="R73" i="1" s="1"/>
  <c r="M73" i="1"/>
  <c r="O116" i="1"/>
  <c r="R116" i="1" s="1"/>
  <c r="AJ116" i="1"/>
  <c r="M116" i="1"/>
  <c r="X116" i="1"/>
  <c r="Y116" i="1" s="1"/>
  <c r="AI116" i="1"/>
  <c r="AE116" i="1"/>
  <c r="AF116" i="1" s="1"/>
  <c r="AH116" i="1"/>
  <c r="AH7" i="1"/>
  <c r="O7" i="1"/>
  <c r="R7" i="1" s="1"/>
  <c r="AJ7" i="1"/>
  <c r="AI7" i="1"/>
  <c r="X7" i="1"/>
  <c r="Y7" i="1" s="1"/>
  <c r="AE7" i="1"/>
  <c r="AF7" i="1" s="1"/>
  <c r="M7" i="1"/>
  <c r="AI14" i="1"/>
  <c r="AE14" i="1"/>
  <c r="AF14" i="1" s="1"/>
  <c r="M14" i="1"/>
  <c r="AH14" i="1"/>
  <c r="O14" i="1"/>
  <c r="R14" i="1" s="1"/>
  <c r="AJ14" i="1"/>
  <c r="X14" i="1"/>
  <c r="Y14" i="1" s="1"/>
  <c r="X56" i="1"/>
  <c r="Y56" i="1" s="1"/>
  <c r="AI56" i="1"/>
  <c r="O56" i="1"/>
  <c r="R56" i="1" s="1"/>
  <c r="AE56" i="1"/>
  <c r="AF56" i="1" s="1"/>
  <c r="AH56" i="1"/>
  <c r="AJ56" i="1"/>
  <c r="M56" i="1"/>
  <c r="AE140" i="1"/>
  <c r="AF140" i="1" s="1"/>
  <c r="O140" i="1"/>
  <c r="R140" i="1" s="1"/>
  <c r="AJ140" i="1"/>
  <c r="X140" i="1"/>
  <c r="Y140" i="1" s="1"/>
  <c r="AH140" i="1"/>
  <c r="AI140" i="1"/>
  <c r="M140" i="1"/>
  <c r="AI125" i="1"/>
  <c r="AE125" i="1"/>
  <c r="AF125" i="1" s="1"/>
  <c r="X125" i="1"/>
  <c r="Y125" i="1" s="1"/>
  <c r="M125" i="1"/>
  <c r="AJ125" i="1"/>
  <c r="O125" i="1"/>
  <c r="R125" i="1" s="1"/>
  <c r="AH125" i="1"/>
  <c r="AJ17" i="1"/>
  <c r="AH17" i="1"/>
  <c r="AE17" i="1"/>
  <c r="AF17" i="1" s="1"/>
  <c r="M17" i="1"/>
  <c r="AI17" i="1"/>
  <c r="O17" i="1"/>
  <c r="R17" i="1" s="1"/>
  <c r="X17" i="1"/>
  <c r="Y17" i="1" s="1"/>
  <c r="AE42" i="1"/>
  <c r="AF42" i="1" s="1"/>
  <c r="AH42" i="1"/>
  <c r="O42" i="1"/>
  <c r="R42" i="1" s="1"/>
  <c r="AJ42" i="1"/>
  <c r="AI42" i="1"/>
  <c r="X42" i="1"/>
  <c r="Y42" i="1" s="1"/>
  <c r="M42" i="1"/>
  <c r="O108" i="1"/>
  <c r="R108" i="1" s="1"/>
  <c r="AH108" i="1"/>
  <c r="AJ108" i="1"/>
  <c r="AI108" i="1"/>
  <c r="AE108" i="1"/>
  <c r="AF108" i="1" s="1"/>
  <c r="X108" i="1"/>
  <c r="Y108" i="1" s="1"/>
  <c r="M108" i="1"/>
  <c r="X15" i="1"/>
  <c r="Y15" i="1" s="1"/>
  <c r="O15" i="1"/>
  <c r="R15" i="1" s="1"/>
  <c r="AH15" i="1"/>
  <c r="AJ15" i="1"/>
  <c r="AE15" i="1"/>
  <c r="AF15" i="1" s="1"/>
  <c r="AI15" i="1"/>
  <c r="M15" i="1"/>
  <c r="O106" i="1"/>
  <c r="R106" i="1" s="1"/>
  <c r="AJ106" i="1"/>
  <c r="X106" i="1"/>
  <c r="Y106" i="1" s="1"/>
  <c r="AI106" i="1"/>
  <c r="AE106" i="1"/>
  <c r="AF106" i="1" s="1"/>
  <c r="M106" i="1"/>
  <c r="AH106" i="1"/>
  <c r="AE62" i="1"/>
  <c r="AF62" i="1" s="1"/>
  <c r="AJ62" i="1"/>
  <c r="AH62" i="1"/>
  <c r="M62" i="1"/>
  <c r="O62" i="1"/>
  <c r="R62" i="1" s="1"/>
  <c r="AI62" i="1"/>
  <c r="X62" i="1"/>
  <c r="Y62" i="1" s="1"/>
  <c r="O11" i="1"/>
  <c r="R11" i="1" s="1"/>
  <c r="AH11" i="1"/>
  <c r="X11" i="1"/>
  <c r="Y11" i="1" s="1"/>
  <c r="AJ11" i="1"/>
  <c r="M11" i="1"/>
  <c r="AE11" i="1"/>
  <c r="AF11" i="1" s="1"/>
  <c r="AI11" i="1"/>
  <c r="X28" i="1"/>
  <c r="Y28" i="1" s="1"/>
  <c r="O28" i="1"/>
  <c r="R28" i="1" s="1"/>
  <c r="AI28" i="1"/>
  <c r="M28" i="1"/>
  <c r="AH28" i="1"/>
  <c r="AE28" i="1"/>
  <c r="AF28" i="1" s="1"/>
  <c r="AJ28" i="1"/>
  <c r="O77" i="1"/>
  <c r="R77" i="1" s="1"/>
  <c r="X77" i="1"/>
  <c r="Y77" i="1" s="1"/>
  <c r="AH77" i="1"/>
  <c r="AJ77" i="1"/>
  <c r="AE77" i="1"/>
  <c r="AF77" i="1" s="1"/>
  <c r="M77" i="1"/>
  <c r="AI77" i="1"/>
  <c r="X58" i="1"/>
  <c r="Y58" i="1" s="1"/>
  <c r="AI58" i="1"/>
  <c r="AH58" i="1"/>
  <c r="AJ58" i="1"/>
  <c r="O58" i="1"/>
  <c r="R58" i="1" s="1"/>
  <c r="M58" i="1"/>
  <c r="AE58" i="1"/>
  <c r="AF58" i="1" s="1"/>
  <c r="AH157" i="1"/>
  <c r="AI157" i="1"/>
  <c r="AJ157" i="1"/>
  <c r="AE157" i="1"/>
  <c r="AF157" i="1" s="1"/>
  <c r="O157" i="1"/>
  <c r="R157" i="1" s="1"/>
  <c r="X157" i="1"/>
  <c r="Y157" i="1" s="1"/>
  <c r="M157" i="1"/>
  <c r="AH19" i="1"/>
  <c r="X19" i="1"/>
  <c r="Y19" i="1" s="1"/>
  <c r="AE19" i="1"/>
  <c r="AF19" i="1" s="1"/>
  <c r="O19" i="1"/>
  <c r="R19" i="1" s="1"/>
  <c r="M19" i="1"/>
  <c r="AI19" i="1"/>
  <c r="AJ19" i="1"/>
  <c r="X79" i="1"/>
  <c r="Y79" i="1" s="1"/>
  <c r="AI79" i="1"/>
  <c r="O79" i="1"/>
  <c r="R79" i="1" s="1"/>
  <c r="AJ79" i="1"/>
  <c r="AH79" i="1"/>
  <c r="AE79" i="1"/>
  <c r="AF79" i="1" s="1"/>
  <c r="M79" i="1"/>
  <c r="AE91" i="1"/>
  <c r="AF91" i="1" s="1"/>
  <c r="AH91" i="1"/>
  <c r="X91" i="1"/>
  <c r="Y91" i="1" s="1"/>
  <c r="M91" i="1"/>
  <c r="O91" i="1"/>
  <c r="R91" i="1" s="1"/>
  <c r="AJ91" i="1"/>
  <c r="AI91" i="1"/>
  <c r="AH98" i="1"/>
  <c r="M98" i="1"/>
  <c r="X98" i="1"/>
  <c r="Y98" i="1" s="1"/>
  <c r="O98" i="1"/>
  <c r="R98" i="1" s="1"/>
  <c r="AE98" i="1"/>
  <c r="AF98" i="1" s="1"/>
  <c r="AI98" i="1"/>
  <c r="AJ98" i="1"/>
  <c r="AJ16" i="1"/>
  <c r="AE16" i="1"/>
  <c r="AF16" i="1" s="1"/>
  <c r="X16" i="1"/>
  <c r="Y16" i="1" s="1"/>
  <c r="AI16" i="1"/>
  <c r="AH16" i="1"/>
  <c r="M16" i="1"/>
  <c r="O16" i="1"/>
  <c r="R16" i="1" s="1"/>
  <c r="O163" i="1"/>
  <c r="R163" i="1" s="1"/>
  <c r="AI163" i="1"/>
  <c r="AJ163" i="1"/>
  <c r="AH163" i="1"/>
  <c r="X163" i="1"/>
  <c r="Y163" i="1" s="1"/>
  <c r="AE163" i="1"/>
  <c r="AF163" i="1" s="1"/>
  <c r="M163" i="1"/>
  <c r="AH94" i="1"/>
  <c r="AJ94" i="1"/>
  <c r="O94" i="1"/>
  <c r="R94" i="1" s="1"/>
  <c r="M94" i="1"/>
  <c r="AE94" i="1"/>
  <c r="AF94" i="1" s="1"/>
  <c r="X94" i="1"/>
  <c r="Y94" i="1" s="1"/>
  <c r="AI94" i="1"/>
  <c r="O74" i="1"/>
  <c r="R74" i="1" s="1"/>
  <c r="M74" i="1"/>
  <c r="AJ74" i="1"/>
  <c r="AE74" i="1"/>
  <c r="AF74" i="1" s="1"/>
  <c r="X74" i="1"/>
  <c r="Y74" i="1" s="1"/>
  <c r="AI74" i="1"/>
  <c r="AH74" i="1"/>
  <c r="O134" i="1"/>
  <c r="R134" i="1" s="1"/>
  <c r="M134" i="1"/>
  <c r="AE134" i="1"/>
  <c r="AF134" i="1" s="1"/>
  <c r="AJ134" i="1"/>
  <c r="AI134" i="1"/>
  <c r="X134" i="1"/>
  <c r="Y134" i="1" s="1"/>
  <c r="AH134" i="1"/>
  <c r="AJ24" i="1"/>
  <c r="M24" i="1"/>
  <c r="X24" i="1"/>
  <c r="Y24" i="1" s="1"/>
  <c r="AH24" i="1"/>
  <c r="AE24" i="1"/>
  <c r="AF24" i="1" s="1"/>
  <c r="AI24" i="1"/>
  <c r="O24" i="1"/>
  <c r="R24" i="1" s="1"/>
  <c r="O31" i="1"/>
  <c r="R31" i="1" s="1"/>
  <c r="AE31" i="1"/>
  <c r="AF31" i="1" s="1"/>
  <c r="AJ31" i="1"/>
  <c r="X31" i="1"/>
  <c r="Y31" i="1" s="1"/>
  <c r="AH31" i="1"/>
  <c r="M31" i="1"/>
  <c r="AI31" i="1"/>
  <c r="O133" i="1"/>
  <c r="R133" i="1" s="1"/>
  <c r="M133" i="1"/>
  <c r="AI133" i="1"/>
  <c r="X133" i="1"/>
  <c r="Y133" i="1" s="1"/>
  <c r="AE133" i="1"/>
  <c r="AF133" i="1" s="1"/>
  <c r="AJ133" i="1"/>
  <c r="AH133" i="1"/>
  <c r="O80" i="1"/>
  <c r="R80" i="1" s="1"/>
  <c r="AH80" i="1"/>
  <c r="AI80" i="1"/>
  <c r="M80" i="1"/>
  <c r="AE80" i="1"/>
  <c r="AF80" i="1" s="1"/>
  <c r="X80" i="1"/>
  <c r="Y80" i="1" s="1"/>
  <c r="AJ80" i="1"/>
  <c r="AE144" i="1"/>
  <c r="AF144" i="1" s="1"/>
  <c r="O144" i="1"/>
  <c r="R144" i="1" s="1"/>
  <c r="M144" i="1"/>
  <c r="AI144" i="1"/>
  <c r="X144" i="1"/>
  <c r="Y144" i="1" s="1"/>
  <c r="AH144" i="1"/>
  <c r="AJ144" i="1"/>
  <c r="AJ105" i="1"/>
  <c r="AH105" i="1"/>
  <c r="X105" i="1"/>
  <c r="Y105" i="1" s="1"/>
  <c r="AE105" i="1"/>
  <c r="AF105" i="1" s="1"/>
  <c r="M105" i="1"/>
  <c r="O105" i="1"/>
  <c r="R105" i="1" s="1"/>
  <c r="AI105" i="1"/>
  <c r="AH25" i="1"/>
  <c r="X25" i="1"/>
  <c r="Y25" i="1" s="1"/>
  <c r="AE25" i="1"/>
  <c r="AF25" i="1" s="1"/>
  <c r="AJ25" i="1"/>
  <c r="O25" i="1"/>
  <c r="R25" i="1" s="1"/>
  <c r="M25" i="1"/>
  <c r="AI25" i="1"/>
  <c r="AH57" i="1"/>
  <c r="AI57" i="1"/>
  <c r="AJ57" i="1"/>
  <c r="AE57" i="1"/>
  <c r="AF57" i="1" s="1"/>
  <c r="O57" i="1"/>
  <c r="R57" i="1" s="1"/>
  <c r="X57" i="1"/>
  <c r="Y57" i="1" s="1"/>
  <c r="M57" i="1"/>
  <c r="AJ32" i="1"/>
  <c r="M32" i="1"/>
  <c r="AH32" i="1"/>
  <c r="AI32" i="1"/>
  <c r="AE32" i="1"/>
  <c r="AF32" i="1" s="1"/>
  <c r="X32" i="1"/>
  <c r="Y32" i="1" s="1"/>
  <c r="O32" i="1"/>
  <c r="R32" i="1" s="1"/>
  <c r="O148" i="1"/>
  <c r="R148" i="1" s="1"/>
  <c r="AI148" i="1"/>
  <c r="AJ148" i="1"/>
  <c r="AH148" i="1"/>
  <c r="X148" i="1"/>
  <c r="Y148" i="1" s="1"/>
  <c r="AE148" i="1"/>
  <c r="AF148" i="1" s="1"/>
  <c r="M148" i="1"/>
  <c r="AH146" i="1"/>
  <c r="X146" i="1"/>
  <c r="Y146" i="1" s="1"/>
  <c r="O146" i="1"/>
  <c r="R146" i="1" s="1"/>
  <c r="M146" i="1"/>
  <c r="AJ146" i="1"/>
  <c r="AI146" i="1"/>
  <c r="AE146" i="1"/>
  <c r="AF146" i="1" s="1"/>
  <c r="O138" i="1"/>
  <c r="R138" i="1" s="1"/>
  <c r="AI138" i="1"/>
  <c r="AJ138" i="1"/>
  <c r="AH138" i="1"/>
  <c r="X138" i="1"/>
  <c r="Y138" i="1" s="1"/>
  <c r="AE138" i="1"/>
  <c r="AF138" i="1" s="1"/>
  <c r="M138" i="1"/>
  <c r="O114" i="1"/>
  <c r="R114" i="1" s="1"/>
  <c r="M114" i="1"/>
  <c r="X114" i="1"/>
  <c r="Y114" i="1" s="1"/>
  <c r="AE114" i="1"/>
  <c r="AF114" i="1" s="1"/>
  <c r="AH114" i="1"/>
  <c r="AJ114" i="1"/>
  <c r="AI114" i="1"/>
  <c r="O30" i="1"/>
  <c r="R30" i="1" s="1"/>
  <c r="M30" i="1"/>
  <c r="AJ30" i="1"/>
  <c r="AE30" i="1"/>
  <c r="AF30" i="1" s="1"/>
  <c r="AH30" i="1"/>
  <c r="X30" i="1"/>
  <c r="Y30" i="1" s="1"/>
  <c r="AI30" i="1"/>
  <c r="AI100" i="1"/>
  <c r="M100" i="1"/>
  <c r="AJ100" i="1"/>
  <c r="X100" i="1"/>
  <c r="Y100" i="1" s="1"/>
  <c r="O100" i="1"/>
  <c r="R100" i="1" s="1"/>
  <c r="AE100" i="1"/>
  <c r="AF100" i="1" s="1"/>
  <c r="AH100" i="1"/>
  <c r="AH69" i="1"/>
  <c r="O69" i="1"/>
  <c r="R69" i="1" s="1"/>
  <c r="M69" i="1"/>
  <c r="AI69" i="1"/>
  <c r="X69" i="1"/>
  <c r="Y69" i="1" s="1"/>
  <c r="AE69" i="1"/>
  <c r="AF69" i="1" s="1"/>
  <c r="AJ69" i="1"/>
  <c r="AI85" i="1"/>
  <c r="AE85" i="1"/>
  <c r="AF85" i="1" s="1"/>
  <c r="X85" i="1"/>
  <c r="Y85" i="1" s="1"/>
  <c r="AJ85" i="1"/>
  <c r="AH85" i="1"/>
  <c r="O85" i="1"/>
  <c r="R85" i="1" s="1"/>
  <c r="M85" i="1"/>
  <c r="AH97" i="1"/>
  <c r="X97" i="1"/>
  <c r="Y97" i="1" s="1"/>
  <c r="M97" i="1"/>
  <c r="AJ97" i="1"/>
  <c r="O97" i="1"/>
  <c r="R97" i="1" s="1"/>
  <c r="AI97" i="1"/>
  <c r="AE97" i="1"/>
  <c r="AF97" i="1" s="1"/>
  <c r="M101" i="1"/>
  <c r="AI101" i="1"/>
  <c r="X101" i="1"/>
  <c r="Y101" i="1" s="1"/>
  <c r="AE101" i="1"/>
  <c r="AF101" i="1" s="1"/>
  <c r="AJ101" i="1"/>
  <c r="AH101" i="1"/>
  <c r="O101" i="1"/>
  <c r="R101" i="1" s="1"/>
  <c r="AI29" i="1"/>
  <c r="AJ29" i="1"/>
  <c r="AH29" i="1"/>
  <c r="M29" i="1"/>
  <c r="X29" i="1"/>
  <c r="Y29" i="1" s="1"/>
  <c r="O29" i="1"/>
  <c r="R29" i="1" s="1"/>
  <c r="AE29" i="1"/>
  <c r="AF29" i="1" s="1"/>
  <c r="O150" i="1"/>
  <c r="R150" i="1" s="1"/>
  <c r="AJ150" i="1"/>
  <c r="AH150" i="1"/>
  <c r="AI150" i="1"/>
  <c r="M150" i="1"/>
  <c r="AE150" i="1"/>
  <c r="AF150" i="1" s="1"/>
  <c r="X150" i="1"/>
  <c r="Y150" i="1" s="1"/>
  <c r="AH160" i="1"/>
  <c r="M160" i="1"/>
  <c r="X160" i="1"/>
  <c r="Y160" i="1" s="1"/>
  <c r="O160" i="1"/>
  <c r="R160" i="1" s="1"/>
  <c r="AE160" i="1"/>
  <c r="AF160" i="1" s="1"/>
  <c r="AI160" i="1"/>
  <c r="AJ160" i="1"/>
  <c r="AJ67" i="1"/>
  <c r="AH67" i="1"/>
  <c r="AE67" i="1"/>
  <c r="AF67" i="1" s="1"/>
  <c r="X67" i="1"/>
  <c r="Y67" i="1" s="1"/>
  <c r="O67" i="1"/>
  <c r="R67" i="1" s="1"/>
  <c r="AI67" i="1"/>
  <c r="M67" i="1"/>
  <c r="AH44" i="1"/>
  <c r="AJ44" i="1"/>
  <c r="X44" i="1"/>
  <c r="Y44" i="1" s="1"/>
  <c r="AI44" i="1"/>
  <c r="AE44" i="1"/>
  <c r="AF44" i="1" s="1"/>
  <c r="M44" i="1"/>
  <c r="O44" i="1"/>
  <c r="R44" i="1" s="1"/>
  <c r="AE22" i="1"/>
  <c r="AF22" i="1" s="1"/>
  <c r="AI22" i="1"/>
  <c r="O22" i="1"/>
  <c r="R22" i="1" s="1"/>
  <c r="AH22" i="1"/>
  <c r="X22" i="1"/>
  <c r="Y22" i="1" s="1"/>
  <c r="AJ22" i="1"/>
  <c r="M22" i="1"/>
  <c r="O145" i="1"/>
  <c r="R145" i="1" s="1"/>
  <c r="X145" i="1"/>
  <c r="Y145" i="1" s="1"/>
  <c r="AE145" i="1"/>
  <c r="AF145" i="1" s="1"/>
  <c r="M145" i="1"/>
  <c r="AJ145" i="1"/>
  <c r="AH145" i="1"/>
  <c r="AI145" i="1"/>
  <c r="AJ142" i="1"/>
  <c r="AE142" i="1"/>
  <c r="AF142" i="1" s="1"/>
  <c r="M142" i="1"/>
  <c r="X142" i="1"/>
  <c r="Y142" i="1" s="1"/>
  <c r="O142" i="1"/>
  <c r="R142" i="1" s="1"/>
  <c r="AH142" i="1"/>
  <c r="AI142" i="1"/>
  <c r="AE84" i="1"/>
  <c r="AF84" i="1" s="1"/>
  <c r="AI84" i="1"/>
  <c r="O84" i="1"/>
  <c r="R84" i="1" s="1"/>
  <c r="X84" i="1"/>
  <c r="Y84" i="1" s="1"/>
  <c r="AJ84" i="1"/>
  <c r="M84" i="1"/>
  <c r="AH84" i="1"/>
  <c r="M161" i="1"/>
  <c r="X161" i="1"/>
  <c r="Y161" i="1" s="1"/>
  <c r="AI161" i="1"/>
  <c r="AE161" i="1"/>
  <c r="AF161" i="1" s="1"/>
  <c r="AH161" i="1"/>
  <c r="AJ161" i="1"/>
  <c r="O161" i="1"/>
  <c r="R161" i="1" s="1"/>
  <c r="AE61" i="1"/>
  <c r="AF61" i="1" s="1"/>
  <c r="X61" i="1"/>
  <c r="Y61" i="1" s="1"/>
  <c r="AJ61" i="1"/>
  <c r="AH61" i="1"/>
  <c r="O61" i="1"/>
  <c r="R61" i="1" s="1"/>
  <c r="M61" i="1"/>
  <c r="AI61" i="1"/>
  <c r="O45" i="1"/>
  <c r="R45" i="1" s="1"/>
  <c r="X45" i="1"/>
  <c r="Y45" i="1" s="1"/>
  <c r="AE45" i="1"/>
  <c r="AF45" i="1" s="1"/>
  <c r="M45" i="1"/>
  <c r="AI45" i="1"/>
  <c r="AJ45" i="1"/>
  <c r="AH45" i="1"/>
  <c r="AE136" i="1"/>
  <c r="AF136" i="1" s="1"/>
  <c r="X136" i="1"/>
  <c r="Y136" i="1" s="1"/>
  <c r="AH136" i="1"/>
  <c r="AI136" i="1"/>
  <c r="O136" i="1"/>
  <c r="R136" i="1" s="1"/>
  <c r="M136" i="1"/>
  <c r="AJ136" i="1"/>
  <c r="AE109" i="1"/>
  <c r="AF109" i="1" s="1"/>
  <c r="M109" i="1"/>
  <c r="O109" i="1"/>
  <c r="R109" i="1" s="1"/>
  <c r="X109" i="1"/>
  <c r="Y109" i="1" s="1"/>
  <c r="AI109" i="1"/>
  <c r="AJ109" i="1"/>
  <c r="AH109" i="1"/>
  <c r="AE53" i="1"/>
  <c r="AF53" i="1" s="1"/>
  <c r="X53" i="1"/>
  <c r="Y53" i="1" s="1"/>
  <c r="AI53" i="1"/>
  <c r="AH53" i="1"/>
  <c r="AJ53" i="1"/>
  <c r="M53" i="1"/>
  <c r="O53" i="1"/>
  <c r="R53" i="1" s="1"/>
  <c r="X6" i="1"/>
  <c r="Y6" i="1" s="1"/>
  <c r="AH6" i="1"/>
  <c r="O6" i="1"/>
  <c r="R6" i="1" s="1"/>
  <c r="M6" i="1"/>
  <c r="AE6" i="1"/>
  <c r="AF6" i="1" s="1"/>
  <c r="AI6" i="1"/>
  <c r="AJ6" i="1"/>
  <c r="O48" i="1"/>
  <c r="R48" i="1" s="1"/>
  <c r="AH48" i="1"/>
  <c r="AE48" i="1"/>
  <c r="AF48" i="1" s="1"/>
  <c r="M48" i="1"/>
  <c r="AI48" i="1"/>
  <c r="X48" i="1"/>
  <c r="Y48" i="1" s="1"/>
  <c r="AJ48" i="1"/>
  <c r="AJ165" i="1"/>
  <c r="X165" i="1"/>
  <c r="Y165" i="1" s="1"/>
  <c r="AH165" i="1"/>
  <c r="M165" i="1"/>
  <c r="AE165" i="1"/>
  <c r="AF165" i="1" s="1"/>
  <c r="AI165" i="1"/>
  <c r="O165" i="1"/>
  <c r="R165" i="1" s="1"/>
  <c r="O113" i="1"/>
  <c r="R113" i="1" s="1"/>
  <c r="M113" i="1"/>
  <c r="AI113" i="1"/>
  <c r="X113" i="1"/>
  <c r="Y113" i="1" s="1"/>
  <c r="AH113" i="1"/>
  <c r="AJ113" i="1"/>
  <c r="AE113" i="1"/>
  <c r="AF113" i="1" s="1"/>
  <c r="O65" i="1"/>
  <c r="R65" i="1" s="1"/>
  <c r="M65" i="1"/>
  <c r="AI65" i="1"/>
  <c r="X65" i="1"/>
  <c r="Y65" i="1" s="1"/>
  <c r="AE65" i="1"/>
  <c r="AF65" i="1" s="1"/>
  <c r="AH65" i="1"/>
  <c r="AJ65" i="1"/>
  <c r="AH135" i="1"/>
  <c r="AI135" i="1"/>
  <c r="AE135" i="1"/>
  <c r="AF135" i="1" s="1"/>
  <c r="M135" i="1"/>
  <c r="AJ135" i="1"/>
  <c r="O135" i="1"/>
  <c r="R135" i="1" s="1"/>
  <c r="X135" i="1"/>
  <c r="Y135" i="1" s="1"/>
  <c r="AI12" i="1"/>
  <c r="M12" i="1"/>
  <c r="AH12" i="1"/>
  <c r="X12" i="1"/>
  <c r="Y12" i="1" s="1"/>
  <c r="O12" i="1"/>
  <c r="R12" i="1" s="1"/>
  <c r="AJ12" i="1"/>
  <c r="AE12" i="1"/>
  <c r="AF12" i="1" s="1"/>
  <c r="AH8" i="1"/>
  <c r="M8" i="1"/>
  <c r="AE8" i="1"/>
  <c r="AF8" i="1" s="1"/>
  <c r="X8" i="1"/>
  <c r="Y8" i="1" s="1"/>
  <c r="AJ8" i="1"/>
  <c r="AI8" i="1"/>
  <c r="O8" i="1"/>
  <c r="R8" i="1" s="1"/>
  <c r="O112" i="1"/>
  <c r="R112" i="1" s="1"/>
  <c r="AI112" i="1"/>
  <c r="AJ112" i="1"/>
  <c r="AH112" i="1"/>
  <c r="AE112" i="1"/>
  <c r="AF112" i="1" s="1"/>
  <c r="X112" i="1"/>
  <c r="Y112" i="1" s="1"/>
  <c r="M112" i="1"/>
  <c r="AH34" i="1"/>
  <c r="M34" i="1"/>
  <c r="AE34" i="1"/>
  <c r="AF34" i="1" s="1"/>
  <c r="AI34" i="1"/>
  <c r="AJ34" i="1"/>
  <c r="O34" i="1"/>
  <c r="R34" i="1" s="1"/>
  <c r="X34" i="1"/>
  <c r="Y34" i="1" s="1"/>
  <c r="AI51" i="1"/>
  <c r="AE51" i="1"/>
  <c r="AF51" i="1" s="1"/>
  <c r="X51" i="1"/>
  <c r="Y51" i="1" s="1"/>
  <c r="M51" i="1"/>
  <c r="O51" i="1"/>
  <c r="R51" i="1" s="1"/>
  <c r="AJ51" i="1"/>
  <c r="AH51" i="1"/>
  <c r="AJ81" i="1"/>
  <c r="AH81" i="1"/>
  <c r="AI81" i="1"/>
  <c r="AE81" i="1"/>
  <c r="AF81" i="1" s="1"/>
  <c r="X81" i="1"/>
  <c r="Y81" i="1" s="1"/>
  <c r="M81" i="1"/>
  <c r="O81" i="1"/>
  <c r="R81" i="1" s="1"/>
  <c r="AJ49" i="1"/>
  <c r="AH49" i="1"/>
  <c r="AI49" i="1"/>
  <c r="X49" i="1"/>
  <c r="Y49" i="1" s="1"/>
  <c r="M49" i="1"/>
  <c r="O49" i="1"/>
  <c r="R49" i="1" s="1"/>
  <c r="AE49" i="1"/>
  <c r="AF49" i="1" s="1"/>
  <c r="AI130" i="1"/>
  <c r="AJ130" i="1"/>
  <c r="O130" i="1"/>
  <c r="R130" i="1" s="1"/>
  <c r="M130" i="1"/>
  <c r="X130" i="1"/>
  <c r="Y130" i="1" s="1"/>
  <c r="AH130" i="1"/>
  <c r="AE130" i="1"/>
  <c r="AF130" i="1" s="1"/>
  <c r="O13" i="1"/>
  <c r="R13" i="1" s="1"/>
  <c r="M13" i="1"/>
  <c r="X13" i="1"/>
  <c r="Y13" i="1" s="1"/>
  <c r="AE13" i="1"/>
  <c r="AF13" i="1" s="1"/>
  <c r="AH13" i="1"/>
  <c r="AI13" i="1"/>
  <c r="AJ13" i="1"/>
  <c r="AH147" i="1"/>
  <c r="X147" i="1"/>
  <c r="Y147" i="1" s="1"/>
  <c r="AJ147" i="1"/>
  <c r="AI147" i="1"/>
  <c r="O147" i="1"/>
  <c r="R147" i="1" s="1"/>
  <c r="AE147" i="1"/>
  <c r="AF147" i="1" s="1"/>
  <c r="M147" i="1"/>
  <c r="AH86" i="1"/>
  <c r="X86" i="1"/>
  <c r="Y86" i="1" s="1"/>
  <c r="AJ86" i="1"/>
  <c r="M86" i="1"/>
  <c r="AE86" i="1"/>
  <c r="AF86" i="1" s="1"/>
  <c r="O86" i="1"/>
  <c r="R86" i="1" s="1"/>
  <c r="AI86" i="1"/>
  <c r="O128" i="1"/>
  <c r="R128" i="1" s="1"/>
  <c r="AJ128" i="1"/>
  <c r="AE128" i="1"/>
  <c r="AF128" i="1" s="1"/>
  <c r="M128" i="1"/>
  <c r="AH128" i="1"/>
  <c r="AI128" i="1"/>
  <c r="X128" i="1"/>
  <c r="Y128" i="1" s="1"/>
  <c r="AH41" i="1"/>
  <c r="X41" i="1"/>
  <c r="Y41" i="1" s="1"/>
  <c r="AJ41" i="1"/>
  <c r="O41" i="1"/>
  <c r="R41" i="1" s="1"/>
  <c r="AI41" i="1"/>
  <c r="AE41" i="1"/>
  <c r="AF41" i="1" s="1"/>
  <c r="M41" i="1"/>
  <c r="AJ131" i="1"/>
  <c r="AI131" i="1"/>
  <c r="X131" i="1"/>
  <c r="Y131" i="1" s="1"/>
  <c r="O131" i="1"/>
  <c r="R131" i="1" s="1"/>
  <c r="AE131" i="1"/>
  <c r="AF131" i="1" s="1"/>
  <c r="M131" i="1"/>
  <c r="AH131" i="1"/>
  <c r="O18" i="1"/>
  <c r="R18" i="1" s="1"/>
  <c r="AJ18" i="1"/>
  <c r="AE18" i="1"/>
  <c r="AF18" i="1" s="1"/>
  <c r="M18" i="1"/>
  <c r="AH18" i="1"/>
  <c r="X18" i="1"/>
  <c r="Y18" i="1" s="1"/>
  <c r="AI18" i="1"/>
  <c r="AE75" i="1"/>
  <c r="AF75" i="1" s="1"/>
  <c r="AH75" i="1"/>
  <c r="AJ75" i="1"/>
  <c r="X75" i="1"/>
  <c r="Y75" i="1" s="1"/>
  <c r="O75" i="1"/>
  <c r="R75" i="1" s="1"/>
  <c r="M75" i="1"/>
  <c r="AI75" i="1"/>
  <c r="AH43" i="1"/>
  <c r="M43" i="1"/>
  <c r="AI43" i="1"/>
  <c r="O43" i="1"/>
  <c r="R43" i="1" s="1"/>
  <c r="AE43" i="1"/>
  <c r="AF43" i="1" s="1"/>
  <c r="AJ43" i="1"/>
  <c r="X43" i="1"/>
  <c r="Y43" i="1" s="1"/>
  <c r="O126" i="1"/>
  <c r="R126" i="1" s="1"/>
  <c r="AI126" i="1"/>
  <c r="X126" i="1"/>
  <c r="Y126" i="1" s="1"/>
  <c r="M126" i="1"/>
  <c r="AE126" i="1"/>
  <c r="AF126" i="1" s="1"/>
  <c r="AH126" i="1"/>
  <c r="AJ126" i="1"/>
  <c r="O121" i="1"/>
  <c r="R121" i="1" s="1"/>
  <c r="M121" i="1"/>
  <c r="AE121" i="1"/>
  <c r="AF121" i="1" s="1"/>
  <c r="AI121" i="1"/>
  <c r="AH121" i="1"/>
  <c r="AJ121" i="1"/>
  <c r="X121" i="1"/>
  <c r="Y121" i="1" s="1"/>
  <c r="AI104" i="1"/>
  <c r="X104" i="1"/>
  <c r="Y104" i="1" s="1"/>
  <c r="AH104" i="1"/>
  <c r="AJ104" i="1"/>
  <c r="O104" i="1"/>
  <c r="R104" i="1" s="1"/>
  <c r="AE104" i="1"/>
  <c r="AF104" i="1" s="1"/>
  <c r="M104" i="1"/>
  <c r="AJ52" i="1"/>
  <c r="AI52" i="1"/>
  <c r="O52" i="1"/>
  <c r="R52" i="1" s="1"/>
  <c r="M52" i="1"/>
  <c r="X52" i="1"/>
  <c r="Y52" i="1" s="1"/>
  <c r="AH52" i="1"/>
  <c r="AE52" i="1"/>
  <c r="AF52" i="1" s="1"/>
  <c r="O68" i="1"/>
  <c r="R68" i="1" s="1"/>
  <c r="AI68" i="1"/>
  <c r="AH68" i="1"/>
  <c r="AJ68" i="1"/>
  <c r="M68" i="1"/>
  <c r="AE68" i="1"/>
  <c r="AF68" i="1" s="1"/>
  <c r="X68" i="1"/>
  <c r="Y68" i="1" s="1"/>
  <c r="AH76" i="1"/>
  <c r="AE76" i="1"/>
  <c r="AF76" i="1" s="1"/>
  <c r="X76" i="1"/>
  <c r="Y76" i="1" s="1"/>
  <c r="AI76" i="1"/>
  <c r="O76" i="1"/>
  <c r="R76" i="1" s="1"/>
  <c r="M76" i="1"/>
  <c r="AJ76" i="1"/>
  <c r="AH152" i="1"/>
  <c r="M152" i="1"/>
  <c r="AE152" i="1"/>
  <c r="AF152" i="1" s="1"/>
  <c r="O152" i="1"/>
  <c r="R152" i="1" s="1"/>
  <c r="AI152" i="1"/>
  <c r="X152" i="1"/>
  <c r="Y152" i="1" s="1"/>
  <c r="AJ152" i="1"/>
  <c r="AE103" i="1"/>
  <c r="AF103" i="1" s="1"/>
  <c r="AH103" i="1"/>
  <c r="AI103" i="1"/>
  <c r="AJ103" i="1"/>
  <c r="O103" i="1"/>
  <c r="R103" i="1" s="1"/>
  <c r="X103" i="1"/>
  <c r="Y103" i="1" s="1"/>
  <c r="M103" i="1"/>
  <c r="AH127" i="1"/>
  <c r="M127" i="1"/>
  <c r="O127" i="1"/>
  <c r="R127" i="1" s="1"/>
  <c r="AJ127" i="1"/>
  <c r="AE127" i="1"/>
  <c r="AF127" i="1" s="1"/>
  <c r="X127" i="1"/>
  <c r="Y127" i="1" s="1"/>
  <c r="AI127" i="1"/>
  <c r="O89" i="1"/>
  <c r="R89" i="1" s="1"/>
  <c r="AI89" i="1"/>
  <c r="AE89" i="1"/>
  <c r="AF89" i="1" s="1"/>
  <c r="AH89" i="1"/>
  <c r="X89" i="1"/>
  <c r="Y89" i="1" s="1"/>
  <c r="M89" i="1"/>
  <c r="AJ89" i="1"/>
  <c r="O92" i="1"/>
  <c r="R92" i="1" s="1"/>
  <c r="X92" i="1"/>
  <c r="Y92" i="1" s="1"/>
  <c r="AE92" i="1"/>
  <c r="AF92" i="1" s="1"/>
  <c r="AH92" i="1"/>
  <c r="M92" i="1"/>
  <c r="AJ92" i="1"/>
  <c r="AI92" i="1"/>
  <c r="AI70" i="1"/>
  <c r="O70" i="1"/>
  <c r="R70" i="1" s="1"/>
  <c r="AE70" i="1"/>
  <c r="AF70" i="1" s="1"/>
  <c r="AJ70" i="1"/>
  <c r="X70" i="1"/>
  <c r="Y70" i="1" s="1"/>
  <c r="AH70" i="1"/>
  <c r="M70" i="1"/>
  <c r="AI83" i="1"/>
  <c r="M83" i="1"/>
  <c r="AJ83" i="1"/>
  <c r="O83" i="1"/>
  <c r="R83" i="1" s="1"/>
  <c r="AH83" i="1"/>
  <c r="X83" i="1"/>
  <c r="Y83" i="1" s="1"/>
  <c r="AE83" i="1"/>
  <c r="AF83" i="1" s="1"/>
  <c r="X153" i="1"/>
  <c r="Y153" i="1" s="1"/>
  <c r="AE153" i="1"/>
  <c r="AF153" i="1" s="1"/>
  <c r="AH153" i="1"/>
  <c r="AI153" i="1"/>
  <c r="O153" i="1"/>
  <c r="R153" i="1" s="1"/>
  <c r="M153" i="1"/>
  <c r="AJ153" i="1"/>
  <c r="AJ54" i="1"/>
  <c r="M54" i="1"/>
  <c r="O54" i="1"/>
  <c r="R54" i="1" s="1"/>
  <c r="AI54" i="1"/>
  <c r="AH54" i="1"/>
  <c r="AE54" i="1"/>
  <c r="AF54" i="1" s="1"/>
  <c r="X54" i="1"/>
  <c r="Y54" i="1" s="1"/>
  <c r="O143" i="1"/>
  <c r="R143" i="1" s="1"/>
  <c r="M143" i="1"/>
  <c r="AE143" i="1"/>
  <c r="AF143" i="1" s="1"/>
  <c r="AI143" i="1"/>
  <c r="X143" i="1"/>
  <c r="Y143" i="1" s="1"/>
  <c r="AH143" i="1"/>
  <c r="AJ143" i="1"/>
  <c r="AJ124" i="1"/>
  <c r="AI124" i="1"/>
  <c r="AH124" i="1"/>
  <c r="M124" i="1"/>
  <c r="X124" i="1"/>
  <c r="Y124" i="1" s="1"/>
  <c r="AE124" i="1"/>
  <c r="AF124" i="1" s="1"/>
  <c r="O124" i="1"/>
  <c r="R124" i="1" s="1"/>
  <c r="O72" i="1"/>
  <c r="R72" i="1" s="1"/>
  <c r="M72" i="1"/>
  <c r="AJ72" i="1"/>
  <c r="AH72" i="1"/>
  <c r="AI72" i="1"/>
  <c r="AE72" i="1"/>
  <c r="AF72" i="1" s="1"/>
  <c r="X72" i="1"/>
  <c r="Y72" i="1" s="1"/>
  <c r="AE64" i="1"/>
  <c r="AF64" i="1" s="1"/>
  <c r="AJ64" i="1"/>
  <c r="X64" i="1"/>
  <c r="Y64" i="1" s="1"/>
  <c r="O64" i="1"/>
  <c r="R64" i="1" s="1"/>
  <c r="AH64" i="1"/>
  <c r="AI64" i="1"/>
  <c r="M64" i="1"/>
  <c r="AJ110" i="1"/>
  <c r="AE110" i="1"/>
  <c r="AF110" i="1" s="1"/>
  <c r="AI110" i="1"/>
  <c r="AH110" i="1"/>
  <c r="O110" i="1"/>
  <c r="R110" i="1" s="1"/>
  <c r="M110" i="1"/>
  <c r="X110" i="1"/>
  <c r="Y110" i="1" s="1"/>
  <c r="AJ132" i="1"/>
  <c r="AI132" i="1"/>
  <c r="X132" i="1"/>
  <c r="Y132" i="1" s="1"/>
  <c r="O132" i="1"/>
  <c r="R132" i="1" s="1"/>
  <c r="M132" i="1"/>
  <c r="AE132" i="1"/>
  <c r="AF132" i="1" s="1"/>
  <c r="AH132" i="1"/>
  <c r="AH82" i="1"/>
  <c r="AI82" i="1"/>
  <c r="AJ82" i="1"/>
  <c r="AE82" i="1"/>
  <c r="AF82" i="1" s="1"/>
  <c r="X82" i="1"/>
  <c r="Y82" i="1" s="1"/>
  <c r="O82" i="1"/>
  <c r="R82" i="1" s="1"/>
  <c r="M82" i="1"/>
  <c r="X93" i="1"/>
  <c r="Y93" i="1" s="1"/>
  <c r="M93" i="1"/>
  <c r="AH93" i="1"/>
  <c r="O93" i="1"/>
  <c r="R93" i="1" s="1"/>
  <c r="AE93" i="1"/>
  <c r="AF93" i="1" s="1"/>
  <c r="AI93" i="1"/>
  <c r="AJ93" i="1"/>
  <c r="AE23" i="1"/>
  <c r="AF23" i="1" s="1"/>
  <c r="AJ23" i="1"/>
  <c r="AI23" i="1"/>
  <c r="M23" i="1"/>
  <c r="O23" i="1"/>
  <c r="R23" i="1" s="1"/>
  <c r="X23" i="1"/>
  <c r="Y23" i="1" s="1"/>
  <c r="AH23" i="1"/>
  <c r="AI155" i="1"/>
  <c r="AH155" i="1"/>
  <c r="X155" i="1"/>
  <c r="Y155" i="1" s="1"/>
  <c r="O155" i="1"/>
  <c r="R155" i="1" s="1"/>
  <c r="M155" i="1"/>
  <c r="AE155" i="1"/>
  <c r="AF155" i="1" s="1"/>
  <c r="AJ155" i="1"/>
  <c r="AH151" i="1"/>
  <c r="AJ151" i="1"/>
  <c r="X151" i="1"/>
  <c r="Y151" i="1" s="1"/>
  <c r="AE151" i="1"/>
  <c r="AF151" i="1" s="1"/>
  <c r="M151" i="1"/>
  <c r="AI151" i="1"/>
  <c r="O151" i="1"/>
  <c r="R151" i="1" s="1"/>
  <c r="AE164" i="1"/>
  <c r="AF164" i="1" s="1"/>
  <c r="AJ164" i="1"/>
  <c r="AH164" i="1"/>
  <c r="X164" i="1"/>
  <c r="Y164" i="1" s="1"/>
  <c r="M164" i="1"/>
  <c r="O164" i="1"/>
  <c r="R164" i="1" s="1"/>
  <c r="AI164" i="1"/>
  <c r="X95" i="1"/>
  <c r="Y95" i="1" s="1"/>
  <c r="AE95" i="1"/>
  <c r="AF95" i="1" s="1"/>
  <c r="AH95" i="1"/>
  <c r="AI95" i="1"/>
  <c r="O95" i="1"/>
  <c r="R95" i="1" s="1"/>
  <c r="AJ95" i="1"/>
  <c r="M95" i="1"/>
  <c r="AE159" i="1"/>
  <c r="AF159" i="1" s="1"/>
  <c r="AH159" i="1"/>
  <c r="X159" i="1"/>
  <c r="Y159" i="1" s="1"/>
  <c r="O159" i="1"/>
  <c r="R159" i="1" s="1"/>
  <c r="AJ159" i="1"/>
  <c r="M159" i="1"/>
  <c r="AI159" i="1"/>
  <c r="AI156" i="1"/>
  <c r="AH156" i="1"/>
  <c r="AJ156" i="1"/>
  <c r="X156" i="1"/>
  <c r="Y156" i="1" s="1"/>
  <c r="AE156" i="1"/>
  <c r="AF156" i="1" s="1"/>
  <c r="O156" i="1"/>
  <c r="R156" i="1" s="1"/>
  <c r="M156" i="1"/>
  <c r="J166" i="1" l="1"/>
  <c r="X166" i="1" s="1"/>
  <c r="Y166" i="1" s="1"/>
  <c r="AJ5" i="1"/>
  <c r="M5" i="1"/>
  <c r="M166" i="1" s="1"/>
  <c r="O5" i="1"/>
  <c r="X5" i="1"/>
  <c r="Y5" i="1" s="1"/>
  <c r="AE5" i="1"/>
  <c r="AF5" i="1" s="1"/>
  <c r="AH5" i="1"/>
  <c r="AI5" i="1"/>
  <c r="AI166" i="1" l="1"/>
  <c r="AI167" i="1"/>
  <c r="O166" i="1"/>
  <c r="R5" i="1"/>
  <c r="R166" i="1" s="1"/>
  <c r="AH167" i="1"/>
  <c r="AH166" i="1"/>
</calcChain>
</file>

<file path=xl/sharedStrings.xml><?xml version="1.0" encoding="utf-8"?>
<sst xmlns="http://schemas.openxmlformats.org/spreadsheetml/2006/main" count="633" uniqueCount="402">
  <si>
    <t>Phase</t>
  </si>
  <si>
    <t>DfE</t>
  </si>
  <si>
    <t>SAP</t>
  </si>
  <si>
    <t>School</t>
  </si>
  <si>
    <t>Pupil Premium</t>
  </si>
  <si>
    <t>Variances</t>
  </si>
  <si>
    <t>Total Variances</t>
  </si>
  <si>
    <t>Adjustments</t>
  </si>
  <si>
    <t>Pupil Number Difference</t>
  </si>
  <si>
    <t>APP FF Var</t>
  </si>
  <si>
    <t>Total Cash Variance</t>
  </si>
  <si>
    <t>APP Variance</t>
  </si>
  <si>
    <t>min</t>
  </si>
  <si>
    <t>max</t>
  </si>
  <si>
    <t>MFG
(included in figures to the left)</t>
  </si>
  <si>
    <t>Ceiling
(included in figures to the left)</t>
  </si>
  <si>
    <t>Formula Funding (including MFG &amp; Ceiling)</t>
  </si>
  <si>
    <t>PRIMARY TOTALS</t>
  </si>
  <si>
    <t>Notes</t>
  </si>
  <si>
    <t>Formula Funding &amp; Cont (Inc. MFG &amp; Ceiling)</t>
  </si>
  <si>
    <t>2015/16 £app</t>
  </si>
  <si>
    <t>APP FF 15/16</t>
  </si>
  <si>
    <t>Pupil Premium allocations do not include any funding allocated throughout the year for children who are Looked After</t>
  </si>
  <si>
    <t>Modelling does not include Early Years Single Funding Formula or High Needs Funding (mainstream primary DSG funding only)</t>
  </si>
  <si>
    <t>Growth Fund / Safeguarded Salaries</t>
  </si>
  <si>
    <t>Appendix 1 - Indicative Variances Analysis 2016/17 - Individual Primary School / Academy Modelling</t>
  </si>
  <si>
    <t>2015/16 Actuals</t>
  </si>
  <si>
    <t>Total 2015/16 Actual</t>
  </si>
  <si>
    <t>2016/17 Estimated - see notes below</t>
  </si>
  <si>
    <t>Total 2016/17 Estimated</t>
  </si>
  <si>
    <t>£app Variance</t>
  </si>
  <si>
    <t>2016/17 £app</t>
  </si>
  <si>
    <t>APP FF 16/17</t>
  </si>
  <si>
    <t>2015/16 No.s (October 2014 + Reception Uplift)</t>
  </si>
  <si>
    <t>2016/17 No.s (Estimate of October 2015 + Reception Uplift)</t>
  </si>
  <si>
    <t>2015/16 Actuals are based on figures included in the Section 251 Budget Statements, except for the Pupil Premium which uses the final figures updated in July by the DfE.</t>
  </si>
  <si>
    <t>Pupil Premium allocations  ESTIMATES for 2016/17 are based on £1,320 per eligible Ever 6 FSM pupil, £300 per eligible service child, and £1,900 per eligible Adopted from Care pupil</t>
  </si>
  <si>
    <t>2016/17 Estimated figures are based on an estimate of October 2015 pupil numbers (with no changes in other Census data e.g. FSM% from October 2014)</t>
  </si>
  <si>
    <t>Schools Block Formula Funding</t>
  </si>
  <si>
    <t>Pupil Premium (July 2015)</t>
  </si>
  <si>
    <t>PRIMARY</t>
  </si>
  <si>
    <t>RBHX</t>
  </si>
  <si>
    <t>Addingham Primary School</t>
  </si>
  <si>
    <t>RBKI</t>
  </si>
  <si>
    <t>Aire View Infant School</t>
  </si>
  <si>
    <t>RBGL</t>
  </si>
  <si>
    <t>All Saints' CE Primary School (Bradford)</t>
  </si>
  <si>
    <t>RBFB</t>
  </si>
  <si>
    <t>All Saints' CE Primary School (Ilkley)</t>
  </si>
  <si>
    <t>RBKA</t>
  </si>
  <si>
    <t>Allerton Primary School</t>
  </si>
  <si>
    <t>RECOUPMENT ACADEMY</t>
  </si>
  <si>
    <t>6907 (P)</t>
  </si>
  <si>
    <t>Appleton Academy</t>
  </si>
  <si>
    <t>RBIC</t>
  </si>
  <si>
    <t>Ashlands Primary School</t>
  </si>
  <si>
    <t>RBDS</t>
  </si>
  <si>
    <t>Atlas Community Primary School</t>
  </si>
  <si>
    <t>RBEO</t>
  </si>
  <si>
    <t>Baildon CE Primary School</t>
  </si>
  <si>
    <t>RBKO</t>
  </si>
  <si>
    <t>Bankfoot Primary School</t>
  </si>
  <si>
    <t>RBFO</t>
  </si>
  <si>
    <t>Barkerend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</si>
  <si>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</si>
  <si>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</si>
  <si>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</si>
  <si>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</si>
  <si>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</si>
  <si>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</si>
  <si>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</si>
  <si>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</si>
  <si>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6906 (P)</t>
  </si>
  <si>
    <t>Bradford Academy</t>
  </si>
  <si>
    <t>RECOUPMENT FREE SCH</t>
  </si>
  <si>
    <t>6102 (P)</t>
  </si>
  <si>
    <t>Bradford Girls Grammar (Free School)</t>
  </si>
  <si>
    <t>RBIF</t>
  </si>
  <si>
    <t>Burley &amp; Woodhead CE Primary School</t>
  </si>
  <si>
    <t>RBFP</t>
  </si>
  <si>
    <t>Burley Oaks Primary School</t>
  </si>
  <si>
    <t>RBDW</t>
  </si>
  <si>
    <t>Byron Primary School</t>
  </si>
  <si>
    <t>RBHL</t>
  </si>
  <si>
    <t>Carrwood Primary School</t>
  </si>
  <si>
    <t>RBJG</t>
  </si>
  <si>
    <t>Cavendish Primary School</t>
  </si>
  <si>
    <t>Christ Church Primary Academy</t>
  </si>
  <si>
    <t>RBER</t>
  </si>
  <si>
    <t>Clayton CE Primary School</t>
  </si>
  <si>
    <t>RBGA</t>
  </si>
  <si>
    <t>Clayton Village Primary School</t>
  </si>
  <si>
    <t>RBJI</t>
  </si>
  <si>
    <t>Copthorne Primary School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</si>
  <si>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</si>
  <si>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</si>
  <si>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</si>
  <si>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</si>
  <si>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</si>
  <si>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</si>
  <si>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</si>
  <si>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Cullingworth Village Primary School</t>
  </si>
  <si>
    <t>RBFI</t>
  </si>
  <si>
    <t>Denholme Primary School</t>
  </si>
  <si>
    <t>6908 (P)</t>
  </si>
  <si>
    <t>Dixons Allerton Academy</t>
  </si>
  <si>
    <t>Dixons Marchbank Academy</t>
  </si>
  <si>
    <t>Dixons Music Primary</t>
  </si>
  <si>
    <t>RBIQ</t>
  </si>
  <si>
    <t>East Morton CE Primary School</t>
  </si>
  <si>
    <t>RBHB</t>
  </si>
  <si>
    <t>Eastburn Junior and Infant School</t>
  </si>
  <si>
    <t>RBDF</t>
  </si>
  <si>
    <t>Eastwood Primary School</t>
  </si>
  <si>
    <t>RBJY</t>
  </si>
  <si>
    <t>Eldwick Primary School</t>
  </si>
  <si>
    <t>RBGB</t>
  </si>
  <si>
    <t>Fagley Primary School</t>
  </si>
  <si>
    <t>RBFN</t>
  </si>
  <si>
    <t>Farfield Primary</t>
  </si>
  <si>
    <t>RBFL</t>
  </si>
  <si>
    <t>Farnham Primary School</t>
  </si>
  <si>
    <t>RBCU</t>
  </si>
  <si>
    <t>Fearnville Primary School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</si>
  <si>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</si>
  <si>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</si>
  <si>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</si>
  <si>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</si>
  <si>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</si>
  <si>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</si>
  <si>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</si>
  <si>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</si>
  <si>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</si>
  <si>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RBEL</t>
  </si>
  <si>
    <t>Green Lane Primary School</t>
  </si>
  <si>
    <t>RBKG</t>
  </si>
  <si>
    <t>Greengates Primary School</t>
  </si>
  <si>
    <t>RBEQ</t>
  </si>
  <si>
    <t>Grove House Primary School</t>
  </si>
  <si>
    <t>Harden Primary Academy</t>
  </si>
  <si>
    <t>RBJK</t>
  </si>
  <si>
    <t>Haworth Primary School</t>
  </si>
  <si>
    <t>RBGK</t>
  </si>
  <si>
    <t>Heaton Primary School</t>
  </si>
  <si>
    <t>RBHG</t>
  </si>
  <si>
    <t>Heaton St Barnabas' CE Primary School</t>
  </si>
  <si>
    <t>RBHJ</t>
  </si>
  <si>
    <t>High Crags Primary School</t>
  </si>
  <si>
    <t>RBFU</t>
  </si>
  <si>
    <t>Hill Top CE Primary School</t>
  </si>
  <si>
    <t>RBJR</t>
  </si>
  <si>
    <t>Hollingwood Primary School</t>
  </si>
  <si>
    <t>RBDM</t>
  </si>
  <si>
    <t>Holybrook Primary School</t>
  </si>
  <si>
    <t>RBDE</t>
  </si>
  <si>
    <t>Holycroft Primary School</t>
  </si>
  <si>
    <t>RDQZ</t>
  </si>
  <si>
    <t>Home Farm Primary School</t>
  </si>
  <si>
    <t>RBDU</t>
  </si>
  <si>
    <t>Horton Grange Primary School</t>
  </si>
  <si>
    <t>RBJW</t>
  </si>
  <si>
    <t>Horton Park Primary School</t>
  </si>
  <si>
    <t>RBDA</t>
  </si>
  <si>
    <t>Hothfield Junior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</si>
  <si>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</si>
  <si>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</si>
  <si>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</si>
  <si>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</si>
  <si>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</si>
  <si>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</si>
  <si>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</si>
  <si>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</si>
  <si>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</si>
  <si>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</si>
  <si>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</si>
  <si>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</si>
  <si>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</si>
  <si>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</si>
  <si>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</si>
  <si>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RBKK</t>
  </si>
  <si>
    <t>Lapage Primary School and Nursery</t>
  </si>
  <si>
    <t>RBDZ</t>
  </si>
  <si>
    <t>Laycock Primary School</t>
  </si>
  <si>
    <t>RBID</t>
  </si>
  <si>
    <t>Lees Primary School</t>
  </si>
  <si>
    <t>RBHZ</t>
  </si>
  <si>
    <t>Ley Top Primary School</t>
  </si>
  <si>
    <t>RBET</t>
  </si>
  <si>
    <t>Lidget Green Primary School</t>
  </si>
  <si>
    <t>RBJV</t>
  </si>
  <si>
    <t>Lilycroft Primary School</t>
  </si>
  <si>
    <t>RBJE</t>
  </si>
  <si>
    <t>Lister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</si>
  <si>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</si>
  <si>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</si>
  <si>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</si>
  <si>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</si>
  <si>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</si>
  <si>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</si>
  <si>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</si>
  <si>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</si>
  <si>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RBCX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</si>
  <si>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</si>
  <si>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</si>
  <si>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</si>
  <si>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</si>
  <si>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</si>
  <si>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</si>
  <si>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</si>
  <si>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</si>
  <si>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</si>
  <si>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</si>
  <si>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RBJS</t>
  </si>
  <si>
    <t>Nessfield Primary School</t>
  </si>
  <si>
    <t>RBES</t>
  </si>
  <si>
    <t>Newby Primary School</t>
  </si>
  <si>
    <t>RBEC</t>
  </si>
  <si>
    <t>Newhall Park Primary School</t>
  </si>
  <si>
    <t>RBDC</t>
  </si>
  <si>
    <t>Oakworth Primary School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</si>
  <si>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</si>
  <si>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</si>
  <si>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</si>
  <si>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</si>
  <si>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</si>
  <si>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RBEU</t>
  </si>
  <si>
    <t>Oxenhope CE Primary School</t>
  </si>
  <si>
    <t>RBIX</t>
  </si>
  <si>
    <t>Parkland Primary School</t>
  </si>
  <si>
    <t>RBHU</t>
  </si>
  <si>
    <t>Parkwood Primary School</t>
  </si>
  <si>
    <t>RBGW</t>
  </si>
  <si>
    <t>Peel Park Primary School</t>
  </si>
  <si>
    <t>RBFH</t>
  </si>
  <si>
    <t>Poplars Farm Primary School</t>
  </si>
  <si>
    <t>RBIO</t>
  </si>
  <si>
    <t>Priestthorpe Primary School</t>
  </si>
  <si>
    <t>RBFG</t>
  </si>
  <si>
    <t>Princeville Primary School and Children's Centre</t>
  </si>
  <si>
    <t>Rainbow Primary Free School</t>
  </si>
  <si>
    <t>RBGD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</si>
  <si>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</si>
  <si>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</si>
  <si>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</si>
  <si>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</si>
  <si>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</si>
  <si>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</si>
  <si>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</si>
  <si>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</si>
  <si>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</si>
  <si>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</si>
  <si>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</si>
  <si>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</si>
  <si>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</si>
  <si>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RBFJ</t>
  </si>
  <si>
    <t>Shipley CE Primary School</t>
  </si>
  <si>
    <t>Shirley Manor Primary Academy</t>
  </si>
  <si>
    <t>Southmere Primary Academy</t>
  </si>
  <si>
    <t>Dixons Manningham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</si>
  <si>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</si>
  <si>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</si>
  <si>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</si>
  <si>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</si>
  <si>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</si>
  <si>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</si>
  <si>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</si>
  <si>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</si>
  <si>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</si>
  <si>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</si>
  <si>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</si>
  <si>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</si>
  <si>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</si>
  <si>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RBHV</t>
  </si>
  <si>
    <t>St James' Church Primary School</t>
  </si>
  <si>
    <t>RBIN</t>
  </si>
  <si>
    <t>St John The Evangelist Catholic Primary School</t>
  </si>
  <si>
    <t>RBHH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</si>
  <si>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</si>
  <si>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</si>
  <si>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</si>
  <si>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</si>
  <si>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</si>
  <si>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RBFA</t>
  </si>
  <si>
    <t>St Joseph's Catholic Primary School (Keighley)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</si>
  <si>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</si>
  <si>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</si>
  <si>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</si>
  <si>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</si>
  <si>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</si>
  <si>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</si>
  <si>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</si>
  <si>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</si>
  <si>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</si>
  <si>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</si>
  <si>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</si>
  <si>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</si>
  <si>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</si>
  <si>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</si>
  <si>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RBGY</t>
  </si>
  <si>
    <t>St Walburga's Catholic Primary School</t>
  </si>
  <si>
    <t>RBGH</t>
  </si>
  <si>
    <t>St William's Catholic Primary School</t>
  </si>
  <si>
    <t>RBFV</t>
  </si>
  <si>
    <t>St Winefride's Catholic Primary School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</si>
  <si>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</si>
  <si>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</si>
  <si>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</si>
  <si>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</si>
  <si>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</si>
  <si>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</si>
  <si>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</si>
  <si>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</si>
  <si>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</si>
  <si>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</si>
  <si>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</si>
  <si>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RBDD</t>
  </si>
  <si>
    <t>Thornbury Primary School</t>
  </si>
  <si>
    <t>RBHA</t>
  </si>
  <si>
    <t>Thornton Primary School</t>
  </si>
  <si>
    <t>RBEV</t>
  </si>
  <si>
    <t>Thorpe Primary School</t>
  </si>
  <si>
    <t>RBHC</t>
  </si>
  <si>
    <t>Trinity All Saints CE Primary School</t>
  </si>
  <si>
    <t>RBKP</t>
  </si>
  <si>
    <t>Victoria Primary School</t>
  </si>
  <si>
    <t>RBII</t>
  </si>
  <si>
    <t>Wellington Primary School</t>
  </si>
  <si>
    <t>RBJP</t>
  </si>
  <si>
    <t>Westbourne Primary School</t>
  </si>
  <si>
    <t>RBFM</t>
  </si>
  <si>
    <t>Westminster CE Primary School</t>
  </si>
  <si>
    <t>Whetley Primary Academy</t>
  </si>
  <si>
    <t>RBGJ</t>
  </si>
  <si>
    <t>Wibsey Primary School</t>
  </si>
  <si>
    <t>RBFQ</t>
  </si>
  <si>
    <t>Wilsden Primary School</t>
  </si>
  <si>
    <t>RBJC</t>
  </si>
  <si>
    <t>Woodlands CE Primary School</t>
  </si>
  <si>
    <t>Woodside Academy</t>
  </si>
  <si>
    <t>RBEZ</t>
  </si>
  <si>
    <t>Worth Valley Primary School</t>
  </si>
  <si>
    <t>RBJJ</t>
  </si>
  <si>
    <t>Worthinghead Primary School</t>
  </si>
  <si>
    <t>RBGM</t>
  </si>
  <si>
    <t>Wycliffe CE Primary School</t>
  </si>
  <si>
    <t>Appendix 1 - Indicative Variances Analysis 2016/17 - Individual Secondary School / Academy Modelling</t>
  </si>
  <si>
    <t>2015/16 Actual</t>
  </si>
  <si>
    <t>Pupil Number Difference from 15/16 to 16/17</t>
  </si>
  <si>
    <t>2015/16 Funded No.s (October 2014)</t>
  </si>
  <si>
    <t>2016/17 Funded No.s (Estimate of October 2015)</t>
  </si>
  <si>
    <t>APP FF 14/15</t>
  </si>
  <si>
    <t>Beckfoot Academy</t>
  </si>
  <si>
    <t>Beckfoot Upper Heaton Academy</t>
  </si>
  <si>
    <t>Belle Vue Girls' Academy</t>
  </si>
  <si>
    <t>SECONDARY</t>
  </si>
  <si>
    <t>RBEG</t>
  </si>
  <si>
    <t>Bingley Grammar School</t>
  </si>
  <si>
    <t>RBEF</t>
  </si>
  <si>
    <t>Buttershaw Business &amp; Enterprise College</t>
  </si>
  <si>
    <t>RBEW</t>
  </si>
  <si>
    <t>Carlton Bolling College</t>
  </si>
  <si>
    <t>Dixons City Academy</t>
  </si>
  <si>
    <t>Dixons McMillan Academy</t>
  </si>
  <si>
    <t>Dixons Trinity Academy</t>
  </si>
  <si>
    <t>Bradford Forster Academy</t>
  </si>
  <si>
    <t>Feversham College</t>
  </si>
  <si>
    <t>Grange Technology College</t>
  </si>
  <si>
    <t>RBJZ</t>
  </si>
  <si>
    <t>Hanson School</t>
  </si>
  <si>
    <t>Ilkley Grammar School</t>
  </si>
  <si>
    <t>RBIH</t>
  </si>
  <si>
    <t>Immanuel College</t>
  </si>
  <si>
    <t>International Food &amp; Travel Studio</t>
  </si>
  <si>
    <t>Dixons Kings Academy</t>
  </si>
  <si>
    <t>RBIB</t>
  </si>
  <si>
    <t>Laisterdyke Business and Enterprise College</t>
  </si>
  <si>
    <t>RBDH</t>
  </si>
  <si>
    <t>Oakbank School</t>
  </si>
  <si>
    <t>Oasis Academy Lister Park</t>
  </si>
  <si>
    <t>One In A Million (Free School)</t>
  </si>
  <si>
    <t>RBCQ</t>
  </si>
  <si>
    <t>Parkside School</t>
  </si>
  <si>
    <t>RBGZ</t>
  </si>
  <si>
    <t>Queensbury School</t>
  </si>
  <si>
    <t>Samuel Lister Academy</t>
  </si>
  <si>
    <t>RGYC</t>
  </si>
  <si>
    <t>St Bede's &amp; St Joseph's Catholic College</t>
  </si>
  <si>
    <t>RBDG</t>
  </si>
  <si>
    <t>The Holy Family Catholic School</t>
  </si>
  <si>
    <t>RBEJ</t>
  </si>
  <si>
    <t>Thornton Grammar School</t>
  </si>
  <si>
    <t>RBKB</t>
  </si>
  <si>
    <t>Titus Salt School</t>
  </si>
  <si>
    <t>RBIT</t>
  </si>
  <si>
    <t>Tong High School</t>
  </si>
  <si>
    <t>University Academy Keighley</t>
  </si>
  <si>
    <t>SECONDARY TOTALS</t>
  </si>
  <si>
    <t>average</t>
  </si>
  <si>
    <t>This analysis excludes High Needs and Post 16 funding (pre-16 mainstream DSG funding only). Post 16 funding is excluded as the Authority does not see this funding for academies</t>
  </si>
  <si>
    <t>2015/16 Actuals are based on figures included in the Section 251 Budget Statements, except for the Pupil Premium which uses the final figures updated in July by the DfE</t>
  </si>
  <si>
    <t>Pupil Premium allocations are based on £935 per eligible Ever 6 FSM pupil, £300 per eligible service child, and £1,900 per eligible Adopted from Care pupil in both 2015/16 and 2016/17</t>
  </si>
  <si>
    <t>Pupil Premium allocations do not include any funding allocated throughout the year for children who are Looked After / Summer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</si>
</sst>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0" xfId="0" applyNumberFormat="1" applyFont="1" applyFill="1" applyAlignment="1">
      <alignment horizontal="right" wrapText="1"/>
    </xf>
    <xf numFmtId="3" fontId="3" fillId="3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 wrapText="1"/>
    </xf>
    <xf numFmtId="3" fontId="3" fillId="4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5" fillId="0" borderId="0" xfId="0" applyFont="1"/>
    <xf numFmtId="3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5" borderId="0" xfId="0" applyNumberFormat="1" applyFont="1" applyFill="1" applyAlignment="1">
      <alignment horizontal="right" wrapText="1"/>
    </xf>
    <xf numFmtId="3" fontId="2" fillId="5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right" wrapText="1"/>
    </xf>
    <xf numFmtId="4" fontId="2" fillId="6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7" borderId="0" xfId="0" applyNumberFormat="1" applyFont="1" applyFill="1" applyAlignment="1">
      <alignment horizontal="center"/>
    </xf>
    <xf numFmtId="0" fontId="4" fillId="0" borderId="0" xfId="0" applyFont="1" applyFill="1"/>
    <xf numFmtId="3" fontId="6" fillId="0" borderId="0" xfId="0" applyNumberFormat="1" applyFont="1" applyFill="1" applyAlignment="1"/>
    <xf numFmtId="4" fontId="3" fillId="0" borderId="0" xfId="0" applyNumberFormat="1" applyFont="1" applyFill="1" applyAlignment="1">
      <alignment horizontal="right" wrapText="1"/>
    </xf>
    <xf numFmtId="9" fontId="2" fillId="0" borderId="0" xfId="1" applyFont="1"/>
  </cellXfs>
  <cellStyles count="2">
    <cellStyle name="Normal" xfId="0" builtinId="0"/>
    <cellStyle name="Percent" xfId="1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AJ182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1.25" x14ac:dyDescent="0.2"/>
  <cols>
    <col min="1" max="1" width="18.5703125" style="1" customWidth="1"/>
    <col min="2" max="2" width="5.5703125" style="4" hidden="1" customWidth="1"/>
    <col min="3" max="3" width="6.85546875" style="4" hidden="1" customWidth="1"/>
    <col min="4" max="4" width="35.140625" style="1" customWidth="1"/>
    <col min="5" max="5" width="9.5703125" style="9" bestFit="1" customWidth="1"/>
    <col min="6" max="6" width="10.85546875" style="9" bestFit="1" customWidth="1"/>
    <col min="7" max="7" width="8.7109375" style="9" bestFit="1" customWidth="1"/>
    <col min="8" max="8" width="9.5703125" style="9" bestFit="1" customWidth="1"/>
    <col min="9" max="9" width="0.85546875" style="9" customWidth="1"/>
    <col min="10" max="10" width="9.5703125" style="9" bestFit="1" customWidth="1"/>
    <col min="11" max="11" width="10.85546875" style="9" customWidth="1"/>
    <col min="12" max="12" width="8.7109375" style="9" bestFit="1" customWidth="1"/>
    <col min="13" max="13" width="9.5703125" style="9" bestFit="1" customWidth="1"/>
    <col min="14" max="14" width="0.85546875" style="9" customWidth="1"/>
    <col min="15" max="15" width="10.5703125" style="9" bestFit="1" customWidth="1"/>
    <col min="16" max="16" width="11.140625" style="9" bestFit="1" customWidth="1"/>
    <col min="17" max="17" width="9.28515625" style="9" bestFit="1" customWidth="1"/>
    <col min="18" max="18" width="9.5703125" style="9" bestFit="1" customWidth="1"/>
    <col min="19" max="19" width="0.85546875" style="9" customWidth="1"/>
    <col min="20" max="21" width="9.140625" style="9" bestFit="1"/>
    <col min="22" max="22" width="0.85546875" style="9" customWidth="1"/>
    <col min="23" max="24" width="8.42578125" style="37" customWidth="1"/>
    <col min="25" max="25" width="10.5703125" style="37" customWidth="1"/>
    <col min="26" max="26" width="9.140625" style="36"/>
    <col min="27" max="27" width="10.42578125" style="9" hidden="1" customWidth="1"/>
    <col min="28" max="28" width="11.140625" style="9" customWidth="1"/>
    <col min="29" max="29" width="0.85546875" style="1" customWidth="1"/>
    <col min="30" max="31" width="6.28515625" style="9" hidden="1" customWidth="1"/>
    <col min="32" max="32" width="6.28515625" style="22" hidden="1" customWidth="1"/>
    <col min="33" max="33" width="7.28515625" style="8" hidden="1" customWidth="1"/>
    <col min="34" max="35" width="7.85546875" style="33" hidden="1" customWidth="1"/>
    <col min="36" max="36" width="6.28515625" style="22" hidden="1" customWidth="1"/>
    <col min="37" max="38" width="9.140625" style="1" customWidth="1"/>
    <col min="39" max="16384" width="9.140625" style="1"/>
  </cols>
  <sheetData>
    <row r="1" spans="1:36" x14ac:dyDescent="0.2">
      <c r="A1" s="3" t="s">
        <v>25</v>
      </c>
      <c r="G1" s="38"/>
      <c r="L1" s="38"/>
      <c r="Q1" s="38"/>
      <c r="Z1" s="43"/>
    </row>
    <row r="2" spans="1:36" x14ac:dyDescent="0.2">
      <c r="F2" s="38"/>
    </row>
    <row r="3" spans="1:36" x14ac:dyDescent="0.2">
      <c r="A3" s="20"/>
      <c r="E3" s="45" t="s">
        <v>26</v>
      </c>
      <c r="F3" s="45"/>
      <c r="G3" s="45"/>
      <c r="H3" s="45"/>
      <c r="J3" s="46" t="s">
        <v>28</v>
      </c>
      <c r="K3" s="46"/>
      <c r="L3" s="46"/>
      <c r="M3" s="46"/>
      <c r="O3" s="47" t="s">
        <v>5</v>
      </c>
      <c r="P3" s="47"/>
      <c r="Q3" s="47"/>
      <c r="R3" s="47"/>
      <c r="T3" s="48" t="s">
        <v>7</v>
      </c>
      <c r="U3" s="48"/>
      <c r="W3" s="44" t="s">
        <v>19</v>
      </c>
      <c r="X3" s="44"/>
      <c r="Y3" s="44"/>
      <c r="Z3" s="44"/>
      <c r="AA3" s="44"/>
      <c r="AB3" s="44"/>
    </row>
    <row r="4" spans="1:36" s="6" customFormat="1" ht="56.25" x14ac:dyDescent="0.2">
      <c r="A4" s="6" t="s">
        <v>0</v>
      </c>
      <c r="B4" s="7" t="s">
        <v>2</v>
      </c>
      <c r="C4" s="7" t="s">
        <v>1</v>
      </c>
      <c r="D4" s="6" t="s">
        <v>3</v>
      </c>
      <c r="E4" s="10" t="s">
        <v>38</v>
      </c>
      <c r="F4" s="39" t="s">
        <v>24</v>
      </c>
      <c r="G4" s="10" t="s">
        <v>39</v>
      </c>
      <c r="H4" s="15" t="s">
        <v>27</v>
      </c>
      <c r="I4" s="10"/>
      <c r="J4" s="10" t="s">
        <v>16</v>
      </c>
      <c r="K4" s="39" t="s">
        <v>24</v>
      </c>
      <c r="L4" s="39" t="s">
        <v>4</v>
      </c>
      <c r="M4" s="17" t="s">
        <v>29</v>
      </c>
      <c r="N4" s="10"/>
      <c r="O4" s="10" t="s">
        <v>16</v>
      </c>
      <c r="P4" s="39" t="s">
        <v>24</v>
      </c>
      <c r="Q4" s="10" t="s">
        <v>4</v>
      </c>
      <c r="R4" s="19" t="s">
        <v>6</v>
      </c>
      <c r="S4" s="10"/>
      <c r="T4" s="10" t="s">
        <v>14</v>
      </c>
      <c r="U4" s="10" t="s">
        <v>15</v>
      </c>
      <c r="V4" s="10"/>
      <c r="W4" s="35" t="s">
        <v>20</v>
      </c>
      <c r="X4" s="35" t="s">
        <v>31</v>
      </c>
      <c r="Y4" s="35" t="s">
        <v>30</v>
      </c>
      <c r="Z4" s="35" t="s">
        <v>8</v>
      </c>
      <c r="AA4" s="23" t="s">
        <v>33</v>
      </c>
      <c r="AB4" s="51" t="s">
        <v>34</v>
      </c>
      <c r="AD4" s="10" t="s">
        <v>21</v>
      </c>
      <c r="AE4" s="10" t="s">
        <v>32</v>
      </c>
      <c r="AF4" s="29" t="s">
        <v>9</v>
      </c>
      <c r="AG4" s="25"/>
      <c r="AH4" s="34" t="s">
        <v>10</v>
      </c>
      <c r="AI4" s="34" t="s">
        <v>11</v>
      </c>
      <c r="AJ4" s="32"/>
    </row>
    <row r="5" spans="1:36" x14ac:dyDescent="0.2">
      <c r="A5" s="1" t="s">
        <v>40</v>
      </c>
      <c r="B5" s="4" t="s">
        <v>41</v>
      </c>
      <c r="C5" s="4">
        <v>2173</v>
      </c>
      <c r="D5" s="1" t="s">
        <v>42</v>
      </c>
      <c r="E5" s="9">
        <v>799997.60671697662</v>
      </c>
      <c r="F5" s="9">
        <v>631.22681350612379</v>
      </c>
      <c r="G5" s="9">
        <v>22120</v>
      </c>
      <c r="H5" s="16">
        <f t="shared" ref="H5" si="0">SUM(E5:G5)</f>
        <v>822748.83353048272</v>
      </c>
      <c r="J5" s="9">
        <v>788270.30205216701</v>
      </c>
      <c r="K5" s="9">
        <v>631.22681350612379</v>
      </c>
      <c r="L5" s="9">
        <v>22120</v>
      </c>
      <c r="M5" s="18">
        <f t="shared" ref="M5:M66" si="1">SUM(J5:L5)</f>
        <v>811021.52886567311</v>
      </c>
      <c r="O5" s="9">
        <f t="shared" ref="O5" si="2">J5-E5</f>
        <v>-11727.304664809606</v>
      </c>
      <c r="P5" s="9">
        <f t="shared" ref="P5" si="3">K5-F5</f>
        <v>0</v>
      </c>
      <c r="Q5" s="9">
        <f t="shared" ref="Q5" si="4">L5-G5</f>
        <v>0</v>
      </c>
      <c r="R5" s="13">
        <f>SUM(O5:Q5)</f>
        <v>-11727.304664809606</v>
      </c>
      <c r="T5" s="9">
        <v>0</v>
      </c>
      <c r="U5" s="9">
        <v>0</v>
      </c>
      <c r="W5" s="21">
        <f t="shared" ref="W5" si="5">(E5+F5)/AA5</f>
        <v>3905.5065050267449</v>
      </c>
      <c r="X5" s="21">
        <f t="shared" ref="X5" si="6">(J5+K5)/AB5</f>
        <v>3867.1643571846721</v>
      </c>
      <c r="Y5" s="9">
        <f>X5-W5</f>
        <v>-38.342147842072791</v>
      </c>
      <c r="Z5" s="9">
        <f>AB5-AA5</f>
        <v>-1</v>
      </c>
      <c r="AA5" s="24">
        <v>205</v>
      </c>
      <c r="AB5" s="21">
        <v>204</v>
      </c>
      <c r="AD5" s="9">
        <f t="shared" ref="AD5" si="7">E5/AA5</f>
        <v>3902.4273498389102</v>
      </c>
      <c r="AE5" s="9">
        <f t="shared" ref="AE5" si="8">J5/AB5</f>
        <v>3864.0701080988579</v>
      </c>
      <c r="AF5" s="30">
        <f>AE5-AD5</f>
        <v>-38.357241740052359</v>
      </c>
      <c r="AH5" s="27">
        <f t="shared" ref="AH5" si="9">SUM(J5,-T5,-U5)/E5-1</f>
        <v>-1.4659174685454412E-2</v>
      </c>
      <c r="AI5" s="27">
        <f t="shared" ref="AI5" si="10">(SUM(J5,-T5,-U5)/AB5)/(E5/AA5)-1</f>
        <v>-9.8290726005791917E-3</v>
      </c>
      <c r="AJ5" s="22">
        <f t="shared" ref="AJ5" si="11">(SUM(J5,-T5,-U5)/AB5)-(E5/AA5)</f>
        <v>-38.357241740052359</v>
      </c>
    </row>
    <row r="6" spans="1:36" x14ac:dyDescent="0.2">
      <c r="A6" s="1" t="s">
        <v>40</v>
      </c>
      <c r="B6" s="4" t="s">
        <v>43</v>
      </c>
      <c r="C6" s="4">
        <v>2146</v>
      </c>
      <c r="D6" s="1" t="s">
        <v>44</v>
      </c>
      <c r="E6" s="9">
        <v>947919.95356896659</v>
      </c>
      <c r="F6" s="9">
        <v>12070.901901899779</v>
      </c>
      <c r="G6" s="9">
        <v>43080</v>
      </c>
      <c r="H6" s="16">
        <f t="shared" ref="H6:H69" si="12">SUM(E6:G6)</f>
        <v>1003070.8554708664</v>
      </c>
      <c r="J6" s="9">
        <v>970914.317334502</v>
      </c>
      <c r="K6" s="9">
        <v>29559.436802866076</v>
      </c>
      <c r="L6" s="9">
        <v>44136</v>
      </c>
      <c r="M6" s="18">
        <f t="shared" si="1"/>
        <v>1044609.7541373681</v>
      </c>
      <c r="O6" s="9">
        <f t="shared" ref="O6:O69" si="13">J6-E6</f>
        <v>22994.36376553541</v>
      </c>
      <c r="P6" s="9">
        <f t="shared" ref="P6:P69" si="14">K6-F6</f>
        <v>17488.534900966297</v>
      </c>
      <c r="Q6" s="9">
        <f t="shared" ref="Q6:Q69" si="15">L6-G6</f>
        <v>1056</v>
      </c>
      <c r="R6" s="13">
        <f t="shared" ref="R6:R69" si="16">SUM(O6:Q6)</f>
        <v>41538.898666501707</v>
      </c>
      <c r="T6" s="9">
        <v>30779.704784658854</v>
      </c>
      <c r="U6" s="9">
        <v>0</v>
      </c>
      <c r="W6" s="21">
        <f t="shared" ref="W6:W69" si="17">(E6+F6)/AA6</f>
        <v>4016.6981400454661</v>
      </c>
      <c r="X6" s="21">
        <f t="shared" ref="X6:X69" si="18">(J6+K6)/AB6</f>
        <v>4034.1683634571291</v>
      </c>
      <c r="Y6" s="9">
        <f t="shared" ref="Y6:Y69" si="19">X6-W6</f>
        <v>17.470223411663028</v>
      </c>
      <c r="Z6" s="9">
        <f t="shared" ref="Z6:Z69" si="20">AB6-AA6</f>
        <v>9</v>
      </c>
      <c r="AA6" s="24">
        <v>239</v>
      </c>
      <c r="AB6" s="21">
        <v>248</v>
      </c>
      <c r="AD6" s="9">
        <f t="shared" ref="AD6:AD69" si="21">E6/AA6</f>
        <v>3966.1922743471405</v>
      </c>
      <c r="AE6" s="9">
        <f t="shared" ref="AE6:AE69" si="22">J6/AB6</f>
        <v>3914.9770860262179</v>
      </c>
      <c r="AF6" s="30">
        <f t="shared" ref="AF6:AF69" si="23">AE6-AD6</f>
        <v>-51.215188320922607</v>
      </c>
      <c r="AH6" s="27">
        <f t="shared" ref="AH6:AH69" si="24">SUM(J6,-T6,-U6)/E6-1</f>
        <v>-8.2130785303244913E-3</v>
      </c>
      <c r="AI6" s="27">
        <f t="shared" ref="AI6:AI69" si="25">(SUM(J6,-T6,-U6)/AB6)/(E6/AA6)-1</f>
        <v>-4.4205345841723975E-2</v>
      </c>
      <c r="AJ6" s="22">
        <f t="shared" ref="AJ6:AJ69" si="26">(SUM(J6,-T6,-U6)/AB6)-(E6/AA6)</f>
        <v>-175.32690116228923</v>
      </c>
    </row>
    <row r="7" spans="1:36" x14ac:dyDescent="0.2">
      <c r="A7" s="1" t="s">
        <v>40</v>
      </c>
      <c r="B7" s="4" t="s">
        <v>45</v>
      </c>
      <c r="C7" s="4">
        <v>3000</v>
      </c>
      <c r="D7" s="1" t="s">
        <v>46</v>
      </c>
      <c r="E7" s="9">
        <v>2487465.782107648</v>
      </c>
      <c r="F7" s="9">
        <v>38895.128350565865</v>
      </c>
      <c r="G7" s="9">
        <v>293040</v>
      </c>
      <c r="H7" s="16">
        <f t="shared" si="12"/>
        <v>2819400.9104582136</v>
      </c>
      <c r="J7" s="9">
        <v>2628184.9822834921</v>
      </c>
      <c r="K7" s="9">
        <v>33590.269094166128</v>
      </c>
      <c r="L7" s="9">
        <v>304291.09947643982</v>
      </c>
      <c r="M7" s="18">
        <f t="shared" si="1"/>
        <v>2966066.3508540983</v>
      </c>
      <c r="O7" s="9">
        <f t="shared" si="13"/>
        <v>140719.20017584413</v>
      </c>
      <c r="P7" s="9">
        <f t="shared" si="14"/>
        <v>-5304.8592563997372</v>
      </c>
      <c r="Q7" s="9">
        <f t="shared" si="15"/>
        <v>11251.09947643982</v>
      </c>
      <c r="R7" s="13">
        <f t="shared" si="16"/>
        <v>146665.44039588422</v>
      </c>
      <c r="T7" s="9">
        <v>0</v>
      </c>
      <c r="U7" s="9">
        <v>0</v>
      </c>
      <c r="W7" s="21">
        <f t="shared" si="17"/>
        <v>4463.53517748801</v>
      </c>
      <c r="X7" s="21">
        <f t="shared" si="18"/>
        <v>4443.6982493783944</v>
      </c>
      <c r="Y7" s="9">
        <f t="shared" si="19"/>
        <v>-19.836928109615656</v>
      </c>
      <c r="Z7" s="9">
        <f t="shared" si="20"/>
        <v>33</v>
      </c>
      <c r="AA7" s="24">
        <v>566</v>
      </c>
      <c r="AB7" s="21">
        <v>599</v>
      </c>
      <c r="AD7" s="9">
        <f t="shared" si="21"/>
        <v>4394.8158694481417</v>
      </c>
      <c r="AE7" s="9">
        <f t="shared" si="22"/>
        <v>4387.6210054816229</v>
      </c>
      <c r="AF7" s="30">
        <f t="shared" si="23"/>
        <v>-7.1948639665188239</v>
      </c>
      <c r="AH7" s="27">
        <f t="shared" si="24"/>
        <v>5.6571310925375595E-2</v>
      </c>
      <c r="AI7" s="27">
        <f t="shared" si="25"/>
        <v>-1.6371252357888499E-3</v>
      </c>
      <c r="AJ7" s="22">
        <f t="shared" si="26"/>
        <v>-7.1948639665188239</v>
      </c>
    </row>
    <row r="8" spans="1:36" x14ac:dyDescent="0.2">
      <c r="A8" s="1" t="s">
        <v>40</v>
      </c>
      <c r="B8" s="4" t="s">
        <v>47</v>
      </c>
      <c r="C8" s="4">
        <v>3026</v>
      </c>
      <c r="D8" s="1" t="s">
        <v>48</v>
      </c>
      <c r="E8" s="9">
        <v>1132902.7460469701</v>
      </c>
      <c r="F8" s="9">
        <v>0</v>
      </c>
      <c r="G8" s="9">
        <v>42760</v>
      </c>
      <c r="H8" s="16">
        <f t="shared" si="12"/>
        <v>1175662.7460469701</v>
      </c>
      <c r="J8" s="9">
        <v>1135114.5030573534</v>
      </c>
      <c r="K8" s="9">
        <v>0</v>
      </c>
      <c r="L8" s="9">
        <v>42171.517027863774</v>
      </c>
      <c r="M8" s="18">
        <f t="shared" si="1"/>
        <v>1177286.0200852172</v>
      </c>
      <c r="O8" s="9">
        <f t="shared" si="13"/>
        <v>2211.7570103832986</v>
      </c>
      <c r="P8" s="9">
        <f t="shared" si="14"/>
        <v>0</v>
      </c>
      <c r="Q8" s="9">
        <f t="shared" si="15"/>
        <v>-588.48297213622573</v>
      </c>
      <c r="R8" s="13">
        <f t="shared" si="16"/>
        <v>1623.2740382470729</v>
      </c>
      <c r="T8" s="9">
        <v>0</v>
      </c>
      <c r="U8" s="9">
        <v>0</v>
      </c>
      <c r="W8" s="21">
        <f t="shared" si="17"/>
        <v>3562.5872517200319</v>
      </c>
      <c r="X8" s="21">
        <f t="shared" si="18"/>
        <v>3580.8028487613674</v>
      </c>
      <c r="Y8" s="9">
        <f t="shared" si="19"/>
        <v>18.215597041335513</v>
      </c>
      <c r="Z8" s="9">
        <f t="shared" si="20"/>
        <v>-1</v>
      </c>
      <c r="AA8" s="24">
        <v>318</v>
      </c>
      <c r="AB8" s="21">
        <v>317</v>
      </c>
      <c r="AD8" s="9">
        <f t="shared" si="21"/>
        <v>3562.5872517200319</v>
      </c>
      <c r="AE8" s="9">
        <f t="shared" si="22"/>
        <v>3580.8028487613674</v>
      </c>
      <c r="AF8" s="30">
        <f t="shared" si="23"/>
        <v>18.215597041335513</v>
      </c>
      <c r="AH8" s="27">
        <f t="shared" si="24"/>
        <v>1.9522920375123487E-3</v>
      </c>
      <c r="AI8" s="27">
        <f t="shared" si="25"/>
        <v>5.1130248199651174E-3</v>
      </c>
      <c r="AJ8" s="22">
        <f t="shared" si="26"/>
        <v>18.215597041335513</v>
      </c>
    </row>
    <row r="9" spans="1:36" x14ac:dyDescent="0.2">
      <c r="A9" s="1" t="s">
        <v>40</v>
      </c>
      <c r="B9" s="4" t="s">
        <v>49</v>
      </c>
      <c r="C9" s="4">
        <v>2001</v>
      </c>
      <c r="D9" s="1" t="s">
        <v>50</v>
      </c>
      <c r="E9" s="9">
        <v>1767273.9473634432</v>
      </c>
      <c r="F9" s="9">
        <v>0</v>
      </c>
      <c r="G9" s="9">
        <v>232760</v>
      </c>
      <c r="H9" s="16">
        <f t="shared" si="12"/>
        <v>2000033.9473634432</v>
      </c>
      <c r="J9" s="9">
        <v>1779242.3269145885</v>
      </c>
      <c r="K9" s="9">
        <v>0</v>
      </c>
      <c r="L9" s="9">
        <v>234387.26840855103</v>
      </c>
      <c r="M9" s="18">
        <f t="shared" si="1"/>
        <v>2013629.5953231396</v>
      </c>
      <c r="O9" s="9">
        <f t="shared" si="13"/>
        <v>11968.379551145248</v>
      </c>
      <c r="P9" s="9">
        <f t="shared" si="14"/>
        <v>0</v>
      </c>
      <c r="Q9" s="9">
        <f t="shared" si="15"/>
        <v>1627.2684085510264</v>
      </c>
      <c r="R9" s="13">
        <f t="shared" si="16"/>
        <v>13595.647959696274</v>
      </c>
      <c r="T9" s="9">
        <v>0</v>
      </c>
      <c r="U9" s="9">
        <v>0</v>
      </c>
      <c r="W9" s="21">
        <f t="shared" si="17"/>
        <v>4177.9525942398186</v>
      </c>
      <c r="X9" s="21">
        <f t="shared" si="18"/>
        <v>4196.3262427230857</v>
      </c>
      <c r="Y9" s="9">
        <f t="shared" si="19"/>
        <v>18.373648483267061</v>
      </c>
      <c r="Z9" s="9">
        <f t="shared" si="20"/>
        <v>1</v>
      </c>
      <c r="AA9" s="24">
        <v>423</v>
      </c>
      <c r="AB9" s="21">
        <v>424</v>
      </c>
      <c r="AD9" s="9">
        <f t="shared" si="21"/>
        <v>4177.9525942398186</v>
      </c>
      <c r="AE9" s="9">
        <f t="shared" si="22"/>
        <v>4196.3262427230857</v>
      </c>
      <c r="AF9" s="30">
        <f t="shared" si="23"/>
        <v>18.373648483267061</v>
      </c>
      <c r="AH9" s="27">
        <f t="shared" si="24"/>
        <v>6.7722265520864244E-3</v>
      </c>
      <c r="AI9" s="27">
        <f t="shared" si="25"/>
        <v>4.3977637536143366E-3</v>
      </c>
      <c r="AJ9" s="22">
        <f t="shared" si="26"/>
        <v>18.373648483267061</v>
      </c>
    </row>
    <row r="10" spans="1:36" x14ac:dyDescent="0.2">
      <c r="A10" s="1" t="s">
        <v>51</v>
      </c>
      <c r="B10" s="4">
        <v>0</v>
      </c>
      <c r="C10" s="4" t="s">
        <v>52</v>
      </c>
      <c r="D10" s="1" t="s">
        <v>53</v>
      </c>
      <c r="E10" s="9">
        <v>1415667.1435620284</v>
      </c>
      <c r="F10" s="9">
        <v>0</v>
      </c>
      <c r="G10" s="9">
        <v>225720</v>
      </c>
      <c r="H10" s="16">
        <f t="shared" si="12"/>
        <v>1641387.1435620284</v>
      </c>
      <c r="J10" s="9">
        <v>1528966.0526938329</v>
      </c>
      <c r="K10" s="9">
        <v>0</v>
      </c>
      <c r="L10" s="9">
        <v>243459.51219512196</v>
      </c>
      <c r="M10" s="18">
        <f t="shared" si="1"/>
        <v>1772425.5648889549</v>
      </c>
      <c r="O10" s="9">
        <f t="shared" si="13"/>
        <v>113298.90913180448</v>
      </c>
      <c r="P10" s="9">
        <f t="shared" si="14"/>
        <v>0</v>
      </c>
      <c r="Q10" s="9">
        <f t="shared" si="15"/>
        <v>17739.512195121963</v>
      </c>
      <c r="R10" s="13">
        <f t="shared" si="16"/>
        <v>131038.42132692644</v>
      </c>
      <c r="T10" s="9">
        <v>0</v>
      </c>
      <c r="U10" s="9">
        <v>0</v>
      </c>
      <c r="W10" s="21">
        <f t="shared" si="17"/>
        <v>3826.1274150325094</v>
      </c>
      <c r="X10" s="21">
        <f t="shared" si="18"/>
        <v>3831.9951195334156</v>
      </c>
      <c r="Y10" s="9">
        <f t="shared" si="19"/>
        <v>5.8677045009062567</v>
      </c>
      <c r="Z10" s="9">
        <f t="shared" si="20"/>
        <v>29</v>
      </c>
      <c r="AA10" s="24">
        <v>370</v>
      </c>
      <c r="AB10" s="21">
        <v>399</v>
      </c>
      <c r="AD10" s="9">
        <f t="shared" si="21"/>
        <v>3826.1274150325094</v>
      </c>
      <c r="AE10" s="9">
        <f t="shared" si="22"/>
        <v>3831.9951195334156</v>
      </c>
      <c r="AF10" s="30">
        <f t="shared" si="23"/>
        <v>5.8677045009062567</v>
      </c>
      <c r="AH10" s="27">
        <f t="shared" si="24"/>
        <v>8.00321669165307E-2</v>
      </c>
      <c r="AI10" s="27">
        <f t="shared" si="25"/>
        <v>1.5335883687126461E-3</v>
      </c>
      <c r="AJ10" s="22">
        <f t="shared" si="26"/>
        <v>5.8677045009062567</v>
      </c>
    </row>
    <row r="11" spans="1:36" x14ac:dyDescent="0.2">
      <c r="A11" s="1" t="s">
        <v>40</v>
      </c>
      <c r="B11" s="4" t="s">
        <v>54</v>
      </c>
      <c r="C11" s="4">
        <v>2150</v>
      </c>
      <c r="D11" s="1" t="s">
        <v>55</v>
      </c>
      <c r="E11" s="9">
        <v>1487127.2402197556</v>
      </c>
      <c r="F11" s="9">
        <v>74284.085555870901</v>
      </c>
      <c r="G11" s="9">
        <v>63940</v>
      </c>
      <c r="H11" s="16">
        <f t="shared" si="12"/>
        <v>1625351.3257756266</v>
      </c>
      <c r="J11" s="9">
        <v>1505175.85816429</v>
      </c>
      <c r="K11" s="9">
        <v>51655.114233437496</v>
      </c>
      <c r="L11" s="9">
        <v>64519.813084112146</v>
      </c>
      <c r="M11" s="18">
        <f t="shared" si="1"/>
        <v>1621350.7854818397</v>
      </c>
      <c r="O11" s="9">
        <f t="shared" si="13"/>
        <v>18048.617944534402</v>
      </c>
      <c r="P11" s="9">
        <f t="shared" si="14"/>
        <v>-22628.971322433405</v>
      </c>
      <c r="Q11" s="9">
        <f t="shared" si="15"/>
        <v>579.81308411214559</v>
      </c>
      <c r="R11" s="13">
        <f t="shared" si="16"/>
        <v>-4000.5402937868566</v>
      </c>
      <c r="T11" s="9">
        <v>0</v>
      </c>
      <c r="U11" s="9">
        <v>0</v>
      </c>
      <c r="W11" s="21">
        <f t="shared" si="17"/>
        <v>3639.6534400364258</v>
      </c>
      <c r="X11" s="21">
        <f t="shared" si="18"/>
        <v>3595.4525921425575</v>
      </c>
      <c r="Y11" s="9">
        <f t="shared" si="19"/>
        <v>-44.200847893868286</v>
      </c>
      <c r="Z11" s="9">
        <f t="shared" si="20"/>
        <v>4</v>
      </c>
      <c r="AA11" s="24">
        <v>429</v>
      </c>
      <c r="AB11" s="21">
        <v>433</v>
      </c>
      <c r="AD11" s="9">
        <f t="shared" si="21"/>
        <v>3466.4970634493138</v>
      </c>
      <c r="AE11" s="9">
        <f t="shared" si="22"/>
        <v>3476.1567163147574</v>
      </c>
      <c r="AF11" s="30">
        <f t="shared" si="23"/>
        <v>9.6596528654436042</v>
      </c>
      <c r="AH11" s="27">
        <f t="shared" si="24"/>
        <v>1.2136566029055773E-2</v>
      </c>
      <c r="AI11" s="27">
        <f t="shared" si="25"/>
        <v>2.7865746569626371E-3</v>
      </c>
      <c r="AJ11" s="22">
        <f t="shared" si="26"/>
        <v>9.6596528654436042</v>
      </c>
    </row>
    <row r="12" spans="1:36" x14ac:dyDescent="0.2">
      <c r="A12" s="1" t="s">
        <v>40</v>
      </c>
      <c r="B12" s="4" t="s">
        <v>56</v>
      </c>
      <c r="C12" s="4">
        <v>2184</v>
      </c>
      <c r="D12" s="1" t="s">
        <v>57</v>
      </c>
      <c r="E12" s="9">
        <v>1029716.3209701611</v>
      </c>
      <c r="F12" s="9">
        <v>0</v>
      </c>
      <c r="G12" s="9">
        <v>116160</v>
      </c>
      <c r="H12" s="16">
        <f t="shared" si="12"/>
        <v>1145876.3209701611</v>
      </c>
      <c r="J12" s="9">
        <v>1030617.7323400776</v>
      </c>
      <c r="K12" s="9">
        <v>0</v>
      </c>
      <c r="L12" s="9">
        <v>116160</v>
      </c>
      <c r="M12" s="18">
        <f t="shared" si="1"/>
        <v>1146777.7323400776</v>
      </c>
      <c r="O12" s="9">
        <f t="shared" si="13"/>
        <v>901.41136991651729</v>
      </c>
      <c r="P12" s="9">
        <f t="shared" si="14"/>
        <v>0</v>
      </c>
      <c r="Q12" s="9">
        <f t="shared" si="15"/>
        <v>0</v>
      </c>
      <c r="R12" s="13">
        <f t="shared" si="16"/>
        <v>901.41136991651729</v>
      </c>
      <c r="T12" s="9">
        <v>0</v>
      </c>
      <c r="U12" s="9">
        <v>0</v>
      </c>
      <c r="W12" s="21">
        <f t="shared" si="17"/>
        <v>4880.1721372993416</v>
      </c>
      <c r="X12" s="21">
        <f t="shared" si="18"/>
        <v>4884.4442290998941</v>
      </c>
      <c r="Y12" s="9">
        <f t="shared" si="19"/>
        <v>4.2720918005525164</v>
      </c>
      <c r="Z12" s="9">
        <f t="shared" si="20"/>
        <v>0</v>
      </c>
      <c r="AA12" s="24">
        <v>211</v>
      </c>
      <c r="AB12" s="21">
        <v>211</v>
      </c>
      <c r="AD12" s="9">
        <f t="shared" si="21"/>
        <v>4880.1721372993416</v>
      </c>
      <c r="AE12" s="9">
        <f t="shared" si="22"/>
        <v>4884.4442290998941</v>
      </c>
      <c r="AF12" s="30">
        <f t="shared" si="23"/>
        <v>4.2720918005525164</v>
      </c>
      <c r="AH12" s="27">
        <f t="shared" si="24"/>
        <v>8.7539776884115739E-4</v>
      </c>
      <c r="AI12" s="27">
        <f t="shared" si="25"/>
        <v>8.7539776884115739E-4</v>
      </c>
      <c r="AJ12" s="22">
        <f t="shared" si="26"/>
        <v>4.2720918005525164</v>
      </c>
    </row>
    <row r="13" spans="1:36" x14ac:dyDescent="0.2">
      <c r="A13" s="1" t="s">
        <v>40</v>
      </c>
      <c r="B13" s="4" t="s">
        <v>58</v>
      </c>
      <c r="C13" s="4">
        <v>3360</v>
      </c>
      <c r="D13" s="1" t="s">
        <v>59</v>
      </c>
      <c r="E13" s="9">
        <v>1449034.8655812859</v>
      </c>
      <c r="F13" s="9">
        <v>1023.75</v>
      </c>
      <c r="G13" s="9">
        <v>44740</v>
      </c>
      <c r="H13" s="16">
        <f t="shared" si="12"/>
        <v>1494798.6155812859</v>
      </c>
      <c r="J13" s="9">
        <v>1441960.1483333975</v>
      </c>
      <c r="K13" s="9">
        <v>1023.75</v>
      </c>
      <c r="L13" s="9">
        <v>45048.321167883216</v>
      </c>
      <c r="M13" s="18">
        <f t="shared" si="1"/>
        <v>1488032.2195012807</v>
      </c>
      <c r="O13" s="9">
        <f t="shared" si="13"/>
        <v>-7074.7172478884459</v>
      </c>
      <c r="P13" s="9">
        <f t="shared" si="14"/>
        <v>0</v>
      </c>
      <c r="Q13" s="9">
        <f t="shared" si="15"/>
        <v>308.32116788321582</v>
      </c>
      <c r="R13" s="13">
        <f t="shared" si="16"/>
        <v>-6766.39608000523</v>
      </c>
      <c r="T13" s="9">
        <v>16126.513380495599</v>
      </c>
      <c r="U13" s="9">
        <v>0</v>
      </c>
      <c r="W13" s="21">
        <f t="shared" si="17"/>
        <v>3528.1231522659023</v>
      </c>
      <c r="X13" s="21">
        <f t="shared" si="18"/>
        <v>3485.4683534623127</v>
      </c>
      <c r="Y13" s="9">
        <f t="shared" si="19"/>
        <v>-42.654798803589529</v>
      </c>
      <c r="Z13" s="9">
        <f t="shared" si="20"/>
        <v>3</v>
      </c>
      <c r="AA13" s="24">
        <v>411</v>
      </c>
      <c r="AB13" s="21">
        <v>414</v>
      </c>
      <c r="AD13" s="9">
        <f t="shared" si="21"/>
        <v>3525.6322763534936</v>
      </c>
      <c r="AE13" s="9">
        <f t="shared" si="22"/>
        <v>3482.9955273753562</v>
      </c>
      <c r="AF13" s="30">
        <f t="shared" si="23"/>
        <v>-42.636748978137348</v>
      </c>
      <c r="AH13" s="27">
        <f t="shared" si="24"/>
        <v>-1.6011506126925923E-2</v>
      </c>
      <c r="AI13" s="27">
        <f t="shared" si="25"/>
        <v>-2.3141857531803312E-2</v>
      </c>
      <c r="AJ13" s="22">
        <f t="shared" si="26"/>
        <v>-81.589679848899777</v>
      </c>
    </row>
    <row r="14" spans="1:36" x14ac:dyDescent="0.2">
      <c r="A14" s="1" t="s">
        <v>40</v>
      </c>
      <c r="B14" s="4" t="s">
        <v>60</v>
      </c>
      <c r="C14" s="4">
        <v>2102</v>
      </c>
      <c r="D14" s="1" t="s">
        <v>61</v>
      </c>
      <c r="E14" s="9">
        <v>1196374.4680470759</v>
      </c>
      <c r="F14" s="9">
        <v>0</v>
      </c>
      <c r="G14" s="9">
        <v>113520</v>
      </c>
      <c r="H14" s="16">
        <f t="shared" si="12"/>
        <v>1309894.4680470759</v>
      </c>
      <c r="J14" s="9">
        <v>1211074.3774748805</v>
      </c>
      <c r="K14" s="9">
        <v>0</v>
      </c>
      <c r="L14" s="9">
        <v>113935.82417582416</v>
      </c>
      <c r="M14" s="18">
        <f t="shared" si="1"/>
        <v>1325010.2016507047</v>
      </c>
      <c r="O14" s="9">
        <f t="shared" si="13"/>
        <v>14699.90942780464</v>
      </c>
      <c r="P14" s="9">
        <f t="shared" si="14"/>
        <v>0</v>
      </c>
      <c r="Q14" s="9">
        <f t="shared" si="15"/>
        <v>415.82417582416383</v>
      </c>
      <c r="R14" s="13">
        <f t="shared" si="16"/>
        <v>15115.733603628803</v>
      </c>
      <c r="T14" s="9">
        <v>0</v>
      </c>
      <c r="U14" s="9">
        <v>-10330.658822702011</v>
      </c>
      <c r="W14" s="21">
        <f t="shared" si="17"/>
        <v>4334.6901016198399</v>
      </c>
      <c r="X14" s="21">
        <f t="shared" si="18"/>
        <v>4419.9794798353305</v>
      </c>
      <c r="Y14" s="9">
        <f t="shared" si="19"/>
        <v>85.289378215490615</v>
      </c>
      <c r="Z14" s="9">
        <f t="shared" si="20"/>
        <v>-2</v>
      </c>
      <c r="AA14" s="24">
        <v>276</v>
      </c>
      <c r="AB14" s="21">
        <v>274</v>
      </c>
      <c r="AD14" s="9">
        <f t="shared" si="21"/>
        <v>4334.6901016198399</v>
      </c>
      <c r="AE14" s="9">
        <f t="shared" si="22"/>
        <v>4419.9794798353305</v>
      </c>
      <c r="AF14" s="30">
        <f t="shared" si="23"/>
        <v>85.289378215490615</v>
      </c>
      <c r="AH14" s="27">
        <f t="shared" si="24"/>
        <v>2.0922018079644999E-2</v>
      </c>
      <c r="AI14" s="27">
        <f t="shared" si="25"/>
        <v>2.8374003613073073E-2</v>
      </c>
      <c r="AJ14" s="22">
        <f t="shared" si="26"/>
        <v>122.99251260491383</v>
      </c>
    </row>
    <row r="15" spans="1:36" x14ac:dyDescent="0.2">
      <c r="A15" s="1" t="s">
        <v>40</v>
      </c>
      <c r="B15" s="4" t="s">
        <v>62</v>
      </c>
      <c r="C15" s="4">
        <v>2020</v>
      </c>
      <c r="D15" s="1" t="s">
        <v>63</v>
      </c>
      <c r="E15" s="9">
        <v>1898862.9098232142</v>
      </c>
      <c r="F15" s="9">
        <v>0</v>
      </c>
      <c r="G15" s="9">
        <v>237600</v>
      </c>
      <c r="H15" s="16">
        <f t="shared" si="12"/>
        <v>2136462.9098232142</v>
      </c>
      <c r="J15" s="9">
        <v>1907923.0633364129</v>
      </c>
      <c r="K15" s="9">
        <v>0</v>
      </c>
      <c r="L15" s="9">
        <v>236473.9336492891</v>
      </c>
      <c r="M15" s="18">
        <f t="shared" si="1"/>
        <v>2144396.9969857018</v>
      </c>
      <c r="O15" s="9">
        <f t="shared" si="13"/>
        <v>9060.1535131987184</v>
      </c>
      <c r="P15" s="9">
        <f t="shared" si="14"/>
        <v>0</v>
      </c>
      <c r="Q15" s="9">
        <f t="shared" si="15"/>
        <v>-1126.0663507108984</v>
      </c>
      <c r="R15" s="13">
        <f t="shared" si="16"/>
        <v>7934.08716248782</v>
      </c>
      <c r="T15" s="9">
        <v>0</v>
      </c>
      <c r="U15" s="9">
        <v>0</v>
      </c>
      <c r="W15" s="21">
        <f t="shared" si="17"/>
        <v>4521.1021662457479</v>
      </c>
      <c r="X15" s="21">
        <f t="shared" si="18"/>
        <v>4531.8837608940921</v>
      </c>
      <c r="Y15" s="9">
        <f t="shared" si="19"/>
        <v>10.781594648344253</v>
      </c>
      <c r="Z15" s="9">
        <f t="shared" si="20"/>
        <v>1</v>
      </c>
      <c r="AA15" s="24">
        <v>420</v>
      </c>
      <c r="AB15" s="21">
        <v>421</v>
      </c>
      <c r="AD15" s="9">
        <f t="shared" si="21"/>
        <v>4521.1021662457479</v>
      </c>
      <c r="AE15" s="9">
        <f t="shared" si="22"/>
        <v>4531.8837608940921</v>
      </c>
      <c r="AF15" s="30">
        <f t="shared" si="23"/>
        <v>10.781594648344253</v>
      </c>
      <c r="AH15" s="27">
        <f t="shared" si="24"/>
        <v>4.7713573561991574E-3</v>
      </c>
      <c r="AI15" s="27">
        <f t="shared" si="25"/>
        <v>2.3847270536903054E-3</v>
      </c>
      <c r="AJ15" s="22">
        <f t="shared" si="26"/>
        <v>10.781594648344253</v>
      </c>
    </row>
    <row r="16" spans="1:36" x14ac:dyDescent="0.2">
      <c r="A16" s="1" t="s">
        <v>40</v>
      </c>
      <c r="B16" s="4" t="s">
        <v>64</v>
      </c>
      <c r="C16" s="4">
        <v>2166</v>
      </c>
      <c r="D16" s="1" t="s">
        <v>65</v>
      </c>
      <c r="E16" s="9">
        <v>835360.755149181</v>
      </c>
      <c r="F16" s="9">
        <v>2047.5</v>
      </c>
      <c r="G16" s="9">
        <v>24760</v>
      </c>
      <c r="H16" s="16">
        <f t="shared" si="12"/>
        <v>862168.255149181</v>
      </c>
      <c r="J16" s="9">
        <v>832877.56435054319</v>
      </c>
      <c r="K16" s="9">
        <v>2047.5</v>
      </c>
      <c r="L16" s="9">
        <v>24603.287671232876</v>
      </c>
      <c r="M16" s="18">
        <f t="shared" si="1"/>
        <v>859528.35202177602</v>
      </c>
      <c r="O16" s="9">
        <f t="shared" si="13"/>
        <v>-2483.1907986378064</v>
      </c>
      <c r="P16" s="9">
        <f t="shared" si="14"/>
        <v>0</v>
      </c>
      <c r="Q16" s="9">
        <f t="shared" si="15"/>
        <v>-156.71232876712384</v>
      </c>
      <c r="R16" s="13">
        <f t="shared" si="16"/>
        <v>-2639.9031274049303</v>
      </c>
      <c r="T16" s="9">
        <v>0</v>
      </c>
      <c r="U16" s="9">
        <v>0</v>
      </c>
      <c r="W16" s="21">
        <f t="shared" si="17"/>
        <v>3823.7819869825616</v>
      </c>
      <c r="X16" s="21">
        <f t="shared" si="18"/>
        <v>3847.5809417075725</v>
      </c>
      <c r="Y16" s="9">
        <f t="shared" si="19"/>
        <v>23.798954725010844</v>
      </c>
      <c r="Z16" s="9">
        <f t="shared" si="20"/>
        <v>-2</v>
      </c>
      <c r="AA16" s="24">
        <v>219</v>
      </c>
      <c r="AB16" s="21">
        <v>217</v>
      </c>
      <c r="AD16" s="9">
        <f t="shared" si="21"/>
        <v>3814.4326719140686</v>
      </c>
      <c r="AE16" s="9">
        <f t="shared" si="22"/>
        <v>3838.1454578366047</v>
      </c>
      <c r="AF16" s="30">
        <f t="shared" si="23"/>
        <v>23.712785922536114</v>
      </c>
      <c r="AH16" s="27">
        <f t="shared" si="24"/>
        <v>-2.972596908977776E-3</v>
      </c>
      <c r="AI16" s="27">
        <f t="shared" si="25"/>
        <v>6.2165957462390065E-3</v>
      </c>
      <c r="AJ16" s="22">
        <f t="shared" si="26"/>
        <v>23.712785922536114</v>
      </c>
    </row>
    <row r="17" spans="1:36" x14ac:dyDescent="0.2">
      <c r="A17" s="1" t="s">
        <v>40</v>
      </c>
      <c r="B17" s="4" t="s">
        <v>66</v>
      </c>
      <c r="C17" s="4">
        <v>2062</v>
      </c>
      <c r="D17" s="1" t="s">
        <v>67</v>
      </c>
      <c r="E17" s="9">
        <v>1539183.9881441719</v>
      </c>
      <c r="F17" s="9">
        <v>5500.0271364296459</v>
      </c>
      <c r="G17" s="9">
        <v>108660</v>
      </c>
      <c r="H17" s="16">
        <f t="shared" si="12"/>
        <v>1653344.0152806016</v>
      </c>
      <c r="J17" s="9">
        <v>1545066.5375708861</v>
      </c>
      <c r="K17" s="9">
        <v>5500.0271364296459</v>
      </c>
      <c r="L17" s="9">
        <v>109147.96208530806</v>
      </c>
      <c r="M17" s="18">
        <f t="shared" si="1"/>
        <v>1659714.5267926238</v>
      </c>
      <c r="O17" s="9">
        <f t="shared" si="13"/>
        <v>5882.5494267141912</v>
      </c>
      <c r="P17" s="9">
        <f t="shared" si="14"/>
        <v>0</v>
      </c>
      <c r="Q17" s="9">
        <f t="shared" si="15"/>
        <v>487.96208530805598</v>
      </c>
      <c r="R17" s="13">
        <f t="shared" si="16"/>
        <v>6370.5115120222472</v>
      </c>
      <c r="T17" s="9">
        <v>0</v>
      </c>
      <c r="U17" s="9">
        <v>0</v>
      </c>
      <c r="W17" s="21">
        <f t="shared" si="17"/>
        <v>3643.1226775485884</v>
      </c>
      <c r="X17" s="21">
        <f t="shared" si="18"/>
        <v>3656.9966148757449</v>
      </c>
      <c r="Y17" s="9">
        <f t="shared" si="19"/>
        <v>13.873937327156455</v>
      </c>
      <c r="Z17" s="9">
        <f t="shared" si="20"/>
        <v>0</v>
      </c>
      <c r="AA17" s="24">
        <v>424</v>
      </c>
      <c r="AB17" s="21">
        <v>424</v>
      </c>
      <c r="AD17" s="9">
        <f t="shared" si="21"/>
        <v>3630.1509154343676</v>
      </c>
      <c r="AE17" s="9">
        <f t="shared" si="22"/>
        <v>3644.0248527615236</v>
      </c>
      <c r="AF17" s="30">
        <f t="shared" si="23"/>
        <v>13.873937327156</v>
      </c>
      <c r="AH17" s="27">
        <f t="shared" si="24"/>
        <v>3.8218624102288601E-3</v>
      </c>
      <c r="AI17" s="27">
        <f t="shared" si="25"/>
        <v>3.821862410228638E-3</v>
      </c>
      <c r="AJ17" s="22">
        <f t="shared" si="26"/>
        <v>13.873937327156</v>
      </c>
    </row>
    <row r="18" spans="1:36" x14ac:dyDescent="0.2">
      <c r="A18" s="1" t="s">
        <v>40</v>
      </c>
      <c r="B18" s="4" t="s">
        <v>68</v>
      </c>
      <c r="C18" s="4">
        <v>2075</v>
      </c>
      <c r="D18" s="1" t="s">
        <v>69</v>
      </c>
      <c r="E18" s="9">
        <v>2852856.2569632279</v>
      </c>
      <c r="F18" s="9">
        <v>0</v>
      </c>
      <c r="G18" s="9">
        <v>406820</v>
      </c>
      <c r="H18" s="16">
        <f t="shared" si="12"/>
        <v>3259676.2569632279</v>
      </c>
      <c r="J18" s="9">
        <v>2853307.0543744699</v>
      </c>
      <c r="K18" s="9">
        <v>0</v>
      </c>
      <c r="L18" s="9">
        <v>417040.45016077167</v>
      </c>
      <c r="M18" s="18">
        <f t="shared" si="1"/>
        <v>3270347.5045352415</v>
      </c>
      <c r="O18" s="9">
        <f t="shared" si="13"/>
        <v>450.79741124203429</v>
      </c>
      <c r="P18" s="9">
        <f t="shared" si="14"/>
        <v>0</v>
      </c>
      <c r="Q18" s="9">
        <f t="shared" si="15"/>
        <v>10220.450160771667</v>
      </c>
      <c r="R18" s="13">
        <f t="shared" si="16"/>
        <v>10671.247572013701</v>
      </c>
      <c r="T18" s="9">
        <v>0</v>
      </c>
      <c r="U18" s="9">
        <v>0</v>
      </c>
      <c r="W18" s="21">
        <f t="shared" si="17"/>
        <v>4457.5879015050432</v>
      </c>
      <c r="X18" s="21">
        <f t="shared" si="18"/>
        <v>4472.2681103048117</v>
      </c>
      <c r="Y18" s="9">
        <f t="shared" si="19"/>
        <v>14.680208799768479</v>
      </c>
      <c r="Z18" s="9">
        <f t="shared" si="20"/>
        <v>-2</v>
      </c>
      <c r="AA18" s="24">
        <v>640</v>
      </c>
      <c r="AB18" s="21">
        <v>638</v>
      </c>
      <c r="AD18" s="9">
        <f t="shared" si="21"/>
        <v>4457.5879015050432</v>
      </c>
      <c r="AE18" s="9">
        <f t="shared" si="22"/>
        <v>4472.2681103048117</v>
      </c>
      <c r="AF18" s="30">
        <f t="shared" si="23"/>
        <v>14.680208799768479</v>
      </c>
      <c r="AH18" s="27">
        <f t="shared" si="24"/>
        <v>1.5801616718036371E-4</v>
      </c>
      <c r="AI18" s="27">
        <f t="shared" si="25"/>
        <v>3.2933077539114564E-3</v>
      </c>
      <c r="AJ18" s="22">
        <f t="shared" si="26"/>
        <v>14.680208799768479</v>
      </c>
    </row>
    <row r="19" spans="1:36" x14ac:dyDescent="0.2">
      <c r="A19" s="1" t="s">
        <v>40</v>
      </c>
      <c r="B19" s="4" t="s">
        <v>70</v>
      </c>
      <c r="C19" s="4">
        <v>2107</v>
      </c>
      <c r="D19" s="1" t="s">
        <v>71</v>
      </c>
      <c r="E19" s="9">
        <v>1707656.4275687749</v>
      </c>
      <c r="F19" s="9">
        <v>38895.128350565996</v>
      </c>
      <c r="G19" s="9">
        <v>216480</v>
      </c>
      <c r="H19" s="16">
        <f t="shared" si="12"/>
        <v>1963031.5559193408</v>
      </c>
      <c r="J19" s="9">
        <v>1834903.1424506928</v>
      </c>
      <c r="K19" s="9">
        <v>2687.2215275331964</v>
      </c>
      <c r="L19" s="9">
        <v>234709.89473684211</v>
      </c>
      <c r="M19" s="18">
        <f t="shared" si="1"/>
        <v>2072300.258715068</v>
      </c>
      <c r="O19" s="9">
        <f t="shared" si="13"/>
        <v>127246.71488191793</v>
      </c>
      <c r="P19" s="9">
        <f t="shared" si="14"/>
        <v>-36207.906823032798</v>
      </c>
      <c r="Q19" s="9">
        <f t="shared" si="15"/>
        <v>18229.894736842107</v>
      </c>
      <c r="R19" s="13">
        <f t="shared" si="16"/>
        <v>109268.70279572724</v>
      </c>
      <c r="T19" s="9">
        <v>0</v>
      </c>
      <c r="U19" s="9">
        <v>0</v>
      </c>
      <c r="W19" s="21">
        <f t="shared" si="17"/>
        <v>4560.1868300766082</v>
      </c>
      <c r="X19" s="21">
        <f t="shared" si="18"/>
        <v>4438.6240675802555</v>
      </c>
      <c r="Y19" s="9">
        <f t="shared" si="19"/>
        <v>-121.56276249635266</v>
      </c>
      <c r="Z19" s="9">
        <f t="shared" si="20"/>
        <v>31</v>
      </c>
      <c r="AA19" s="24">
        <v>383</v>
      </c>
      <c r="AB19" s="21">
        <v>414</v>
      </c>
      <c r="AD19" s="9">
        <f t="shared" si="21"/>
        <v>4458.6329701534596</v>
      </c>
      <c r="AE19" s="9">
        <f t="shared" si="22"/>
        <v>4432.1331943253454</v>
      </c>
      <c r="AF19" s="30">
        <f t="shared" si="23"/>
        <v>-26.499775828114252</v>
      </c>
      <c r="AH19" s="27">
        <f t="shared" si="24"/>
        <v>7.4515407682493651E-2</v>
      </c>
      <c r="AI19" s="27">
        <f t="shared" si="25"/>
        <v>-5.9434755014612373E-3</v>
      </c>
      <c r="AJ19" s="22">
        <f t="shared" si="26"/>
        <v>-26.499775828114252</v>
      </c>
    </row>
    <row r="20" spans="1:36" x14ac:dyDescent="0.2">
      <c r="A20" s="1" t="s">
        <v>51</v>
      </c>
      <c r="B20" s="4">
        <v>0</v>
      </c>
      <c r="C20" s="4" t="s">
        <v>72</v>
      </c>
      <c r="D20" s="1" t="s">
        <v>73</v>
      </c>
      <c r="E20" s="9">
        <v>1334272.820981676</v>
      </c>
      <c r="F20" s="9">
        <v>0</v>
      </c>
      <c r="G20" s="9">
        <v>143880</v>
      </c>
      <c r="H20" s="16">
        <f t="shared" si="12"/>
        <v>1478152.820981676</v>
      </c>
      <c r="J20" s="9">
        <v>1566930.3567463907</v>
      </c>
      <c r="K20" s="9">
        <v>0</v>
      </c>
      <c r="L20" s="9">
        <v>170974.28571428571</v>
      </c>
      <c r="M20" s="18">
        <f t="shared" si="1"/>
        <v>1737904.6424606764</v>
      </c>
      <c r="O20" s="9">
        <f t="shared" si="13"/>
        <v>232657.5357647147</v>
      </c>
      <c r="P20" s="9">
        <f t="shared" si="14"/>
        <v>0</v>
      </c>
      <c r="Q20" s="9">
        <f t="shared" si="15"/>
        <v>27094.28571428571</v>
      </c>
      <c r="R20" s="13">
        <f t="shared" si="16"/>
        <v>259751.82147900041</v>
      </c>
      <c r="T20" s="9">
        <v>0</v>
      </c>
      <c r="U20" s="9">
        <v>0</v>
      </c>
      <c r="W20" s="21">
        <f t="shared" si="17"/>
        <v>3901.3825174902809</v>
      </c>
      <c r="X20" s="21">
        <f t="shared" si="18"/>
        <v>3907.5569993675576</v>
      </c>
      <c r="Y20" s="9">
        <f t="shared" si="19"/>
        <v>6.1744818772767758</v>
      </c>
      <c r="Z20" s="9">
        <f t="shared" si="20"/>
        <v>59</v>
      </c>
      <c r="AA20" s="24">
        <v>342</v>
      </c>
      <c r="AB20" s="21">
        <v>401</v>
      </c>
      <c r="AD20" s="9">
        <f t="shared" si="21"/>
        <v>3901.3825174902809</v>
      </c>
      <c r="AE20" s="9">
        <f t="shared" si="22"/>
        <v>3907.5569993675576</v>
      </c>
      <c r="AF20" s="30">
        <f t="shared" si="23"/>
        <v>6.1744818772767758</v>
      </c>
      <c r="AH20" s="27">
        <f t="shared" si="24"/>
        <v>0.17437028777483432</v>
      </c>
      <c r="AI20" s="27">
        <f t="shared" si="25"/>
        <v>1.5826394488609452E-3</v>
      </c>
      <c r="AJ20" s="22">
        <f t="shared" si="26"/>
        <v>6.1744818772767758</v>
      </c>
    </row>
    <row r="21" spans="1:36" x14ac:dyDescent="0.2">
      <c r="A21" s="1" t="s">
        <v>74</v>
      </c>
      <c r="B21" s="4">
        <v>0</v>
      </c>
      <c r="C21" s="4" t="s">
        <v>75</v>
      </c>
      <c r="D21" s="1" t="s">
        <v>76</v>
      </c>
      <c r="E21" s="9">
        <v>1191638.4864504221</v>
      </c>
      <c r="F21" s="9">
        <v>0</v>
      </c>
      <c r="G21" s="9">
        <v>65340</v>
      </c>
      <c r="H21" s="16">
        <f t="shared" si="12"/>
        <v>1256978.4864504221</v>
      </c>
      <c r="J21" s="9">
        <v>1174216.2762032265</v>
      </c>
      <c r="K21" s="9">
        <v>0</v>
      </c>
      <c r="L21" s="9">
        <v>65145.53571428571</v>
      </c>
      <c r="M21" s="18">
        <f t="shared" si="1"/>
        <v>1239361.8119175122</v>
      </c>
      <c r="O21" s="9">
        <f t="shared" si="13"/>
        <v>-17422.210247195559</v>
      </c>
      <c r="P21" s="9">
        <f t="shared" si="14"/>
        <v>0</v>
      </c>
      <c r="Q21" s="9">
        <f t="shared" si="15"/>
        <v>-194.46428571428987</v>
      </c>
      <c r="R21" s="13">
        <f t="shared" si="16"/>
        <v>-17616.674532909848</v>
      </c>
      <c r="T21" s="9">
        <v>0</v>
      </c>
      <c r="U21" s="9">
        <v>0</v>
      </c>
      <c r="W21" s="21">
        <f t="shared" si="17"/>
        <v>3499.672500588611</v>
      </c>
      <c r="X21" s="21">
        <f t="shared" si="18"/>
        <v>3505.1232125469451</v>
      </c>
      <c r="Y21" s="9">
        <f t="shared" si="19"/>
        <v>5.4507119583340682</v>
      </c>
      <c r="Z21" s="9">
        <f t="shared" si="20"/>
        <v>-5.5</v>
      </c>
      <c r="AA21" s="24">
        <v>340.5</v>
      </c>
      <c r="AB21" s="21">
        <v>335</v>
      </c>
      <c r="AD21" s="9">
        <f t="shared" si="21"/>
        <v>3499.672500588611</v>
      </c>
      <c r="AE21" s="9">
        <f t="shared" si="22"/>
        <v>3505.1232125469451</v>
      </c>
      <c r="AF21" s="30">
        <f t="shared" si="23"/>
        <v>5.4507119583340682</v>
      </c>
      <c r="AH21" s="27">
        <f t="shared" si="24"/>
        <v>-1.4620382309983748E-2</v>
      </c>
      <c r="AI21" s="27">
        <f t="shared" si="25"/>
        <v>1.5574920103000878E-3</v>
      </c>
      <c r="AJ21" s="22">
        <f t="shared" si="26"/>
        <v>5.4507119583340682</v>
      </c>
    </row>
    <row r="22" spans="1:36" x14ac:dyDescent="0.2">
      <c r="A22" s="1" t="s">
        <v>40</v>
      </c>
      <c r="B22" s="4" t="s">
        <v>77</v>
      </c>
      <c r="C22" s="4">
        <v>3031</v>
      </c>
      <c r="D22" s="1" t="s">
        <v>78</v>
      </c>
      <c r="E22" s="9">
        <v>830436.38312675711</v>
      </c>
      <c r="F22" s="9">
        <v>0</v>
      </c>
      <c r="G22" s="9">
        <v>21100</v>
      </c>
      <c r="H22" s="16">
        <f t="shared" si="12"/>
        <v>851536.38312675711</v>
      </c>
      <c r="J22" s="9">
        <v>833276.68893661571</v>
      </c>
      <c r="K22" s="9">
        <v>0</v>
      </c>
      <c r="L22" s="9">
        <v>21282.488479262673</v>
      </c>
      <c r="M22" s="18">
        <f t="shared" si="1"/>
        <v>854559.1774158784</v>
      </c>
      <c r="O22" s="9">
        <f t="shared" si="13"/>
        <v>2840.3058098586043</v>
      </c>
      <c r="P22" s="9">
        <f t="shared" si="14"/>
        <v>0</v>
      </c>
      <c r="Q22" s="9">
        <f t="shared" si="15"/>
        <v>182.48847926267263</v>
      </c>
      <c r="R22" s="13">
        <f t="shared" si="16"/>
        <v>3022.794289121277</v>
      </c>
      <c r="T22" s="9">
        <v>0</v>
      </c>
      <c r="U22" s="9">
        <v>0</v>
      </c>
      <c r="W22" s="21">
        <f t="shared" si="17"/>
        <v>3774.7108323943503</v>
      </c>
      <c r="X22" s="21">
        <f t="shared" si="18"/>
        <v>3787.6213133482534</v>
      </c>
      <c r="Y22" s="9">
        <f t="shared" si="19"/>
        <v>12.910480953903061</v>
      </c>
      <c r="Z22" s="9">
        <f t="shared" si="20"/>
        <v>0</v>
      </c>
      <c r="AA22" s="24">
        <v>220</v>
      </c>
      <c r="AB22" s="21">
        <v>220</v>
      </c>
      <c r="AD22" s="9">
        <f t="shared" si="21"/>
        <v>3774.7108323943503</v>
      </c>
      <c r="AE22" s="9">
        <f t="shared" si="22"/>
        <v>3787.6213133482534</v>
      </c>
      <c r="AF22" s="30">
        <f t="shared" si="23"/>
        <v>12.910480953903061</v>
      </c>
      <c r="AH22" s="27">
        <f t="shared" si="24"/>
        <v>3.4202569487193912E-3</v>
      </c>
      <c r="AI22" s="27">
        <f t="shared" si="25"/>
        <v>3.4202569487193912E-3</v>
      </c>
      <c r="AJ22" s="22">
        <f t="shared" si="26"/>
        <v>12.910480953903061</v>
      </c>
    </row>
    <row r="23" spans="1:36" x14ac:dyDescent="0.2">
      <c r="A23" s="1" t="s">
        <v>40</v>
      </c>
      <c r="B23" s="4" t="s">
        <v>79</v>
      </c>
      <c r="C23" s="4">
        <v>2203</v>
      </c>
      <c r="D23" s="1" t="s">
        <v>80</v>
      </c>
      <c r="E23" s="9">
        <v>1445616.9356077276</v>
      </c>
      <c r="F23" s="9">
        <v>35943.958514066238</v>
      </c>
      <c r="G23" s="9">
        <v>50580</v>
      </c>
      <c r="H23" s="16">
        <f t="shared" si="12"/>
        <v>1532140.8941217938</v>
      </c>
      <c r="J23" s="9">
        <v>1478304.2490209504</v>
      </c>
      <c r="K23" s="9">
        <v>17167</v>
      </c>
      <c r="L23" s="9">
        <v>51856.208530805685</v>
      </c>
      <c r="M23" s="18">
        <f t="shared" si="1"/>
        <v>1547327.4575517562</v>
      </c>
      <c r="O23" s="9">
        <f t="shared" si="13"/>
        <v>32687.313413222786</v>
      </c>
      <c r="P23" s="9">
        <f t="shared" si="14"/>
        <v>-18776.958514066238</v>
      </c>
      <c r="Q23" s="9">
        <f t="shared" si="15"/>
        <v>1276.2085308056849</v>
      </c>
      <c r="R23" s="13">
        <f t="shared" si="16"/>
        <v>15186.563429962232</v>
      </c>
      <c r="T23" s="9">
        <v>0</v>
      </c>
      <c r="U23" s="9">
        <v>0</v>
      </c>
      <c r="W23" s="21">
        <f t="shared" si="17"/>
        <v>3527.5259383852235</v>
      </c>
      <c r="X23" s="21">
        <f t="shared" si="18"/>
        <v>3445.7862880667062</v>
      </c>
      <c r="Y23" s="9">
        <f t="shared" si="19"/>
        <v>-81.739650318517306</v>
      </c>
      <c r="Z23" s="9">
        <f t="shared" si="20"/>
        <v>14</v>
      </c>
      <c r="AA23" s="24">
        <v>420</v>
      </c>
      <c r="AB23" s="21">
        <v>434</v>
      </c>
      <c r="AD23" s="9">
        <f t="shared" si="21"/>
        <v>3441.9450847803037</v>
      </c>
      <c r="AE23" s="9">
        <f t="shared" si="22"/>
        <v>3406.2309885275354</v>
      </c>
      <c r="AF23" s="30">
        <f t="shared" si="23"/>
        <v>-35.714096252768286</v>
      </c>
      <c r="AH23" s="27">
        <f t="shared" si="24"/>
        <v>2.2611324347470596E-2</v>
      </c>
      <c r="AI23" s="27">
        <f t="shared" si="25"/>
        <v>-1.0376137728254298E-2</v>
      </c>
      <c r="AJ23" s="22">
        <f t="shared" si="26"/>
        <v>-35.714096252768286</v>
      </c>
    </row>
    <row r="24" spans="1:36" x14ac:dyDescent="0.2">
      <c r="A24" s="1" t="s">
        <v>40</v>
      </c>
      <c r="B24" s="4" t="s">
        <v>81</v>
      </c>
      <c r="C24" s="4">
        <v>2036</v>
      </c>
      <c r="D24" s="1" t="s">
        <v>82</v>
      </c>
      <c r="E24" s="9">
        <v>2764464.7967949347</v>
      </c>
      <c r="F24" s="9">
        <v>1400.2021622481491</v>
      </c>
      <c r="G24" s="9">
        <v>286440</v>
      </c>
      <c r="H24" s="16">
        <f t="shared" si="12"/>
        <v>3052304.9989571827</v>
      </c>
      <c r="J24" s="9">
        <v>2774734.0301535102</v>
      </c>
      <c r="K24" s="9">
        <v>1400.2021622481491</v>
      </c>
      <c r="L24" s="9">
        <v>289155.07109004742</v>
      </c>
      <c r="M24" s="18">
        <f t="shared" si="1"/>
        <v>3065289.3034058055</v>
      </c>
      <c r="O24" s="9">
        <f t="shared" si="13"/>
        <v>10269.233358575497</v>
      </c>
      <c r="P24" s="9">
        <f t="shared" si="14"/>
        <v>0</v>
      </c>
      <c r="Q24" s="9">
        <f t="shared" si="15"/>
        <v>2715.0710900474223</v>
      </c>
      <c r="R24" s="13">
        <f t="shared" si="16"/>
        <v>12984.304448622919</v>
      </c>
      <c r="T24" s="9">
        <v>0</v>
      </c>
      <c r="U24" s="9">
        <v>0</v>
      </c>
      <c r="W24" s="21">
        <f t="shared" si="17"/>
        <v>4328.4272284149965</v>
      </c>
      <c r="X24" s="21">
        <f t="shared" si="18"/>
        <v>4344.4980161435969</v>
      </c>
      <c r="Y24" s="9">
        <f t="shared" si="19"/>
        <v>16.070787728600408</v>
      </c>
      <c r="Z24" s="9">
        <f t="shared" si="20"/>
        <v>0</v>
      </c>
      <c r="AA24" s="24">
        <v>639</v>
      </c>
      <c r="AB24" s="21">
        <v>639</v>
      </c>
      <c r="AD24" s="9">
        <f t="shared" si="21"/>
        <v>4326.2359887244675</v>
      </c>
      <c r="AE24" s="9">
        <f t="shared" si="22"/>
        <v>4342.3067764530679</v>
      </c>
      <c r="AF24" s="30">
        <f t="shared" si="23"/>
        <v>16.070787728600408</v>
      </c>
      <c r="AH24" s="27">
        <f t="shared" si="24"/>
        <v>3.7147274837723288E-3</v>
      </c>
      <c r="AI24" s="27">
        <f t="shared" si="25"/>
        <v>3.7147274837725508E-3</v>
      </c>
      <c r="AJ24" s="22">
        <f t="shared" si="26"/>
        <v>16.070787728600408</v>
      </c>
    </row>
    <row r="25" spans="1:36" x14ac:dyDescent="0.2">
      <c r="A25" s="1" t="s">
        <v>40</v>
      </c>
      <c r="B25" s="4" t="s">
        <v>83</v>
      </c>
      <c r="C25" s="4">
        <v>2087</v>
      </c>
      <c r="D25" s="1" t="s">
        <v>84</v>
      </c>
      <c r="E25" s="9">
        <v>1587019.5632173321</v>
      </c>
      <c r="F25" s="9">
        <v>44966.26231786592</v>
      </c>
      <c r="G25" s="9">
        <v>289680</v>
      </c>
      <c r="H25" s="16">
        <f t="shared" si="12"/>
        <v>1921665.825535198</v>
      </c>
      <c r="J25" s="9">
        <v>1715903.294552299</v>
      </c>
      <c r="K25" s="9">
        <v>10109.164582599849</v>
      </c>
      <c r="L25" s="9">
        <v>301423.875</v>
      </c>
      <c r="M25" s="18">
        <f t="shared" si="1"/>
        <v>2027436.3341348988</v>
      </c>
      <c r="O25" s="9">
        <f t="shared" si="13"/>
        <v>128883.73133496684</v>
      </c>
      <c r="P25" s="9">
        <f t="shared" si="14"/>
        <v>-34857.09773526607</v>
      </c>
      <c r="Q25" s="9">
        <f t="shared" si="15"/>
        <v>11743.875</v>
      </c>
      <c r="R25" s="13">
        <f t="shared" si="16"/>
        <v>105770.50859970077</v>
      </c>
      <c r="T25" s="9">
        <v>0</v>
      </c>
      <c r="U25" s="9">
        <v>0</v>
      </c>
      <c r="W25" s="21">
        <f t="shared" si="17"/>
        <v>5421.8798190538137</v>
      </c>
      <c r="X25" s="21">
        <f t="shared" si="18"/>
        <v>5262.2331071185945</v>
      </c>
      <c r="Y25" s="9">
        <f t="shared" si="19"/>
        <v>-159.64671193521917</v>
      </c>
      <c r="Z25" s="9">
        <f t="shared" si="20"/>
        <v>27</v>
      </c>
      <c r="AA25" s="24">
        <v>301</v>
      </c>
      <c r="AB25" s="21">
        <v>328</v>
      </c>
      <c r="AD25" s="9">
        <f t="shared" si="21"/>
        <v>5272.4902432469507</v>
      </c>
      <c r="AE25" s="9">
        <f t="shared" si="22"/>
        <v>5231.4124833911555</v>
      </c>
      <c r="AF25" s="30">
        <f t="shared" si="23"/>
        <v>-41.077759855795193</v>
      </c>
      <c r="AH25" s="27">
        <f t="shared" si="24"/>
        <v>8.1211179951483192E-2</v>
      </c>
      <c r="AI25" s="27">
        <f t="shared" si="25"/>
        <v>-7.7909598615962805E-3</v>
      </c>
      <c r="AJ25" s="22">
        <f t="shared" si="26"/>
        <v>-41.077759855795193</v>
      </c>
    </row>
    <row r="26" spans="1:36" x14ac:dyDescent="0.2">
      <c r="A26" s="1" t="s">
        <v>40</v>
      </c>
      <c r="B26" s="4" t="s">
        <v>85</v>
      </c>
      <c r="C26" s="4">
        <v>2094</v>
      </c>
      <c r="D26" s="1" t="s">
        <v>86</v>
      </c>
      <c r="E26" s="9">
        <v>1806184.8240038899</v>
      </c>
      <c r="F26" s="9">
        <v>26436.143122083329</v>
      </c>
      <c r="G26" s="9">
        <v>284100</v>
      </c>
      <c r="H26" s="16">
        <f t="shared" si="12"/>
        <v>2116720.9671259732</v>
      </c>
      <c r="J26" s="9">
        <v>1842296.526492432</v>
      </c>
      <c r="K26" s="9">
        <v>9941.0726696389665</v>
      </c>
      <c r="L26" s="9">
        <v>290026.21809744783</v>
      </c>
      <c r="M26" s="18">
        <f t="shared" si="1"/>
        <v>2142263.8172595189</v>
      </c>
      <c r="O26" s="9">
        <f t="shared" si="13"/>
        <v>36111.702488542069</v>
      </c>
      <c r="P26" s="9">
        <f t="shared" si="14"/>
        <v>-16495.070452444364</v>
      </c>
      <c r="Q26" s="9">
        <f t="shared" si="15"/>
        <v>5926.2180974478251</v>
      </c>
      <c r="R26" s="13">
        <f t="shared" si="16"/>
        <v>25542.850133545529</v>
      </c>
      <c r="T26" s="9">
        <v>0</v>
      </c>
      <c r="U26" s="9">
        <v>-20066.51168611506</v>
      </c>
      <c r="W26" s="21">
        <f t="shared" si="17"/>
        <v>4212.921763507984</v>
      </c>
      <c r="X26" s="21">
        <f t="shared" si="18"/>
        <v>4209.6309071865253</v>
      </c>
      <c r="Y26" s="9">
        <f t="shared" si="19"/>
        <v>-3.2908563214587048</v>
      </c>
      <c r="Z26" s="9">
        <f t="shared" si="20"/>
        <v>5</v>
      </c>
      <c r="AA26" s="24">
        <v>435</v>
      </c>
      <c r="AB26" s="21">
        <v>440</v>
      </c>
      <c r="AD26" s="9">
        <f t="shared" si="21"/>
        <v>4152.1490206985973</v>
      </c>
      <c r="AE26" s="9">
        <f t="shared" si="22"/>
        <v>4187.037560210073</v>
      </c>
      <c r="AF26" s="30">
        <f t="shared" si="23"/>
        <v>34.888539511475756</v>
      </c>
      <c r="AH26" s="27">
        <f t="shared" si="24"/>
        <v>3.1103247811662627E-2</v>
      </c>
      <c r="AI26" s="27">
        <f t="shared" si="25"/>
        <v>1.9386165450166581E-2</v>
      </c>
      <c r="AJ26" s="22">
        <f t="shared" si="26"/>
        <v>80.494247889009785</v>
      </c>
    </row>
    <row r="27" spans="1:36" x14ac:dyDescent="0.2">
      <c r="A27" s="1" t="s">
        <v>51</v>
      </c>
      <c r="B27" s="4">
        <v>0</v>
      </c>
      <c r="C27" s="4">
        <v>2013</v>
      </c>
      <c r="D27" s="1" t="s">
        <v>87</v>
      </c>
      <c r="E27" s="9">
        <v>946640.27338693081</v>
      </c>
      <c r="F27" s="9">
        <v>0</v>
      </c>
      <c r="G27" s="9">
        <v>128040</v>
      </c>
      <c r="H27" s="16">
        <f t="shared" si="12"/>
        <v>1074680.2733869308</v>
      </c>
      <c r="J27" s="9">
        <v>975246.39161829511</v>
      </c>
      <c r="K27" s="9">
        <v>0</v>
      </c>
      <c r="L27" s="9">
        <v>146742.47191011236</v>
      </c>
      <c r="M27" s="18">
        <f t="shared" si="1"/>
        <v>1121988.8635284074</v>
      </c>
      <c r="O27" s="9">
        <f t="shared" si="13"/>
        <v>28606.118231364293</v>
      </c>
      <c r="P27" s="9">
        <f t="shared" si="14"/>
        <v>0</v>
      </c>
      <c r="Q27" s="9">
        <f t="shared" si="15"/>
        <v>18702.471910112363</v>
      </c>
      <c r="R27" s="13">
        <f t="shared" si="16"/>
        <v>47308.590141476656</v>
      </c>
      <c r="T27" s="9">
        <v>0</v>
      </c>
      <c r="U27" s="9">
        <v>0</v>
      </c>
      <c r="W27" s="21">
        <f t="shared" si="17"/>
        <v>4805.2805755681766</v>
      </c>
      <c r="X27" s="21">
        <f t="shared" si="18"/>
        <v>4780.6195667563488</v>
      </c>
      <c r="Y27" s="9">
        <f t="shared" si="19"/>
        <v>-24.661008811827742</v>
      </c>
      <c r="Z27" s="9">
        <f t="shared" si="20"/>
        <v>7</v>
      </c>
      <c r="AA27" s="24">
        <v>197</v>
      </c>
      <c r="AB27" s="21">
        <v>204</v>
      </c>
      <c r="AD27" s="9">
        <f t="shared" si="21"/>
        <v>4805.2805755681766</v>
      </c>
      <c r="AE27" s="9">
        <f t="shared" si="22"/>
        <v>4780.6195667563488</v>
      </c>
      <c r="AF27" s="30">
        <f t="shared" si="23"/>
        <v>-24.661008811827742</v>
      </c>
      <c r="AH27" s="27">
        <f t="shared" si="24"/>
        <v>3.0218573026706386E-2</v>
      </c>
      <c r="AI27" s="27">
        <f t="shared" si="25"/>
        <v>-5.1320642830334773E-3</v>
      </c>
      <c r="AJ27" s="22">
        <f t="shared" si="26"/>
        <v>-24.661008811827742</v>
      </c>
    </row>
    <row r="28" spans="1:36" x14ac:dyDescent="0.2">
      <c r="A28" s="1" t="s">
        <v>40</v>
      </c>
      <c r="B28" s="4" t="s">
        <v>88</v>
      </c>
      <c r="C28" s="4">
        <v>3024</v>
      </c>
      <c r="D28" s="1" t="s">
        <v>89</v>
      </c>
      <c r="E28" s="9">
        <v>1532957.7544177643</v>
      </c>
      <c r="F28" s="9">
        <v>2047.5</v>
      </c>
      <c r="G28" s="9">
        <v>134640</v>
      </c>
      <c r="H28" s="16">
        <f t="shared" si="12"/>
        <v>1669645.2544177643</v>
      </c>
      <c r="J28" s="9">
        <v>1542062.3155974816</v>
      </c>
      <c r="K28" s="9">
        <v>2047.5</v>
      </c>
      <c r="L28" s="9">
        <v>134640</v>
      </c>
      <c r="M28" s="18">
        <f t="shared" si="1"/>
        <v>1678749.8155974816</v>
      </c>
      <c r="O28" s="9">
        <f t="shared" si="13"/>
        <v>9104.5611797173042</v>
      </c>
      <c r="P28" s="9">
        <f t="shared" si="14"/>
        <v>0</v>
      </c>
      <c r="Q28" s="9">
        <f t="shared" si="15"/>
        <v>0</v>
      </c>
      <c r="R28" s="13">
        <f t="shared" si="16"/>
        <v>9104.5611797173042</v>
      </c>
      <c r="T28" s="9">
        <v>0</v>
      </c>
      <c r="U28" s="9">
        <v>0</v>
      </c>
      <c r="W28" s="21">
        <f t="shared" si="17"/>
        <v>3716.7197443529399</v>
      </c>
      <c r="X28" s="21">
        <f t="shared" si="18"/>
        <v>3729.7338541001968</v>
      </c>
      <c r="Y28" s="9">
        <f t="shared" si="19"/>
        <v>13.014109747256953</v>
      </c>
      <c r="Z28" s="9">
        <f t="shared" si="20"/>
        <v>1</v>
      </c>
      <c r="AA28" s="24">
        <v>413</v>
      </c>
      <c r="AB28" s="21">
        <v>414</v>
      </c>
      <c r="AD28" s="9">
        <f t="shared" si="21"/>
        <v>3711.7621172342961</v>
      </c>
      <c r="AE28" s="9">
        <f t="shared" si="22"/>
        <v>3724.7882019262838</v>
      </c>
      <c r="AF28" s="30">
        <f t="shared" si="23"/>
        <v>13.026084691987762</v>
      </c>
      <c r="AH28" s="27">
        <f t="shared" si="24"/>
        <v>5.9392120581791552E-3</v>
      </c>
      <c r="AI28" s="27">
        <f t="shared" si="25"/>
        <v>3.5094071981351949E-3</v>
      </c>
      <c r="AJ28" s="22">
        <f t="shared" si="26"/>
        <v>13.026084691987762</v>
      </c>
    </row>
    <row r="29" spans="1:36" x14ac:dyDescent="0.2">
      <c r="A29" s="1" t="s">
        <v>40</v>
      </c>
      <c r="B29" s="4" t="s">
        <v>90</v>
      </c>
      <c r="C29" s="4">
        <v>2015</v>
      </c>
      <c r="D29" s="1" t="s">
        <v>91</v>
      </c>
      <c r="E29" s="9">
        <v>919611.16659728566</v>
      </c>
      <c r="F29" s="9">
        <v>0</v>
      </c>
      <c r="G29" s="9">
        <v>108820</v>
      </c>
      <c r="H29" s="16">
        <f t="shared" si="12"/>
        <v>1028431.1665972857</v>
      </c>
      <c r="J29" s="9">
        <v>928157.08261562639</v>
      </c>
      <c r="K29" s="9">
        <v>0</v>
      </c>
      <c r="L29" s="9">
        <v>110431.85929648241</v>
      </c>
      <c r="M29" s="18">
        <f t="shared" si="1"/>
        <v>1038588.9419121088</v>
      </c>
      <c r="O29" s="9">
        <f t="shared" si="13"/>
        <v>8545.9160183407366</v>
      </c>
      <c r="P29" s="9">
        <f t="shared" si="14"/>
        <v>0</v>
      </c>
      <c r="Q29" s="9">
        <f t="shared" si="15"/>
        <v>1611.8592964824056</v>
      </c>
      <c r="R29" s="13">
        <f t="shared" si="16"/>
        <v>10157.775314823142</v>
      </c>
      <c r="T29" s="9">
        <v>0</v>
      </c>
      <c r="U29" s="9">
        <v>-317.49190452881157</v>
      </c>
      <c r="W29" s="21">
        <f t="shared" si="17"/>
        <v>4530.1042689521464</v>
      </c>
      <c r="X29" s="21">
        <f t="shared" si="18"/>
        <v>4594.8370426516158</v>
      </c>
      <c r="Y29" s="9">
        <f t="shared" si="19"/>
        <v>64.732773699469362</v>
      </c>
      <c r="Z29" s="9">
        <f t="shared" si="20"/>
        <v>-1</v>
      </c>
      <c r="AA29" s="24">
        <v>203</v>
      </c>
      <c r="AB29" s="21">
        <v>202</v>
      </c>
      <c r="AD29" s="9">
        <f t="shared" si="21"/>
        <v>4530.1042689521464</v>
      </c>
      <c r="AE29" s="9">
        <f t="shared" si="22"/>
        <v>4594.8370426516158</v>
      </c>
      <c r="AF29" s="30">
        <f t="shared" si="23"/>
        <v>64.732773699469362</v>
      </c>
      <c r="AH29" s="27">
        <f t="shared" si="24"/>
        <v>9.6382125889853398E-3</v>
      </c>
      <c r="AI29" s="27">
        <f t="shared" si="25"/>
        <v>1.4636421562198132E-2</v>
      </c>
      <c r="AJ29" s="22">
        <f t="shared" si="26"/>
        <v>66.304515801097295</v>
      </c>
    </row>
    <row r="30" spans="1:36" x14ac:dyDescent="0.2">
      <c r="A30" s="1" t="s">
        <v>40</v>
      </c>
      <c r="B30" s="4" t="s">
        <v>92</v>
      </c>
      <c r="C30" s="4">
        <v>2186</v>
      </c>
      <c r="D30" s="1" t="s">
        <v>93</v>
      </c>
      <c r="E30" s="9">
        <v>1832409.7167729621</v>
      </c>
      <c r="F30" s="9">
        <v>0</v>
      </c>
      <c r="G30" s="9">
        <v>155760</v>
      </c>
      <c r="H30" s="16">
        <f t="shared" si="12"/>
        <v>1988169.7167729621</v>
      </c>
      <c r="J30" s="9">
        <v>1816668.6335507918</v>
      </c>
      <c r="K30" s="9">
        <v>0</v>
      </c>
      <c r="L30" s="9">
        <v>156123.07692307694</v>
      </c>
      <c r="M30" s="18">
        <f t="shared" si="1"/>
        <v>1972791.7104738688</v>
      </c>
      <c r="O30" s="9">
        <f t="shared" si="13"/>
        <v>-15741.08322217036</v>
      </c>
      <c r="P30" s="9">
        <f t="shared" si="14"/>
        <v>0</v>
      </c>
      <c r="Q30" s="9">
        <f t="shared" si="15"/>
        <v>363.07692307693651</v>
      </c>
      <c r="R30" s="13">
        <f t="shared" si="16"/>
        <v>-15378.006299093424</v>
      </c>
      <c r="T30" s="9">
        <v>0</v>
      </c>
      <c r="U30" s="9">
        <v>0</v>
      </c>
      <c r="W30" s="21">
        <f t="shared" si="17"/>
        <v>4202.7745797545003</v>
      </c>
      <c r="X30" s="21">
        <f t="shared" si="18"/>
        <v>4224.8107756995159</v>
      </c>
      <c r="Y30" s="9">
        <f t="shared" si="19"/>
        <v>22.036195945015606</v>
      </c>
      <c r="Z30" s="9">
        <f t="shared" si="20"/>
        <v>-6</v>
      </c>
      <c r="AA30" s="24">
        <v>436</v>
      </c>
      <c r="AB30" s="21">
        <v>430</v>
      </c>
      <c r="AD30" s="9">
        <f t="shared" si="21"/>
        <v>4202.7745797545003</v>
      </c>
      <c r="AE30" s="9">
        <f t="shared" si="22"/>
        <v>4224.8107756995159</v>
      </c>
      <c r="AF30" s="30">
        <f t="shared" si="23"/>
        <v>22.036195945015606</v>
      </c>
      <c r="AH30" s="27">
        <f t="shared" si="24"/>
        <v>-8.5903731453093046E-3</v>
      </c>
      <c r="AI30" s="27">
        <f t="shared" si="25"/>
        <v>5.2432495549887825E-3</v>
      </c>
      <c r="AJ30" s="22">
        <f t="shared" si="26"/>
        <v>22.036195945015606</v>
      </c>
    </row>
    <row r="31" spans="1:36" x14ac:dyDescent="0.2">
      <c r="A31" s="1" t="s">
        <v>40</v>
      </c>
      <c r="B31" s="4" t="s">
        <v>94</v>
      </c>
      <c r="C31" s="4">
        <v>2110</v>
      </c>
      <c r="D31" s="1" t="s">
        <v>95</v>
      </c>
      <c r="E31" s="9">
        <v>1546666.3814273835</v>
      </c>
      <c r="F31" s="9">
        <v>0</v>
      </c>
      <c r="G31" s="9">
        <v>147380</v>
      </c>
      <c r="H31" s="16">
        <f t="shared" si="12"/>
        <v>1694046.3814273835</v>
      </c>
      <c r="J31" s="9">
        <v>1551978.4536830159</v>
      </c>
      <c r="K31" s="9">
        <v>0</v>
      </c>
      <c r="L31" s="9">
        <v>146726.28571428571</v>
      </c>
      <c r="M31" s="18">
        <f t="shared" si="1"/>
        <v>1698704.7393973016</v>
      </c>
      <c r="O31" s="9">
        <f t="shared" si="13"/>
        <v>5312.0722556323744</v>
      </c>
      <c r="P31" s="9">
        <f t="shared" si="14"/>
        <v>0</v>
      </c>
      <c r="Q31" s="9">
        <f t="shared" si="15"/>
        <v>-653.71428571428987</v>
      </c>
      <c r="R31" s="13">
        <f t="shared" si="16"/>
        <v>4658.3579699180846</v>
      </c>
      <c r="T31" s="9">
        <v>0</v>
      </c>
      <c r="U31" s="9">
        <v>0</v>
      </c>
      <c r="W31" s="21">
        <f t="shared" si="17"/>
        <v>3700.1588072425443</v>
      </c>
      <c r="X31" s="21">
        <f t="shared" si="18"/>
        <v>3712.8671140742008</v>
      </c>
      <c r="Y31" s="9">
        <f t="shared" si="19"/>
        <v>12.7083068316565</v>
      </c>
      <c r="Z31" s="9">
        <f t="shared" si="20"/>
        <v>0</v>
      </c>
      <c r="AA31" s="24">
        <v>418</v>
      </c>
      <c r="AB31" s="21">
        <v>418</v>
      </c>
      <c r="AD31" s="9">
        <f t="shared" si="21"/>
        <v>3700.1588072425443</v>
      </c>
      <c r="AE31" s="9">
        <f t="shared" si="22"/>
        <v>3712.8671140742008</v>
      </c>
      <c r="AF31" s="30">
        <f t="shared" si="23"/>
        <v>12.7083068316565</v>
      </c>
      <c r="AH31" s="27">
        <f t="shared" si="24"/>
        <v>3.4345301090270564E-3</v>
      </c>
      <c r="AI31" s="27">
        <f t="shared" si="25"/>
        <v>3.4345301090270564E-3</v>
      </c>
      <c r="AJ31" s="22">
        <f t="shared" si="26"/>
        <v>12.7083068316565</v>
      </c>
    </row>
    <row r="32" spans="1:36" x14ac:dyDescent="0.2">
      <c r="A32" s="1" t="s">
        <v>40</v>
      </c>
      <c r="B32" s="4" t="s">
        <v>96</v>
      </c>
      <c r="C32" s="4">
        <v>2111</v>
      </c>
      <c r="D32" s="1" t="s">
        <v>97</v>
      </c>
      <c r="E32" s="9">
        <v>1462141.6834678827</v>
      </c>
      <c r="F32" s="9">
        <v>27666.84520639999</v>
      </c>
      <c r="G32" s="9">
        <v>70840</v>
      </c>
      <c r="H32" s="16">
        <f t="shared" si="12"/>
        <v>1560648.5286742826</v>
      </c>
      <c r="J32" s="9">
        <v>1460736.3557831203</v>
      </c>
      <c r="K32" s="9">
        <v>6992.1527430555552</v>
      </c>
      <c r="L32" s="9">
        <v>70546.666666666657</v>
      </c>
      <c r="M32" s="18">
        <f t="shared" si="1"/>
        <v>1538275.1751928425</v>
      </c>
      <c r="O32" s="9">
        <f t="shared" si="13"/>
        <v>-1405.327684762422</v>
      </c>
      <c r="P32" s="9">
        <f t="shared" si="14"/>
        <v>-20674.692463344436</v>
      </c>
      <c r="Q32" s="9">
        <f t="shared" si="15"/>
        <v>-293.33333333334303</v>
      </c>
      <c r="R32" s="13">
        <f t="shared" si="16"/>
        <v>-22373.353481440201</v>
      </c>
      <c r="T32" s="9">
        <v>0</v>
      </c>
      <c r="U32" s="9">
        <v>0</v>
      </c>
      <c r="W32" s="21">
        <f t="shared" si="17"/>
        <v>3572.6823229599104</v>
      </c>
      <c r="X32" s="21">
        <f t="shared" si="18"/>
        <v>3536.6952012678935</v>
      </c>
      <c r="Y32" s="9">
        <f t="shared" si="19"/>
        <v>-35.987121692016899</v>
      </c>
      <c r="Z32" s="9">
        <f t="shared" si="20"/>
        <v>-2</v>
      </c>
      <c r="AA32" s="24">
        <v>417</v>
      </c>
      <c r="AB32" s="21">
        <v>415</v>
      </c>
      <c r="AD32" s="9">
        <f t="shared" si="21"/>
        <v>3506.3349723450424</v>
      </c>
      <c r="AE32" s="9">
        <f t="shared" si="22"/>
        <v>3519.8466404412538</v>
      </c>
      <c r="AF32" s="30">
        <f t="shared" si="23"/>
        <v>13.511668096211451</v>
      </c>
      <c r="AH32" s="27">
        <f t="shared" si="24"/>
        <v>-9.6114330139973614E-4</v>
      </c>
      <c r="AI32" s="27">
        <f t="shared" si="25"/>
        <v>3.853501791123648E-3</v>
      </c>
      <c r="AJ32" s="22">
        <f t="shared" si="26"/>
        <v>13.511668096211451</v>
      </c>
    </row>
    <row r="33" spans="1:36" x14ac:dyDescent="0.2">
      <c r="A33" s="1" t="s">
        <v>40</v>
      </c>
      <c r="B33" s="4" t="s">
        <v>98</v>
      </c>
      <c r="C33" s="4">
        <v>2024</v>
      </c>
      <c r="D33" s="1" t="s">
        <v>99</v>
      </c>
      <c r="E33" s="9">
        <v>2363966.0380438198</v>
      </c>
      <c r="F33" s="9">
        <v>26824.226448666086</v>
      </c>
      <c r="G33" s="9">
        <v>281740</v>
      </c>
      <c r="H33" s="16">
        <f t="shared" si="12"/>
        <v>2672530.2644924861</v>
      </c>
      <c r="J33" s="9">
        <v>2447025.3943160265</v>
      </c>
      <c r="K33" s="9">
        <v>0</v>
      </c>
      <c r="L33" s="9">
        <v>290013.53043478262</v>
      </c>
      <c r="M33" s="18">
        <f t="shared" si="1"/>
        <v>2737038.9247508091</v>
      </c>
      <c r="O33" s="9">
        <f t="shared" si="13"/>
        <v>83059.356272206642</v>
      </c>
      <c r="P33" s="9">
        <f t="shared" si="14"/>
        <v>-26824.226448666086</v>
      </c>
      <c r="Q33" s="9">
        <f t="shared" si="15"/>
        <v>8273.5304347826168</v>
      </c>
      <c r="R33" s="13">
        <f t="shared" si="16"/>
        <v>64508.660258323172</v>
      </c>
      <c r="T33" s="9">
        <v>0</v>
      </c>
      <c r="U33" s="9">
        <v>0</v>
      </c>
      <c r="W33" s="21">
        <f t="shared" si="17"/>
        <v>4179.7032596022482</v>
      </c>
      <c r="X33" s="21">
        <f t="shared" si="18"/>
        <v>4133.4888417500451</v>
      </c>
      <c r="Y33" s="9">
        <f t="shared" si="19"/>
        <v>-46.214417852203042</v>
      </c>
      <c r="Z33" s="9">
        <f t="shared" si="20"/>
        <v>20</v>
      </c>
      <c r="AA33" s="24">
        <v>572</v>
      </c>
      <c r="AB33" s="21">
        <v>592</v>
      </c>
      <c r="AD33" s="9">
        <f t="shared" si="21"/>
        <v>4132.8077588178667</v>
      </c>
      <c r="AE33" s="9">
        <f t="shared" si="22"/>
        <v>4133.4888417500451</v>
      </c>
      <c r="AF33" s="30">
        <f t="shared" si="23"/>
        <v>0.68108293217846949</v>
      </c>
      <c r="AH33" s="27">
        <f t="shared" si="24"/>
        <v>3.5135596254562973E-2</v>
      </c>
      <c r="AI33" s="27">
        <f t="shared" si="25"/>
        <v>1.6479908380095942E-4</v>
      </c>
      <c r="AJ33" s="22">
        <f t="shared" si="26"/>
        <v>0.68108293217846949</v>
      </c>
    </row>
    <row r="34" spans="1:36" x14ac:dyDescent="0.2">
      <c r="A34" s="1" t="s">
        <v>40</v>
      </c>
      <c r="B34" s="4" t="s">
        <v>100</v>
      </c>
      <c r="C34" s="4">
        <v>2112</v>
      </c>
      <c r="D34" s="1" t="s">
        <v>101</v>
      </c>
      <c r="E34" s="9">
        <v>909540.37794297165</v>
      </c>
      <c r="F34" s="9">
        <v>10729.690579466449</v>
      </c>
      <c r="G34" s="9">
        <v>63200</v>
      </c>
      <c r="H34" s="16">
        <f t="shared" si="12"/>
        <v>983470.06852243806</v>
      </c>
      <c r="J34" s="9">
        <v>938899.19180698786</v>
      </c>
      <c r="K34" s="9">
        <v>13436.107637666373</v>
      </c>
      <c r="L34" s="9">
        <v>64770.044052863435</v>
      </c>
      <c r="M34" s="18">
        <f t="shared" si="1"/>
        <v>1017105.3434975178</v>
      </c>
      <c r="O34" s="9">
        <f t="shared" si="13"/>
        <v>29358.813864016207</v>
      </c>
      <c r="P34" s="9">
        <f t="shared" si="14"/>
        <v>2706.4170581999242</v>
      </c>
      <c r="Q34" s="9">
        <f t="shared" si="15"/>
        <v>1570.0440528634354</v>
      </c>
      <c r="R34" s="13">
        <f t="shared" si="16"/>
        <v>33635.274975079563</v>
      </c>
      <c r="T34" s="9">
        <v>0</v>
      </c>
      <c r="U34" s="9">
        <v>0</v>
      </c>
      <c r="W34" s="21">
        <f t="shared" si="17"/>
        <v>4090.089193433058</v>
      </c>
      <c r="X34" s="21">
        <f t="shared" si="18"/>
        <v>4087.2759632817779</v>
      </c>
      <c r="Y34" s="9">
        <f t="shared" si="19"/>
        <v>-2.813230151280095</v>
      </c>
      <c r="Z34" s="9">
        <f t="shared" si="20"/>
        <v>8</v>
      </c>
      <c r="AA34" s="24">
        <v>225</v>
      </c>
      <c r="AB34" s="21">
        <v>233</v>
      </c>
      <c r="AD34" s="9">
        <f t="shared" si="21"/>
        <v>4042.4016797465406</v>
      </c>
      <c r="AE34" s="9">
        <f t="shared" si="22"/>
        <v>4029.6102652660425</v>
      </c>
      <c r="AF34" s="30">
        <f t="shared" si="23"/>
        <v>-12.791414480498133</v>
      </c>
      <c r="AH34" s="27">
        <f t="shared" si="24"/>
        <v>3.2278736135293418E-2</v>
      </c>
      <c r="AI34" s="27">
        <f t="shared" si="25"/>
        <v>-3.1643105989656028E-3</v>
      </c>
      <c r="AJ34" s="22">
        <f t="shared" si="26"/>
        <v>-12.791414480498133</v>
      </c>
    </row>
    <row r="35" spans="1:36" x14ac:dyDescent="0.2">
      <c r="A35" s="1" t="s">
        <v>40</v>
      </c>
      <c r="B35" s="4" t="s">
        <v>102</v>
      </c>
      <c r="C35" s="4">
        <v>2167</v>
      </c>
      <c r="D35" s="1" t="s">
        <v>103</v>
      </c>
      <c r="E35" s="9">
        <v>811454.91391587653</v>
      </c>
      <c r="F35" s="9">
        <v>0</v>
      </c>
      <c r="G35" s="9">
        <v>95620</v>
      </c>
      <c r="H35" s="16">
        <f t="shared" si="12"/>
        <v>907074.91391587653</v>
      </c>
      <c r="J35" s="9">
        <v>814052.3420855127</v>
      </c>
      <c r="K35" s="9">
        <v>0</v>
      </c>
      <c r="L35" s="9">
        <v>94228.118811881184</v>
      </c>
      <c r="M35" s="18">
        <f t="shared" si="1"/>
        <v>908280.46089739387</v>
      </c>
      <c r="O35" s="9">
        <f t="shared" si="13"/>
        <v>2597.4281696361722</v>
      </c>
      <c r="P35" s="9">
        <f t="shared" si="14"/>
        <v>0</v>
      </c>
      <c r="Q35" s="9">
        <f t="shared" si="15"/>
        <v>-1391.8811881188158</v>
      </c>
      <c r="R35" s="13">
        <f t="shared" si="16"/>
        <v>1205.5469815173565</v>
      </c>
      <c r="T35" s="9">
        <v>0</v>
      </c>
      <c r="U35" s="9">
        <v>0</v>
      </c>
      <c r="W35" s="21">
        <f t="shared" si="17"/>
        <v>4248.4550466799819</v>
      </c>
      <c r="X35" s="21">
        <f t="shared" si="18"/>
        <v>4262.0541470445687</v>
      </c>
      <c r="Y35" s="9">
        <f t="shared" si="19"/>
        <v>13.599100364586775</v>
      </c>
      <c r="Z35" s="9">
        <f t="shared" si="20"/>
        <v>0</v>
      </c>
      <c r="AA35" s="24">
        <v>191</v>
      </c>
      <c r="AB35" s="21">
        <v>191</v>
      </c>
      <c r="AD35" s="9">
        <f t="shared" si="21"/>
        <v>4248.4550466799819</v>
      </c>
      <c r="AE35" s="9">
        <f t="shared" si="22"/>
        <v>4262.0541470445687</v>
      </c>
      <c r="AF35" s="30">
        <f t="shared" si="23"/>
        <v>13.599100364586775</v>
      </c>
      <c r="AH35" s="27">
        <f t="shared" si="24"/>
        <v>3.2009519260924879E-3</v>
      </c>
      <c r="AI35" s="27">
        <f t="shared" si="25"/>
        <v>3.2009519260922659E-3</v>
      </c>
      <c r="AJ35" s="22">
        <f t="shared" si="26"/>
        <v>13.599100364586775</v>
      </c>
    </row>
    <row r="36" spans="1:36" x14ac:dyDescent="0.2">
      <c r="A36" s="1" t="s">
        <v>51</v>
      </c>
      <c r="B36" s="4">
        <v>0</v>
      </c>
      <c r="C36" s="4" t="s">
        <v>104</v>
      </c>
      <c r="D36" s="1" t="s">
        <v>105</v>
      </c>
      <c r="E36" s="9">
        <v>604030.5665297939</v>
      </c>
      <c r="F36" s="9">
        <v>110415</v>
      </c>
      <c r="G36" s="9">
        <v>26400</v>
      </c>
      <c r="H36" s="16">
        <f t="shared" si="12"/>
        <v>740845.5665297939</v>
      </c>
      <c r="J36" s="9">
        <v>844482.8096044854</v>
      </c>
      <c r="K36" s="9">
        <v>85415.3</v>
      </c>
      <c r="L36" s="9">
        <v>39489.075630252104</v>
      </c>
      <c r="M36" s="18">
        <f t="shared" si="1"/>
        <v>969387.18523473758</v>
      </c>
      <c r="O36" s="9">
        <f t="shared" si="13"/>
        <v>240452.24307469151</v>
      </c>
      <c r="P36" s="9">
        <f t="shared" si="14"/>
        <v>-24999.699999999997</v>
      </c>
      <c r="Q36" s="9">
        <f t="shared" si="15"/>
        <v>13089.075630252104</v>
      </c>
      <c r="R36" s="13">
        <f t="shared" si="16"/>
        <v>228541.6187049436</v>
      </c>
      <c r="T36" s="9">
        <v>0</v>
      </c>
      <c r="U36" s="9">
        <v>0</v>
      </c>
      <c r="W36" s="21">
        <f t="shared" si="17"/>
        <v>4639.2569255181425</v>
      </c>
      <c r="X36" s="21">
        <f t="shared" si="18"/>
        <v>4325.1074865324908</v>
      </c>
      <c r="Y36" s="9">
        <f t="shared" si="19"/>
        <v>-314.14943898565161</v>
      </c>
      <c r="Z36" s="9">
        <f t="shared" si="20"/>
        <v>61</v>
      </c>
      <c r="AA36" s="24">
        <v>154</v>
      </c>
      <c r="AB36" s="21">
        <v>215</v>
      </c>
      <c r="AD36" s="9">
        <f t="shared" si="21"/>
        <v>3922.2764060376226</v>
      </c>
      <c r="AE36" s="9">
        <f t="shared" si="22"/>
        <v>3927.8270214162112</v>
      </c>
      <c r="AF36" s="30">
        <f t="shared" si="23"/>
        <v>5.5506153785886454</v>
      </c>
      <c r="AH36" s="27">
        <f t="shared" si="24"/>
        <v>0.39807959464056553</v>
      </c>
      <c r="AI36" s="27">
        <f t="shared" si="25"/>
        <v>1.4151515099865009E-3</v>
      </c>
      <c r="AJ36" s="22">
        <f t="shared" si="26"/>
        <v>5.5506153785886454</v>
      </c>
    </row>
    <row r="37" spans="1:36" x14ac:dyDescent="0.2">
      <c r="A37" s="1" t="s">
        <v>51</v>
      </c>
      <c r="B37" s="4">
        <v>0</v>
      </c>
      <c r="C37" s="4">
        <v>2018</v>
      </c>
      <c r="D37" s="1" t="s">
        <v>106</v>
      </c>
      <c r="E37" s="9">
        <v>1933992.3815782971</v>
      </c>
      <c r="F37" s="9">
        <v>0</v>
      </c>
      <c r="G37" s="9">
        <v>288180</v>
      </c>
      <c r="H37" s="16">
        <f t="shared" si="12"/>
        <v>2222172.3815782974</v>
      </c>
      <c r="J37" s="9">
        <v>1941971.563784037</v>
      </c>
      <c r="K37" s="9">
        <v>0</v>
      </c>
      <c r="L37" s="9">
        <v>289518.76777251187</v>
      </c>
      <c r="M37" s="18">
        <f t="shared" si="1"/>
        <v>2231490.3315565488</v>
      </c>
      <c r="O37" s="9">
        <f t="shared" si="13"/>
        <v>7979.1822057398967</v>
      </c>
      <c r="P37" s="9">
        <f t="shared" si="14"/>
        <v>0</v>
      </c>
      <c r="Q37" s="9">
        <f t="shared" si="15"/>
        <v>1338.7677725118701</v>
      </c>
      <c r="R37" s="13">
        <f t="shared" si="16"/>
        <v>9317.9499782517669</v>
      </c>
      <c r="T37" s="9">
        <v>0</v>
      </c>
      <c r="U37" s="9">
        <v>-13570.347775135422</v>
      </c>
      <c r="W37" s="21">
        <f t="shared" si="17"/>
        <v>4539.888219667364</v>
      </c>
      <c r="X37" s="21">
        <f t="shared" si="18"/>
        <v>4580.1216126982008</v>
      </c>
      <c r="Y37" s="9">
        <f t="shared" si="19"/>
        <v>40.233393030836851</v>
      </c>
      <c r="Z37" s="9">
        <f t="shared" si="20"/>
        <v>-2</v>
      </c>
      <c r="AA37" s="24">
        <v>426</v>
      </c>
      <c r="AB37" s="21">
        <v>424</v>
      </c>
      <c r="AD37" s="9">
        <f t="shared" si="21"/>
        <v>4539.888219667364</v>
      </c>
      <c r="AE37" s="9">
        <f t="shared" si="22"/>
        <v>4580.1216126982008</v>
      </c>
      <c r="AF37" s="30">
        <f t="shared" si="23"/>
        <v>40.233393030836851</v>
      </c>
      <c r="AH37" s="27">
        <f t="shared" si="24"/>
        <v>1.1142510273638884E-2</v>
      </c>
      <c r="AI37" s="27">
        <f t="shared" si="25"/>
        <v>1.591205041643895E-2</v>
      </c>
      <c r="AJ37" s="22">
        <f t="shared" si="26"/>
        <v>72.238930236344459</v>
      </c>
    </row>
    <row r="38" spans="1:36" x14ac:dyDescent="0.2">
      <c r="A38" s="1" t="s">
        <v>74</v>
      </c>
      <c r="B38" s="4">
        <v>0</v>
      </c>
      <c r="C38" s="4">
        <v>2008</v>
      </c>
      <c r="D38" s="1" t="s">
        <v>107</v>
      </c>
      <c r="E38" s="9">
        <v>846228.39627726132</v>
      </c>
      <c r="F38" s="9">
        <v>0</v>
      </c>
      <c r="G38" s="9">
        <v>34320</v>
      </c>
      <c r="H38" s="16">
        <f t="shared" si="12"/>
        <v>880548.39627726132</v>
      </c>
      <c r="J38" s="9">
        <v>1051851.0795900463</v>
      </c>
      <c r="K38" s="9">
        <v>0</v>
      </c>
      <c r="L38" s="9">
        <v>47909.798657718122</v>
      </c>
      <c r="M38" s="18">
        <f t="shared" si="1"/>
        <v>1099760.8782477644</v>
      </c>
      <c r="O38" s="9">
        <f t="shared" si="13"/>
        <v>205622.683312785</v>
      </c>
      <c r="P38" s="9">
        <f t="shared" si="14"/>
        <v>0</v>
      </c>
      <c r="Q38" s="9">
        <f t="shared" si="15"/>
        <v>13589.798657718122</v>
      </c>
      <c r="R38" s="13">
        <f t="shared" si="16"/>
        <v>219212.48197050311</v>
      </c>
      <c r="T38" s="9">
        <v>3051.6695134496549</v>
      </c>
      <c r="U38" s="9">
        <v>0</v>
      </c>
      <c r="W38" s="21">
        <f t="shared" si="17"/>
        <v>4549.615033748717</v>
      </c>
      <c r="X38" s="21">
        <f t="shared" si="18"/>
        <v>4328.6052658026601</v>
      </c>
      <c r="Y38" s="9">
        <f t="shared" si="19"/>
        <v>-221.00976794605685</v>
      </c>
      <c r="Z38" s="9">
        <f t="shared" si="20"/>
        <v>57</v>
      </c>
      <c r="AA38" s="24">
        <v>186</v>
      </c>
      <c r="AB38" s="21">
        <v>243</v>
      </c>
      <c r="AD38" s="9">
        <f t="shared" si="21"/>
        <v>4549.615033748717</v>
      </c>
      <c r="AE38" s="9">
        <f t="shared" si="22"/>
        <v>4328.6052658026601</v>
      </c>
      <c r="AF38" s="30">
        <f t="shared" si="23"/>
        <v>-221.00976794605685</v>
      </c>
      <c r="AH38" s="27">
        <f t="shared" si="24"/>
        <v>0.23938101662682132</v>
      </c>
      <c r="AI38" s="27">
        <f t="shared" si="25"/>
        <v>-5.1337987273297192E-2</v>
      </c>
      <c r="AJ38" s="22">
        <f t="shared" si="26"/>
        <v>-233.56807870099328</v>
      </c>
    </row>
    <row r="39" spans="1:36" x14ac:dyDescent="0.2">
      <c r="A39" s="1" t="s">
        <v>40</v>
      </c>
      <c r="B39" s="4" t="s">
        <v>108</v>
      </c>
      <c r="C39" s="4">
        <v>3028</v>
      </c>
      <c r="D39" s="1" t="s">
        <v>109</v>
      </c>
      <c r="E39" s="9">
        <v>813396.06240598019</v>
      </c>
      <c r="F39" s="9">
        <v>0</v>
      </c>
      <c r="G39" s="9">
        <v>29880</v>
      </c>
      <c r="H39" s="16">
        <f t="shared" si="12"/>
        <v>843276.06240598019</v>
      </c>
      <c r="J39" s="9">
        <v>809901.47560812533</v>
      </c>
      <c r="K39" s="9">
        <v>0</v>
      </c>
      <c r="L39" s="9">
        <v>29705.66037735849</v>
      </c>
      <c r="M39" s="18">
        <f t="shared" si="1"/>
        <v>839607.13598548376</v>
      </c>
      <c r="O39" s="9">
        <f t="shared" si="13"/>
        <v>-3494.5867978548631</v>
      </c>
      <c r="P39" s="9">
        <f t="shared" si="14"/>
        <v>0</v>
      </c>
      <c r="Q39" s="9">
        <f t="shared" si="15"/>
        <v>-174.33962264150978</v>
      </c>
      <c r="R39" s="13">
        <f t="shared" si="16"/>
        <v>-3668.9264204963729</v>
      </c>
      <c r="T39" s="9">
        <v>0</v>
      </c>
      <c r="U39" s="9">
        <v>0</v>
      </c>
      <c r="W39" s="21">
        <f t="shared" si="17"/>
        <v>3836.7738792734913</v>
      </c>
      <c r="X39" s="21">
        <f t="shared" si="18"/>
        <v>3856.6736933720254</v>
      </c>
      <c r="Y39" s="9">
        <f t="shared" si="19"/>
        <v>19.89981409853408</v>
      </c>
      <c r="Z39" s="9">
        <f t="shared" si="20"/>
        <v>-2</v>
      </c>
      <c r="AA39" s="24">
        <v>212</v>
      </c>
      <c r="AB39" s="21">
        <v>210</v>
      </c>
      <c r="AD39" s="9">
        <f t="shared" si="21"/>
        <v>3836.7738792734913</v>
      </c>
      <c r="AE39" s="9">
        <f t="shared" si="22"/>
        <v>3856.6736933720254</v>
      </c>
      <c r="AF39" s="30">
        <f t="shared" si="23"/>
        <v>19.89981409853408</v>
      </c>
      <c r="AH39" s="27">
        <f t="shared" si="24"/>
        <v>-4.296291756709647E-3</v>
      </c>
      <c r="AI39" s="27">
        <f t="shared" si="25"/>
        <v>5.1866007027503436E-3</v>
      </c>
      <c r="AJ39" s="22">
        <f t="shared" si="26"/>
        <v>19.89981409853408</v>
      </c>
    </row>
    <row r="40" spans="1:36" x14ac:dyDescent="0.2">
      <c r="A40" s="1" t="s">
        <v>40</v>
      </c>
      <c r="B40" s="4" t="s">
        <v>110</v>
      </c>
      <c r="C40" s="4">
        <v>2147</v>
      </c>
      <c r="D40" s="1" t="s">
        <v>111</v>
      </c>
      <c r="E40" s="9">
        <v>788766.00185415032</v>
      </c>
      <c r="F40" s="9">
        <v>0</v>
      </c>
      <c r="G40" s="9">
        <v>29920</v>
      </c>
      <c r="H40" s="16">
        <f t="shared" si="12"/>
        <v>818686.00185415032</v>
      </c>
      <c r="J40" s="9">
        <v>791714.3686910707</v>
      </c>
      <c r="K40" s="9">
        <v>0</v>
      </c>
      <c r="L40" s="9">
        <v>30200</v>
      </c>
      <c r="M40" s="18">
        <f t="shared" si="1"/>
        <v>821914.3686910707</v>
      </c>
      <c r="O40" s="9">
        <f t="shared" si="13"/>
        <v>2948.3668369203806</v>
      </c>
      <c r="P40" s="9">
        <f t="shared" si="14"/>
        <v>0</v>
      </c>
      <c r="Q40" s="9">
        <f t="shared" si="15"/>
        <v>280</v>
      </c>
      <c r="R40" s="13">
        <f t="shared" si="16"/>
        <v>3228.3668369203806</v>
      </c>
      <c r="T40" s="9">
        <v>0</v>
      </c>
      <c r="U40" s="9">
        <v>0</v>
      </c>
      <c r="W40" s="21">
        <f t="shared" si="17"/>
        <v>3943.8300092707518</v>
      </c>
      <c r="X40" s="21">
        <f t="shared" si="18"/>
        <v>3958.5718434553537</v>
      </c>
      <c r="Y40" s="9">
        <f t="shared" si="19"/>
        <v>14.741834184601885</v>
      </c>
      <c r="Z40" s="9">
        <f t="shared" si="20"/>
        <v>0</v>
      </c>
      <c r="AA40" s="24">
        <v>200</v>
      </c>
      <c r="AB40" s="21">
        <v>200</v>
      </c>
      <c r="AD40" s="9">
        <f t="shared" si="21"/>
        <v>3943.8300092707518</v>
      </c>
      <c r="AE40" s="9">
        <f t="shared" si="22"/>
        <v>3958.5718434553537</v>
      </c>
      <c r="AF40" s="30">
        <f t="shared" si="23"/>
        <v>14.741834184601885</v>
      </c>
      <c r="AH40" s="27">
        <f t="shared" si="24"/>
        <v>3.7379486818520657E-3</v>
      </c>
      <c r="AI40" s="27">
        <f t="shared" si="25"/>
        <v>3.7379486818520657E-3</v>
      </c>
      <c r="AJ40" s="22">
        <f t="shared" si="26"/>
        <v>14.741834184601885</v>
      </c>
    </row>
    <row r="41" spans="1:36" x14ac:dyDescent="0.2">
      <c r="A41" s="1" t="s">
        <v>40</v>
      </c>
      <c r="B41" s="4" t="s">
        <v>112</v>
      </c>
      <c r="C41" s="4">
        <v>2120</v>
      </c>
      <c r="D41" s="1" t="s">
        <v>113</v>
      </c>
      <c r="E41" s="9">
        <v>1768560.6479504209</v>
      </c>
      <c r="F41" s="9">
        <v>0</v>
      </c>
      <c r="G41" s="9">
        <v>204600</v>
      </c>
      <c r="H41" s="16">
        <f t="shared" si="12"/>
        <v>1973160.6479504209</v>
      </c>
      <c r="J41" s="9">
        <v>1725935.0741394549</v>
      </c>
      <c r="K41" s="9">
        <v>0</v>
      </c>
      <c r="L41" s="9">
        <v>201001.50753768845</v>
      </c>
      <c r="M41" s="18">
        <f t="shared" si="1"/>
        <v>1926936.5816771432</v>
      </c>
      <c r="O41" s="9">
        <f t="shared" si="13"/>
        <v>-42625.573810965987</v>
      </c>
      <c r="P41" s="9">
        <f t="shared" si="14"/>
        <v>0</v>
      </c>
      <c r="Q41" s="9">
        <f t="shared" si="15"/>
        <v>-3598.4924623115512</v>
      </c>
      <c r="R41" s="13">
        <f t="shared" si="16"/>
        <v>-46224.066273277538</v>
      </c>
      <c r="T41" s="9">
        <v>0</v>
      </c>
      <c r="U41" s="9">
        <v>0</v>
      </c>
      <c r="W41" s="21">
        <f t="shared" si="17"/>
        <v>4377.6253662139134</v>
      </c>
      <c r="X41" s="21">
        <f t="shared" si="18"/>
        <v>4380.5458734503927</v>
      </c>
      <c r="Y41" s="9">
        <f t="shared" si="19"/>
        <v>2.9205072364793523</v>
      </c>
      <c r="Z41" s="9">
        <f t="shared" si="20"/>
        <v>-10</v>
      </c>
      <c r="AA41" s="24">
        <v>404</v>
      </c>
      <c r="AB41" s="21">
        <v>394</v>
      </c>
      <c r="AD41" s="9">
        <f t="shared" si="21"/>
        <v>4377.6253662139134</v>
      </c>
      <c r="AE41" s="9">
        <f t="shared" si="22"/>
        <v>4380.5458734503927</v>
      </c>
      <c r="AF41" s="30">
        <f t="shared" si="23"/>
        <v>2.9205072364793523</v>
      </c>
      <c r="AH41" s="27">
        <f t="shared" si="24"/>
        <v>-2.4101844548200635E-2</v>
      </c>
      <c r="AI41" s="27">
        <f t="shared" si="25"/>
        <v>6.6714416884994243E-4</v>
      </c>
      <c r="AJ41" s="22">
        <f t="shared" si="26"/>
        <v>2.9205072364793523</v>
      </c>
    </row>
    <row r="42" spans="1:36" x14ac:dyDescent="0.2">
      <c r="A42" s="1" t="s">
        <v>40</v>
      </c>
      <c r="B42" s="4" t="s">
        <v>114</v>
      </c>
      <c r="C42" s="4">
        <v>2113</v>
      </c>
      <c r="D42" s="1" t="s">
        <v>115</v>
      </c>
      <c r="E42" s="9">
        <v>1508797.4120174984</v>
      </c>
      <c r="F42" s="9">
        <v>26888.269542797381</v>
      </c>
      <c r="G42" s="9">
        <v>31520</v>
      </c>
      <c r="H42" s="16">
        <f t="shared" si="12"/>
        <v>1567205.6815602959</v>
      </c>
      <c r="J42" s="9">
        <v>1558726.6614706367</v>
      </c>
      <c r="K42" s="9">
        <v>25578.250957697575</v>
      </c>
      <c r="L42" s="9">
        <v>32333.453724604966</v>
      </c>
      <c r="M42" s="18">
        <f t="shared" si="1"/>
        <v>1616638.3661529394</v>
      </c>
      <c r="O42" s="9">
        <f t="shared" si="13"/>
        <v>49929.249453138327</v>
      </c>
      <c r="P42" s="9">
        <f t="shared" si="14"/>
        <v>-1310.0185850998059</v>
      </c>
      <c r="Q42" s="9">
        <f t="shared" si="15"/>
        <v>813.45372460496583</v>
      </c>
      <c r="R42" s="13">
        <f t="shared" si="16"/>
        <v>49432.684592643483</v>
      </c>
      <c r="T42" s="9">
        <v>0</v>
      </c>
      <c r="U42" s="9">
        <v>0</v>
      </c>
      <c r="W42" s="21">
        <f t="shared" si="17"/>
        <v>3474.4019944803072</v>
      </c>
      <c r="X42" s="21">
        <f t="shared" si="18"/>
        <v>3466.7503554230511</v>
      </c>
      <c r="Y42" s="9">
        <f t="shared" si="19"/>
        <v>-7.651639057256034</v>
      </c>
      <c r="Z42" s="9">
        <f t="shared" si="20"/>
        <v>15</v>
      </c>
      <c r="AA42" s="24">
        <v>442</v>
      </c>
      <c r="AB42" s="21">
        <v>457</v>
      </c>
      <c r="AD42" s="9">
        <f t="shared" si="21"/>
        <v>3413.5688054694533</v>
      </c>
      <c r="AE42" s="9">
        <f t="shared" si="22"/>
        <v>3410.780440854785</v>
      </c>
      <c r="AF42" s="30">
        <f t="shared" si="23"/>
        <v>-2.7883646146683532</v>
      </c>
      <c r="AH42" s="27">
        <f t="shared" si="24"/>
        <v>3.3092083175285447E-2</v>
      </c>
      <c r="AI42" s="27">
        <f t="shared" si="25"/>
        <v>-8.1684734469122944E-4</v>
      </c>
      <c r="AJ42" s="22">
        <f t="shared" si="26"/>
        <v>-2.7883646146683532</v>
      </c>
    </row>
    <row r="43" spans="1:36" x14ac:dyDescent="0.2">
      <c r="A43" s="1" t="s">
        <v>40</v>
      </c>
      <c r="B43" s="4" t="s">
        <v>116</v>
      </c>
      <c r="C43" s="4">
        <v>2103</v>
      </c>
      <c r="D43" s="1" t="s">
        <v>117</v>
      </c>
      <c r="E43" s="9">
        <v>1049976.8263558641</v>
      </c>
      <c r="F43" s="9">
        <v>26101.633967299927</v>
      </c>
      <c r="G43" s="9">
        <v>143160</v>
      </c>
      <c r="H43" s="16">
        <f t="shared" si="12"/>
        <v>1219238.460323164</v>
      </c>
      <c r="J43" s="9">
        <v>1076079.6909546223</v>
      </c>
      <c r="K43" s="9">
        <v>9199.1666666666679</v>
      </c>
      <c r="L43" s="9">
        <v>147957.69230769231</v>
      </c>
      <c r="M43" s="18">
        <f t="shared" si="1"/>
        <v>1233236.5499289813</v>
      </c>
      <c r="O43" s="9">
        <f t="shared" si="13"/>
        <v>26102.864598758286</v>
      </c>
      <c r="P43" s="9">
        <f t="shared" si="14"/>
        <v>-16902.46730063326</v>
      </c>
      <c r="Q43" s="9">
        <f t="shared" si="15"/>
        <v>4797.6923076923122</v>
      </c>
      <c r="R43" s="13">
        <f t="shared" si="16"/>
        <v>13998.089605817338</v>
      </c>
      <c r="T43" s="9">
        <v>0</v>
      </c>
      <c r="U43" s="9">
        <v>-15112.840645918972</v>
      </c>
      <c r="W43" s="21">
        <f t="shared" si="17"/>
        <v>5075.8417939771889</v>
      </c>
      <c r="X43" s="21">
        <f t="shared" si="18"/>
        <v>5047.8086400990187</v>
      </c>
      <c r="Y43" s="9">
        <f t="shared" si="19"/>
        <v>-28.033153878170197</v>
      </c>
      <c r="Z43" s="9">
        <f t="shared" si="20"/>
        <v>3</v>
      </c>
      <c r="AA43" s="24">
        <v>212</v>
      </c>
      <c r="AB43" s="21">
        <v>215</v>
      </c>
      <c r="AD43" s="9">
        <f t="shared" si="21"/>
        <v>4952.7208790370951</v>
      </c>
      <c r="AE43" s="9">
        <f t="shared" si="22"/>
        <v>5005.0218183935922</v>
      </c>
      <c r="AF43" s="30">
        <f t="shared" si="23"/>
        <v>52.300939356497111</v>
      </c>
      <c r="AH43" s="27">
        <f t="shared" si="24"/>
        <v>3.925391895335828E-2</v>
      </c>
      <c r="AI43" s="27">
        <f t="shared" si="25"/>
        <v>2.47527014795903E-2</v>
      </c>
      <c r="AJ43" s="22">
        <f t="shared" si="26"/>
        <v>122.59322143053942</v>
      </c>
    </row>
    <row r="44" spans="1:36" x14ac:dyDescent="0.2">
      <c r="A44" s="1" t="s">
        <v>40</v>
      </c>
      <c r="B44" s="4" t="s">
        <v>118</v>
      </c>
      <c r="C44" s="4">
        <v>2084</v>
      </c>
      <c r="D44" s="1" t="s">
        <v>119</v>
      </c>
      <c r="E44" s="9">
        <v>1727400.7909562453</v>
      </c>
      <c r="F44" s="9">
        <v>0</v>
      </c>
      <c r="G44" s="9">
        <v>310620</v>
      </c>
      <c r="H44" s="16">
        <f t="shared" si="12"/>
        <v>2038020.7909562453</v>
      </c>
      <c r="J44" s="9">
        <v>1743910.4196676384</v>
      </c>
      <c r="K44" s="9">
        <v>0</v>
      </c>
      <c r="L44" s="9">
        <v>303583.38461538462</v>
      </c>
      <c r="M44" s="18">
        <f t="shared" si="1"/>
        <v>2047493.8042830229</v>
      </c>
      <c r="O44" s="9">
        <f t="shared" si="13"/>
        <v>16509.628711393103</v>
      </c>
      <c r="P44" s="9">
        <f t="shared" si="14"/>
        <v>0</v>
      </c>
      <c r="Q44" s="9">
        <f t="shared" si="15"/>
        <v>-7036.6153846153757</v>
      </c>
      <c r="R44" s="13">
        <f t="shared" si="16"/>
        <v>9473.0133267777273</v>
      </c>
      <c r="T44" s="9">
        <v>0</v>
      </c>
      <c r="U44" s="9">
        <v>-355.9030128326267</v>
      </c>
      <c r="W44" s="21">
        <f t="shared" si="17"/>
        <v>4533.8603437171796</v>
      </c>
      <c r="X44" s="21">
        <f t="shared" si="18"/>
        <v>4541.4333845511419</v>
      </c>
      <c r="Y44" s="9">
        <f t="shared" si="19"/>
        <v>7.5730408339622954</v>
      </c>
      <c r="Z44" s="9">
        <f t="shared" si="20"/>
        <v>3</v>
      </c>
      <c r="AA44" s="24">
        <v>381</v>
      </c>
      <c r="AB44" s="21">
        <v>384</v>
      </c>
      <c r="AD44" s="9">
        <f t="shared" si="21"/>
        <v>4533.8603437171796</v>
      </c>
      <c r="AE44" s="9">
        <f t="shared" si="22"/>
        <v>4541.4333845511419</v>
      </c>
      <c r="AF44" s="30">
        <f t="shared" si="23"/>
        <v>7.5730408339622954</v>
      </c>
      <c r="AH44" s="27">
        <f t="shared" si="24"/>
        <v>9.7635313197288465E-3</v>
      </c>
      <c r="AI44" s="27">
        <f t="shared" si="25"/>
        <v>1.8747537312933105E-3</v>
      </c>
      <c r="AJ44" s="22">
        <f t="shared" si="26"/>
        <v>8.4998715965466545</v>
      </c>
    </row>
    <row r="45" spans="1:36" x14ac:dyDescent="0.2">
      <c r="A45" s="1" t="s">
        <v>40</v>
      </c>
      <c r="B45" s="4" t="s">
        <v>120</v>
      </c>
      <c r="C45" s="4">
        <v>2183</v>
      </c>
      <c r="D45" s="1" t="s">
        <v>121</v>
      </c>
      <c r="E45" s="9">
        <v>1843614.3053840592</v>
      </c>
      <c r="F45" s="9">
        <v>13532.663</v>
      </c>
      <c r="G45" s="9">
        <v>191400</v>
      </c>
      <c r="H45" s="16">
        <f t="shared" si="12"/>
        <v>2048546.9683840591</v>
      </c>
      <c r="J45" s="9">
        <v>1836778.0836645118</v>
      </c>
      <c r="K45" s="9">
        <v>13532.663</v>
      </c>
      <c r="L45" s="9">
        <v>189174.41860465115</v>
      </c>
      <c r="M45" s="18">
        <f t="shared" si="1"/>
        <v>2039485.165269163</v>
      </c>
      <c r="O45" s="9">
        <f t="shared" si="13"/>
        <v>-6836.2217195474077</v>
      </c>
      <c r="P45" s="9">
        <f t="shared" si="14"/>
        <v>0</v>
      </c>
      <c r="Q45" s="9">
        <f t="shared" si="15"/>
        <v>-2225.5813953488541</v>
      </c>
      <c r="R45" s="13">
        <f t="shared" si="16"/>
        <v>-9061.8031148962618</v>
      </c>
      <c r="T45" s="9">
        <v>0</v>
      </c>
      <c r="U45" s="9">
        <v>0</v>
      </c>
      <c r="W45" s="21">
        <f t="shared" si="17"/>
        <v>4359.4999257841764</v>
      </c>
      <c r="X45" s="21">
        <f t="shared" si="18"/>
        <v>4353.6723450929685</v>
      </c>
      <c r="Y45" s="9">
        <f t="shared" si="19"/>
        <v>-5.8275806912079133</v>
      </c>
      <c r="Z45" s="9">
        <f t="shared" si="20"/>
        <v>-1</v>
      </c>
      <c r="AA45" s="24">
        <v>426</v>
      </c>
      <c r="AB45" s="21">
        <v>425</v>
      </c>
      <c r="AD45" s="9">
        <f t="shared" si="21"/>
        <v>4327.7331112301863</v>
      </c>
      <c r="AE45" s="9">
        <f t="shared" si="22"/>
        <v>4321.8307850929687</v>
      </c>
      <c r="AF45" s="30">
        <f t="shared" si="23"/>
        <v>-5.9023261372176421</v>
      </c>
      <c r="AH45" s="27">
        <f t="shared" si="24"/>
        <v>-3.7080541735780015E-3</v>
      </c>
      <c r="AI45" s="27">
        <f t="shared" si="25"/>
        <v>-1.3638378304571264E-3</v>
      </c>
      <c r="AJ45" s="22">
        <f t="shared" si="26"/>
        <v>-5.9023261372176421</v>
      </c>
    </row>
    <row r="46" spans="1:36" x14ac:dyDescent="0.2">
      <c r="A46" s="1" t="s">
        <v>40</v>
      </c>
      <c r="B46" s="4" t="s">
        <v>122</v>
      </c>
      <c r="C46" s="4">
        <v>2065</v>
      </c>
      <c r="D46" s="1" t="s">
        <v>123</v>
      </c>
      <c r="E46" s="9">
        <v>1639900.2418824164</v>
      </c>
      <c r="F46" s="9">
        <v>0</v>
      </c>
      <c r="G46" s="9">
        <v>280140</v>
      </c>
      <c r="H46" s="16">
        <f t="shared" si="12"/>
        <v>1920040.2418824164</v>
      </c>
      <c r="J46" s="9">
        <v>1720370.1998232622</v>
      </c>
      <c r="K46" s="9">
        <v>0</v>
      </c>
      <c r="L46" s="9">
        <v>293080.57803468208</v>
      </c>
      <c r="M46" s="18">
        <f t="shared" si="1"/>
        <v>2013450.7778579444</v>
      </c>
      <c r="O46" s="9">
        <f t="shared" si="13"/>
        <v>80469.95794084575</v>
      </c>
      <c r="P46" s="9">
        <f t="shared" si="14"/>
        <v>0</v>
      </c>
      <c r="Q46" s="9">
        <f t="shared" si="15"/>
        <v>12940.578034682083</v>
      </c>
      <c r="R46" s="13">
        <f t="shared" si="16"/>
        <v>93410.535975527833</v>
      </c>
      <c r="T46" s="9">
        <v>0</v>
      </c>
      <c r="U46" s="9">
        <v>0</v>
      </c>
      <c r="W46" s="21">
        <f t="shared" si="17"/>
        <v>4767.1518659372568</v>
      </c>
      <c r="X46" s="21">
        <f t="shared" si="18"/>
        <v>4752.4038669150887</v>
      </c>
      <c r="Y46" s="9">
        <f t="shared" si="19"/>
        <v>-14.747999022168187</v>
      </c>
      <c r="Z46" s="9">
        <f t="shared" si="20"/>
        <v>18</v>
      </c>
      <c r="AA46" s="24">
        <v>344</v>
      </c>
      <c r="AB46" s="21">
        <v>362</v>
      </c>
      <c r="AD46" s="9">
        <f t="shared" si="21"/>
        <v>4767.1518659372568</v>
      </c>
      <c r="AE46" s="9">
        <f t="shared" si="22"/>
        <v>4752.4038669150887</v>
      </c>
      <c r="AF46" s="30">
        <f t="shared" si="23"/>
        <v>-14.747999022168187</v>
      </c>
      <c r="AH46" s="27">
        <f t="shared" si="24"/>
        <v>4.907003236274643E-2</v>
      </c>
      <c r="AI46" s="27">
        <f t="shared" si="25"/>
        <v>-3.0936709039095511E-3</v>
      </c>
      <c r="AJ46" s="22">
        <f t="shared" si="26"/>
        <v>-14.747999022168187</v>
      </c>
    </row>
    <row r="47" spans="1:36" x14ac:dyDescent="0.2">
      <c r="A47" s="1" t="s">
        <v>51</v>
      </c>
      <c r="B47" s="4">
        <v>0</v>
      </c>
      <c r="C47" s="4">
        <v>2007</v>
      </c>
      <c r="D47" s="1" t="s">
        <v>124</v>
      </c>
      <c r="E47" s="9">
        <v>1837050.6395293337</v>
      </c>
      <c r="F47" s="9">
        <v>0</v>
      </c>
      <c r="G47" s="9">
        <v>167640</v>
      </c>
      <c r="H47" s="16">
        <f t="shared" si="12"/>
        <v>2004690.6395293337</v>
      </c>
      <c r="J47" s="9">
        <v>1832837.4289732631</v>
      </c>
      <c r="K47" s="9">
        <v>0</v>
      </c>
      <c r="L47" s="9">
        <v>164805.5072463768</v>
      </c>
      <c r="M47" s="18">
        <f t="shared" si="1"/>
        <v>1997642.9362196398</v>
      </c>
      <c r="O47" s="9">
        <f t="shared" si="13"/>
        <v>-4213.2105560705531</v>
      </c>
      <c r="P47" s="9">
        <f t="shared" si="14"/>
        <v>0</v>
      </c>
      <c r="Q47" s="9">
        <f t="shared" si="15"/>
        <v>-2834.492753623199</v>
      </c>
      <c r="R47" s="13">
        <f t="shared" si="16"/>
        <v>-7047.7033096937521</v>
      </c>
      <c r="T47" s="9">
        <v>0</v>
      </c>
      <c r="U47" s="9">
        <v>0</v>
      </c>
      <c r="W47" s="21">
        <f t="shared" si="17"/>
        <v>4480.6113159252045</v>
      </c>
      <c r="X47" s="21">
        <f t="shared" si="18"/>
        <v>4503.2860662733738</v>
      </c>
      <c r="Y47" s="9">
        <f t="shared" si="19"/>
        <v>22.674750348169255</v>
      </c>
      <c r="Z47" s="9">
        <f t="shared" si="20"/>
        <v>-3</v>
      </c>
      <c r="AA47" s="24">
        <v>410</v>
      </c>
      <c r="AB47" s="21">
        <v>407</v>
      </c>
      <c r="AD47" s="9">
        <f t="shared" si="21"/>
        <v>4480.6113159252045</v>
      </c>
      <c r="AE47" s="9">
        <f t="shared" si="22"/>
        <v>4503.2860662733738</v>
      </c>
      <c r="AF47" s="30">
        <f t="shared" si="23"/>
        <v>22.674750348169255</v>
      </c>
      <c r="AH47" s="27">
        <f t="shared" si="24"/>
        <v>-2.2934645705520174E-3</v>
      </c>
      <c r="AI47" s="27">
        <f t="shared" si="25"/>
        <v>5.0606376562005728E-3</v>
      </c>
      <c r="AJ47" s="22">
        <f t="shared" si="26"/>
        <v>22.674750348169255</v>
      </c>
    </row>
    <row r="48" spans="1:36" x14ac:dyDescent="0.2">
      <c r="A48" s="1" t="s">
        <v>40</v>
      </c>
      <c r="B48" s="4" t="s">
        <v>125</v>
      </c>
      <c r="C48" s="4">
        <v>5201</v>
      </c>
      <c r="D48" s="1" t="s">
        <v>126</v>
      </c>
      <c r="E48" s="9">
        <v>799927.78936060157</v>
      </c>
      <c r="F48" s="9">
        <v>29087.085166666668</v>
      </c>
      <c r="G48" s="9">
        <v>39160</v>
      </c>
      <c r="H48" s="16">
        <f t="shared" si="12"/>
        <v>868174.87452726823</v>
      </c>
      <c r="J48" s="9">
        <v>801639.30109152151</v>
      </c>
      <c r="K48" s="9">
        <v>12119.618819444446</v>
      </c>
      <c r="L48" s="9">
        <v>39341.176470588238</v>
      </c>
      <c r="M48" s="18">
        <f t="shared" si="1"/>
        <v>853100.09638155415</v>
      </c>
      <c r="O48" s="9">
        <f t="shared" si="13"/>
        <v>1711.5117309199413</v>
      </c>
      <c r="P48" s="9">
        <f t="shared" si="14"/>
        <v>-16967.466347222224</v>
      </c>
      <c r="Q48" s="9">
        <f t="shared" si="15"/>
        <v>181.17647058823786</v>
      </c>
      <c r="R48" s="13">
        <f t="shared" si="16"/>
        <v>-15074.778145714045</v>
      </c>
      <c r="T48" s="9">
        <v>0</v>
      </c>
      <c r="U48" s="9">
        <v>0</v>
      </c>
      <c r="W48" s="21">
        <f t="shared" si="17"/>
        <v>4043.9749976939916</v>
      </c>
      <c r="X48" s="21">
        <f t="shared" si="18"/>
        <v>3969.5557068827607</v>
      </c>
      <c r="Y48" s="9">
        <f t="shared" si="19"/>
        <v>-74.419290811230894</v>
      </c>
      <c r="Z48" s="9">
        <f t="shared" si="20"/>
        <v>0</v>
      </c>
      <c r="AA48" s="24">
        <v>205</v>
      </c>
      <c r="AB48" s="21">
        <v>205</v>
      </c>
      <c r="AD48" s="9">
        <f t="shared" si="21"/>
        <v>3902.0867773687883</v>
      </c>
      <c r="AE48" s="9">
        <f t="shared" si="22"/>
        <v>3910.4356150805929</v>
      </c>
      <c r="AF48" s="30">
        <f t="shared" si="23"/>
        <v>8.3488377118046628</v>
      </c>
      <c r="AH48" s="27">
        <f t="shared" si="24"/>
        <v>2.1395827894514774E-3</v>
      </c>
      <c r="AI48" s="27">
        <f t="shared" si="25"/>
        <v>2.1395827894514774E-3</v>
      </c>
      <c r="AJ48" s="22">
        <f t="shared" si="26"/>
        <v>8.3488377118046628</v>
      </c>
    </row>
    <row r="49" spans="1:36" x14ac:dyDescent="0.2">
      <c r="A49" s="1" t="s">
        <v>40</v>
      </c>
      <c r="B49" s="4" t="s">
        <v>127</v>
      </c>
      <c r="C49" s="4">
        <v>2027</v>
      </c>
      <c r="D49" s="1" t="s">
        <v>128</v>
      </c>
      <c r="E49" s="9">
        <v>1706904.2757346872</v>
      </c>
      <c r="F49" s="9">
        <v>0</v>
      </c>
      <c r="G49" s="9">
        <v>179520</v>
      </c>
      <c r="H49" s="16">
        <f t="shared" si="12"/>
        <v>1886424.2757346872</v>
      </c>
      <c r="J49" s="9">
        <v>1666629.1876495553</v>
      </c>
      <c r="K49" s="9">
        <v>0</v>
      </c>
      <c r="L49" s="9">
        <v>177715.77889447234</v>
      </c>
      <c r="M49" s="18">
        <f t="shared" si="1"/>
        <v>1844344.9665440277</v>
      </c>
      <c r="O49" s="9">
        <f t="shared" si="13"/>
        <v>-40275.088085131953</v>
      </c>
      <c r="P49" s="9">
        <f t="shared" si="14"/>
        <v>0</v>
      </c>
      <c r="Q49" s="9">
        <f t="shared" si="15"/>
        <v>-1804.2211055276566</v>
      </c>
      <c r="R49" s="13">
        <f t="shared" si="16"/>
        <v>-42079.309190659609</v>
      </c>
      <c r="T49" s="9">
        <v>0</v>
      </c>
      <c r="U49" s="9">
        <v>0</v>
      </c>
      <c r="W49" s="21">
        <f t="shared" si="17"/>
        <v>4235.494480731234</v>
      </c>
      <c r="X49" s="21">
        <f t="shared" si="18"/>
        <v>4230.0233189075007</v>
      </c>
      <c r="Y49" s="9">
        <f t="shared" si="19"/>
        <v>-5.4711618237333823</v>
      </c>
      <c r="Z49" s="9">
        <f t="shared" si="20"/>
        <v>-9</v>
      </c>
      <c r="AA49" s="24">
        <v>403</v>
      </c>
      <c r="AB49" s="21">
        <v>394</v>
      </c>
      <c r="AD49" s="9">
        <f t="shared" si="21"/>
        <v>4235.494480731234</v>
      </c>
      <c r="AE49" s="9">
        <f t="shared" si="22"/>
        <v>4230.0233189075007</v>
      </c>
      <c r="AF49" s="30">
        <f t="shared" si="23"/>
        <v>-5.4711618237333823</v>
      </c>
      <c r="AH49" s="27">
        <f t="shared" si="24"/>
        <v>-2.3595399377505655E-2</v>
      </c>
      <c r="AI49" s="27">
        <f t="shared" si="25"/>
        <v>-1.2917409876517238E-3</v>
      </c>
      <c r="AJ49" s="22">
        <f t="shared" si="26"/>
        <v>-5.4711618237333823</v>
      </c>
    </row>
    <row r="50" spans="1:36" x14ac:dyDescent="0.2">
      <c r="A50" s="1" t="s">
        <v>40</v>
      </c>
      <c r="B50" s="4" t="s">
        <v>129</v>
      </c>
      <c r="C50" s="4">
        <v>2182</v>
      </c>
      <c r="D50" s="1" t="s">
        <v>130</v>
      </c>
      <c r="E50" s="9">
        <v>1787992.3256798545</v>
      </c>
      <c r="F50" s="9">
        <v>0</v>
      </c>
      <c r="G50" s="9">
        <v>200640</v>
      </c>
      <c r="H50" s="16">
        <f t="shared" si="12"/>
        <v>1988632.3256798545</v>
      </c>
      <c r="J50" s="9">
        <v>1784170.5545199504</v>
      </c>
      <c r="K50" s="9">
        <v>0</v>
      </c>
      <c r="L50" s="9">
        <v>198756.05633802817</v>
      </c>
      <c r="M50" s="18">
        <f t="shared" si="1"/>
        <v>1982926.6108579785</v>
      </c>
      <c r="O50" s="9">
        <f t="shared" si="13"/>
        <v>-3821.7711599040776</v>
      </c>
      <c r="P50" s="9">
        <f t="shared" si="14"/>
        <v>0</v>
      </c>
      <c r="Q50" s="9">
        <f t="shared" si="15"/>
        <v>-1883.9436619718326</v>
      </c>
      <c r="R50" s="13">
        <f t="shared" si="16"/>
        <v>-5705.7148218759103</v>
      </c>
      <c r="T50" s="9">
        <v>0</v>
      </c>
      <c r="U50" s="9">
        <v>0</v>
      </c>
      <c r="W50" s="21">
        <f t="shared" si="17"/>
        <v>4420.2529683061912</v>
      </c>
      <c r="X50" s="21">
        <f t="shared" si="18"/>
        <v>4438.2352102486329</v>
      </c>
      <c r="Y50" s="9">
        <f t="shared" si="19"/>
        <v>17.98224194244176</v>
      </c>
      <c r="Z50" s="9">
        <f t="shared" si="20"/>
        <v>-2.5</v>
      </c>
      <c r="AA50" s="24">
        <v>404.5</v>
      </c>
      <c r="AB50" s="21">
        <v>402</v>
      </c>
      <c r="AD50" s="9">
        <f t="shared" si="21"/>
        <v>4420.2529683061912</v>
      </c>
      <c r="AE50" s="9">
        <f t="shared" si="22"/>
        <v>4438.2352102486329</v>
      </c>
      <c r="AF50" s="30">
        <f t="shared" si="23"/>
        <v>17.98224194244176</v>
      </c>
      <c r="AH50" s="27">
        <f t="shared" si="24"/>
        <v>-2.1374650802546968E-3</v>
      </c>
      <c r="AI50" s="27">
        <f t="shared" si="25"/>
        <v>4.0681476990971355E-3</v>
      </c>
      <c r="AJ50" s="22">
        <f t="shared" si="26"/>
        <v>17.98224194244176</v>
      </c>
    </row>
    <row r="51" spans="1:36" x14ac:dyDescent="0.2">
      <c r="A51" s="1" t="s">
        <v>40</v>
      </c>
      <c r="B51" s="4" t="s">
        <v>131</v>
      </c>
      <c r="C51" s="4">
        <v>2157</v>
      </c>
      <c r="D51" s="1" t="s">
        <v>132</v>
      </c>
      <c r="E51" s="9">
        <v>911298.82095270837</v>
      </c>
      <c r="F51" s="9">
        <v>0</v>
      </c>
      <c r="G51" s="9">
        <v>118480</v>
      </c>
      <c r="H51" s="16">
        <f t="shared" si="12"/>
        <v>1029778.8209527084</v>
      </c>
      <c r="J51" s="9">
        <v>928584.30650513817</v>
      </c>
      <c r="K51" s="9">
        <v>0</v>
      </c>
      <c r="L51" s="9">
        <v>120731.37055837564</v>
      </c>
      <c r="M51" s="18">
        <f t="shared" si="1"/>
        <v>1049315.6770635138</v>
      </c>
      <c r="O51" s="9">
        <f t="shared" si="13"/>
        <v>17285.485552429804</v>
      </c>
      <c r="P51" s="9">
        <f t="shared" si="14"/>
        <v>0</v>
      </c>
      <c r="Q51" s="9">
        <f t="shared" si="15"/>
        <v>2251.3705583756382</v>
      </c>
      <c r="R51" s="13">
        <f t="shared" si="16"/>
        <v>19536.856110805442</v>
      </c>
      <c r="T51" s="9">
        <v>0</v>
      </c>
      <c r="U51" s="9">
        <v>0</v>
      </c>
      <c r="W51" s="21">
        <f t="shared" si="17"/>
        <v>4625.8823398614641</v>
      </c>
      <c r="X51" s="21">
        <f t="shared" si="18"/>
        <v>4619.822420423573</v>
      </c>
      <c r="Y51" s="9">
        <f t="shared" si="19"/>
        <v>-6.0599194378910397</v>
      </c>
      <c r="Z51" s="9">
        <f t="shared" si="20"/>
        <v>4</v>
      </c>
      <c r="AA51" s="24">
        <v>197</v>
      </c>
      <c r="AB51" s="21">
        <v>201</v>
      </c>
      <c r="AD51" s="9">
        <f t="shared" si="21"/>
        <v>4625.8823398614641</v>
      </c>
      <c r="AE51" s="9">
        <f t="shared" si="22"/>
        <v>4619.822420423573</v>
      </c>
      <c r="AF51" s="30">
        <f t="shared" si="23"/>
        <v>-6.0599194378910397</v>
      </c>
      <c r="AH51" s="27">
        <f t="shared" si="24"/>
        <v>1.8967966549499948E-2</v>
      </c>
      <c r="AI51" s="27">
        <f t="shared" si="25"/>
        <v>-1.3100029340721298E-3</v>
      </c>
      <c r="AJ51" s="22">
        <f t="shared" si="26"/>
        <v>-6.0599194378910397</v>
      </c>
    </row>
    <row r="52" spans="1:36" x14ac:dyDescent="0.2">
      <c r="A52" s="1" t="s">
        <v>40</v>
      </c>
      <c r="B52" s="4" t="s">
        <v>133</v>
      </c>
      <c r="C52" s="4">
        <v>2034</v>
      </c>
      <c r="D52" s="1" t="s">
        <v>134</v>
      </c>
      <c r="E52" s="9">
        <v>2726970.1196103534</v>
      </c>
      <c r="F52" s="9">
        <v>18811.658295143792</v>
      </c>
      <c r="G52" s="9">
        <v>283800</v>
      </c>
      <c r="H52" s="16">
        <f t="shared" si="12"/>
        <v>3029581.7779054972</v>
      </c>
      <c r="J52" s="9">
        <v>2674959.7288802997</v>
      </c>
      <c r="K52" s="9">
        <v>18811.658295143792</v>
      </c>
      <c r="L52" s="9">
        <v>281935.96059113304</v>
      </c>
      <c r="M52" s="18">
        <f t="shared" si="1"/>
        <v>2975707.3477665768</v>
      </c>
      <c r="O52" s="9">
        <f t="shared" si="13"/>
        <v>-52010.390730053652</v>
      </c>
      <c r="P52" s="9">
        <f t="shared" si="14"/>
        <v>0</v>
      </c>
      <c r="Q52" s="9">
        <f t="shared" si="15"/>
        <v>-1864.0394088669564</v>
      </c>
      <c r="R52" s="13">
        <f t="shared" si="16"/>
        <v>-53874.430138920608</v>
      </c>
      <c r="T52" s="9">
        <v>86578.384087862913</v>
      </c>
      <c r="U52" s="9">
        <v>0</v>
      </c>
      <c r="W52" s="21">
        <f t="shared" si="17"/>
        <v>4561.0992988463413</v>
      </c>
      <c r="X52" s="21">
        <f t="shared" si="18"/>
        <v>4527.3468692024262</v>
      </c>
      <c r="Y52" s="9">
        <f t="shared" si="19"/>
        <v>-33.752429643915093</v>
      </c>
      <c r="Z52" s="9">
        <f t="shared" si="20"/>
        <v>-7</v>
      </c>
      <c r="AA52" s="24">
        <v>602</v>
      </c>
      <c r="AB52" s="21">
        <v>595</v>
      </c>
      <c r="AD52" s="9">
        <f t="shared" si="21"/>
        <v>4529.8506970271646</v>
      </c>
      <c r="AE52" s="9">
        <f t="shared" si="22"/>
        <v>4495.7306367736128</v>
      </c>
      <c r="AF52" s="30">
        <f t="shared" si="23"/>
        <v>-34.120060253551856</v>
      </c>
      <c r="AH52" s="27">
        <f t="shared" si="24"/>
        <v>-5.0821523060076257E-2</v>
      </c>
      <c r="AI52" s="27">
        <f t="shared" si="25"/>
        <v>-3.9654717449018273E-2</v>
      </c>
      <c r="AJ52" s="22">
        <f t="shared" si="26"/>
        <v>-179.62994947685092</v>
      </c>
    </row>
    <row r="53" spans="1:36" x14ac:dyDescent="0.2">
      <c r="A53" s="1" t="s">
        <v>40</v>
      </c>
      <c r="B53" s="4" t="s">
        <v>135</v>
      </c>
      <c r="C53" s="4">
        <v>2033</v>
      </c>
      <c r="D53" s="1" t="s">
        <v>136</v>
      </c>
      <c r="E53" s="9">
        <v>919482.13652435702</v>
      </c>
      <c r="F53" s="9">
        <v>0</v>
      </c>
      <c r="G53" s="9">
        <v>88700</v>
      </c>
      <c r="H53" s="16">
        <f t="shared" si="12"/>
        <v>1008182.136524357</v>
      </c>
      <c r="J53" s="9">
        <v>928690.02441067027</v>
      </c>
      <c r="K53" s="9">
        <v>0</v>
      </c>
      <c r="L53" s="9">
        <v>89457.894736842107</v>
      </c>
      <c r="M53" s="18">
        <f t="shared" si="1"/>
        <v>1018147.9191475124</v>
      </c>
      <c r="O53" s="9">
        <f t="shared" si="13"/>
        <v>9207.8878863132559</v>
      </c>
      <c r="P53" s="9">
        <f t="shared" si="14"/>
        <v>0</v>
      </c>
      <c r="Q53" s="9">
        <f t="shared" si="15"/>
        <v>757.89473684210679</v>
      </c>
      <c r="R53" s="13">
        <f t="shared" si="16"/>
        <v>9965.7826231553627</v>
      </c>
      <c r="T53" s="9">
        <v>0</v>
      </c>
      <c r="U53" s="9">
        <v>-1838.5737812283915</v>
      </c>
      <c r="W53" s="21">
        <f t="shared" si="17"/>
        <v>4357.7352441912653</v>
      </c>
      <c r="X53" s="21">
        <f t="shared" si="18"/>
        <v>4401.374523273319</v>
      </c>
      <c r="Y53" s="9">
        <f t="shared" si="19"/>
        <v>43.63927908205369</v>
      </c>
      <c r="Z53" s="9">
        <f t="shared" si="20"/>
        <v>0</v>
      </c>
      <c r="AA53" s="24">
        <v>211</v>
      </c>
      <c r="AB53" s="21">
        <v>211</v>
      </c>
      <c r="AD53" s="9">
        <f t="shared" si="21"/>
        <v>4357.7352441912653</v>
      </c>
      <c r="AE53" s="9">
        <f t="shared" si="22"/>
        <v>4401.374523273319</v>
      </c>
      <c r="AF53" s="30">
        <f t="shared" si="23"/>
        <v>43.63927908205369</v>
      </c>
      <c r="AH53" s="27">
        <f t="shared" si="24"/>
        <v>1.2013786052763598E-2</v>
      </c>
      <c r="AI53" s="27">
        <f t="shared" si="25"/>
        <v>1.2013786052763598E-2</v>
      </c>
      <c r="AJ53" s="22">
        <f t="shared" si="26"/>
        <v>52.352898898301646</v>
      </c>
    </row>
    <row r="54" spans="1:36" x14ac:dyDescent="0.2">
      <c r="A54" s="1" t="s">
        <v>40</v>
      </c>
      <c r="B54" s="4" t="s">
        <v>137</v>
      </c>
      <c r="C54" s="4">
        <v>2093</v>
      </c>
      <c r="D54" s="1" t="s">
        <v>138</v>
      </c>
      <c r="E54" s="9">
        <v>1596668.5232148282</v>
      </c>
      <c r="F54" s="9">
        <v>0</v>
      </c>
      <c r="G54" s="9">
        <v>141240</v>
      </c>
      <c r="H54" s="16">
        <f t="shared" si="12"/>
        <v>1737908.5232148282</v>
      </c>
      <c r="J54" s="9">
        <v>1612970.8289758561</v>
      </c>
      <c r="K54" s="9">
        <v>0</v>
      </c>
      <c r="L54" s="9">
        <v>141914.17661097849</v>
      </c>
      <c r="M54" s="18">
        <f t="shared" si="1"/>
        <v>1754885.0055868346</v>
      </c>
      <c r="O54" s="9">
        <f t="shared" si="13"/>
        <v>16302.305761027848</v>
      </c>
      <c r="P54" s="9">
        <f t="shared" si="14"/>
        <v>0</v>
      </c>
      <c r="Q54" s="9">
        <f t="shared" si="15"/>
        <v>674.17661097849486</v>
      </c>
      <c r="R54" s="13">
        <f t="shared" si="16"/>
        <v>16976.482372006343</v>
      </c>
      <c r="T54" s="9">
        <v>0</v>
      </c>
      <c r="U54" s="9">
        <v>-720.46783026726916</v>
      </c>
      <c r="W54" s="21">
        <f t="shared" si="17"/>
        <v>3903.8350200851546</v>
      </c>
      <c r="X54" s="21">
        <f t="shared" si="18"/>
        <v>3943.6939583761764</v>
      </c>
      <c r="Y54" s="9">
        <f t="shared" si="19"/>
        <v>39.858938291021786</v>
      </c>
      <c r="Z54" s="9">
        <f t="shared" si="20"/>
        <v>0</v>
      </c>
      <c r="AA54" s="24">
        <v>409</v>
      </c>
      <c r="AB54" s="21">
        <v>409</v>
      </c>
      <c r="AD54" s="9">
        <f t="shared" si="21"/>
        <v>3903.8350200851546</v>
      </c>
      <c r="AE54" s="9">
        <f t="shared" si="22"/>
        <v>3943.6939583761764</v>
      </c>
      <c r="AF54" s="30">
        <f t="shared" si="23"/>
        <v>39.858938291021786</v>
      </c>
      <c r="AH54" s="27">
        <f t="shared" si="24"/>
        <v>1.0661432441231078E-2</v>
      </c>
      <c r="AI54" s="27">
        <f t="shared" si="25"/>
        <v>1.0661432441231078E-2</v>
      </c>
      <c r="AJ54" s="22">
        <f t="shared" si="26"/>
        <v>41.620473328349817</v>
      </c>
    </row>
    <row r="55" spans="1:36" x14ac:dyDescent="0.2">
      <c r="A55" s="1" t="s">
        <v>51</v>
      </c>
      <c r="B55" s="4">
        <v>0</v>
      </c>
      <c r="C55" s="4">
        <v>2114</v>
      </c>
      <c r="D55" s="1" t="s">
        <v>139</v>
      </c>
      <c r="E55" s="9">
        <v>810136.34204748587</v>
      </c>
      <c r="F55" s="9">
        <v>0</v>
      </c>
      <c r="G55" s="9">
        <v>34300</v>
      </c>
      <c r="H55" s="16">
        <f t="shared" si="12"/>
        <v>844436.34204748587</v>
      </c>
      <c r="J55" s="9">
        <v>811424.32517736324</v>
      </c>
      <c r="K55" s="9">
        <v>0</v>
      </c>
      <c r="L55" s="9">
        <v>34300</v>
      </c>
      <c r="M55" s="18">
        <f t="shared" si="1"/>
        <v>845724.32517736324</v>
      </c>
      <c r="O55" s="9">
        <f t="shared" si="13"/>
        <v>1287.9831298773643</v>
      </c>
      <c r="P55" s="9">
        <f t="shared" si="14"/>
        <v>0</v>
      </c>
      <c r="Q55" s="9">
        <f t="shared" si="15"/>
        <v>0</v>
      </c>
      <c r="R55" s="13">
        <f t="shared" si="16"/>
        <v>1287.9831298773643</v>
      </c>
      <c r="T55" s="9">
        <v>0</v>
      </c>
      <c r="U55" s="9">
        <v>0</v>
      </c>
      <c r="W55" s="21">
        <f t="shared" si="17"/>
        <v>3894.8862598436822</v>
      </c>
      <c r="X55" s="21">
        <f t="shared" si="18"/>
        <v>3901.0784864296311</v>
      </c>
      <c r="Y55" s="9">
        <f t="shared" si="19"/>
        <v>6.1922265859489016</v>
      </c>
      <c r="Z55" s="9">
        <f t="shared" si="20"/>
        <v>0</v>
      </c>
      <c r="AA55" s="24">
        <v>208</v>
      </c>
      <c r="AB55" s="21">
        <v>208</v>
      </c>
      <c r="AD55" s="9">
        <f t="shared" si="21"/>
        <v>3894.8862598436822</v>
      </c>
      <c r="AE55" s="9">
        <f t="shared" si="22"/>
        <v>3901.0784864296311</v>
      </c>
      <c r="AF55" s="30">
        <f t="shared" si="23"/>
        <v>6.1922265859489016</v>
      </c>
      <c r="AH55" s="27">
        <f t="shared" si="24"/>
        <v>1.5898350228582547E-3</v>
      </c>
      <c r="AI55" s="27">
        <f t="shared" si="25"/>
        <v>1.5898350228582547E-3</v>
      </c>
      <c r="AJ55" s="22">
        <f t="shared" si="26"/>
        <v>6.1922265859489016</v>
      </c>
    </row>
    <row r="56" spans="1:36" x14ac:dyDescent="0.2">
      <c r="A56" s="1" t="s">
        <v>40</v>
      </c>
      <c r="B56" s="4" t="s">
        <v>140</v>
      </c>
      <c r="C56" s="4">
        <v>2121</v>
      </c>
      <c r="D56" s="1" t="s">
        <v>141</v>
      </c>
      <c r="E56" s="9">
        <v>867623.6076092514</v>
      </c>
      <c r="F56" s="9">
        <v>40572.963487470573</v>
      </c>
      <c r="G56" s="9">
        <v>67180</v>
      </c>
      <c r="H56" s="16">
        <f t="shared" si="12"/>
        <v>975376.57109672192</v>
      </c>
      <c r="J56" s="9">
        <v>930051.70067995577</v>
      </c>
      <c r="K56" s="9">
        <v>27194.442441804193</v>
      </c>
      <c r="L56" s="9">
        <v>74004.036697247706</v>
      </c>
      <c r="M56" s="18">
        <f t="shared" si="1"/>
        <v>1031250.1798190076</v>
      </c>
      <c r="O56" s="9">
        <f t="shared" si="13"/>
        <v>62428.093070704374</v>
      </c>
      <c r="P56" s="9">
        <f t="shared" si="14"/>
        <v>-13378.521045666381</v>
      </c>
      <c r="Q56" s="9">
        <f t="shared" si="15"/>
        <v>6824.0366972477059</v>
      </c>
      <c r="R56" s="13">
        <f t="shared" si="16"/>
        <v>55873.608722285702</v>
      </c>
      <c r="T56" s="9">
        <v>0</v>
      </c>
      <c r="U56" s="9">
        <v>0</v>
      </c>
      <c r="W56" s="21">
        <f t="shared" si="17"/>
        <v>4185.2376548236034</v>
      </c>
      <c r="X56" s="21">
        <f t="shared" si="18"/>
        <v>4056.1277250922035</v>
      </c>
      <c r="Y56" s="9">
        <f t="shared" si="19"/>
        <v>-129.10992973139992</v>
      </c>
      <c r="Z56" s="9">
        <f t="shared" si="20"/>
        <v>19</v>
      </c>
      <c r="AA56" s="24">
        <v>217</v>
      </c>
      <c r="AB56" s="21">
        <v>236</v>
      </c>
      <c r="AD56" s="9">
        <f t="shared" si="21"/>
        <v>3998.2654728536932</v>
      </c>
      <c r="AE56" s="9">
        <f t="shared" si="22"/>
        <v>3940.8970367794736</v>
      </c>
      <c r="AF56" s="30">
        <f t="shared" si="23"/>
        <v>-57.368436074219517</v>
      </c>
      <c r="AH56" s="27">
        <f t="shared" si="24"/>
        <v>7.1952967304250492E-2</v>
      </c>
      <c r="AI56" s="27">
        <f t="shared" si="25"/>
        <v>-1.4348330910922136E-2</v>
      </c>
      <c r="AJ56" s="22">
        <f t="shared" si="26"/>
        <v>-57.368436074219517</v>
      </c>
    </row>
    <row r="57" spans="1:36" x14ac:dyDescent="0.2">
      <c r="A57" s="1" t="s">
        <v>40</v>
      </c>
      <c r="B57" s="4" t="s">
        <v>142</v>
      </c>
      <c r="C57" s="4">
        <v>2038</v>
      </c>
      <c r="D57" s="1" t="s">
        <v>143</v>
      </c>
      <c r="E57" s="9">
        <v>2700972.1872577867</v>
      </c>
      <c r="F57" s="9">
        <v>0</v>
      </c>
      <c r="G57" s="9">
        <v>363000</v>
      </c>
      <c r="H57" s="16">
        <f t="shared" si="12"/>
        <v>3063972.1872577867</v>
      </c>
      <c r="J57" s="9">
        <v>2698338.065533217</v>
      </c>
      <c r="K57" s="9">
        <v>0</v>
      </c>
      <c r="L57" s="9">
        <v>364709.57613814756</v>
      </c>
      <c r="M57" s="18">
        <f t="shared" si="1"/>
        <v>3063047.6416713647</v>
      </c>
      <c r="O57" s="9">
        <f t="shared" si="13"/>
        <v>-2634.1217245697044</v>
      </c>
      <c r="P57" s="9">
        <f t="shared" si="14"/>
        <v>0</v>
      </c>
      <c r="Q57" s="9">
        <f t="shared" si="15"/>
        <v>1709.5761381475604</v>
      </c>
      <c r="R57" s="13">
        <f t="shared" si="16"/>
        <v>-924.54558642214397</v>
      </c>
      <c r="T57" s="9">
        <v>0</v>
      </c>
      <c r="U57" s="9">
        <v>0</v>
      </c>
      <c r="W57" s="21">
        <f t="shared" si="17"/>
        <v>4200.5788293278174</v>
      </c>
      <c r="X57" s="21">
        <f t="shared" si="18"/>
        <v>4216.1532273956518</v>
      </c>
      <c r="Y57" s="9">
        <f t="shared" si="19"/>
        <v>15.574398067834409</v>
      </c>
      <c r="Z57" s="9">
        <f t="shared" si="20"/>
        <v>-3</v>
      </c>
      <c r="AA57" s="24">
        <v>643</v>
      </c>
      <c r="AB57" s="21">
        <v>640</v>
      </c>
      <c r="AD57" s="9">
        <f t="shared" si="21"/>
        <v>4200.5788293278174</v>
      </c>
      <c r="AE57" s="9">
        <f t="shared" si="22"/>
        <v>4216.1532273956518</v>
      </c>
      <c r="AF57" s="30">
        <f t="shared" si="23"/>
        <v>15.574398067834409</v>
      </c>
      <c r="AH57" s="27">
        <f t="shared" si="24"/>
        <v>-9.7524948127813982E-4</v>
      </c>
      <c r="AI57" s="27">
        <f t="shared" si="25"/>
        <v>3.7076790367784884E-3</v>
      </c>
      <c r="AJ57" s="22">
        <f t="shared" si="26"/>
        <v>15.574398067834409</v>
      </c>
    </row>
    <row r="58" spans="1:36" x14ac:dyDescent="0.2">
      <c r="A58" s="1" t="s">
        <v>40</v>
      </c>
      <c r="B58" s="4" t="s">
        <v>144</v>
      </c>
      <c r="C58" s="4">
        <v>3308</v>
      </c>
      <c r="D58" s="1" t="s">
        <v>145</v>
      </c>
      <c r="E58" s="9">
        <v>1668465.0417240171</v>
      </c>
      <c r="F58" s="9">
        <v>0</v>
      </c>
      <c r="G58" s="9">
        <v>150480</v>
      </c>
      <c r="H58" s="16">
        <f t="shared" si="12"/>
        <v>1818945.0417240171</v>
      </c>
      <c r="J58" s="9">
        <v>1677690.3468893189</v>
      </c>
      <c r="K58" s="9">
        <v>0</v>
      </c>
      <c r="L58" s="9">
        <v>149359.80148883376</v>
      </c>
      <c r="M58" s="18">
        <f t="shared" si="1"/>
        <v>1827050.1483781526</v>
      </c>
      <c r="O58" s="9">
        <f t="shared" si="13"/>
        <v>9225.3051653017756</v>
      </c>
      <c r="P58" s="9">
        <f t="shared" si="14"/>
        <v>0</v>
      </c>
      <c r="Q58" s="9">
        <f t="shared" si="15"/>
        <v>-1120.1985111662361</v>
      </c>
      <c r="R58" s="13">
        <f t="shared" si="16"/>
        <v>8105.1066541355394</v>
      </c>
      <c r="T58" s="9">
        <v>0</v>
      </c>
      <c r="U58" s="9">
        <v>0</v>
      </c>
      <c r="W58" s="21">
        <f t="shared" si="17"/>
        <v>4155.5791823761319</v>
      </c>
      <c r="X58" s="21">
        <f t="shared" si="18"/>
        <v>4194.2258672232974</v>
      </c>
      <c r="Y58" s="9">
        <f t="shared" si="19"/>
        <v>38.646684847165488</v>
      </c>
      <c r="Z58" s="9">
        <f t="shared" si="20"/>
        <v>-1.5</v>
      </c>
      <c r="AA58" s="24">
        <v>401.5</v>
      </c>
      <c r="AB58" s="21">
        <v>400</v>
      </c>
      <c r="AD58" s="9">
        <f t="shared" si="21"/>
        <v>4155.5791823761319</v>
      </c>
      <c r="AE58" s="9">
        <f t="shared" si="22"/>
        <v>4194.2258672232974</v>
      </c>
      <c r="AF58" s="30">
        <f t="shared" si="23"/>
        <v>38.646684847165488</v>
      </c>
      <c r="AH58" s="27">
        <f t="shared" si="24"/>
        <v>5.5292169356868648E-3</v>
      </c>
      <c r="AI58" s="27">
        <f t="shared" si="25"/>
        <v>9.2999514991958243E-3</v>
      </c>
      <c r="AJ58" s="22">
        <f t="shared" si="26"/>
        <v>38.646684847165488</v>
      </c>
    </row>
    <row r="59" spans="1:36" x14ac:dyDescent="0.2">
      <c r="A59" s="1" t="s">
        <v>40</v>
      </c>
      <c r="B59" s="4" t="s">
        <v>146</v>
      </c>
      <c r="C59" s="4">
        <v>2142</v>
      </c>
      <c r="D59" s="1" t="s">
        <v>147</v>
      </c>
      <c r="E59" s="9">
        <v>1686024.1984734181</v>
      </c>
      <c r="F59" s="9">
        <v>43087.582097399565</v>
      </c>
      <c r="G59" s="9">
        <v>267040</v>
      </c>
      <c r="H59" s="16">
        <f t="shared" si="12"/>
        <v>1996151.7805708176</v>
      </c>
      <c r="J59" s="9">
        <v>1716698.0430516007</v>
      </c>
      <c r="K59" s="9">
        <v>29301.328144488525</v>
      </c>
      <c r="L59" s="9">
        <v>275509.71722365037</v>
      </c>
      <c r="M59" s="18">
        <f t="shared" si="1"/>
        <v>2021509.0884197396</v>
      </c>
      <c r="O59" s="9">
        <f t="shared" si="13"/>
        <v>30673.844578182558</v>
      </c>
      <c r="P59" s="9">
        <f t="shared" si="14"/>
        <v>-13786.25395291104</v>
      </c>
      <c r="Q59" s="9">
        <f t="shared" si="15"/>
        <v>8469.7172236503684</v>
      </c>
      <c r="R59" s="13">
        <f t="shared" si="16"/>
        <v>25357.307848921886</v>
      </c>
      <c r="T59" s="9">
        <v>0</v>
      </c>
      <c r="U59" s="9">
        <v>0</v>
      </c>
      <c r="W59" s="21">
        <f t="shared" si="17"/>
        <v>4456.473661264994</v>
      </c>
      <c r="X59" s="21">
        <f t="shared" si="18"/>
        <v>4409.0893212022456</v>
      </c>
      <c r="Y59" s="9">
        <f t="shared" si="19"/>
        <v>-47.384340062748379</v>
      </c>
      <c r="Z59" s="9">
        <f t="shared" si="20"/>
        <v>8</v>
      </c>
      <c r="AA59" s="24">
        <v>388</v>
      </c>
      <c r="AB59" s="21">
        <v>396</v>
      </c>
      <c r="AD59" s="9">
        <f t="shared" si="21"/>
        <v>4345.4231919417989</v>
      </c>
      <c r="AE59" s="9">
        <f t="shared" si="22"/>
        <v>4335.096068312123</v>
      </c>
      <c r="AF59" s="30">
        <f t="shared" si="23"/>
        <v>-10.327123629675953</v>
      </c>
      <c r="AH59" s="27">
        <f t="shared" si="24"/>
        <v>1.8193003757571047E-2</v>
      </c>
      <c r="AI59" s="27">
        <f t="shared" si="25"/>
        <v>-2.3765518738949609E-3</v>
      </c>
      <c r="AJ59" s="22">
        <f t="shared" si="26"/>
        <v>-10.327123629675953</v>
      </c>
    </row>
    <row r="60" spans="1:36" x14ac:dyDescent="0.2">
      <c r="A60" s="1" t="s">
        <v>40</v>
      </c>
      <c r="B60" s="4" t="s">
        <v>148</v>
      </c>
      <c r="C60" s="4">
        <v>5203</v>
      </c>
      <c r="D60" s="1" t="s">
        <v>149</v>
      </c>
      <c r="E60" s="9">
        <v>837989.57895057846</v>
      </c>
      <c r="F60" s="9">
        <v>0</v>
      </c>
      <c r="G60" s="9">
        <v>61720</v>
      </c>
      <c r="H60" s="16">
        <f t="shared" si="12"/>
        <v>899709.57895057846</v>
      </c>
      <c r="J60" s="9">
        <v>846096.52783646912</v>
      </c>
      <c r="K60" s="9">
        <v>0</v>
      </c>
      <c r="L60" s="9">
        <v>62248.000000000007</v>
      </c>
      <c r="M60" s="18">
        <f t="shared" si="1"/>
        <v>908344.52783646912</v>
      </c>
      <c r="O60" s="9">
        <f t="shared" si="13"/>
        <v>8106.9488858906552</v>
      </c>
      <c r="P60" s="9">
        <f t="shared" si="14"/>
        <v>0</v>
      </c>
      <c r="Q60" s="9">
        <f t="shared" si="15"/>
        <v>528.00000000000728</v>
      </c>
      <c r="R60" s="13">
        <f t="shared" si="16"/>
        <v>8634.9488858906625</v>
      </c>
      <c r="T60" s="9">
        <v>0</v>
      </c>
      <c r="U60" s="9">
        <v>0</v>
      </c>
      <c r="W60" s="21">
        <f t="shared" si="17"/>
        <v>4087.7540436613585</v>
      </c>
      <c r="X60" s="21">
        <f t="shared" si="18"/>
        <v>4087.4228397897059</v>
      </c>
      <c r="Y60" s="9">
        <f t="shared" si="19"/>
        <v>-0.3312038716526331</v>
      </c>
      <c r="Z60" s="9">
        <f t="shared" si="20"/>
        <v>2</v>
      </c>
      <c r="AA60" s="24">
        <v>205</v>
      </c>
      <c r="AB60" s="21">
        <v>207</v>
      </c>
      <c r="AD60" s="9">
        <f t="shared" si="21"/>
        <v>4087.7540436613585</v>
      </c>
      <c r="AE60" s="9">
        <f t="shared" si="22"/>
        <v>4087.4228397897059</v>
      </c>
      <c r="AF60" s="30">
        <f t="shared" si="23"/>
        <v>-0.3312038716526331</v>
      </c>
      <c r="AH60" s="27">
        <f t="shared" si="24"/>
        <v>9.674283654032001E-3</v>
      </c>
      <c r="AI60" s="27">
        <f t="shared" si="25"/>
        <v>-8.1023434412852424E-5</v>
      </c>
      <c r="AJ60" s="22">
        <f t="shared" si="26"/>
        <v>-0.3312038716526331</v>
      </c>
    </row>
    <row r="61" spans="1:36" x14ac:dyDescent="0.2">
      <c r="A61" s="1" t="s">
        <v>40</v>
      </c>
      <c r="B61" s="4" t="s">
        <v>150</v>
      </c>
      <c r="C61" s="4">
        <v>5204</v>
      </c>
      <c r="D61" s="1" t="s">
        <v>151</v>
      </c>
      <c r="E61" s="9">
        <v>1668689.4398158751</v>
      </c>
      <c r="F61" s="9">
        <v>2047.5</v>
      </c>
      <c r="G61" s="9">
        <v>164580</v>
      </c>
      <c r="H61" s="16">
        <f t="shared" si="12"/>
        <v>1835316.9398158751</v>
      </c>
      <c r="J61" s="9">
        <v>1661812.9717077552</v>
      </c>
      <c r="K61" s="9">
        <v>2047.5</v>
      </c>
      <c r="L61" s="9">
        <v>164579.99999999997</v>
      </c>
      <c r="M61" s="18">
        <f t="shared" si="1"/>
        <v>1828440.4717077552</v>
      </c>
      <c r="O61" s="9">
        <f t="shared" si="13"/>
        <v>-6876.4681081199087</v>
      </c>
      <c r="P61" s="9">
        <f t="shared" si="14"/>
        <v>0</v>
      </c>
      <c r="Q61" s="9">
        <f t="shared" si="15"/>
        <v>0</v>
      </c>
      <c r="R61" s="13">
        <f t="shared" si="16"/>
        <v>-6876.4681081199087</v>
      </c>
      <c r="T61" s="9">
        <v>0</v>
      </c>
      <c r="U61" s="9">
        <v>0</v>
      </c>
      <c r="W61" s="21">
        <f t="shared" si="17"/>
        <v>3940.4173108864979</v>
      </c>
      <c r="X61" s="21">
        <f t="shared" si="18"/>
        <v>3952.1626406359983</v>
      </c>
      <c r="Y61" s="9">
        <f t="shared" si="19"/>
        <v>11.745329749500343</v>
      </c>
      <c r="Z61" s="9">
        <f t="shared" si="20"/>
        <v>-3</v>
      </c>
      <c r="AA61" s="24">
        <v>424</v>
      </c>
      <c r="AB61" s="21">
        <v>421</v>
      </c>
      <c r="AD61" s="9">
        <f t="shared" si="21"/>
        <v>3935.5883014525357</v>
      </c>
      <c r="AE61" s="9">
        <f t="shared" si="22"/>
        <v>3947.2992202084447</v>
      </c>
      <c r="AF61" s="30">
        <f t="shared" si="23"/>
        <v>11.710918755909006</v>
      </c>
      <c r="AH61" s="27">
        <f t="shared" si="24"/>
        <v>-4.1208795022270595E-3</v>
      </c>
      <c r="AI61" s="27">
        <f t="shared" si="25"/>
        <v>2.9756462970444986E-3</v>
      </c>
      <c r="AJ61" s="22">
        <f t="shared" si="26"/>
        <v>11.710918755909006</v>
      </c>
    </row>
    <row r="62" spans="1:36" x14ac:dyDescent="0.2">
      <c r="A62" s="1" t="s">
        <v>40</v>
      </c>
      <c r="B62" s="4" t="s">
        <v>152</v>
      </c>
      <c r="C62" s="4">
        <v>2196</v>
      </c>
      <c r="D62" s="1" t="s">
        <v>153</v>
      </c>
      <c r="E62" s="9">
        <v>1092996.2462900192</v>
      </c>
      <c r="F62" s="9">
        <v>3167.7474306019576</v>
      </c>
      <c r="G62" s="9">
        <v>187440</v>
      </c>
      <c r="H62" s="16">
        <f t="shared" si="12"/>
        <v>1283603.9937206211</v>
      </c>
      <c r="J62" s="9">
        <v>1100182.4462776363</v>
      </c>
      <c r="K62" s="9">
        <v>3167.7474306019576</v>
      </c>
      <c r="L62" s="9">
        <v>189208.30188679247</v>
      </c>
      <c r="M62" s="18">
        <f t="shared" si="1"/>
        <v>1292558.4955950307</v>
      </c>
      <c r="O62" s="9">
        <f t="shared" si="13"/>
        <v>7186.1999876170885</v>
      </c>
      <c r="P62" s="9">
        <f t="shared" si="14"/>
        <v>0</v>
      </c>
      <c r="Q62" s="9">
        <f t="shared" si="15"/>
        <v>1768.3018867924693</v>
      </c>
      <c r="R62" s="13">
        <f t="shared" si="16"/>
        <v>8954.5018744095578</v>
      </c>
      <c r="T62" s="9">
        <v>0</v>
      </c>
      <c r="U62" s="9">
        <v>0</v>
      </c>
      <c r="W62" s="21">
        <f t="shared" si="17"/>
        <v>5122.2616529000989</v>
      </c>
      <c r="X62" s="21">
        <f t="shared" si="18"/>
        <v>5131.8613660848287</v>
      </c>
      <c r="Y62" s="9">
        <f t="shared" si="19"/>
        <v>9.5997131847298078</v>
      </c>
      <c r="Z62" s="9">
        <f t="shared" si="20"/>
        <v>1</v>
      </c>
      <c r="AA62" s="24">
        <v>214</v>
      </c>
      <c r="AB62" s="21">
        <v>215</v>
      </c>
      <c r="AD62" s="9">
        <f t="shared" si="21"/>
        <v>5107.4590948131745</v>
      </c>
      <c r="AE62" s="9">
        <f t="shared" si="22"/>
        <v>5117.1276571052849</v>
      </c>
      <c r="AF62" s="30">
        <f t="shared" si="23"/>
        <v>9.6685622921104368</v>
      </c>
      <c r="AH62" s="27">
        <f t="shared" si="24"/>
        <v>6.5747709674295329E-3</v>
      </c>
      <c r="AI62" s="27">
        <f t="shared" si="25"/>
        <v>1.8930278466506856E-3</v>
      </c>
      <c r="AJ62" s="22">
        <f t="shared" si="26"/>
        <v>9.6685622921104368</v>
      </c>
    </row>
    <row r="63" spans="1:36" x14ac:dyDescent="0.2">
      <c r="A63" s="1" t="s">
        <v>40</v>
      </c>
      <c r="B63" s="4" t="s">
        <v>154</v>
      </c>
      <c r="C63" s="4">
        <v>2123</v>
      </c>
      <c r="D63" s="1" t="s">
        <v>155</v>
      </c>
      <c r="E63" s="9">
        <v>1722272.2226203391</v>
      </c>
      <c r="F63" s="9">
        <v>0</v>
      </c>
      <c r="G63" s="9">
        <v>194040</v>
      </c>
      <c r="H63" s="16">
        <f t="shared" si="12"/>
        <v>1916312.2226203391</v>
      </c>
      <c r="J63" s="9">
        <v>1731469.4740799924</v>
      </c>
      <c r="K63" s="9">
        <v>0</v>
      </c>
      <c r="L63" s="9">
        <v>199132.91338582677</v>
      </c>
      <c r="M63" s="18">
        <f t="shared" si="1"/>
        <v>1930602.3874658193</v>
      </c>
      <c r="O63" s="9">
        <f t="shared" si="13"/>
        <v>9197.2514596532565</v>
      </c>
      <c r="P63" s="9">
        <f t="shared" si="14"/>
        <v>0</v>
      </c>
      <c r="Q63" s="9">
        <f t="shared" si="15"/>
        <v>5092.9133858267742</v>
      </c>
      <c r="R63" s="13">
        <f t="shared" si="16"/>
        <v>14290.164845480031</v>
      </c>
      <c r="T63" s="9">
        <v>0</v>
      </c>
      <c r="U63" s="9">
        <v>0</v>
      </c>
      <c r="W63" s="21">
        <f t="shared" si="17"/>
        <v>4473.4343444684137</v>
      </c>
      <c r="X63" s="21">
        <f t="shared" si="18"/>
        <v>4428.3106753964003</v>
      </c>
      <c r="Y63" s="9">
        <f t="shared" si="19"/>
        <v>-45.123669072013399</v>
      </c>
      <c r="Z63" s="9">
        <f t="shared" si="20"/>
        <v>6</v>
      </c>
      <c r="AA63" s="24">
        <v>385</v>
      </c>
      <c r="AB63" s="21">
        <v>391</v>
      </c>
      <c r="AD63" s="9">
        <f t="shared" si="21"/>
        <v>4473.4343444684137</v>
      </c>
      <c r="AE63" s="9">
        <f t="shared" si="22"/>
        <v>4428.3106753964003</v>
      </c>
      <c r="AF63" s="30">
        <f t="shared" si="23"/>
        <v>-45.123669072013399</v>
      </c>
      <c r="AH63" s="27">
        <f t="shared" si="24"/>
        <v>5.3401845183684848E-3</v>
      </c>
      <c r="AI63" s="27">
        <f t="shared" si="25"/>
        <v>-1.0087030589330248E-2</v>
      </c>
      <c r="AJ63" s="22">
        <f t="shared" si="26"/>
        <v>-45.123669072013399</v>
      </c>
    </row>
    <row r="64" spans="1:36" x14ac:dyDescent="0.2">
      <c r="A64" s="1" t="s">
        <v>40</v>
      </c>
      <c r="B64" s="4" t="s">
        <v>156</v>
      </c>
      <c r="C64" s="4">
        <v>3379</v>
      </c>
      <c r="D64" s="1" t="s">
        <v>157</v>
      </c>
      <c r="E64" s="9">
        <v>1646905.9648624656</v>
      </c>
      <c r="F64" s="9">
        <v>0</v>
      </c>
      <c r="G64" s="9">
        <v>222340</v>
      </c>
      <c r="H64" s="16">
        <f t="shared" si="12"/>
        <v>1869245.9648624656</v>
      </c>
      <c r="J64" s="9">
        <v>1674224.3730298134</v>
      </c>
      <c r="K64" s="9">
        <v>0</v>
      </c>
      <c r="L64" s="9">
        <v>220719.11764705883</v>
      </c>
      <c r="M64" s="18">
        <f t="shared" si="1"/>
        <v>1894943.4906768722</v>
      </c>
      <c r="O64" s="9">
        <f t="shared" si="13"/>
        <v>27318.408167347778</v>
      </c>
      <c r="P64" s="9">
        <f t="shared" si="14"/>
        <v>0</v>
      </c>
      <c r="Q64" s="9">
        <f t="shared" si="15"/>
        <v>-1620.8823529411748</v>
      </c>
      <c r="R64" s="13">
        <f t="shared" si="16"/>
        <v>25697.525814406603</v>
      </c>
      <c r="T64" s="9">
        <v>0</v>
      </c>
      <c r="U64" s="9">
        <v>-62.478453100193292</v>
      </c>
      <c r="W64" s="21">
        <f t="shared" si="17"/>
        <v>4096.7810071205613</v>
      </c>
      <c r="X64" s="21">
        <f t="shared" si="18"/>
        <v>4123.7053522901806</v>
      </c>
      <c r="Y64" s="9">
        <f t="shared" si="19"/>
        <v>26.924345169619301</v>
      </c>
      <c r="Z64" s="9">
        <f t="shared" si="20"/>
        <v>4</v>
      </c>
      <c r="AA64" s="24">
        <v>402</v>
      </c>
      <c r="AB64" s="21">
        <v>406</v>
      </c>
      <c r="AD64" s="9">
        <f t="shared" si="21"/>
        <v>4096.7810071205613</v>
      </c>
      <c r="AE64" s="9">
        <f t="shared" si="22"/>
        <v>4123.7053522901806</v>
      </c>
      <c r="AF64" s="30">
        <f t="shared" si="23"/>
        <v>26.924345169619301</v>
      </c>
      <c r="AH64" s="27">
        <f t="shared" si="24"/>
        <v>1.6625652711589112E-2</v>
      </c>
      <c r="AI64" s="27">
        <f t="shared" si="25"/>
        <v>6.609636428716259E-3</v>
      </c>
      <c r="AJ64" s="22">
        <f t="shared" si="26"/>
        <v>27.07823298513722</v>
      </c>
    </row>
    <row r="65" spans="1:36" x14ac:dyDescent="0.2">
      <c r="A65" s="1" t="s">
        <v>40</v>
      </c>
      <c r="B65" s="4" t="s">
        <v>158</v>
      </c>
      <c r="C65" s="4">
        <v>2029</v>
      </c>
      <c r="D65" s="1" t="s">
        <v>159</v>
      </c>
      <c r="E65" s="9">
        <v>2671620.2442546985</v>
      </c>
      <c r="F65" s="9">
        <v>0</v>
      </c>
      <c r="G65" s="9">
        <v>354420.00000000006</v>
      </c>
      <c r="H65" s="16">
        <f t="shared" si="12"/>
        <v>3026040.2442546985</v>
      </c>
      <c r="J65" s="9">
        <v>2623145.3962253649</v>
      </c>
      <c r="K65" s="9">
        <v>0</v>
      </c>
      <c r="L65" s="9">
        <v>350984.58804523433</v>
      </c>
      <c r="M65" s="18">
        <f t="shared" si="1"/>
        <v>2974129.9842705992</v>
      </c>
      <c r="O65" s="9">
        <f t="shared" si="13"/>
        <v>-48474.848029333632</v>
      </c>
      <c r="P65" s="9">
        <f t="shared" si="14"/>
        <v>0</v>
      </c>
      <c r="Q65" s="9">
        <f t="shared" si="15"/>
        <v>-3435.4119547657319</v>
      </c>
      <c r="R65" s="13">
        <f t="shared" si="16"/>
        <v>-51910.259984099364</v>
      </c>
      <c r="T65" s="9">
        <v>0</v>
      </c>
      <c r="U65" s="9">
        <v>0</v>
      </c>
      <c r="W65" s="21">
        <f t="shared" si="17"/>
        <v>4254.1723634628961</v>
      </c>
      <c r="X65" s="21">
        <f t="shared" si="18"/>
        <v>4272.2237723540147</v>
      </c>
      <c r="Y65" s="9">
        <f t="shared" si="19"/>
        <v>18.051408891118626</v>
      </c>
      <c r="Z65" s="9">
        <f t="shared" si="20"/>
        <v>-14</v>
      </c>
      <c r="AA65" s="24">
        <v>628</v>
      </c>
      <c r="AB65" s="21">
        <v>614</v>
      </c>
      <c r="AD65" s="9">
        <f t="shared" si="21"/>
        <v>4254.1723634628961</v>
      </c>
      <c r="AE65" s="9">
        <f t="shared" si="22"/>
        <v>4272.2237723540147</v>
      </c>
      <c r="AF65" s="30">
        <f t="shared" si="23"/>
        <v>18.051408891118626</v>
      </c>
      <c r="AH65" s="27">
        <f t="shared" si="24"/>
        <v>-1.8144363194424251E-2</v>
      </c>
      <c r="AI65" s="27">
        <f t="shared" si="25"/>
        <v>4.2432246154748832E-3</v>
      </c>
      <c r="AJ65" s="22">
        <f t="shared" si="26"/>
        <v>18.051408891118626</v>
      </c>
    </row>
    <row r="66" spans="1:36" x14ac:dyDescent="0.2">
      <c r="A66" s="1" t="s">
        <v>40</v>
      </c>
      <c r="B66" s="4" t="s">
        <v>160</v>
      </c>
      <c r="C66" s="4">
        <v>2180</v>
      </c>
      <c r="D66" s="1" t="s">
        <v>161</v>
      </c>
      <c r="E66" s="9">
        <v>2028251.2935870215</v>
      </c>
      <c r="F66" s="9">
        <v>34871.494383265941</v>
      </c>
      <c r="G66" s="9">
        <v>299400</v>
      </c>
      <c r="H66" s="16">
        <f t="shared" si="12"/>
        <v>2362522.7879702877</v>
      </c>
      <c r="J66" s="9">
        <v>2128357.763807646</v>
      </c>
      <c r="K66" s="9">
        <v>0</v>
      </c>
      <c r="L66" s="9">
        <v>321650</v>
      </c>
      <c r="M66" s="18">
        <f t="shared" si="1"/>
        <v>2450007.763807646</v>
      </c>
      <c r="O66" s="9">
        <f t="shared" si="13"/>
        <v>100106.47022062447</v>
      </c>
      <c r="P66" s="9">
        <f t="shared" si="14"/>
        <v>-34871.494383265941</v>
      </c>
      <c r="Q66" s="9">
        <f t="shared" si="15"/>
        <v>22250</v>
      </c>
      <c r="R66" s="13">
        <f t="shared" si="16"/>
        <v>87484.975837358536</v>
      </c>
      <c r="T66" s="9">
        <v>59934.916214317083</v>
      </c>
      <c r="U66" s="9">
        <v>0</v>
      </c>
      <c r="W66" s="21">
        <f t="shared" si="17"/>
        <v>5157.8069699257185</v>
      </c>
      <c r="X66" s="21">
        <f t="shared" si="18"/>
        <v>4996.1449854639577</v>
      </c>
      <c r="Y66" s="9">
        <f t="shared" si="19"/>
        <v>-161.66198446176077</v>
      </c>
      <c r="Z66" s="9">
        <f t="shared" si="20"/>
        <v>26</v>
      </c>
      <c r="AA66" s="24">
        <v>400</v>
      </c>
      <c r="AB66" s="21">
        <v>426</v>
      </c>
      <c r="AD66" s="9">
        <f t="shared" si="21"/>
        <v>5070.6282339675536</v>
      </c>
      <c r="AE66" s="9">
        <f t="shared" si="22"/>
        <v>4996.1449854639577</v>
      </c>
      <c r="AF66" s="30">
        <f t="shared" si="23"/>
        <v>-74.48324850359586</v>
      </c>
      <c r="AH66" s="27">
        <f t="shared" si="24"/>
        <v>1.9806004380878761E-2</v>
      </c>
      <c r="AI66" s="27">
        <f t="shared" si="25"/>
        <v>-4.2435676637672448E-2</v>
      </c>
      <c r="AJ66" s="22">
        <f t="shared" si="26"/>
        <v>-215.1755400864995</v>
      </c>
    </row>
    <row r="67" spans="1:36" x14ac:dyDescent="0.2">
      <c r="A67" s="1" t="s">
        <v>40</v>
      </c>
      <c r="B67" s="4" t="s">
        <v>162</v>
      </c>
      <c r="C67" s="4">
        <v>2169</v>
      </c>
      <c r="D67" s="1" t="s">
        <v>163</v>
      </c>
      <c r="E67" s="9">
        <v>1047825.1670215275</v>
      </c>
      <c r="F67" s="9">
        <v>3252.4229034891796</v>
      </c>
      <c r="G67" s="9">
        <v>96200</v>
      </c>
      <c r="H67" s="16">
        <f t="shared" si="12"/>
        <v>1147277.5899250167</v>
      </c>
      <c r="J67" s="9">
        <v>1070254.8150985839</v>
      </c>
      <c r="K67" s="9">
        <v>3252.4229034891796</v>
      </c>
      <c r="L67" s="9">
        <v>97544</v>
      </c>
      <c r="M67" s="18">
        <f t="shared" ref="M67:M128" si="27">SUM(J67:L67)</f>
        <v>1171051.238002073</v>
      </c>
      <c r="O67" s="9">
        <f t="shared" si="13"/>
        <v>22429.648077056394</v>
      </c>
      <c r="P67" s="9">
        <f t="shared" si="14"/>
        <v>0</v>
      </c>
      <c r="Q67" s="9">
        <f t="shared" si="15"/>
        <v>1344</v>
      </c>
      <c r="R67" s="13">
        <f t="shared" si="16"/>
        <v>23773.648077056394</v>
      </c>
      <c r="T67" s="9">
        <v>0</v>
      </c>
      <c r="U67" s="9">
        <v>0</v>
      </c>
      <c r="W67" s="21">
        <f t="shared" si="17"/>
        <v>3836.0495982664843</v>
      </c>
      <c r="X67" s="21">
        <f t="shared" si="18"/>
        <v>3847.6961935558174</v>
      </c>
      <c r="Y67" s="9">
        <f t="shared" si="19"/>
        <v>11.646595289333163</v>
      </c>
      <c r="Z67" s="9">
        <f t="shared" si="20"/>
        <v>5</v>
      </c>
      <c r="AA67" s="24">
        <v>274</v>
      </c>
      <c r="AB67" s="21">
        <v>279</v>
      </c>
      <c r="AD67" s="9">
        <f t="shared" si="21"/>
        <v>3824.1794416844073</v>
      </c>
      <c r="AE67" s="9">
        <f t="shared" si="22"/>
        <v>3836.0387637942076</v>
      </c>
      <c r="AF67" s="30">
        <f t="shared" si="23"/>
        <v>11.85932210980036</v>
      </c>
      <c r="AH67" s="27">
        <f t="shared" si="24"/>
        <v>2.1405906999555357E-2</v>
      </c>
      <c r="AI67" s="27">
        <f t="shared" si="25"/>
        <v>3.1011416411403925E-3</v>
      </c>
      <c r="AJ67" s="22">
        <f t="shared" si="26"/>
        <v>11.85932210980036</v>
      </c>
    </row>
    <row r="68" spans="1:36" x14ac:dyDescent="0.2">
      <c r="A68" s="1" t="s">
        <v>40</v>
      </c>
      <c r="B68" s="4" t="s">
        <v>164</v>
      </c>
      <c r="C68" s="4">
        <v>2168</v>
      </c>
      <c r="D68" s="1" t="s">
        <v>165</v>
      </c>
      <c r="E68" s="9">
        <v>1063257.5681165115</v>
      </c>
      <c r="F68" s="9">
        <v>10729.690579466513</v>
      </c>
      <c r="G68" s="9">
        <v>65440</v>
      </c>
      <c r="H68" s="16">
        <f t="shared" si="12"/>
        <v>1139427.258695978</v>
      </c>
      <c r="J68" s="9">
        <v>1101205.0349136048</v>
      </c>
      <c r="K68" s="9">
        <v>20154.161456499627</v>
      </c>
      <c r="L68" s="9">
        <v>67737.777777777781</v>
      </c>
      <c r="M68" s="18">
        <f t="shared" si="27"/>
        <v>1189096.9741478823</v>
      </c>
      <c r="O68" s="9">
        <f t="shared" si="13"/>
        <v>37947.466797093395</v>
      </c>
      <c r="P68" s="9">
        <f t="shared" si="14"/>
        <v>9424.4708770331144</v>
      </c>
      <c r="Q68" s="9">
        <f t="shared" si="15"/>
        <v>2297.777777777781</v>
      </c>
      <c r="R68" s="13">
        <f t="shared" si="16"/>
        <v>49669.715451904289</v>
      </c>
      <c r="T68" s="9">
        <v>0</v>
      </c>
      <c r="U68" s="9">
        <v>0</v>
      </c>
      <c r="W68" s="21">
        <f t="shared" si="17"/>
        <v>3948.4825687352131</v>
      </c>
      <c r="X68" s="21">
        <f t="shared" si="18"/>
        <v>4004.8542727503736</v>
      </c>
      <c r="Y68" s="9">
        <f t="shared" si="19"/>
        <v>56.371704015160503</v>
      </c>
      <c r="Z68" s="9">
        <f t="shared" si="20"/>
        <v>8</v>
      </c>
      <c r="AA68" s="24">
        <v>272</v>
      </c>
      <c r="AB68" s="21">
        <v>280</v>
      </c>
      <c r="AD68" s="9">
        <f t="shared" si="21"/>
        <v>3909.035176898939</v>
      </c>
      <c r="AE68" s="9">
        <f t="shared" si="22"/>
        <v>3932.8751246914458</v>
      </c>
      <c r="AF68" s="30">
        <f t="shared" si="23"/>
        <v>23.839947792506791</v>
      </c>
      <c r="AH68" s="27">
        <f t="shared" si="24"/>
        <v>3.5689815840497463E-2</v>
      </c>
      <c r="AI68" s="27">
        <f t="shared" si="25"/>
        <v>6.0986782450547228E-3</v>
      </c>
      <c r="AJ68" s="22">
        <f t="shared" si="26"/>
        <v>23.839947792506791</v>
      </c>
    </row>
    <row r="69" spans="1:36" x14ac:dyDescent="0.2">
      <c r="A69" s="1" t="s">
        <v>40</v>
      </c>
      <c r="B69" s="4" t="s">
        <v>166</v>
      </c>
      <c r="C69" s="4">
        <v>3304</v>
      </c>
      <c r="D69" s="1" t="s">
        <v>167</v>
      </c>
      <c r="E69" s="9">
        <v>923092.51973245502</v>
      </c>
      <c r="F69" s="9">
        <v>0</v>
      </c>
      <c r="G69" s="9">
        <v>36960</v>
      </c>
      <c r="H69" s="16">
        <f t="shared" si="12"/>
        <v>960052.51973245502</v>
      </c>
      <c r="J69" s="9">
        <v>1016742.8425412643</v>
      </c>
      <c r="K69" s="9">
        <v>38964.712149232524</v>
      </c>
      <c r="L69" s="9">
        <v>40662.439024390245</v>
      </c>
      <c r="M69" s="18">
        <f t="shared" si="27"/>
        <v>1096369.993714887</v>
      </c>
      <c r="O69" s="9">
        <f t="shared" si="13"/>
        <v>93650.322808809229</v>
      </c>
      <c r="P69" s="9">
        <f t="shared" si="14"/>
        <v>38964.712149232524</v>
      </c>
      <c r="Q69" s="9">
        <f t="shared" si="15"/>
        <v>3702.4390243902453</v>
      </c>
      <c r="R69" s="13">
        <f t="shared" si="16"/>
        <v>136317.47398243198</v>
      </c>
      <c r="T69" s="9">
        <v>0</v>
      </c>
      <c r="U69" s="9">
        <v>0</v>
      </c>
      <c r="W69" s="21">
        <f t="shared" si="17"/>
        <v>3752.4086167985974</v>
      </c>
      <c r="X69" s="21">
        <f t="shared" si="18"/>
        <v>3825.027372067017</v>
      </c>
      <c r="Y69" s="9">
        <f t="shared" si="19"/>
        <v>72.618755268419591</v>
      </c>
      <c r="Z69" s="9">
        <f t="shared" si="20"/>
        <v>30</v>
      </c>
      <c r="AA69" s="24">
        <v>246</v>
      </c>
      <c r="AB69" s="21">
        <v>276</v>
      </c>
      <c r="AD69" s="9">
        <f t="shared" si="21"/>
        <v>3752.4086167985974</v>
      </c>
      <c r="AE69" s="9">
        <f t="shared" si="22"/>
        <v>3683.8508787726964</v>
      </c>
      <c r="AF69" s="30">
        <f t="shared" si="23"/>
        <v>-68.557738025901017</v>
      </c>
      <c r="AH69" s="27">
        <f t="shared" si="24"/>
        <v>0.10145280219143404</v>
      </c>
      <c r="AI69" s="27">
        <f t="shared" si="25"/>
        <v>-1.8270328481547859E-2</v>
      </c>
      <c r="AJ69" s="22">
        <f t="shared" si="26"/>
        <v>-68.557738025901017</v>
      </c>
    </row>
    <row r="70" spans="1:36" x14ac:dyDescent="0.2">
      <c r="A70" s="1" t="s">
        <v>40</v>
      </c>
      <c r="B70" s="4" t="s">
        <v>168</v>
      </c>
      <c r="C70" s="4">
        <v>2124</v>
      </c>
      <c r="D70" s="1" t="s">
        <v>169</v>
      </c>
      <c r="E70" s="9">
        <v>1352211.9494679221</v>
      </c>
      <c r="F70" s="9">
        <v>45875.801336371704</v>
      </c>
      <c r="G70" s="9">
        <v>223080</v>
      </c>
      <c r="H70" s="16">
        <f t="shared" ref="H70:H132" si="28">SUM(E70:G70)</f>
        <v>1621167.7508042939</v>
      </c>
      <c r="J70" s="9">
        <v>1474321.6553093405</v>
      </c>
      <c r="K70" s="9">
        <v>44604.173812604968</v>
      </c>
      <c r="L70" s="9">
        <v>254389.4736842105</v>
      </c>
      <c r="M70" s="18">
        <f t="shared" si="27"/>
        <v>1773315.302806156</v>
      </c>
      <c r="O70" s="9">
        <f t="shared" ref="O70:O133" si="29">J70-E70</f>
        <v>122109.70584141836</v>
      </c>
      <c r="P70" s="9">
        <f t="shared" ref="P70:P133" si="30">K70-F70</f>
        <v>-1271.627523766736</v>
      </c>
      <c r="Q70" s="9">
        <f t="shared" ref="Q70:Q133" si="31">L70-G70</f>
        <v>31309.473684210505</v>
      </c>
      <c r="R70" s="13">
        <f t="shared" ref="R70:R132" si="32">SUM(O70:Q70)</f>
        <v>152147.55200186212</v>
      </c>
      <c r="T70" s="9">
        <v>0</v>
      </c>
      <c r="U70" s="9">
        <v>0</v>
      </c>
      <c r="W70" s="21">
        <f t="shared" ref="W70:W132" si="33">(E70+F70)/AA70</f>
        <v>4739.2805112009964</v>
      </c>
      <c r="X70" s="21">
        <f t="shared" ref="X70:X132" si="34">(J70+K70)/AB70</f>
        <v>4673.6179357598321</v>
      </c>
      <c r="Y70" s="9">
        <f t="shared" ref="Y70:Y133" si="35">X70-W70</f>
        <v>-65.662575441164336</v>
      </c>
      <c r="Z70" s="9">
        <f t="shared" ref="Z70:Z133" si="36">AB70-AA70</f>
        <v>30</v>
      </c>
      <c r="AA70" s="24">
        <v>295</v>
      </c>
      <c r="AB70" s="21">
        <v>325</v>
      </c>
      <c r="AD70" s="9">
        <f t="shared" ref="AD70:AD132" si="37">E70/AA70</f>
        <v>4583.7693202302444</v>
      </c>
      <c r="AE70" s="9">
        <f t="shared" ref="AE70:AE132" si="38">J70/AB70</f>
        <v>4536.3743240287395</v>
      </c>
      <c r="AF70" s="30">
        <f t="shared" ref="AF70:AF132" si="39">AE70-AD70</f>
        <v>-47.39499620150491</v>
      </c>
      <c r="AH70" s="27">
        <f t="shared" ref="AH70:AH132" si="40">SUM(J70,-T70,-U70)/E70-1</f>
        <v>9.0303673096119974E-2</v>
      </c>
      <c r="AI70" s="27">
        <f t="shared" ref="AI70:AI132" si="41">(SUM(J70,-T70,-U70)/AB70)/(E70/AA70)-1</f>
        <v>-1.0339742881983471E-2</v>
      </c>
      <c r="AJ70" s="22">
        <f t="shared" ref="AJ70:AJ132" si="42">(SUM(J70,-T70,-U70)/AB70)-(E70/AA70)</f>
        <v>-47.39499620150491</v>
      </c>
    </row>
    <row r="71" spans="1:36" x14ac:dyDescent="0.2">
      <c r="A71" s="1" t="s">
        <v>51</v>
      </c>
      <c r="B71" s="4">
        <v>0</v>
      </c>
      <c r="C71" s="4">
        <v>2195</v>
      </c>
      <c r="D71" s="1" t="s">
        <v>170</v>
      </c>
      <c r="E71" s="9">
        <v>2324308.1620694259</v>
      </c>
      <c r="F71" s="9">
        <v>66146.856382791404</v>
      </c>
      <c r="G71" s="9">
        <v>270600</v>
      </c>
      <c r="H71" s="16">
        <f t="shared" si="28"/>
        <v>2661055.0184522173</v>
      </c>
      <c r="J71" s="9">
        <v>2425909.9075003429</v>
      </c>
      <c r="K71" s="9">
        <v>64258.322912999254</v>
      </c>
      <c r="L71" s="9">
        <v>287167.34693877556</v>
      </c>
      <c r="M71" s="18">
        <f t="shared" si="27"/>
        <v>2777335.5773521177</v>
      </c>
      <c r="O71" s="9">
        <f t="shared" si="29"/>
        <v>101601.74543091701</v>
      </c>
      <c r="P71" s="9">
        <f t="shared" si="30"/>
        <v>-1888.5334697921498</v>
      </c>
      <c r="Q71" s="9">
        <f t="shared" si="31"/>
        <v>16567.346938775561</v>
      </c>
      <c r="R71" s="13">
        <f t="shared" si="32"/>
        <v>116280.55889990042</v>
      </c>
      <c r="T71" s="9">
        <v>0</v>
      </c>
      <c r="U71" s="9">
        <v>0</v>
      </c>
      <c r="W71" s="21">
        <f t="shared" si="33"/>
        <v>4370.1188637152054</v>
      </c>
      <c r="X71" s="21">
        <f t="shared" si="34"/>
        <v>4353.4409622610883</v>
      </c>
      <c r="Y71" s="9">
        <f t="shared" si="35"/>
        <v>-16.677901454117091</v>
      </c>
      <c r="Z71" s="9">
        <f t="shared" si="36"/>
        <v>25</v>
      </c>
      <c r="AA71" s="24">
        <v>547</v>
      </c>
      <c r="AB71" s="21">
        <v>572</v>
      </c>
      <c r="AD71" s="9">
        <f t="shared" si="37"/>
        <v>4249.1922524121128</v>
      </c>
      <c r="AE71" s="9">
        <f t="shared" si="38"/>
        <v>4241.1012368887114</v>
      </c>
      <c r="AF71" s="30">
        <f t="shared" si="39"/>
        <v>-8.0910155234014383</v>
      </c>
      <c r="AH71" s="27">
        <f t="shared" si="40"/>
        <v>4.3712682805560954E-2</v>
      </c>
      <c r="AI71" s="27">
        <f t="shared" si="41"/>
        <v>-1.9041302541226157E-3</v>
      </c>
      <c r="AJ71" s="22">
        <f t="shared" si="42"/>
        <v>-8.0910155234014383</v>
      </c>
    </row>
    <row r="72" spans="1:36" x14ac:dyDescent="0.2">
      <c r="A72" s="1" t="s">
        <v>40</v>
      </c>
      <c r="B72" s="4" t="s">
        <v>171</v>
      </c>
      <c r="C72" s="4">
        <v>5207</v>
      </c>
      <c r="D72" s="1" t="s">
        <v>172</v>
      </c>
      <c r="E72" s="9">
        <v>482283.8681501972</v>
      </c>
      <c r="F72" s="9">
        <v>0</v>
      </c>
      <c r="G72" s="9">
        <v>17580</v>
      </c>
      <c r="H72" s="16">
        <f t="shared" si="28"/>
        <v>499863.8681501972</v>
      </c>
      <c r="J72" s="9">
        <v>483133.70395079255</v>
      </c>
      <c r="K72" s="9">
        <v>0</v>
      </c>
      <c r="L72" s="9">
        <v>17353.714285714286</v>
      </c>
      <c r="M72" s="18">
        <f t="shared" si="27"/>
        <v>500487.41823650681</v>
      </c>
      <c r="O72" s="9">
        <f t="shared" si="29"/>
        <v>849.8358005953487</v>
      </c>
      <c r="P72" s="9">
        <f t="shared" si="30"/>
        <v>0</v>
      </c>
      <c r="Q72" s="9">
        <f t="shared" si="31"/>
        <v>-226.28571428571377</v>
      </c>
      <c r="R72" s="13">
        <f t="shared" si="32"/>
        <v>623.55008630963493</v>
      </c>
      <c r="T72" s="9">
        <v>0</v>
      </c>
      <c r="U72" s="9">
        <v>0</v>
      </c>
      <c r="W72" s="21">
        <f t="shared" si="33"/>
        <v>4682.3676519436622</v>
      </c>
      <c r="X72" s="21">
        <f t="shared" si="34"/>
        <v>4690.6184849591509</v>
      </c>
      <c r="Y72" s="9">
        <f t="shared" si="35"/>
        <v>8.2508330154887517</v>
      </c>
      <c r="Z72" s="9">
        <f t="shared" si="36"/>
        <v>0</v>
      </c>
      <c r="AA72" s="24">
        <v>103</v>
      </c>
      <c r="AB72" s="21">
        <v>103</v>
      </c>
      <c r="AD72" s="9">
        <f t="shared" si="37"/>
        <v>4682.3676519436622</v>
      </c>
      <c r="AE72" s="9">
        <f t="shared" si="38"/>
        <v>4690.6184849591509</v>
      </c>
      <c r="AF72" s="30">
        <f t="shared" si="39"/>
        <v>8.2508330154887517</v>
      </c>
      <c r="AH72" s="27">
        <f t="shared" si="40"/>
        <v>1.7621070425906105E-3</v>
      </c>
      <c r="AI72" s="27">
        <f t="shared" si="41"/>
        <v>1.7621070425906105E-3</v>
      </c>
      <c r="AJ72" s="22">
        <f t="shared" si="42"/>
        <v>8.2508330154887517</v>
      </c>
    </row>
    <row r="73" spans="1:36" x14ac:dyDescent="0.2">
      <c r="A73" s="1" t="s">
        <v>40</v>
      </c>
      <c r="B73" s="4" t="s">
        <v>173</v>
      </c>
      <c r="C73" s="4">
        <v>3363</v>
      </c>
      <c r="D73" s="1" t="s">
        <v>174</v>
      </c>
      <c r="E73" s="9">
        <v>1757268.1538982559</v>
      </c>
      <c r="F73" s="9">
        <v>0</v>
      </c>
      <c r="G73" s="9">
        <v>171600</v>
      </c>
      <c r="H73" s="16">
        <f t="shared" si="28"/>
        <v>1928868.1538982559</v>
      </c>
      <c r="J73" s="9">
        <v>1737902.7606901182</v>
      </c>
      <c r="K73" s="9">
        <v>0</v>
      </c>
      <c r="L73" s="9">
        <v>170322.5806451613</v>
      </c>
      <c r="M73" s="18">
        <f t="shared" si="27"/>
        <v>1908225.3413352794</v>
      </c>
      <c r="O73" s="9">
        <f t="shared" si="29"/>
        <v>-19365.393208137713</v>
      </c>
      <c r="P73" s="9">
        <f t="shared" si="30"/>
        <v>0</v>
      </c>
      <c r="Q73" s="9">
        <f t="shared" si="31"/>
        <v>-1277.4193548386975</v>
      </c>
      <c r="R73" s="13">
        <f t="shared" si="32"/>
        <v>-20642.812562976411</v>
      </c>
      <c r="T73" s="9">
        <v>0</v>
      </c>
      <c r="U73" s="9">
        <v>0</v>
      </c>
      <c r="W73" s="21">
        <f t="shared" si="33"/>
        <v>4328.2466844784631</v>
      </c>
      <c r="X73" s="21">
        <f t="shared" si="34"/>
        <v>4344.7569017252954</v>
      </c>
      <c r="Y73" s="9">
        <f t="shared" si="35"/>
        <v>16.510217246832326</v>
      </c>
      <c r="Z73" s="9">
        <f t="shared" si="36"/>
        <v>-6</v>
      </c>
      <c r="AA73" s="24">
        <v>406</v>
      </c>
      <c r="AB73" s="21">
        <v>400</v>
      </c>
      <c r="AD73" s="9">
        <f t="shared" si="37"/>
        <v>4328.2466844784631</v>
      </c>
      <c r="AE73" s="9">
        <f t="shared" si="38"/>
        <v>4344.7569017252954</v>
      </c>
      <c r="AF73" s="30">
        <f t="shared" si="39"/>
        <v>16.510217246832326</v>
      </c>
      <c r="AH73" s="27">
        <f t="shared" si="40"/>
        <v>-1.1020169668003343E-2</v>
      </c>
      <c r="AI73" s="27">
        <f t="shared" si="41"/>
        <v>3.8145277869765515E-3</v>
      </c>
      <c r="AJ73" s="22">
        <f t="shared" si="42"/>
        <v>16.510217246832326</v>
      </c>
    </row>
    <row r="74" spans="1:36" x14ac:dyDescent="0.2">
      <c r="A74" s="1" t="s">
        <v>40</v>
      </c>
      <c r="B74" s="4" t="s">
        <v>175</v>
      </c>
      <c r="C74" s="4">
        <v>5200</v>
      </c>
      <c r="D74" s="1" t="s">
        <v>176</v>
      </c>
      <c r="E74" s="9">
        <v>2420866.6530562793</v>
      </c>
      <c r="F74" s="9">
        <v>40236.33967299926</v>
      </c>
      <c r="G74" s="9">
        <v>254760</v>
      </c>
      <c r="H74" s="16">
        <f t="shared" si="28"/>
        <v>2715862.9927292787</v>
      </c>
      <c r="J74" s="9">
        <v>2546654.6476433664</v>
      </c>
      <c r="K74" s="9">
        <v>34933.879857932858</v>
      </c>
      <c r="L74" s="9">
        <v>266599.10499139415</v>
      </c>
      <c r="M74" s="18">
        <f t="shared" si="27"/>
        <v>2848187.6324926931</v>
      </c>
      <c r="O74" s="9">
        <f t="shared" si="29"/>
        <v>125787.99458708707</v>
      </c>
      <c r="P74" s="9">
        <f t="shared" si="30"/>
        <v>-5302.4598150664024</v>
      </c>
      <c r="Q74" s="9">
        <f t="shared" si="31"/>
        <v>11839.104991394153</v>
      </c>
      <c r="R74" s="13">
        <f t="shared" si="32"/>
        <v>132324.63976341483</v>
      </c>
      <c r="T74" s="9">
        <v>0</v>
      </c>
      <c r="U74" s="9">
        <v>0</v>
      </c>
      <c r="W74" s="21">
        <f t="shared" si="33"/>
        <v>4257.9636552409665</v>
      </c>
      <c r="X74" s="21">
        <f t="shared" si="34"/>
        <v>4239.0616215128066</v>
      </c>
      <c r="Y74" s="9">
        <f t="shared" si="35"/>
        <v>-18.90203372815995</v>
      </c>
      <c r="Z74" s="9">
        <f t="shared" si="36"/>
        <v>31</v>
      </c>
      <c r="AA74" s="24">
        <v>578</v>
      </c>
      <c r="AB74" s="21">
        <v>609</v>
      </c>
      <c r="AD74" s="9">
        <f t="shared" si="37"/>
        <v>4188.3506108240126</v>
      </c>
      <c r="AE74" s="9">
        <f t="shared" si="38"/>
        <v>4181.6989288068416</v>
      </c>
      <c r="AF74" s="30">
        <f t="shared" si="39"/>
        <v>-6.6516820171709696</v>
      </c>
      <c r="AH74" s="27">
        <f t="shared" si="40"/>
        <v>5.1959902222736165E-2</v>
      </c>
      <c r="AI74" s="27">
        <f t="shared" si="41"/>
        <v>-1.5881387771073951E-3</v>
      </c>
      <c r="AJ74" s="22">
        <f t="shared" si="42"/>
        <v>-6.6516820171709696</v>
      </c>
    </row>
    <row r="75" spans="1:36" x14ac:dyDescent="0.2">
      <c r="A75" s="1" t="s">
        <v>40</v>
      </c>
      <c r="B75" s="4" t="s">
        <v>177</v>
      </c>
      <c r="C75" s="4">
        <v>2198</v>
      </c>
      <c r="D75" s="1" t="s">
        <v>178</v>
      </c>
      <c r="E75" s="9">
        <v>1946606.0321242972</v>
      </c>
      <c r="F75" s="9">
        <v>30193.279807666506</v>
      </c>
      <c r="G75" s="9">
        <v>337300</v>
      </c>
      <c r="H75" s="16">
        <f t="shared" si="28"/>
        <v>2314099.311931964</v>
      </c>
      <c r="J75" s="9">
        <v>2003436.9394573311</v>
      </c>
      <c r="K75" s="9">
        <v>6992.1527430555552</v>
      </c>
      <c r="L75" s="9">
        <v>347149.74619289342</v>
      </c>
      <c r="M75" s="18">
        <f t="shared" si="27"/>
        <v>2357578.8383932798</v>
      </c>
      <c r="O75" s="9">
        <f t="shared" si="29"/>
        <v>56830.907333033858</v>
      </c>
      <c r="P75" s="9">
        <f t="shared" si="30"/>
        <v>-23201.127064610951</v>
      </c>
      <c r="Q75" s="9">
        <f t="shared" si="31"/>
        <v>9849.7461928934208</v>
      </c>
      <c r="R75" s="13">
        <f t="shared" si="32"/>
        <v>43479.526461316331</v>
      </c>
      <c r="T75" s="9">
        <v>0</v>
      </c>
      <c r="U75" s="9">
        <v>0</v>
      </c>
      <c r="W75" s="21">
        <f t="shared" si="33"/>
        <v>4991.9174543736463</v>
      </c>
      <c r="X75" s="21">
        <f t="shared" si="34"/>
        <v>4951.7957935970117</v>
      </c>
      <c r="Y75" s="9">
        <f t="shared" si="35"/>
        <v>-40.121660776634599</v>
      </c>
      <c r="Z75" s="9">
        <f t="shared" si="36"/>
        <v>10</v>
      </c>
      <c r="AA75" s="24">
        <v>396</v>
      </c>
      <c r="AB75" s="21">
        <v>406</v>
      </c>
      <c r="AD75" s="9">
        <f t="shared" si="37"/>
        <v>4915.6717982936798</v>
      </c>
      <c r="AE75" s="9">
        <f t="shared" si="38"/>
        <v>4934.5737425057414</v>
      </c>
      <c r="AF75" s="30">
        <f t="shared" si="39"/>
        <v>18.901944212061608</v>
      </c>
      <c r="AH75" s="27">
        <f t="shared" si="40"/>
        <v>2.9194868604724977E-2</v>
      </c>
      <c r="AI75" s="27">
        <f t="shared" si="41"/>
        <v>3.8452412991898388E-3</v>
      </c>
      <c r="AJ75" s="22">
        <f t="shared" si="42"/>
        <v>18.901944212061608</v>
      </c>
    </row>
    <row r="76" spans="1:36" x14ac:dyDescent="0.2">
      <c r="A76" s="1" t="s">
        <v>40</v>
      </c>
      <c r="B76" s="4" t="s">
        <v>179</v>
      </c>
      <c r="C76" s="4">
        <v>2041</v>
      </c>
      <c r="D76" s="1" t="s">
        <v>180</v>
      </c>
      <c r="E76" s="9">
        <v>2739943.4492108678</v>
      </c>
      <c r="F76" s="9">
        <v>1376.346</v>
      </c>
      <c r="G76" s="9">
        <v>317960</v>
      </c>
      <c r="H76" s="16">
        <f t="shared" si="28"/>
        <v>3059279.7952108677</v>
      </c>
      <c r="J76" s="9">
        <v>2768580.48139132</v>
      </c>
      <c r="K76" s="9">
        <v>1376.346</v>
      </c>
      <c r="L76" s="9">
        <v>316485.07042253518</v>
      </c>
      <c r="M76" s="18">
        <f t="shared" si="27"/>
        <v>3086441.8978138552</v>
      </c>
      <c r="O76" s="9">
        <f t="shared" si="29"/>
        <v>28637.032180452254</v>
      </c>
      <c r="P76" s="9">
        <f t="shared" si="30"/>
        <v>0</v>
      </c>
      <c r="Q76" s="9">
        <f t="shared" si="31"/>
        <v>-1474.9295774648199</v>
      </c>
      <c r="R76" s="13">
        <f t="shared" si="32"/>
        <v>27162.102602987434</v>
      </c>
      <c r="T76" s="9">
        <v>0</v>
      </c>
      <c r="U76" s="9">
        <v>0</v>
      </c>
      <c r="W76" s="21">
        <f t="shared" si="33"/>
        <v>4337.531321536183</v>
      </c>
      <c r="X76" s="21">
        <f t="shared" si="34"/>
        <v>4348.4408593270327</v>
      </c>
      <c r="Y76" s="9">
        <f t="shared" si="35"/>
        <v>10.909537790849754</v>
      </c>
      <c r="Z76" s="9">
        <f t="shared" si="36"/>
        <v>5</v>
      </c>
      <c r="AA76" s="24">
        <v>632</v>
      </c>
      <c r="AB76" s="21">
        <v>637</v>
      </c>
      <c r="AD76" s="9">
        <f t="shared" si="37"/>
        <v>4335.353558877955</v>
      </c>
      <c r="AE76" s="9">
        <f t="shared" si="38"/>
        <v>4346.2801905672213</v>
      </c>
      <c r="AF76" s="30">
        <f t="shared" si="39"/>
        <v>10.926631689266287</v>
      </c>
      <c r="AH76" s="27">
        <f t="shared" si="40"/>
        <v>1.0451687310809366E-2</v>
      </c>
      <c r="AI76" s="27">
        <f t="shared" si="41"/>
        <v>2.5203553852928273E-3</v>
      </c>
      <c r="AJ76" s="22">
        <f t="shared" si="42"/>
        <v>10.926631689266287</v>
      </c>
    </row>
    <row r="77" spans="1:36" x14ac:dyDescent="0.2">
      <c r="A77" s="1" t="s">
        <v>40</v>
      </c>
      <c r="B77" s="4" t="s">
        <v>181</v>
      </c>
      <c r="C77" s="4">
        <v>2126</v>
      </c>
      <c r="D77" s="1" t="s">
        <v>182</v>
      </c>
      <c r="E77" s="9">
        <v>590878.58927969157</v>
      </c>
      <c r="F77" s="9">
        <v>0</v>
      </c>
      <c r="G77" s="9">
        <v>60720</v>
      </c>
      <c r="H77" s="16">
        <f t="shared" si="28"/>
        <v>651598.58927969157</v>
      </c>
      <c r="J77" s="9">
        <v>601710.83331148466</v>
      </c>
      <c r="K77" s="9">
        <v>0</v>
      </c>
      <c r="L77" s="9">
        <v>64327.128712871287</v>
      </c>
      <c r="M77" s="18">
        <f t="shared" si="27"/>
        <v>666037.96202435601</v>
      </c>
      <c r="O77" s="9">
        <f t="shared" si="29"/>
        <v>10832.244031793089</v>
      </c>
      <c r="P77" s="9">
        <f t="shared" si="30"/>
        <v>0</v>
      </c>
      <c r="Q77" s="9">
        <f t="shared" si="31"/>
        <v>3607.1287128712866</v>
      </c>
      <c r="R77" s="13">
        <f t="shared" si="32"/>
        <v>14439.372744664375</v>
      </c>
      <c r="T77" s="9">
        <v>1721.6341114342795</v>
      </c>
      <c r="U77" s="9">
        <v>0</v>
      </c>
      <c r="W77" s="21">
        <f t="shared" si="33"/>
        <v>5627.4151359970629</v>
      </c>
      <c r="X77" s="21">
        <f t="shared" si="34"/>
        <v>5623.4657318830341</v>
      </c>
      <c r="Y77" s="9">
        <f t="shared" si="35"/>
        <v>-3.9494041140287663</v>
      </c>
      <c r="Z77" s="9">
        <f t="shared" si="36"/>
        <v>2</v>
      </c>
      <c r="AA77" s="24">
        <v>105</v>
      </c>
      <c r="AB77" s="21">
        <v>107</v>
      </c>
      <c r="AD77" s="9">
        <f t="shared" si="37"/>
        <v>5627.4151359970629</v>
      </c>
      <c r="AE77" s="9">
        <f t="shared" si="38"/>
        <v>5623.4657318830341</v>
      </c>
      <c r="AF77" s="30">
        <f t="shared" si="39"/>
        <v>-3.9494041140287663</v>
      </c>
      <c r="AH77" s="27">
        <f t="shared" si="40"/>
        <v>1.5418751137124653E-2</v>
      </c>
      <c r="AI77" s="27">
        <f t="shared" si="41"/>
        <v>-3.561038603756228E-3</v>
      </c>
      <c r="AJ77" s="22">
        <f t="shared" si="42"/>
        <v>-20.039442538647563</v>
      </c>
    </row>
    <row r="78" spans="1:36" x14ac:dyDescent="0.2">
      <c r="A78" s="1" t="s">
        <v>40</v>
      </c>
      <c r="B78" s="4" t="s">
        <v>183</v>
      </c>
      <c r="C78" s="4">
        <v>2127</v>
      </c>
      <c r="D78" s="1" t="s">
        <v>184</v>
      </c>
      <c r="E78" s="9">
        <v>820347.53637747024</v>
      </c>
      <c r="F78" s="9">
        <v>0</v>
      </c>
      <c r="G78" s="9">
        <v>38120</v>
      </c>
      <c r="H78" s="16">
        <f t="shared" si="28"/>
        <v>858467.53637747024</v>
      </c>
      <c r="J78" s="9">
        <v>834815.24768791872</v>
      </c>
      <c r="K78" s="9">
        <v>0</v>
      </c>
      <c r="L78" s="9">
        <v>39626.731707317071</v>
      </c>
      <c r="M78" s="18">
        <f t="shared" si="27"/>
        <v>874441.97939523577</v>
      </c>
      <c r="O78" s="9">
        <f t="shared" si="29"/>
        <v>14467.711310448474</v>
      </c>
      <c r="P78" s="9">
        <f t="shared" si="30"/>
        <v>0</v>
      </c>
      <c r="Q78" s="9">
        <f t="shared" si="31"/>
        <v>1506.7317073170707</v>
      </c>
      <c r="R78" s="13">
        <f t="shared" si="32"/>
        <v>15974.443017765545</v>
      </c>
      <c r="T78" s="9">
        <v>0</v>
      </c>
      <c r="U78" s="9">
        <v>0</v>
      </c>
      <c r="W78" s="21">
        <f t="shared" si="33"/>
        <v>3906.4168398927154</v>
      </c>
      <c r="X78" s="21">
        <f t="shared" si="34"/>
        <v>3901.0058303173773</v>
      </c>
      <c r="Y78" s="9">
        <f t="shared" si="35"/>
        <v>-5.4110095753380847</v>
      </c>
      <c r="Z78" s="9">
        <f t="shared" si="36"/>
        <v>4</v>
      </c>
      <c r="AA78" s="24">
        <v>210</v>
      </c>
      <c r="AB78" s="21">
        <v>214</v>
      </c>
      <c r="AD78" s="9">
        <f t="shared" si="37"/>
        <v>3906.4168398927154</v>
      </c>
      <c r="AE78" s="9">
        <f t="shared" si="38"/>
        <v>3901.0058303173773</v>
      </c>
      <c r="AF78" s="30">
        <f t="shared" si="39"/>
        <v>-5.4110095753380847</v>
      </c>
      <c r="AH78" s="27">
        <f t="shared" si="40"/>
        <v>1.7636075771417126E-2</v>
      </c>
      <c r="AI78" s="27">
        <f t="shared" si="41"/>
        <v>-1.3851592897307086E-3</v>
      </c>
      <c r="AJ78" s="22">
        <f t="shared" si="42"/>
        <v>-5.4110095753380847</v>
      </c>
    </row>
    <row r="79" spans="1:36" x14ac:dyDescent="0.2">
      <c r="A79" s="1" t="s">
        <v>40</v>
      </c>
      <c r="B79" s="4" t="s">
        <v>185</v>
      </c>
      <c r="C79" s="4">
        <v>2090</v>
      </c>
      <c r="D79" s="1" t="s">
        <v>186</v>
      </c>
      <c r="E79" s="9">
        <v>1491595.714432471</v>
      </c>
      <c r="F79" s="9">
        <v>1341.2113224333959</v>
      </c>
      <c r="G79" s="9">
        <v>221760</v>
      </c>
      <c r="H79" s="16">
        <f t="shared" si="28"/>
        <v>1714696.9257549043</v>
      </c>
      <c r="J79" s="9">
        <v>1499042.1306568496</v>
      </c>
      <c r="K79" s="9">
        <v>0</v>
      </c>
      <c r="L79" s="9">
        <v>228016.55172413791</v>
      </c>
      <c r="M79" s="18">
        <f t="shared" si="27"/>
        <v>1727058.6823809876</v>
      </c>
      <c r="O79" s="9">
        <f t="shared" si="29"/>
        <v>7446.4162243786268</v>
      </c>
      <c r="P79" s="9">
        <f t="shared" si="30"/>
        <v>-1341.2113224333959</v>
      </c>
      <c r="Q79" s="9">
        <f t="shared" si="31"/>
        <v>6256.551724137913</v>
      </c>
      <c r="R79" s="13">
        <f t="shared" si="32"/>
        <v>12361.756626083145</v>
      </c>
      <c r="T79" s="9">
        <v>0</v>
      </c>
      <c r="U79" s="9">
        <v>0</v>
      </c>
      <c r="W79" s="21">
        <f t="shared" si="33"/>
        <v>4565.5563478743252</v>
      </c>
      <c r="X79" s="21">
        <f t="shared" si="34"/>
        <v>4570.2503983440538</v>
      </c>
      <c r="Y79" s="9">
        <f t="shared" si="35"/>
        <v>4.6940504697286087</v>
      </c>
      <c r="Z79" s="9">
        <f t="shared" si="36"/>
        <v>1</v>
      </c>
      <c r="AA79" s="24">
        <v>327</v>
      </c>
      <c r="AB79" s="21">
        <v>328</v>
      </c>
      <c r="AD79" s="9">
        <f t="shared" si="37"/>
        <v>4561.4547841971589</v>
      </c>
      <c r="AE79" s="9">
        <f t="shared" si="38"/>
        <v>4570.2503983440538</v>
      </c>
      <c r="AF79" s="30">
        <f t="shared" si="39"/>
        <v>8.7956141468948772</v>
      </c>
      <c r="AH79" s="27">
        <f t="shared" si="40"/>
        <v>4.9922483366826587E-3</v>
      </c>
      <c r="AI79" s="27">
        <f t="shared" si="41"/>
        <v>1.9282475795587839E-3</v>
      </c>
      <c r="AJ79" s="22">
        <f t="shared" si="42"/>
        <v>8.7956141468948772</v>
      </c>
    </row>
    <row r="80" spans="1:36" x14ac:dyDescent="0.2">
      <c r="A80" s="1" t="s">
        <v>40</v>
      </c>
      <c r="B80" s="4" t="s">
        <v>187</v>
      </c>
      <c r="C80" s="4">
        <v>2043</v>
      </c>
      <c r="D80" s="1" t="s">
        <v>188</v>
      </c>
      <c r="E80" s="9">
        <v>2270047.1173990429</v>
      </c>
      <c r="F80" s="9">
        <v>0</v>
      </c>
      <c r="G80" s="9">
        <v>267960</v>
      </c>
      <c r="H80" s="16">
        <f t="shared" si="28"/>
        <v>2538007.1173990429</v>
      </c>
      <c r="J80" s="9">
        <v>2248075.3544155108</v>
      </c>
      <c r="K80" s="9">
        <v>0</v>
      </c>
      <c r="L80" s="9">
        <v>263435.34709193249</v>
      </c>
      <c r="M80" s="18">
        <f t="shared" si="27"/>
        <v>2511510.7015074431</v>
      </c>
      <c r="O80" s="9">
        <f t="shared" si="29"/>
        <v>-21971.762983532157</v>
      </c>
      <c r="P80" s="9">
        <f t="shared" si="30"/>
        <v>0</v>
      </c>
      <c r="Q80" s="9">
        <f t="shared" si="31"/>
        <v>-4524.65290806751</v>
      </c>
      <c r="R80" s="13">
        <f t="shared" si="32"/>
        <v>-26496.415891599667</v>
      </c>
      <c r="T80" s="9">
        <v>0</v>
      </c>
      <c r="U80" s="9">
        <v>0</v>
      </c>
      <c r="W80" s="21">
        <f t="shared" si="33"/>
        <v>4267.0058597726375</v>
      </c>
      <c r="X80" s="21">
        <f t="shared" si="34"/>
        <v>4265.7976364620699</v>
      </c>
      <c r="Y80" s="9">
        <f t="shared" si="35"/>
        <v>-1.2082233105675186</v>
      </c>
      <c r="Z80" s="9">
        <f t="shared" si="36"/>
        <v>-5</v>
      </c>
      <c r="AA80" s="24">
        <v>532</v>
      </c>
      <c r="AB80" s="21">
        <v>527</v>
      </c>
      <c r="AD80" s="9">
        <f t="shared" si="37"/>
        <v>4267.0058597726375</v>
      </c>
      <c r="AE80" s="9">
        <f t="shared" si="38"/>
        <v>4265.7976364620699</v>
      </c>
      <c r="AF80" s="30">
        <f t="shared" si="39"/>
        <v>-1.2082233105675186</v>
      </c>
      <c r="AH80" s="27">
        <f t="shared" si="40"/>
        <v>-9.6789898390773343E-3</v>
      </c>
      <c r="AI80" s="27">
        <f t="shared" si="41"/>
        <v>-2.8315482806295922E-4</v>
      </c>
      <c r="AJ80" s="22">
        <f t="shared" si="42"/>
        <v>-1.2082233105675186</v>
      </c>
    </row>
    <row r="81" spans="1:36" x14ac:dyDescent="0.2">
      <c r="A81" s="1" t="s">
        <v>40</v>
      </c>
      <c r="B81" s="4" t="s">
        <v>189</v>
      </c>
      <c r="C81" s="4">
        <v>2044</v>
      </c>
      <c r="D81" s="1" t="s">
        <v>190</v>
      </c>
      <c r="E81" s="9">
        <v>1919086.6731077763</v>
      </c>
      <c r="F81" s="9">
        <v>0</v>
      </c>
      <c r="G81" s="9">
        <v>231580</v>
      </c>
      <c r="H81" s="16">
        <f t="shared" si="28"/>
        <v>2150666.6731077763</v>
      </c>
      <c r="J81" s="9">
        <v>1932276.1251477231</v>
      </c>
      <c r="K81" s="9">
        <v>0</v>
      </c>
      <c r="L81" s="9">
        <v>232092.67857142858</v>
      </c>
      <c r="M81" s="18">
        <f t="shared" si="27"/>
        <v>2164368.8037191518</v>
      </c>
      <c r="O81" s="9">
        <f t="shared" si="29"/>
        <v>13189.452039946802</v>
      </c>
      <c r="P81" s="9">
        <f t="shared" si="30"/>
        <v>0</v>
      </c>
      <c r="Q81" s="9">
        <f t="shared" si="31"/>
        <v>512.67857142857974</v>
      </c>
      <c r="R81" s="13">
        <f t="shared" si="32"/>
        <v>13702.130611375382</v>
      </c>
      <c r="T81" s="9">
        <v>0</v>
      </c>
      <c r="U81" s="9">
        <v>0</v>
      </c>
      <c r="W81" s="21">
        <f t="shared" si="33"/>
        <v>4274.1351294159831</v>
      </c>
      <c r="X81" s="21">
        <f t="shared" si="34"/>
        <v>4284.4259981102505</v>
      </c>
      <c r="Y81" s="9">
        <f t="shared" si="35"/>
        <v>10.290868694267374</v>
      </c>
      <c r="Z81" s="9">
        <f t="shared" si="36"/>
        <v>2</v>
      </c>
      <c r="AA81" s="24">
        <v>449</v>
      </c>
      <c r="AB81" s="21">
        <v>451</v>
      </c>
      <c r="AD81" s="9">
        <f t="shared" si="37"/>
        <v>4274.1351294159831</v>
      </c>
      <c r="AE81" s="9">
        <f t="shared" si="38"/>
        <v>4284.4259981102505</v>
      </c>
      <c r="AF81" s="30">
        <f t="shared" si="39"/>
        <v>10.290868694267374</v>
      </c>
      <c r="AH81" s="27">
        <f t="shared" si="40"/>
        <v>6.872775588914859E-3</v>
      </c>
      <c r="AI81" s="27">
        <f t="shared" si="41"/>
        <v>2.4077078479438629E-3</v>
      </c>
      <c r="AJ81" s="22">
        <f t="shared" si="42"/>
        <v>10.290868694267374</v>
      </c>
    </row>
    <row r="82" spans="1:36" x14ac:dyDescent="0.2">
      <c r="A82" s="1" t="s">
        <v>40</v>
      </c>
      <c r="B82" s="4" t="s">
        <v>191</v>
      </c>
      <c r="C82" s="4">
        <v>2002</v>
      </c>
      <c r="D82" s="1" t="s">
        <v>192</v>
      </c>
      <c r="E82" s="9">
        <v>1762199.0328980715</v>
      </c>
      <c r="F82" s="9">
        <v>0</v>
      </c>
      <c r="G82" s="9">
        <v>153120</v>
      </c>
      <c r="H82" s="16">
        <f t="shared" si="28"/>
        <v>1915319.0328980715</v>
      </c>
      <c r="J82" s="9">
        <v>1776097.6447025114</v>
      </c>
      <c r="K82" s="9">
        <v>0</v>
      </c>
      <c r="L82" s="9">
        <v>154245.88235294117</v>
      </c>
      <c r="M82" s="18">
        <f t="shared" si="27"/>
        <v>1930343.5270554526</v>
      </c>
      <c r="O82" s="9">
        <f t="shared" si="29"/>
        <v>13898.611804439919</v>
      </c>
      <c r="P82" s="9">
        <f t="shared" si="30"/>
        <v>0</v>
      </c>
      <c r="Q82" s="9">
        <f t="shared" si="31"/>
        <v>1125.8823529411748</v>
      </c>
      <c r="R82" s="13">
        <f t="shared" si="32"/>
        <v>15024.494157381094</v>
      </c>
      <c r="T82" s="9">
        <v>0</v>
      </c>
      <c r="U82" s="9">
        <v>0</v>
      </c>
      <c r="W82" s="21">
        <f t="shared" si="33"/>
        <v>4298.0464217026129</v>
      </c>
      <c r="X82" s="21">
        <f t="shared" si="34"/>
        <v>4310.91661335561</v>
      </c>
      <c r="Y82" s="9">
        <f t="shared" si="35"/>
        <v>12.870191652997164</v>
      </c>
      <c r="Z82" s="9">
        <f t="shared" si="36"/>
        <v>2</v>
      </c>
      <c r="AA82" s="24">
        <v>410</v>
      </c>
      <c r="AB82" s="21">
        <v>412</v>
      </c>
      <c r="AD82" s="9">
        <f t="shared" si="37"/>
        <v>4298.0464217026129</v>
      </c>
      <c r="AE82" s="9">
        <f t="shared" si="38"/>
        <v>4310.91661335561</v>
      </c>
      <c r="AF82" s="30">
        <f t="shared" si="39"/>
        <v>12.870191652997164</v>
      </c>
      <c r="AH82" s="27">
        <f t="shared" si="40"/>
        <v>7.8870840041165291E-3</v>
      </c>
      <c r="AI82" s="27">
        <f t="shared" si="41"/>
        <v>2.9944282565237401E-3</v>
      </c>
      <c r="AJ82" s="22">
        <f t="shared" si="42"/>
        <v>12.870191652997164</v>
      </c>
    </row>
    <row r="83" spans="1:36" x14ac:dyDescent="0.2">
      <c r="A83" s="1" t="s">
        <v>40</v>
      </c>
      <c r="B83" s="4" t="s">
        <v>193</v>
      </c>
      <c r="C83" s="4">
        <v>2128</v>
      </c>
      <c r="D83" s="1" t="s">
        <v>194</v>
      </c>
      <c r="E83" s="9">
        <v>1275817.2179712628</v>
      </c>
      <c r="F83" s="9">
        <v>40236.33967299926</v>
      </c>
      <c r="G83" s="9">
        <v>94020</v>
      </c>
      <c r="H83" s="16">
        <f t="shared" si="28"/>
        <v>1410073.557644262</v>
      </c>
      <c r="J83" s="9">
        <v>1385001.6395659645</v>
      </c>
      <c r="K83" s="9">
        <v>36277.490621699326</v>
      </c>
      <c r="L83" s="9">
        <v>102806.25</v>
      </c>
      <c r="M83" s="18">
        <f t="shared" si="27"/>
        <v>1524085.3801876637</v>
      </c>
      <c r="O83" s="9">
        <f t="shared" si="29"/>
        <v>109184.42159470171</v>
      </c>
      <c r="P83" s="9">
        <f t="shared" si="30"/>
        <v>-3958.8490512999342</v>
      </c>
      <c r="Q83" s="9">
        <f t="shared" si="31"/>
        <v>8786.25</v>
      </c>
      <c r="R83" s="13">
        <f t="shared" si="32"/>
        <v>114011.82254340177</v>
      </c>
      <c r="T83" s="9">
        <v>0</v>
      </c>
      <c r="U83" s="9">
        <v>0</v>
      </c>
      <c r="W83" s="21">
        <f t="shared" si="33"/>
        <v>4112.6673676383189</v>
      </c>
      <c r="X83" s="21">
        <f t="shared" si="34"/>
        <v>4049.2282911329448</v>
      </c>
      <c r="Y83" s="9">
        <f t="shared" si="35"/>
        <v>-63.439076505374032</v>
      </c>
      <c r="Z83" s="9">
        <f t="shared" si="36"/>
        <v>31</v>
      </c>
      <c r="AA83" s="24">
        <v>320</v>
      </c>
      <c r="AB83" s="21">
        <v>351</v>
      </c>
      <c r="AD83" s="9">
        <f t="shared" si="37"/>
        <v>3986.928806160196</v>
      </c>
      <c r="AE83" s="9">
        <f t="shared" si="38"/>
        <v>3945.8736169970498</v>
      </c>
      <c r="AF83" s="30">
        <f t="shared" si="39"/>
        <v>-41.055189163146224</v>
      </c>
      <c r="AH83" s="27">
        <f t="shared" si="40"/>
        <v>8.5579987522288681E-2</v>
      </c>
      <c r="AI83" s="27">
        <f t="shared" si="41"/>
        <v>-1.0297447273127092E-2</v>
      </c>
      <c r="AJ83" s="22">
        <f t="shared" si="42"/>
        <v>-41.055189163146224</v>
      </c>
    </row>
    <row r="84" spans="1:36" x14ac:dyDescent="0.2">
      <c r="A84" s="1" t="s">
        <v>40</v>
      </c>
      <c r="B84" s="4" t="s">
        <v>195</v>
      </c>
      <c r="C84" s="4">
        <v>2145</v>
      </c>
      <c r="D84" s="1" t="s">
        <v>196</v>
      </c>
      <c r="E84" s="9">
        <v>1587556.8186621931</v>
      </c>
      <c r="F84" s="9">
        <v>0</v>
      </c>
      <c r="G84" s="9">
        <v>149440</v>
      </c>
      <c r="H84" s="16">
        <f t="shared" si="28"/>
        <v>1736996.8186621931</v>
      </c>
      <c r="J84" s="9">
        <v>1599968.782230614</v>
      </c>
      <c r="K84" s="9">
        <v>0</v>
      </c>
      <c r="L84" s="9">
        <v>150114.17661097849</v>
      </c>
      <c r="M84" s="18">
        <f t="shared" si="27"/>
        <v>1750082.9588415925</v>
      </c>
      <c r="O84" s="9">
        <f t="shared" si="29"/>
        <v>12411.963568420848</v>
      </c>
      <c r="P84" s="9">
        <f t="shared" si="30"/>
        <v>0</v>
      </c>
      <c r="Q84" s="9">
        <f t="shared" si="31"/>
        <v>674.17661097849486</v>
      </c>
      <c r="R84" s="13">
        <f t="shared" si="32"/>
        <v>13086.140179399343</v>
      </c>
      <c r="T84" s="9">
        <v>0</v>
      </c>
      <c r="U84" s="9">
        <v>0</v>
      </c>
      <c r="W84" s="21">
        <f t="shared" si="33"/>
        <v>3788.918421628146</v>
      </c>
      <c r="X84" s="21">
        <f t="shared" si="34"/>
        <v>3800.400907911197</v>
      </c>
      <c r="Y84" s="9">
        <f t="shared" si="35"/>
        <v>11.482486283051003</v>
      </c>
      <c r="Z84" s="9">
        <f t="shared" si="36"/>
        <v>2</v>
      </c>
      <c r="AA84" s="24">
        <v>419</v>
      </c>
      <c r="AB84" s="21">
        <v>421</v>
      </c>
      <c r="AD84" s="9">
        <f t="shared" si="37"/>
        <v>3788.918421628146</v>
      </c>
      <c r="AE84" s="9">
        <f t="shared" si="38"/>
        <v>3800.400907911197</v>
      </c>
      <c r="AF84" s="30">
        <f t="shared" si="39"/>
        <v>11.482486283051003</v>
      </c>
      <c r="AH84" s="27">
        <f t="shared" si="40"/>
        <v>7.8182799018684523E-3</v>
      </c>
      <c r="AI84" s="27">
        <f t="shared" si="41"/>
        <v>3.0305446054224028E-3</v>
      </c>
      <c r="AJ84" s="22">
        <f t="shared" si="42"/>
        <v>11.482486283051003</v>
      </c>
    </row>
    <row r="85" spans="1:36" x14ac:dyDescent="0.2">
      <c r="A85" s="1" t="s">
        <v>40</v>
      </c>
      <c r="B85" s="4" t="s">
        <v>197</v>
      </c>
      <c r="C85" s="4">
        <v>3023</v>
      </c>
      <c r="D85" s="1" t="s">
        <v>198</v>
      </c>
      <c r="E85" s="9">
        <v>1556270.9270317468</v>
      </c>
      <c r="F85" s="9">
        <v>0</v>
      </c>
      <c r="G85" s="9">
        <v>133260</v>
      </c>
      <c r="H85" s="16">
        <f t="shared" si="28"/>
        <v>1689530.9270317468</v>
      </c>
      <c r="J85" s="9">
        <v>1567689.3899460773</v>
      </c>
      <c r="K85" s="9">
        <v>0</v>
      </c>
      <c r="L85" s="9">
        <v>133541.25907990313</v>
      </c>
      <c r="M85" s="18">
        <f t="shared" si="27"/>
        <v>1701230.6490259804</v>
      </c>
      <c r="O85" s="9">
        <f t="shared" si="29"/>
        <v>11418.462914330419</v>
      </c>
      <c r="P85" s="9">
        <f t="shared" si="30"/>
        <v>0</v>
      </c>
      <c r="Q85" s="9">
        <f t="shared" si="31"/>
        <v>281.25907990313135</v>
      </c>
      <c r="R85" s="13">
        <f t="shared" si="32"/>
        <v>11699.721994233551</v>
      </c>
      <c r="T85" s="9">
        <v>0</v>
      </c>
      <c r="U85" s="9">
        <v>0</v>
      </c>
      <c r="W85" s="21">
        <f t="shared" si="33"/>
        <v>3777.3566190090942</v>
      </c>
      <c r="X85" s="21">
        <f t="shared" si="34"/>
        <v>3786.6893476958389</v>
      </c>
      <c r="Y85" s="9">
        <f t="shared" si="35"/>
        <v>9.3327286867447583</v>
      </c>
      <c r="Z85" s="9">
        <f t="shared" si="36"/>
        <v>2</v>
      </c>
      <c r="AA85" s="24">
        <v>412</v>
      </c>
      <c r="AB85" s="21">
        <v>414</v>
      </c>
      <c r="AD85" s="9">
        <f t="shared" si="37"/>
        <v>3777.3566190090942</v>
      </c>
      <c r="AE85" s="9">
        <f t="shared" si="38"/>
        <v>3786.6893476958389</v>
      </c>
      <c r="AF85" s="30">
        <f t="shared" si="39"/>
        <v>9.3327286867447583</v>
      </c>
      <c r="AH85" s="27">
        <f t="shared" si="40"/>
        <v>7.3370662626903727E-3</v>
      </c>
      <c r="AI85" s="27">
        <f t="shared" si="41"/>
        <v>2.4707036237401336E-3</v>
      </c>
      <c r="AJ85" s="22">
        <f t="shared" si="42"/>
        <v>9.3327286867447583</v>
      </c>
    </row>
    <row r="86" spans="1:36" x14ac:dyDescent="0.2">
      <c r="A86" s="1" t="s">
        <v>40</v>
      </c>
      <c r="B86" s="4" t="s">
        <v>199</v>
      </c>
      <c r="C86" s="4">
        <v>2199</v>
      </c>
      <c r="D86" s="1" t="s">
        <v>200</v>
      </c>
      <c r="E86" s="9">
        <v>1813609.2973774057</v>
      </c>
      <c r="F86" s="9">
        <v>3987.3599014499241</v>
      </c>
      <c r="G86" s="9">
        <v>255060</v>
      </c>
      <c r="H86" s="16">
        <f t="shared" si="28"/>
        <v>2072656.6572788556</v>
      </c>
      <c r="J86" s="9">
        <v>1843972.2288328772</v>
      </c>
      <c r="K86" s="9">
        <v>3987.3599014499241</v>
      </c>
      <c r="L86" s="9">
        <v>261428.99999999997</v>
      </c>
      <c r="M86" s="18">
        <f t="shared" si="27"/>
        <v>2109388.5887343269</v>
      </c>
      <c r="O86" s="9">
        <f t="shared" si="29"/>
        <v>30362.931455471553</v>
      </c>
      <c r="P86" s="9">
        <f t="shared" si="30"/>
        <v>0</v>
      </c>
      <c r="Q86" s="9">
        <f t="shared" si="31"/>
        <v>6368.9999999999709</v>
      </c>
      <c r="R86" s="13">
        <f t="shared" si="32"/>
        <v>36731.931455471524</v>
      </c>
      <c r="T86" s="9">
        <v>0</v>
      </c>
      <c r="U86" s="9">
        <v>0</v>
      </c>
      <c r="W86" s="21">
        <f t="shared" si="33"/>
        <v>4499.0016269278603</v>
      </c>
      <c r="X86" s="21">
        <f t="shared" si="34"/>
        <v>4507.2185091081146</v>
      </c>
      <c r="Y86" s="9">
        <f t="shared" si="35"/>
        <v>8.216882180254288</v>
      </c>
      <c r="Z86" s="9">
        <f t="shared" si="36"/>
        <v>6</v>
      </c>
      <c r="AA86" s="24">
        <v>404</v>
      </c>
      <c r="AB86" s="21">
        <v>410</v>
      </c>
      <c r="AD86" s="9">
        <f t="shared" si="37"/>
        <v>4489.1319242014988</v>
      </c>
      <c r="AE86" s="9">
        <f t="shared" si="38"/>
        <v>4497.4932410557985</v>
      </c>
      <c r="AF86" s="30">
        <f t="shared" si="39"/>
        <v>8.36131685429973</v>
      </c>
      <c r="AH86" s="27">
        <f t="shared" si="40"/>
        <v>1.6741715814634572E-2</v>
      </c>
      <c r="AI86" s="27">
        <f t="shared" si="41"/>
        <v>1.8625687539326474E-3</v>
      </c>
      <c r="AJ86" s="22">
        <f t="shared" si="42"/>
        <v>8.36131685429973</v>
      </c>
    </row>
    <row r="87" spans="1:36" x14ac:dyDescent="0.2">
      <c r="A87" s="1" t="s">
        <v>40</v>
      </c>
      <c r="B87" s="4" t="s">
        <v>201</v>
      </c>
      <c r="C87" s="4">
        <v>2179</v>
      </c>
      <c r="D87" s="1" t="s">
        <v>202</v>
      </c>
      <c r="E87" s="9">
        <v>2344301.0620020642</v>
      </c>
      <c r="F87" s="9">
        <v>25483.015126232953</v>
      </c>
      <c r="G87" s="9">
        <v>220440</v>
      </c>
      <c r="H87" s="16">
        <f t="shared" si="28"/>
        <v>2590224.0771282972</v>
      </c>
      <c r="J87" s="9">
        <v>2433362.4869878753</v>
      </c>
      <c r="K87" s="9">
        <v>24184.993747799552</v>
      </c>
      <c r="L87" s="9">
        <v>229972.54054054053</v>
      </c>
      <c r="M87" s="18">
        <f t="shared" si="27"/>
        <v>2687520.0212762156</v>
      </c>
      <c r="O87" s="9">
        <f t="shared" si="29"/>
        <v>89061.424985811114</v>
      </c>
      <c r="P87" s="9">
        <f t="shared" si="30"/>
        <v>-1298.021378433401</v>
      </c>
      <c r="Q87" s="9">
        <f t="shared" si="31"/>
        <v>9532.5405405405327</v>
      </c>
      <c r="R87" s="13">
        <f t="shared" si="32"/>
        <v>97295.944147918242</v>
      </c>
      <c r="T87" s="9">
        <v>0</v>
      </c>
      <c r="U87" s="9">
        <v>0</v>
      </c>
      <c r="W87" s="21">
        <f t="shared" si="33"/>
        <v>4231.7572805862446</v>
      </c>
      <c r="X87" s="21">
        <f t="shared" si="34"/>
        <v>4229.8579702851548</v>
      </c>
      <c r="Y87" s="9">
        <f t="shared" si="35"/>
        <v>-1.8993103010898267</v>
      </c>
      <c r="Z87" s="9">
        <f t="shared" si="36"/>
        <v>21</v>
      </c>
      <c r="AA87" s="24">
        <v>560</v>
      </c>
      <c r="AB87" s="21">
        <v>581</v>
      </c>
      <c r="AD87" s="9">
        <f t="shared" si="37"/>
        <v>4186.2518964322571</v>
      </c>
      <c r="AE87" s="9">
        <f t="shared" si="38"/>
        <v>4188.2314750221603</v>
      </c>
      <c r="AF87" s="30">
        <f t="shared" si="39"/>
        <v>1.9795785899032126</v>
      </c>
      <c r="AH87" s="27">
        <f t="shared" si="40"/>
        <v>3.799060898336637E-2</v>
      </c>
      <c r="AI87" s="27">
        <f t="shared" si="41"/>
        <v>4.7287612854596262E-4</v>
      </c>
      <c r="AJ87" s="22">
        <f t="shared" si="42"/>
        <v>1.9795785899032126</v>
      </c>
    </row>
    <row r="88" spans="1:36" x14ac:dyDescent="0.2">
      <c r="A88" s="1" t="s">
        <v>40</v>
      </c>
      <c r="B88" s="4" t="s">
        <v>203</v>
      </c>
      <c r="C88" s="4">
        <v>2048</v>
      </c>
      <c r="D88" s="1" t="s">
        <v>204</v>
      </c>
      <c r="E88" s="9">
        <v>1738145.2132530943</v>
      </c>
      <c r="F88" s="9">
        <v>0</v>
      </c>
      <c r="G88" s="9">
        <v>150480</v>
      </c>
      <c r="H88" s="16">
        <f t="shared" si="28"/>
        <v>1888625.2132530943</v>
      </c>
      <c r="J88" s="9">
        <v>1739209.767577935</v>
      </c>
      <c r="K88" s="9">
        <v>0</v>
      </c>
      <c r="L88" s="9">
        <v>149400</v>
      </c>
      <c r="M88" s="18">
        <f t="shared" si="27"/>
        <v>1888609.767577935</v>
      </c>
      <c r="O88" s="9">
        <f t="shared" si="29"/>
        <v>1064.5543248406611</v>
      </c>
      <c r="P88" s="9">
        <f t="shared" si="30"/>
        <v>0</v>
      </c>
      <c r="Q88" s="9">
        <f t="shared" si="31"/>
        <v>-1080</v>
      </c>
      <c r="R88" s="13">
        <f t="shared" si="32"/>
        <v>-15.445675159338862</v>
      </c>
      <c r="T88" s="9">
        <v>0</v>
      </c>
      <c r="U88" s="9">
        <v>0</v>
      </c>
      <c r="W88" s="21">
        <f t="shared" si="33"/>
        <v>4178.2336857045539</v>
      </c>
      <c r="X88" s="21">
        <f t="shared" si="34"/>
        <v>4190.866909826349</v>
      </c>
      <c r="Y88" s="9">
        <f t="shared" si="35"/>
        <v>12.633224121795138</v>
      </c>
      <c r="Z88" s="9">
        <f t="shared" si="36"/>
        <v>-1</v>
      </c>
      <c r="AA88" s="24">
        <v>416</v>
      </c>
      <c r="AB88" s="21">
        <v>415</v>
      </c>
      <c r="AD88" s="9">
        <f t="shared" si="37"/>
        <v>4178.2336857045539</v>
      </c>
      <c r="AE88" s="9">
        <f t="shared" si="38"/>
        <v>4190.866909826349</v>
      </c>
      <c r="AF88" s="30">
        <f t="shared" si="39"/>
        <v>12.633224121795138</v>
      </c>
      <c r="AH88" s="27">
        <f t="shared" si="40"/>
        <v>6.1246570005990542E-4</v>
      </c>
      <c r="AI88" s="27">
        <f t="shared" si="41"/>
        <v>3.0235800752405062E-3</v>
      </c>
      <c r="AJ88" s="22">
        <f t="shared" si="42"/>
        <v>12.633224121795138</v>
      </c>
    </row>
    <row r="89" spans="1:36" x14ac:dyDescent="0.2">
      <c r="A89" s="1" t="s">
        <v>40</v>
      </c>
      <c r="B89" s="4" t="s">
        <v>205</v>
      </c>
      <c r="C89" s="4">
        <v>2192</v>
      </c>
      <c r="D89" s="1" t="s">
        <v>206</v>
      </c>
      <c r="E89" s="9">
        <v>1337537.6644757271</v>
      </c>
      <c r="F89" s="9">
        <v>45214.735607751471</v>
      </c>
      <c r="G89" s="9">
        <v>26400</v>
      </c>
      <c r="H89" s="16">
        <f t="shared" si="28"/>
        <v>1409152.4000834785</v>
      </c>
      <c r="J89" s="9">
        <v>1351302.6121154018</v>
      </c>
      <c r="K89" s="9">
        <v>39859.488083351607</v>
      </c>
      <c r="L89" s="9">
        <v>26535.384615384613</v>
      </c>
      <c r="M89" s="18">
        <f t="shared" si="27"/>
        <v>1417697.4848141379</v>
      </c>
      <c r="O89" s="9">
        <f t="shared" si="29"/>
        <v>13764.947639674647</v>
      </c>
      <c r="P89" s="9">
        <f t="shared" si="30"/>
        <v>-5355.2475243998633</v>
      </c>
      <c r="Q89" s="9">
        <f t="shared" si="31"/>
        <v>135.38461538461343</v>
      </c>
      <c r="R89" s="13">
        <f t="shared" si="32"/>
        <v>8545.0847306593969</v>
      </c>
      <c r="T89" s="9">
        <v>0</v>
      </c>
      <c r="U89" s="9">
        <v>0</v>
      </c>
      <c r="W89" s="21">
        <f t="shared" si="33"/>
        <v>3600.9177085507254</v>
      </c>
      <c r="X89" s="21">
        <f t="shared" si="34"/>
        <v>3530.8682746161253</v>
      </c>
      <c r="Y89" s="9">
        <f t="shared" si="35"/>
        <v>-70.049433934600074</v>
      </c>
      <c r="Z89" s="9">
        <f t="shared" si="36"/>
        <v>10</v>
      </c>
      <c r="AA89" s="24">
        <v>384</v>
      </c>
      <c r="AB89" s="21">
        <v>394</v>
      </c>
      <c r="AD89" s="9">
        <f t="shared" si="37"/>
        <v>3483.1710012388726</v>
      </c>
      <c r="AE89" s="9">
        <f t="shared" si="38"/>
        <v>3429.7020612066035</v>
      </c>
      <c r="AF89" s="30">
        <f t="shared" si="39"/>
        <v>-53.468940032269074</v>
      </c>
      <c r="AH89" s="27">
        <f t="shared" si="40"/>
        <v>1.0291259831602728E-2</v>
      </c>
      <c r="AI89" s="27">
        <f t="shared" si="41"/>
        <v>-1.5350650316407588E-2</v>
      </c>
      <c r="AJ89" s="22">
        <f t="shared" si="42"/>
        <v>-53.468940032269074</v>
      </c>
    </row>
    <row r="90" spans="1:36" x14ac:dyDescent="0.2">
      <c r="A90" s="1" t="s">
        <v>51</v>
      </c>
      <c r="B90" s="4">
        <v>0</v>
      </c>
      <c r="C90" s="4">
        <v>2014</v>
      </c>
      <c r="D90" s="1" t="s">
        <v>207</v>
      </c>
      <c r="E90" s="9">
        <v>1516202.8892853381</v>
      </c>
      <c r="F90" s="9">
        <v>0</v>
      </c>
      <c r="G90" s="9">
        <v>282480</v>
      </c>
      <c r="H90" s="16">
        <f t="shared" si="28"/>
        <v>1798682.8892853381</v>
      </c>
      <c r="J90" s="9">
        <v>1570147.1645925641</v>
      </c>
      <c r="K90" s="9">
        <v>0</v>
      </c>
      <c r="L90" s="9">
        <v>290576.56050955411</v>
      </c>
      <c r="M90" s="18">
        <f t="shared" si="27"/>
        <v>1860723.7251021182</v>
      </c>
      <c r="O90" s="9">
        <f t="shared" si="29"/>
        <v>53944.275307225995</v>
      </c>
      <c r="P90" s="9">
        <f t="shared" si="30"/>
        <v>0</v>
      </c>
      <c r="Q90" s="9">
        <f t="shared" si="31"/>
        <v>8096.5605095541105</v>
      </c>
      <c r="R90" s="13">
        <f t="shared" si="32"/>
        <v>62040.835816780105</v>
      </c>
      <c r="T90" s="9">
        <v>0</v>
      </c>
      <c r="U90" s="9">
        <v>0</v>
      </c>
      <c r="W90" s="21">
        <f t="shared" si="33"/>
        <v>4875.2504478628234</v>
      </c>
      <c r="X90" s="21">
        <f t="shared" si="34"/>
        <v>4861.1367324847188</v>
      </c>
      <c r="Y90" s="9">
        <f t="shared" si="35"/>
        <v>-14.113715378104644</v>
      </c>
      <c r="Z90" s="9">
        <f t="shared" si="36"/>
        <v>12</v>
      </c>
      <c r="AA90" s="24">
        <v>311</v>
      </c>
      <c r="AB90" s="21">
        <v>323</v>
      </c>
      <c r="AD90" s="9">
        <f t="shared" si="37"/>
        <v>4875.2504478628234</v>
      </c>
      <c r="AE90" s="9">
        <f t="shared" si="38"/>
        <v>4861.1367324847188</v>
      </c>
      <c r="AF90" s="30">
        <f t="shared" si="39"/>
        <v>-14.113715378104644</v>
      </c>
      <c r="AH90" s="27">
        <f t="shared" si="40"/>
        <v>3.5578533511865684E-2</v>
      </c>
      <c r="AI90" s="27">
        <f t="shared" si="41"/>
        <v>-2.8949723771199976E-3</v>
      </c>
      <c r="AJ90" s="22">
        <f t="shared" si="42"/>
        <v>-14.113715378104644</v>
      </c>
    </row>
    <row r="91" spans="1:36" x14ac:dyDescent="0.2">
      <c r="A91" s="1" t="s">
        <v>40</v>
      </c>
      <c r="B91" s="4" t="s">
        <v>208</v>
      </c>
      <c r="C91" s="4">
        <v>2185</v>
      </c>
      <c r="D91" s="1" t="s">
        <v>209</v>
      </c>
      <c r="E91" s="9">
        <v>1649649.0323172326</v>
      </c>
      <c r="F91" s="9">
        <v>0</v>
      </c>
      <c r="G91" s="9">
        <v>150480</v>
      </c>
      <c r="H91" s="16">
        <f t="shared" si="28"/>
        <v>1800129.0323172326</v>
      </c>
      <c r="J91" s="9">
        <v>1608031.3105082158</v>
      </c>
      <c r="K91" s="9">
        <v>0</v>
      </c>
      <c r="L91" s="9">
        <v>144632.3316062176</v>
      </c>
      <c r="M91" s="18">
        <f t="shared" si="27"/>
        <v>1752663.6421144335</v>
      </c>
      <c r="O91" s="9">
        <f t="shared" si="29"/>
        <v>-41617.721809016773</v>
      </c>
      <c r="P91" s="9">
        <f t="shared" si="30"/>
        <v>0</v>
      </c>
      <c r="Q91" s="9">
        <f t="shared" si="31"/>
        <v>-5847.6683937823982</v>
      </c>
      <c r="R91" s="13">
        <f t="shared" si="32"/>
        <v>-47465.390202799172</v>
      </c>
      <c r="T91" s="9">
        <v>0</v>
      </c>
      <c r="U91" s="9">
        <v>0</v>
      </c>
      <c r="W91" s="21">
        <f t="shared" si="33"/>
        <v>4284.8026813434608</v>
      </c>
      <c r="X91" s="21">
        <f t="shared" si="34"/>
        <v>4311.0758994858334</v>
      </c>
      <c r="Y91" s="9">
        <f t="shared" si="35"/>
        <v>26.273218142372571</v>
      </c>
      <c r="Z91" s="9">
        <f t="shared" si="36"/>
        <v>-12</v>
      </c>
      <c r="AA91" s="24">
        <v>385</v>
      </c>
      <c r="AB91" s="21">
        <v>373</v>
      </c>
      <c r="AD91" s="9">
        <f t="shared" si="37"/>
        <v>4284.8026813434608</v>
      </c>
      <c r="AE91" s="9">
        <f t="shared" si="38"/>
        <v>4311.0758994858334</v>
      </c>
      <c r="AF91" s="30">
        <f t="shared" si="39"/>
        <v>26.273218142372571</v>
      </c>
      <c r="AH91" s="27">
        <f t="shared" si="40"/>
        <v>-2.5228227940434778E-2</v>
      </c>
      <c r="AI91" s="27">
        <f t="shared" si="41"/>
        <v>6.1317218309187016E-3</v>
      </c>
      <c r="AJ91" s="22">
        <f t="shared" si="42"/>
        <v>26.273218142372571</v>
      </c>
    </row>
    <row r="92" spans="1:36" x14ac:dyDescent="0.2">
      <c r="A92" s="1" t="s">
        <v>40</v>
      </c>
      <c r="B92" s="4" t="s">
        <v>210</v>
      </c>
      <c r="C92" s="4">
        <v>5206</v>
      </c>
      <c r="D92" s="1" t="s">
        <v>211</v>
      </c>
      <c r="E92" s="9">
        <v>841991.66235025937</v>
      </c>
      <c r="F92" s="9">
        <v>0</v>
      </c>
      <c r="G92" s="9">
        <v>26700</v>
      </c>
      <c r="H92" s="16">
        <f t="shared" si="28"/>
        <v>868691.66235025937</v>
      </c>
      <c r="J92" s="9">
        <v>837713.78886854113</v>
      </c>
      <c r="K92" s="9">
        <v>0</v>
      </c>
      <c r="L92" s="9">
        <v>26458.904109589042</v>
      </c>
      <c r="M92" s="18">
        <f t="shared" si="27"/>
        <v>864172.69297813019</v>
      </c>
      <c r="O92" s="9">
        <f t="shared" si="29"/>
        <v>-4277.8734817182412</v>
      </c>
      <c r="P92" s="9">
        <f t="shared" si="30"/>
        <v>0</v>
      </c>
      <c r="Q92" s="9">
        <f t="shared" si="31"/>
        <v>-241.09589041095751</v>
      </c>
      <c r="R92" s="13">
        <f t="shared" si="32"/>
        <v>-4518.9693721291987</v>
      </c>
      <c r="T92" s="9">
        <v>0</v>
      </c>
      <c r="U92" s="9">
        <v>0</v>
      </c>
      <c r="W92" s="21">
        <f t="shared" si="33"/>
        <v>3844.7107869874858</v>
      </c>
      <c r="X92" s="21">
        <f t="shared" si="34"/>
        <v>3860.4322067674707</v>
      </c>
      <c r="Y92" s="9">
        <f t="shared" si="35"/>
        <v>15.721419779984899</v>
      </c>
      <c r="Z92" s="9">
        <f t="shared" si="36"/>
        <v>-2</v>
      </c>
      <c r="AA92" s="24">
        <v>219</v>
      </c>
      <c r="AB92" s="21">
        <v>217</v>
      </c>
      <c r="AD92" s="9">
        <f t="shared" si="37"/>
        <v>3844.7107869874858</v>
      </c>
      <c r="AE92" s="9">
        <f t="shared" si="38"/>
        <v>3860.4322067674707</v>
      </c>
      <c r="AF92" s="30">
        <f t="shared" si="39"/>
        <v>15.721419779984899</v>
      </c>
      <c r="AH92" s="27">
        <f t="shared" si="40"/>
        <v>-5.0806601454667089E-3</v>
      </c>
      <c r="AI92" s="27">
        <f t="shared" si="41"/>
        <v>4.089103355496615E-3</v>
      </c>
      <c r="AJ92" s="22">
        <f t="shared" si="42"/>
        <v>15.721419779984899</v>
      </c>
    </row>
    <row r="93" spans="1:36" x14ac:dyDescent="0.2">
      <c r="A93" s="1" t="s">
        <v>40</v>
      </c>
      <c r="B93" s="4" t="s">
        <v>212</v>
      </c>
      <c r="C93" s="4">
        <v>2170</v>
      </c>
      <c r="D93" s="1" t="s">
        <v>213</v>
      </c>
      <c r="E93" s="9">
        <v>1595045.6853781638</v>
      </c>
      <c r="F93" s="9">
        <v>0</v>
      </c>
      <c r="G93" s="9">
        <v>124080</v>
      </c>
      <c r="H93" s="16">
        <f t="shared" si="28"/>
        <v>1719125.6853781638</v>
      </c>
      <c r="J93" s="9">
        <v>1611473.3038459134</v>
      </c>
      <c r="K93" s="9">
        <v>0</v>
      </c>
      <c r="L93" s="9">
        <v>123187.33812949641</v>
      </c>
      <c r="M93" s="18">
        <f t="shared" si="27"/>
        <v>1734660.6419754098</v>
      </c>
      <c r="O93" s="9">
        <f t="shared" si="29"/>
        <v>16427.618467749562</v>
      </c>
      <c r="P93" s="9">
        <f t="shared" si="30"/>
        <v>0</v>
      </c>
      <c r="Q93" s="9">
        <f t="shared" si="31"/>
        <v>-892.6618705035944</v>
      </c>
      <c r="R93" s="13">
        <f t="shared" si="32"/>
        <v>15534.956597245968</v>
      </c>
      <c r="T93" s="9">
        <v>0</v>
      </c>
      <c r="U93" s="9">
        <v>-3940.1877942385618</v>
      </c>
      <c r="W93" s="21">
        <f t="shared" si="33"/>
        <v>3852.7673559859031</v>
      </c>
      <c r="X93" s="21">
        <f t="shared" si="34"/>
        <v>3892.4475938307087</v>
      </c>
      <c r="Y93" s="9">
        <f t="shared" si="35"/>
        <v>39.680237844805561</v>
      </c>
      <c r="Z93" s="9">
        <f t="shared" si="36"/>
        <v>0</v>
      </c>
      <c r="AA93" s="24">
        <v>414</v>
      </c>
      <c r="AB93" s="21">
        <v>414</v>
      </c>
      <c r="AD93" s="9">
        <f t="shared" si="37"/>
        <v>3852.7673559859031</v>
      </c>
      <c r="AE93" s="9">
        <f t="shared" si="38"/>
        <v>3892.4475938307087</v>
      </c>
      <c r="AF93" s="30">
        <f t="shared" si="39"/>
        <v>39.680237844805561</v>
      </c>
      <c r="AH93" s="27">
        <f t="shared" si="40"/>
        <v>1.2769418737469618E-2</v>
      </c>
      <c r="AI93" s="27">
        <f t="shared" si="41"/>
        <v>1.2769418737469618E-2</v>
      </c>
      <c r="AJ93" s="22">
        <f t="shared" si="42"/>
        <v>49.197599666637871</v>
      </c>
    </row>
    <row r="94" spans="1:36" x14ac:dyDescent="0.2">
      <c r="A94" s="1" t="s">
        <v>40</v>
      </c>
      <c r="B94" s="4" t="s">
        <v>214</v>
      </c>
      <c r="C94" s="4">
        <v>2054</v>
      </c>
      <c r="D94" s="1" t="s">
        <v>215</v>
      </c>
      <c r="E94" s="9">
        <v>1810117.7889264694</v>
      </c>
      <c r="F94" s="9">
        <v>0</v>
      </c>
      <c r="G94" s="9">
        <v>165000</v>
      </c>
      <c r="H94" s="16">
        <f t="shared" si="28"/>
        <v>1975117.7889264694</v>
      </c>
      <c r="J94" s="9">
        <v>1823929.0982346421</v>
      </c>
      <c r="K94" s="9">
        <v>0</v>
      </c>
      <c r="L94" s="9">
        <v>166973.68421052632</v>
      </c>
      <c r="M94" s="18">
        <f t="shared" si="27"/>
        <v>1990902.7824451684</v>
      </c>
      <c r="O94" s="9">
        <f t="shared" si="29"/>
        <v>13811.309308172669</v>
      </c>
      <c r="P94" s="9">
        <f t="shared" si="30"/>
        <v>0</v>
      </c>
      <c r="Q94" s="9">
        <f t="shared" si="31"/>
        <v>1973.6842105263204</v>
      </c>
      <c r="R94" s="13">
        <f t="shared" si="32"/>
        <v>15784.99351869899</v>
      </c>
      <c r="T94" s="9">
        <v>0</v>
      </c>
      <c r="U94" s="9">
        <v>0</v>
      </c>
      <c r="W94" s="21">
        <f t="shared" si="33"/>
        <v>4299.5671945996901</v>
      </c>
      <c r="X94" s="21">
        <f t="shared" si="34"/>
        <v>4311.8891211220853</v>
      </c>
      <c r="Y94" s="9">
        <f t="shared" si="35"/>
        <v>12.321926522395188</v>
      </c>
      <c r="Z94" s="9">
        <f t="shared" si="36"/>
        <v>2</v>
      </c>
      <c r="AA94" s="24">
        <v>421</v>
      </c>
      <c r="AB94" s="21">
        <v>423</v>
      </c>
      <c r="AD94" s="9">
        <f t="shared" si="37"/>
        <v>4299.5671945996901</v>
      </c>
      <c r="AE94" s="9">
        <f t="shared" si="38"/>
        <v>4311.8891211220853</v>
      </c>
      <c r="AF94" s="30">
        <f t="shared" si="39"/>
        <v>12.321926522395188</v>
      </c>
      <c r="AH94" s="27">
        <f t="shared" si="40"/>
        <v>7.6300610892088283E-3</v>
      </c>
      <c r="AI94" s="27">
        <f t="shared" si="41"/>
        <v>2.8658527625458063E-3</v>
      </c>
      <c r="AJ94" s="22">
        <f t="shared" si="42"/>
        <v>12.321926522395188</v>
      </c>
    </row>
    <row r="95" spans="1:36" x14ac:dyDescent="0.2">
      <c r="A95" s="1" t="s">
        <v>40</v>
      </c>
      <c r="B95" s="4" t="s">
        <v>216</v>
      </c>
      <c r="C95" s="4">
        <v>2197</v>
      </c>
      <c r="D95" s="1" t="s">
        <v>217</v>
      </c>
      <c r="E95" s="9">
        <v>1622981.4185567875</v>
      </c>
      <c r="F95" s="9">
        <v>16094.535869199704</v>
      </c>
      <c r="G95" s="9">
        <v>173500</v>
      </c>
      <c r="H95" s="16">
        <f t="shared" si="28"/>
        <v>1812575.9544259873</v>
      </c>
      <c r="J95" s="9">
        <v>1676918.1569149208</v>
      </c>
      <c r="K95" s="9">
        <v>13436.107637666504</v>
      </c>
      <c r="L95" s="9">
        <v>177020</v>
      </c>
      <c r="M95" s="18">
        <f t="shared" si="27"/>
        <v>1867374.2645525872</v>
      </c>
      <c r="O95" s="9">
        <f t="shared" si="29"/>
        <v>53936.73835813324</v>
      </c>
      <c r="P95" s="9">
        <f t="shared" si="30"/>
        <v>-2658.4282315332002</v>
      </c>
      <c r="Q95" s="9">
        <f t="shared" si="31"/>
        <v>3520</v>
      </c>
      <c r="R95" s="13">
        <f t="shared" si="32"/>
        <v>54798.310126600038</v>
      </c>
      <c r="T95" s="9">
        <v>0</v>
      </c>
      <c r="U95" s="9">
        <v>0</v>
      </c>
      <c r="W95" s="21">
        <f t="shared" si="33"/>
        <v>4246.3107627616255</v>
      </c>
      <c r="X95" s="21">
        <f t="shared" si="34"/>
        <v>4236.4768535152562</v>
      </c>
      <c r="Y95" s="9">
        <f t="shared" si="35"/>
        <v>-9.8339092463693305</v>
      </c>
      <c r="Z95" s="9">
        <f t="shared" si="36"/>
        <v>13</v>
      </c>
      <c r="AA95" s="24">
        <v>386</v>
      </c>
      <c r="AB95" s="21">
        <v>399</v>
      </c>
      <c r="AD95" s="9">
        <f t="shared" si="37"/>
        <v>4204.6150739813147</v>
      </c>
      <c r="AE95" s="9">
        <f t="shared" si="38"/>
        <v>4202.8023982830091</v>
      </c>
      <c r="AF95" s="30">
        <f t="shared" si="39"/>
        <v>-1.8126756983056111</v>
      </c>
      <c r="AH95" s="27">
        <f t="shared" si="40"/>
        <v>3.323312130467615E-2</v>
      </c>
      <c r="AI95" s="27">
        <f t="shared" si="41"/>
        <v>-4.3111573031329176E-4</v>
      </c>
      <c r="AJ95" s="22">
        <f t="shared" si="42"/>
        <v>-1.8126756983056111</v>
      </c>
    </row>
    <row r="96" spans="1:36" x14ac:dyDescent="0.2">
      <c r="A96" s="1" t="s">
        <v>40</v>
      </c>
      <c r="B96" s="4" t="s">
        <v>218</v>
      </c>
      <c r="C96" s="4">
        <v>5205</v>
      </c>
      <c r="D96" s="1" t="s">
        <v>219</v>
      </c>
      <c r="E96" s="9">
        <v>1448149.0679678561</v>
      </c>
      <c r="F96" s="9">
        <v>0</v>
      </c>
      <c r="G96" s="9">
        <v>81980</v>
      </c>
      <c r="H96" s="16">
        <f t="shared" si="28"/>
        <v>1530129.0679678561</v>
      </c>
      <c r="J96" s="9">
        <v>1454586.5958888968</v>
      </c>
      <c r="K96" s="9">
        <v>0</v>
      </c>
      <c r="L96" s="9">
        <v>81610.023752969122</v>
      </c>
      <c r="M96" s="18">
        <f t="shared" si="27"/>
        <v>1536196.6196418661</v>
      </c>
      <c r="O96" s="9">
        <f t="shared" si="29"/>
        <v>6437.5279210407753</v>
      </c>
      <c r="P96" s="9">
        <f t="shared" si="30"/>
        <v>0</v>
      </c>
      <c r="Q96" s="9">
        <f t="shared" si="31"/>
        <v>-369.97624703087786</v>
      </c>
      <c r="R96" s="13">
        <f t="shared" si="32"/>
        <v>6067.5516740098974</v>
      </c>
      <c r="T96" s="9">
        <v>0</v>
      </c>
      <c r="U96" s="9">
        <v>0</v>
      </c>
      <c r="W96" s="21">
        <f t="shared" si="33"/>
        <v>3464.4714544685553</v>
      </c>
      <c r="X96" s="21">
        <f t="shared" si="34"/>
        <v>3471.5670546274387</v>
      </c>
      <c r="Y96" s="9">
        <f t="shared" si="35"/>
        <v>7.0956001588833715</v>
      </c>
      <c r="Z96" s="9">
        <f t="shared" si="36"/>
        <v>1</v>
      </c>
      <c r="AA96" s="24">
        <v>418</v>
      </c>
      <c r="AB96" s="21">
        <v>419</v>
      </c>
      <c r="AD96" s="9">
        <f t="shared" si="37"/>
        <v>3464.4714544685553</v>
      </c>
      <c r="AE96" s="9">
        <f t="shared" si="38"/>
        <v>3471.5670546274387</v>
      </c>
      <c r="AF96" s="30">
        <f t="shared" si="39"/>
        <v>7.0956001588833715</v>
      </c>
      <c r="AH96" s="27">
        <f t="shared" si="40"/>
        <v>4.4453489377818123E-3</v>
      </c>
      <c r="AI96" s="27">
        <f t="shared" si="41"/>
        <v>2.048104668240569E-3</v>
      </c>
      <c r="AJ96" s="22">
        <f t="shared" si="42"/>
        <v>7.0956001588833715</v>
      </c>
    </row>
    <row r="97" spans="1:36" x14ac:dyDescent="0.2">
      <c r="A97" s="1" t="s">
        <v>40</v>
      </c>
      <c r="B97" s="4" t="s">
        <v>220</v>
      </c>
      <c r="C97" s="4">
        <v>2130</v>
      </c>
      <c r="D97" s="1" t="s">
        <v>221</v>
      </c>
      <c r="E97" s="9">
        <v>350868.28655365936</v>
      </c>
      <c r="F97" s="9">
        <v>0</v>
      </c>
      <c r="G97" s="9">
        <v>10560</v>
      </c>
      <c r="H97" s="16">
        <f t="shared" si="28"/>
        <v>361428.28655365936</v>
      </c>
      <c r="J97" s="9">
        <v>366252.16032829485</v>
      </c>
      <c r="K97" s="9">
        <v>0</v>
      </c>
      <c r="L97" s="9">
        <v>10966.153846153848</v>
      </c>
      <c r="M97" s="18">
        <f t="shared" si="27"/>
        <v>377218.31417444872</v>
      </c>
      <c r="O97" s="9">
        <f t="shared" si="29"/>
        <v>15383.873774635489</v>
      </c>
      <c r="P97" s="9">
        <f t="shared" si="30"/>
        <v>0</v>
      </c>
      <c r="Q97" s="9">
        <f t="shared" si="31"/>
        <v>406.15384615384755</v>
      </c>
      <c r="R97" s="13">
        <f t="shared" si="32"/>
        <v>15790.027620789337</v>
      </c>
      <c r="T97" s="9">
        <v>12581.227576501085</v>
      </c>
      <c r="U97" s="9">
        <v>0</v>
      </c>
      <c r="W97" s="21">
        <f t="shared" si="33"/>
        <v>7160.5772766052933</v>
      </c>
      <c r="X97" s="21">
        <f t="shared" si="34"/>
        <v>6782.4474134869415</v>
      </c>
      <c r="Y97" s="9">
        <f t="shared" si="35"/>
        <v>-378.12986311835175</v>
      </c>
      <c r="Z97" s="9">
        <f t="shared" si="36"/>
        <v>5</v>
      </c>
      <c r="AA97" s="24">
        <v>49</v>
      </c>
      <c r="AB97" s="21">
        <v>54</v>
      </c>
      <c r="AD97" s="9">
        <f t="shared" si="37"/>
        <v>7160.5772766052933</v>
      </c>
      <c r="AE97" s="9">
        <f t="shared" si="38"/>
        <v>6782.4474134869415</v>
      </c>
      <c r="AF97" s="30">
        <f t="shared" si="39"/>
        <v>-378.12986311835175</v>
      </c>
      <c r="AH97" s="27">
        <f t="shared" si="40"/>
        <v>7.9877444201723602E-3</v>
      </c>
      <c r="AI97" s="27">
        <f t="shared" si="41"/>
        <v>-8.5344454137251113E-2</v>
      </c>
      <c r="AJ97" s="22">
        <f t="shared" si="42"/>
        <v>-611.11555897948256</v>
      </c>
    </row>
    <row r="98" spans="1:36" x14ac:dyDescent="0.2">
      <c r="A98" s="1" t="s">
        <v>40</v>
      </c>
      <c r="B98" s="4" t="s">
        <v>222</v>
      </c>
      <c r="C98" s="4">
        <v>3353</v>
      </c>
      <c r="D98" s="1" t="s">
        <v>223</v>
      </c>
      <c r="E98" s="9">
        <v>870069.35705705557</v>
      </c>
      <c r="F98" s="9">
        <v>0</v>
      </c>
      <c r="G98" s="9">
        <v>128620</v>
      </c>
      <c r="H98" s="16">
        <f t="shared" si="28"/>
        <v>998689.35705705557</v>
      </c>
      <c r="J98" s="9">
        <v>880511.03361633397</v>
      </c>
      <c r="K98" s="9">
        <v>0</v>
      </c>
      <c r="L98" s="9">
        <v>124964.6153846154</v>
      </c>
      <c r="M98" s="18">
        <f t="shared" si="27"/>
        <v>1005475.6490009493</v>
      </c>
      <c r="O98" s="9">
        <f t="shared" si="29"/>
        <v>10441.676559278392</v>
      </c>
      <c r="P98" s="9">
        <f t="shared" si="30"/>
        <v>0</v>
      </c>
      <c r="Q98" s="9">
        <f t="shared" si="31"/>
        <v>-3655.3846153845952</v>
      </c>
      <c r="R98" s="13">
        <f t="shared" si="32"/>
        <v>6786.291943893797</v>
      </c>
      <c r="T98" s="9">
        <v>0</v>
      </c>
      <c r="U98" s="9">
        <v>-67682.474278580048</v>
      </c>
      <c r="W98" s="21">
        <f t="shared" si="33"/>
        <v>4328.7032689405751</v>
      </c>
      <c r="X98" s="21">
        <f t="shared" si="34"/>
        <v>4358.9655129521479</v>
      </c>
      <c r="Y98" s="9">
        <f t="shared" si="35"/>
        <v>30.262244011572875</v>
      </c>
      <c r="Z98" s="9">
        <f t="shared" si="36"/>
        <v>1</v>
      </c>
      <c r="AA98" s="24">
        <v>201</v>
      </c>
      <c r="AB98" s="21">
        <v>202</v>
      </c>
      <c r="AD98" s="9">
        <f t="shared" si="37"/>
        <v>4328.7032689405751</v>
      </c>
      <c r="AE98" s="9">
        <f t="shared" si="38"/>
        <v>4358.9655129521479</v>
      </c>
      <c r="AF98" s="30">
        <f t="shared" si="39"/>
        <v>30.262244011572875</v>
      </c>
      <c r="AH98" s="27">
        <f t="shared" si="40"/>
        <v>8.9790716342553978E-2</v>
      </c>
      <c r="AI98" s="27">
        <f t="shared" si="41"/>
        <v>8.4395712796303757E-2</v>
      </c>
      <c r="AJ98" s="22">
        <f t="shared" si="42"/>
        <v>365.32399786593032</v>
      </c>
    </row>
    <row r="99" spans="1:36" x14ac:dyDescent="0.2">
      <c r="A99" s="1" t="s">
        <v>51</v>
      </c>
      <c r="B99" s="4">
        <v>0</v>
      </c>
      <c r="C99" s="4">
        <v>3372</v>
      </c>
      <c r="D99" s="1" t="s">
        <v>224</v>
      </c>
      <c r="E99" s="9">
        <v>984985.23520933627</v>
      </c>
      <c r="F99" s="9">
        <v>0</v>
      </c>
      <c r="G99" s="9">
        <v>80820</v>
      </c>
      <c r="H99" s="16">
        <f t="shared" si="28"/>
        <v>1065805.2352093363</v>
      </c>
      <c r="J99" s="9">
        <v>988758.90037463431</v>
      </c>
      <c r="K99" s="9">
        <v>0</v>
      </c>
      <c r="L99" s="9">
        <v>80452.328767123283</v>
      </c>
      <c r="M99" s="18">
        <f t="shared" si="27"/>
        <v>1069211.2291417576</v>
      </c>
      <c r="O99" s="9">
        <f t="shared" si="29"/>
        <v>3773.6651652980363</v>
      </c>
      <c r="P99" s="9">
        <f t="shared" si="30"/>
        <v>0</v>
      </c>
      <c r="Q99" s="9">
        <f t="shared" si="31"/>
        <v>-367.67123287671711</v>
      </c>
      <c r="R99" s="13">
        <f t="shared" si="32"/>
        <v>3405.9939324213192</v>
      </c>
      <c r="T99" s="9">
        <v>0</v>
      </c>
      <c r="U99" s="9">
        <v>-18022.313443467254</v>
      </c>
      <c r="W99" s="21">
        <f t="shared" si="33"/>
        <v>4497.6494758417184</v>
      </c>
      <c r="X99" s="21">
        <f t="shared" si="34"/>
        <v>4535.5912861221759</v>
      </c>
      <c r="Y99" s="9">
        <f t="shared" si="35"/>
        <v>37.941810280457503</v>
      </c>
      <c r="Z99" s="9">
        <f t="shared" si="36"/>
        <v>-1</v>
      </c>
      <c r="AA99" s="24">
        <v>219</v>
      </c>
      <c r="AB99" s="21">
        <v>218</v>
      </c>
      <c r="AD99" s="9">
        <f t="shared" si="37"/>
        <v>4497.6494758417184</v>
      </c>
      <c r="AE99" s="9">
        <f t="shared" si="38"/>
        <v>4535.5912861221759</v>
      </c>
      <c r="AF99" s="30">
        <f t="shared" si="39"/>
        <v>37.941810280457503</v>
      </c>
      <c r="AH99" s="27">
        <f t="shared" si="40"/>
        <v>2.2128228758812929E-2</v>
      </c>
      <c r="AI99" s="27">
        <f t="shared" si="41"/>
        <v>2.681689035862389E-2</v>
      </c>
      <c r="AJ99" s="22">
        <f t="shared" si="42"/>
        <v>120.61297286516947</v>
      </c>
    </row>
    <row r="100" spans="1:36" x14ac:dyDescent="0.2">
      <c r="A100" s="1" t="s">
        <v>40</v>
      </c>
      <c r="B100" s="4" t="s">
        <v>225</v>
      </c>
      <c r="C100" s="4">
        <v>3375</v>
      </c>
      <c r="D100" s="1" t="s">
        <v>226</v>
      </c>
      <c r="E100" s="9">
        <v>791191.02449287835</v>
      </c>
      <c r="F100" s="9">
        <v>0</v>
      </c>
      <c r="G100" s="9">
        <v>30940</v>
      </c>
      <c r="H100" s="16">
        <f t="shared" si="28"/>
        <v>822131.02449287835</v>
      </c>
      <c r="J100" s="9">
        <v>786949.88059864927</v>
      </c>
      <c r="K100" s="9">
        <v>0</v>
      </c>
      <c r="L100" s="9">
        <v>31081.658536585364</v>
      </c>
      <c r="M100" s="18">
        <f t="shared" si="27"/>
        <v>818031.53913523466</v>
      </c>
      <c r="O100" s="9">
        <f t="shared" si="29"/>
        <v>-4241.1438942290843</v>
      </c>
      <c r="P100" s="9">
        <f t="shared" si="30"/>
        <v>0</v>
      </c>
      <c r="Q100" s="9">
        <f t="shared" si="31"/>
        <v>141.65853658536435</v>
      </c>
      <c r="R100" s="13">
        <f t="shared" si="32"/>
        <v>-4099.4853576437199</v>
      </c>
      <c r="T100" s="9">
        <v>0</v>
      </c>
      <c r="U100" s="9">
        <v>0</v>
      </c>
      <c r="W100" s="21">
        <f t="shared" si="33"/>
        <v>3803.8030023696074</v>
      </c>
      <c r="X100" s="21">
        <f t="shared" si="34"/>
        <v>3820.1450514497537</v>
      </c>
      <c r="Y100" s="9">
        <f t="shared" si="35"/>
        <v>16.342049080146353</v>
      </c>
      <c r="Z100" s="9">
        <f t="shared" si="36"/>
        <v>-2</v>
      </c>
      <c r="AA100" s="24">
        <v>208</v>
      </c>
      <c r="AB100" s="21">
        <v>206</v>
      </c>
      <c r="AD100" s="9">
        <f t="shared" si="37"/>
        <v>3803.8030023696074</v>
      </c>
      <c r="AE100" s="9">
        <f t="shared" si="38"/>
        <v>3820.1450514497537</v>
      </c>
      <c r="AF100" s="30">
        <f t="shared" si="39"/>
        <v>16.342049080146353</v>
      </c>
      <c r="AH100" s="27">
        <f t="shared" si="40"/>
        <v>-5.3604550139424445E-3</v>
      </c>
      <c r="AI100" s="27">
        <f t="shared" si="41"/>
        <v>4.2962395975727485E-3</v>
      </c>
      <c r="AJ100" s="22">
        <f t="shared" si="42"/>
        <v>16.342049080146353</v>
      </c>
    </row>
    <row r="101" spans="1:36" x14ac:dyDescent="0.2">
      <c r="A101" s="1" t="s">
        <v>40</v>
      </c>
      <c r="B101" s="4" t="s">
        <v>227</v>
      </c>
      <c r="C101" s="4">
        <v>2064</v>
      </c>
      <c r="D101" s="1" t="s">
        <v>228</v>
      </c>
      <c r="E101" s="9">
        <v>1088222.2187257016</v>
      </c>
      <c r="F101" s="9">
        <v>0</v>
      </c>
      <c r="G101" s="9">
        <v>175820</v>
      </c>
      <c r="H101" s="16">
        <f t="shared" si="28"/>
        <v>1264042.2187257016</v>
      </c>
      <c r="J101" s="9">
        <v>1129380.2883880637</v>
      </c>
      <c r="K101" s="9">
        <v>0</v>
      </c>
      <c r="L101" s="9">
        <v>178830.31674208143</v>
      </c>
      <c r="M101" s="18">
        <f t="shared" si="27"/>
        <v>1308210.6051301451</v>
      </c>
      <c r="O101" s="9">
        <f t="shared" si="29"/>
        <v>41158.069662362104</v>
      </c>
      <c r="P101" s="9">
        <f t="shared" si="30"/>
        <v>0</v>
      </c>
      <c r="Q101" s="9">
        <f t="shared" si="31"/>
        <v>3010.3167420814279</v>
      </c>
      <c r="R101" s="13">
        <f t="shared" si="32"/>
        <v>44168.386404443532</v>
      </c>
      <c r="T101" s="9">
        <v>0</v>
      </c>
      <c r="U101" s="9">
        <v>0</v>
      </c>
      <c r="W101" s="21">
        <f t="shared" si="33"/>
        <v>5085.1505547929983</v>
      </c>
      <c r="X101" s="21">
        <f t="shared" si="34"/>
        <v>4997.2579132215205</v>
      </c>
      <c r="Y101" s="9">
        <f t="shared" si="35"/>
        <v>-87.892641571477725</v>
      </c>
      <c r="Z101" s="9">
        <f t="shared" si="36"/>
        <v>12</v>
      </c>
      <c r="AA101" s="24">
        <v>214</v>
      </c>
      <c r="AB101" s="21">
        <v>226</v>
      </c>
      <c r="AD101" s="9">
        <f t="shared" si="37"/>
        <v>5085.1505547929983</v>
      </c>
      <c r="AE101" s="9">
        <f t="shared" si="38"/>
        <v>4997.2579132215205</v>
      </c>
      <c r="AF101" s="30">
        <f t="shared" si="39"/>
        <v>-87.892641571477725</v>
      </c>
      <c r="AH101" s="27">
        <f t="shared" si="40"/>
        <v>3.7821383311358758E-2</v>
      </c>
      <c r="AI101" s="27">
        <f t="shared" si="41"/>
        <v>-1.7284176864465595E-2</v>
      </c>
      <c r="AJ101" s="22">
        <f t="shared" si="42"/>
        <v>-87.892641571477725</v>
      </c>
    </row>
    <row r="102" spans="1:36" x14ac:dyDescent="0.2">
      <c r="A102" s="1" t="s">
        <v>40</v>
      </c>
      <c r="B102" s="4" t="s">
        <v>229</v>
      </c>
      <c r="C102" s="4">
        <v>2132</v>
      </c>
      <c r="D102" s="1" t="s">
        <v>230</v>
      </c>
      <c r="E102" s="9">
        <v>1104388.3456522033</v>
      </c>
      <c r="F102" s="9">
        <v>0</v>
      </c>
      <c r="G102" s="9">
        <v>134640</v>
      </c>
      <c r="H102" s="16">
        <f t="shared" si="28"/>
        <v>1239028.3456522033</v>
      </c>
      <c r="J102" s="9">
        <v>1106172.9798392588</v>
      </c>
      <c r="K102" s="9">
        <v>0</v>
      </c>
      <c r="L102" s="9">
        <v>137306.1386138614</v>
      </c>
      <c r="M102" s="18">
        <f t="shared" si="27"/>
        <v>1243479.1184531203</v>
      </c>
      <c r="O102" s="9">
        <f t="shared" si="29"/>
        <v>1784.6341870555189</v>
      </c>
      <c r="P102" s="9">
        <f t="shared" si="30"/>
        <v>0</v>
      </c>
      <c r="Q102" s="9">
        <f t="shared" si="31"/>
        <v>2666.1386138614034</v>
      </c>
      <c r="R102" s="13">
        <f t="shared" si="32"/>
        <v>4450.7728009169223</v>
      </c>
      <c r="T102" s="9">
        <v>77999.818096806295</v>
      </c>
      <c r="U102" s="9">
        <v>0</v>
      </c>
      <c r="W102" s="21">
        <f t="shared" si="33"/>
        <v>5440.3366780896713</v>
      </c>
      <c r="X102" s="21">
        <f t="shared" si="34"/>
        <v>5369.7717467925186</v>
      </c>
      <c r="Y102" s="9">
        <f t="shared" si="35"/>
        <v>-70.564931297152725</v>
      </c>
      <c r="Z102" s="9">
        <f t="shared" si="36"/>
        <v>3</v>
      </c>
      <c r="AA102" s="24">
        <v>203</v>
      </c>
      <c r="AB102" s="21">
        <v>206</v>
      </c>
      <c r="AD102" s="9">
        <f t="shared" si="37"/>
        <v>5440.3366780896713</v>
      </c>
      <c r="AE102" s="9">
        <f t="shared" si="38"/>
        <v>5369.7717467925186</v>
      </c>
      <c r="AF102" s="30">
        <f t="shared" si="39"/>
        <v>-70.564931297152725</v>
      </c>
      <c r="AH102" s="27">
        <f t="shared" si="40"/>
        <v>-6.9011217122851298E-2</v>
      </c>
      <c r="AI102" s="27">
        <f t="shared" si="41"/>
        <v>-8.2569306193877701E-2</v>
      </c>
      <c r="AJ102" s="22">
        <f t="shared" si="42"/>
        <v>-449.20482497096964</v>
      </c>
    </row>
    <row r="103" spans="1:36" x14ac:dyDescent="0.2">
      <c r="A103" s="1" t="s">
        <v>40</v>
      </c>
      <c r="B103" s="4" t="s">
        <v>231</v>
      </c>
      <c r="C103" s="4">
        <v>3377</v>
      </c>
      <c r="D103" s="1" t="s">
        <v>232</v>
      </c>
      <c r="E103" s="9">
        <v>2500134.6463803737</v>
      </c>
      <c r="F103" s="9">
        <v>26260.66983649963</v>
      </c>
      <c r="G103" s="9">
        <v>347160.00000000006</v>
      </c>
      <c r="H103" s="16">
        <f t="shared" si="28"/>
        <v>2873555.3162168735</v>
      </c>
      <c r="J103" s="9">
        <v>2581998.5762091246</v>
      </c>
      <c r="K103" s="9">
        <v>6142.5</v>
      </c>
      <c r="L103" s="9">
        <v>353812.89198606287</v>
      </c>
      <c r="M103" s="18">
        <f t="shared" si="27"/>
        <v>2941953.9681951874</v>
      </c>
      <c r="O103" s="9">
        <f t="shared" si="29"/>
        <v>81863.929828750901</v>
      </c>
      <c r="P103" s="9">
        <f t="shared" si="30"/>
        <v>-20118.16983649963</v>
      </c>
      <c r="Q103" s="9">
        <f t="shared" si="31"/>
        <v>6652.8919860628084</v>
      </c>
      <c r="R103" s="13">
        <f t="shared" si="32"/>
        <v>68398.651978314083</v>
      </c>
      <c r="T103" s="9">
        <v>0</v>
      </c>
      <c r="U103" s="9">
        <v>0</v>
      </c>
      <c r="W103" s="21">
        <f t="shared" si="33"/>
        <v>4432.2724845910061</v>
      </c>
      <c r="X103" s="21">
        <f t="shared" si="34"/>
        <v>4401.6004697434091</v>
      </c>
      <c r="Y103" s="9">
        <f t="shared" si="35"/>
        <v>-30.672014847596984</v>
      </c>
      <c r="Z103" s="9">
        <f t="shared" si="36"/>
        <v>18</v>
      </c>
      <c r="AA103" s="24">
        <v>570</v>
      </c>
      <c r="AB103" s="21">
        <v>588</v>
      </c>
      <c r="AD103" s="9">
        <f t="shared" si="37"/>
        <v>4386.2011340006557</v>
      </c>
      <c r="AE103" s="9">
        <f t="shared" si="38"/>
        <v>4391.1540411719807</v>
      </c>
      <c r="AF103" s="30">
        <f t="shared" si="39"/>
        <v>4.9529071713250232</v>
      </c>
      <c r="AH103" s="27">
        <f t="shared" si="40"/>
        <v>3.2743808397388108E-2</v>
      </c>
      <c r="AI103" s="27">
        <f t="shared" si="41"/>
        <v>1.1292020178763629E-3</v>
      </c>
      <c r="AJ103" s="22">
        <f t="shared" si="42"/>
        <v>4.9529071713250232</v>
      </c>
    </row>
    <row r="104" spans="1:36" x14ac:dyDescent="0.2">
      <c r="A104" s="1" t="s">
        <v>40</v>
      </c>
      <c r="B104" s="4" t="s">
        <v>233</v>
      </c>
      <c r="C104" s="4">
        <v>2101</v>
      </c>
      <c r="D104" s="1" t="s">
        <v>234</v>
      </c>
      <c r="E104" s="9">
        <v>895436.30591026635</v>
      </c>
      <c r="F104" s="9">
        <v>0</v>
      </c>
      <c r="G104" s="9">
        <v>64680</v>
      </c>
      <c r="H104" s="16">
        <f t="shared" si="28"/>
        <v>960116.30591026635</v>
      </c>
      <c r="J104" s="9">
        <v>921034.54782965023</v>
      </c>
      <c r="K104" s="9">
        <v>0</v>
      </c>
      <c r="L104" s="9">
        <v>64986.540284360191</v>
      </c>
      <c r="M104" s="18">
        <f t="shared" si="27"/>
        <v>986021.0881140104</v>
      </c>
      <c r="O104" s="9">
        <f t="shared" si="29"/>
        <v>25598.241919383872</v>
      </c>
      <c r="P104" s="9">
        <f t="shared" si="30"/>
        <v>0</v>
      </c>
      <c r="Q104" s="9">
        <f t="shared" si="31"/>
        <v>306.54028436019144</v>
      </c>
      <c r="R104" s="13">
        <f t="shared" si="32"/>
        <v>25904.782203744064</v>
      </c>
      <c r="T104" s="9">
        <v>0</v>
      </c>
      <c r="U104" s="9">
        <v>-19680.81854560331</v>
      </c>
      <c r="W104" s="21">
        <f t="shared" si="33"/>
        <v>4304.982239953204</v>
      </c>
      <c r="X104" s="21">
        <f t="shared" si="34"/>
        <v>4324.1058583551658</v>
      </c>
      <c r="Y104" s="9">
        <f t="shared" si="35"/>
        <v>19.123618401961721</v>
      </c>
      <c r="Z104" s="9">
        <f t="shared" si="36"/>
        <v>5</v>
      </c>
      <c r="AA104" s="24">
        <v>208</v>
      </c>
      <c r="AB104" s="21">
        <v>213</v>
      </c>
      <c r="AD104" s="9">
        <f t="shared" si="37"/>
        <v>4304.982239953204</v>
      </c>
      <c r="AE104" s="9">
        <f t="shared" si="38"/>
        <v>4324.1058583551658</v>
      </c>
      <c r="AF104" s="30">
        <f t="shared" si="39"/>
        <v>19.123618401961721</v>
      </c>
      <c r="AH104" s="27">
        <f t="shared" si="40"/>
        <v>5.0566478225336331E-2</v>
      </c>
      <c r="AI104" s="27">
        <f t="shared" si="41"/>
        <v>2.5905293290469311E-2</v>
      </c>
      <c r="AJ104" s="22">
        <f t="shared" si="42"/>
        <v>111.52182753624948</v>
      </c>
    </row>
    <row r="105" spans="1:36" x14ac:dyDescent="0.2">
      <c r="A105" s="1" t="s">
        <v>40</v>
      </c>
      <c r="B105" s="4" t="s">
        <v>235</v>
      </c>
      <c r="C105" s="4">
        <v>2115</v>
      </c>
      <c r="D105" s="1" t="s">
        <v>236</v>
      </c>
      <c r="E105" s="9">
        <v>817951.95548002294</v>
      </c>
      <c r="F105" s="9">
        <v>0</v>
      </c>
      <c r="G105" s="9">
        <v>70680</v>
      </c>
      <c r="H105" s="16">
        <f t="shared" si="28"/>
        <v>888631.95548002294</v>
      </c>
      <c r="J105" s="9">
        <v>822019.1123720879</v>
      </c>
      <c r="K105" s="9">
        <v>0</v>
      </c>
      <c r="L105" s="9">
        <v>70033.2</v>
      </c>
      <c r="M105" s="18">
        <f t="shared" si="27"/>
        <v>892052.31237208785</v>
      </c>
      <c r="O105" s="9">
        <f t="shared" si="29"/>
        <v>4067.1568920649588</v>
      </c>
      <c r="P105" s="9">
        <f t="shared" si="30"/>
        <v>0</v>
      </c>
      <c r="Q105" s="9">
        <f t="shared" si="31"/>
        <v>-646.80000000000291</v>
      </c>
      <c r="R105" s="13">
        <f t="shared" si="32"/>
        <v>3420.3568920649559</v>
      </c>
      <c r="T105" s="9">
        <v>0</v>
      </c>
      <c r="U105" s="9">
        <v>-12661.394716676092</v>
      </c>
      <c r="W105" s="21">
        <f t="shared" si="33"/>
        <v>4110.3113340704667</v>
      </c>
      <c r="X105" s="21">
        <f t="shared" si="34"/>
        <v>4110.0955618604394</v>
      </c>
      <c r="Y105" s="9">
        <f t="shared" si="35"/>
        <v>-0.21577221002735314</v>
      </c>
      <c r="Z105" s="9">
        <f t="shared" si="36"/>
        <v>1</v>
      </c>
      <c r="AA105" s="24">
        <v>199</v>
      </c>
      <c r="AB105" s="21">
        <v>200</v>
      </c>
      <c r="AD105" s="9">
        <f t="shared" si="37"/>
        <v>4110.3113340704667</v>
      </c>
      <c r="AE105" s="9">
        <f t="shared" si="38"/>
        <v>4110.0955618604394</v>
      </c>
      <c r="AF105" s="30">
        <f t="shared" si="39"/>
        <v>-0.21577221002735314</v>
      </c>
      <c r="AH105" s="27">
        <f t="shared" si="40"/>
        <v>2.0451753304903786E-2</v>
      </c>
      <c r="AI105" s="27">
        <f t="shared" si="41"/>
        <v>1.5349494538379416E-2</v>
      </c>
      <c r="AJ105" s="22">
        <f t="shared" si="42"/>
        <v>63.091201373353215</v>
      </c>
    </row>
    <row r="106" spans="1:36" x14ac:dyDescent="0.2">
      <c r="A106" s="1" t="s">
        <v>40</v>
      </c>
      <c r="B106" s="4" t="s">
        <v>237</v>
      </c>
      <c r="C106" s="4">
        <v>2086</v>
      </c>
      <c r="D106" s="1" t="s">
        <v>238</v>
      </c>
      <c r="E106" s="9">
        <v>2364538.0169840637</v>
      </c>
      <c r="F106" s="9">
        <v>41577.550995432655</v>
      </c>
      <c r="G106" s="9">
        <v>260040</v>
      </c>
      <c r="H106" s="16">
        <f t="shared" si="28"/>
        <v>2666155.5679794964</v>
      </c>
      <c r="J106" s="9">
        <v>2494609.3051088704</v>
      </c>
      <c r="K106" s="9">
        <v>36277.490621699326</v>
      </c>
      <c r="L106" s="9">
        <v>277890.61224489793</v>
      </c>
      <c r="M106" s="18">
        <f t="shared" si="27"/>
        <v>2808777.4079754679</v>
      </c>
      <c r="O106" s="9">
        <f t="shared" si="29"/>
        <v>130071.28812480671</v>
      </c>
      <c r="P106" s="9">
        <f t="shared" si="30"/>
        <v>-5300.0603737333295</v>
      </c>
      <c r="Q106" s="9">
        <f t="shared" si="31"/>
        <v>17850.612244897929</v>
      </c>
      <c r="R106" s="13">
        <f t="shared" si="32"/>
        <v>142621.8399959713</v>
      </c>
      <c r="T106" s="9">
        <v>0</v>
      </c>
      <c r="U106" s="9">
        <v>0</v>
      </c>
      <c r="W106" s="21">
        <f t="shared" si="33"/>
        <v>4414.8909504210942</v>
      </c>
      <c r="X106" s="21">
        <f t="shared" si="34"/>
        <v>4393.9006870322391</v>
      </c>
      <c r="Y106" s="9">
        <f t="shared" si="35"/>
        <v>-20.990263388855055</v>
      </c>
      <c r="Z106" s="9">
        <f t="shared" si="36"/>
        <v>31</v>
      </c>
      <c r="AA106" s="24">
        <v>545</v>
      </c>
      <c r="AB106" s="21">
        <v>576</v>
      </c>
      <c r="AD106" s="9">
        <f t="shared" si="37"/>
        <v>4338.6018660258051</v>
      </c>
      <c r="AE106" s="9">
        <f t="shared" si="38"/>
        <v>4330.9189324806775</v>
      </c>
      <c r="AF106" s="30">
        <f t="shared" si="39"/>
        <v>-7.6829335451275256</v>
      </c>
      <c r="AH106" s="27">
        <f t="shared" si="40"/>
        <v>5.5009176080285993E-2</v>
      </c>
      <c r="AI106" s="27">
        <f t="shared" si="41"/>
        <v>-1.7708316601461327E-3</v>
      </c>
      <c r="AJ106" s="22">
        <f t="shared" si="42"/>
        <v>-7.6829335451275256</v>
      </c>
    </row>
    <row r="107" spans="1:36" x14ac:dyDescent="0.2">
      <c r="A107" s="1" t="s">
        <v>74</v>
      </c>
      <c r="B107" s="4">
        <v>0</v>
      </c>
      <c r="C107" s="4">
        <v>2000</v>
      </c>
      <c r="D107" s="1" t="s">
        <v>239</v>
      </c>
      <c r="E107" s="9">
        <v>1234748.7508486202</v>
      </c>
      <c r="F107" s="9">
        <v>0</v>
      </c>
      <c r="G107" s="9">
        <v>112200</v>
      </c>
      <c r="H107" s="16">
        <f t="shared" si="28"/>
        <v>1346948.7508486202</v>
      </c>
      <c r="J107" s="9">
        <v>1373778.4098097777</v>
      </c>
      <c r="K107" s="9">
        <v>0</v>
      </c>
      <c r="L107" s="9">
        <v>121091.32075471697</v>
      </c>
      <c r="M107" s="18">
        <f t="shared" si="27"/>
        <v>1494869.7305644946</v>
      </c>
      <c r="O107" s="9">
        <f t="shared" si="29"/>
        <v>139029.65896115755</v>
      </c>
      <c r="P107" s="9">
        <f t="shared" si="30"/>
        <v>0</v>
      </c>
      <c r="Q107" s="9">
        <f t="shared" si="31"/>
        <v>8891.3207547169732</v>
      </c>
      <c r="R107" s="13">
        <f t="shared" si="32"/>
        <v>147920.97971587454</v>
      </c>
      <c r="T107" s="9">
        <v>0</v>
      </c>
      <c r="U107" s="9">
        <v>0</v>
      </c>
      <c r="W107" s="21">
        <f t="shared" si="33"/>
        <v>4880.4298452514631</v>
      </c>
      <c r="X107" s="21">
        <f t="shared" si="34"/>
        <v>4803.4210133209008</v>
      </c>
      <c r="Y107" s="9">
        <f t="shared" si="35"/>
        <v>-77.008831930562337</v>
      </c>
      <c r="Z107" s="9">
        <f t="shared" si="36"/>
        <v>33</v>
      </c>
      <c r="AA107" s="24">
        <v>253</v>
      </c>
      <c r="AB107" s="21">
        <v>286</v>
      </c>
      <c r="AD107" s="9">
        <f t="shared" si="37"/>
        <v>4880.4298452514631</v>
      </c>
      <c r="AE107" s="9">
        <f t="shared" si="38"/>
        <v>4803.4210133209008</v>
      </c>
      <c r="AF107" s="30">
        <f t="shared" si="39"/>
        <v>-77.008831930562337</v>
      </c>
      <c r="AH107" s="27">
        <f t="shared" si="40"/>
        <v>0.11259752955052993</v>
      </c>
      <c r="AI107" s="27">
        <f t="shared" si="41"/>
        <v>-1.5779108474531234E-2</v>
      </c>
      <c r="AJ107" s="22">
        <f t="shared" si="42"/>
        <v>-77.008831930562337</v>
      </c>
    </row>
    <row r="108" spans="1:36" x14ac:dyDescent="0.2">
      <c r="A108" s="1" t="s">
        <v>40</v>
      </c>
      <c r="B108" s="4" t="s">
        <v>240</v>
      </c>
      <c r="C108" s="4">
        <v>2052</v>
      </c>
      <c r="D108" s="1" t="s">
        <v>241</v>
      </c>
      <c r="E108" s="9">
        <v>979464.36145273596</v>
      </c>
      <c r="F108" s="9">
        <v>0</v>
      </c>
      <c r="G108" s="9">
        <v>184800</v>
      </c>
      <c r="H108" s="16">
        <f t="shared" si="28"/>
        <v>1164264.361452736</v>
      </c>
      <c r="J108" s="9">
        <v>970597.5261954579</v>
      </c>
      <c r="K108" s="9">
        <v>0</v>
      </c>
      <c r="L108" s="9">
        <v>178131.95876288661</v>
      </c>
      <c r="M108" s="18">
        <f t="shared" si="27"/>
        <v>1148729.4849583446</v>
      </c>
      <c r="O108" s="9">
        <f t="shared" si="29"/>
        <v>-8866.8352572780568</v>
      </c>
      <c r="P108" s="9">
        <f t="shared" si="30"/>
        <v>0</v>
      </c>
      <c r="Q108" s="9">
        <f t="shared" si="31"/>
        <v>-6668.0412371133862</v>
      </c>
      <c r="R108" s="13">
        <f t="shared" si="32"/>
        <v>-15534.876494391443</v>
      </c>
      <c r="T108" s="9">
        <v>0</v>
      </c>
      <c r="U108" s="9">
        <v>0</v>
      </c>
      <c r="W108" s="21">
        <f t="shared" si="33"/>
        <v>5128.085662056209</v>
      </c>
      <c r="X108" s="21">
        <f t="shared" si="34"/>
        <v>5162.7527989120099</v>
      </c>
      <c r="Y108" s="9">
        <f t="shared" si="35"/>
        <v>34.667136855800891</v>
      </c>
      <c r="Z108" s="9">
        <f t="shared" si="36"/>
        <v>-3</v>
      </c>
      <c r="AA108" s="24">
        <v>191</v>
      </c>
      <c r="AB108" s="21">
        <v>188</v>
      </c>
      <c r="AD108" s="9">
        <f t="shared" si="37"/>
        <v>5128.085662056209</v>
      </c>
      <c r="AE108" s="9">
        <f t="shared" si="38"/>
        <v>5162.7527989120099</v>
      </c>
      <c r="AF108" s="30">
        <f t="shared" si="39"/>
        <v>34.667136855800891</v>
      </c>
      <c r="AH108" s="27">
        <f t="shared" si="40"/>
        <v>-9.0527390339417702E-3</v>
      </c>
      <c r="AI108" s="27">
        <f t="shared" si="41"/>
        <v>6.7602491729634728E-3</v>
      </c>
      <c r="AJ108" s="22">
        <f t="shared" si="42"/>
        <v>34.667136855800891</v>
      </c>
    </row>
    <row r="109" spans="1:36" x14ac:dyDescent="0.2">
      <c r="A109" s="1" t="s">
        <v>40</v>
      </c>
      <c r="B109" s="4" t="s">
        <v>242</v>
      </c>
      <c r="C109" s="4">
        <v>3365</v>
      </c>
      <c r="D109" s="1" t="s">
        <v>243</v>
      </c>
      <c r="E109" s="9">
        <v>1544717.5400445657</v>
      </c>
      <c r="F109" s="9">
        <v>30161.842481366293</v>
      </c>
      <c r="G109" s="9">
        <v>133620</v>
      </c>
      <c r="H109" s="16">
        <f t="shared" si="28"/>
        <v>1708499.382525932</v>
      </c>
      <c r="J109" s="9">
        <v>1612294.6733273636</v>
      </c>
      <c r="K109" s="9">
        <v>14779.718401433103</v>
      </c>
      <c r="L109" s="9">
        <v>140321.26984126985</v>
      </c>
      <c r="M109" s="18">
        <f t="shared" si="27"/>
        <v>1767395.6615700666</v>
      </c>
      <c r="O109" s="9">
        <f t="shared" si="29"/>
        <v>67577.133282797877</v>
      </c>
      <c r="P109" s="9">
        <f t="shared" si="30"/>
        <v>-15382.12407993319</v>
      </c>
      <c r="Q109" s="9">
        <f t="shared" si="31"/>
        <v>6701.2698412698519</v>
      </c>
      <c r="R109" s="13">
        <f t="shared" si="32"/>
        <v>58896.279044134542</v>
      </c>
      <c r="T109" s="9">
        <v>0</v>
      </c>
      <c r="U109" s="9">
        <v>0</v>
      </c>
      <c r="W109" s="21">
        <f t="shared" si="33"/>
        <v>4144.4194276998214</v>
      </c>
      <c r="X109" s="21">
        <f t="shared" si="34"/>
        <v>4088.1266123839114</v>
      </c>
      <c r="Y109" s="9">
        <f t="shared" si="35"/>
        <v>-56.292815315910048</v>
      </c>
      <c r="Z109" s="9">
        <f t="shared" si="36"/>
        <v>18</v>
      </c>
      <c r="AA109" s="24">
        <v>380</v>
      </c>
      <c r="AB109" s="21">
        <v>398</v>
      </c>
      <c r="AD109" s="9">
        <f t="shared" si="37"/>
        <v>4065.046158012015</v>
      </c>
      <c r="AE109" s="9">
        <f t="shared" si="38"/>
        <v>4050.9916415260391</v>
      </c>
      <c r="AF109" s="30">
        <f t="shared" si="39"/>
        <v>-14.05451648597591</v>
      </c>
      <c r="AH109" s="27">
        <f t="shared" si="40"/>
        <v>4.3747242800679542E-2</v>
      </c>
      <c r="AI109" s="27">
        <f t="shared" si="41"/>
        <v>-3.457406371210614E-3</v>
      </c>
      <c r="AJ109" s="22">
        <f t="shared" si="42"/>
        <v>-14.05451648597591</v>
      </c>
    </row>
    <row r="110" spans="1:36" x14ac:dyDescent="0.2">
      <c r="A110" s="1" t="s">
        <v>40</v>
      </c>
      <c r="B110" s="4" t="s">
        <v>244</v>
      </c>
      <c r="C110" s="4">
        <v>5202</v>
      </c>
      <c r="D110" s="1" t="s">
        <v>245</v>
      </c>
      <c r="E110" s="9">
        <v>857369.91640475777</v>
      </c>
      <c r="F110" s="9">
        <v>0</v>
      </c>
      <c r="G110" s="9">
        <v>88720</v>
      </c>
      <c r="H110" s="16">
        <f t="shared" si="28"/>
        <v>946089.91640475777</v>
      </c>
      <c r="J110" s="9">
        <v>862357.0886761666</v>
      </c>
      <c r="K110" s="9">
        <v>0</v>
      </c>
      <c r="L110" s="9">
        <v>88720.000000000015</v>
      </c>
      <c r="M110" s="18">
        <f t="shared" si="27"/>
        <v>951077.0886761666</v>
      </c>
      <c r="O110" s="9">
        <f t="shared" si="29"/>
        <v>4987.1722714088392</v>
      </c>
      <c r="P110" s="9">
        <f t="shared" si="30"/>
        <v>0</v>
      </c>
      <c r="Q110" s="9">
        <f t="shared" si="31"/>
        <v>0</v>
      </c>
      <c r="R110" s="13">
        <f t="shared" si="32"/>
        <v>4987.1722714088392</v>
      </c>
      <c r="T110" s="9">
        <v>0</v>
      </c>
      <c r="U110" s="9">
        <v>0</v>
      </c>
      <c r="W110" s="21">
        <f t="shared" si="33"/>
        <v>4102.2484038505154</v>
      </c>
      <c r="X110" s="21">
        <f t="shared" si="34"/>
        <v>4106.462327029365</v>
      </c>
      <c r="Y110" s="9">
        <f t="shared" si="35"/>
        <v>4.2139231788496545</v>
      </c>
      <c r="Z110" s="9">
        <f t="shared" si="36"/>
        <v>1</v>
      </c>
      <c r="AA110" s="24">
        <v>209</v>
      </c>
      <c r="AB110" s="21">
        <v>210</v>
      </c>
      <c r="AD110" s="9">
        <f t="shared" si="37"/>
        <v>4102.2484038505154</v>
      </c>
      <c r="AE110" s="9">
        <f t="shared" si="38"/>
        <v>4106.462327029365</v>
      </c>
      <c r="AF110" s="30">
        <f t="shared" si="39"/>
        <v>4.2139231788496545</v>
      </c>
      <c r="AH110" s="27">
        <f t="shared" si="40"/>
        <v>5.8168267581881761E-3</v>
      </c>
      <c r="AI110" s="27">
        <f t="shared" si="41"/>
        <v>1.0272228212446777E-3</v>
      </c>
      <c r="AJ110" s="22">
        <f t="shared" si="42"/>
        <v>4.2139231788496545</v>
      </c>
    </row>
    <row r="111" spans="1:36" x14ac:dyDescent="0.2">
      <c r="A111" s="1" t="s">
        <v>51</v>
      </c>
      <c r="B111" s="4">
        <v>0</v>
      </c>
      <c r="C111" s="4">
        <v>2003</v>
      </c>
      <c r="D111" s="1" t="s">
        <v>246</v>
      </c>
      <c r="E111" s="9">
        <v>1358442.3015840754</v>
      </c>
      <c r="F111" s="9">
        <v>34508.169836499626</v>
      </c>
      <c r="G111" s="9">
        <v>223080</v>
      </c>
      <c r="H111" s="16">
        <f t="shared" si="28"/>
        <v>1616030.4714205752</v>
      </c>
      <c r="J111" s="9">
        <v>1439392.3104722921</v>
      </c>
      <c r="K111" s="9">
        <v>23775.275346366579</v>
      </c>
      <c r="L111" s="9">
        <v>238129.0476190476</v>
      </c>
      <c r="M111" s="18">
        <f t="shared" si="27"/>
        <v>1701296.6334377064</v>
      </c>
      <c r="O111" s="9">
        <f t="shared" si="29"/>
        <v>80950.008888216689</v>
      </c>
      <c r="P111" s="9">
        <f t="shared" si="30"/>
        <v>-10732.894490133047</v>
      </c>
      <c r="Q111" s="9">
        <f t="shared" si="31"/>
        <v>15049.047619047604</v>
      </c>
      <c r="R111" s="13">
        <f t="shared" si="32"/>
        <v>85266.162017131253</v>
      </c>
      <c r="T111" s="9">
        <v>0</v>
      </c>
      <c r="U111" s="9">
        <v>-14026.728103986243</v>
      </c>
      <c r="W111" s="21">
        <f t="shared" si="33"/>
        <v>5484.056974096753</v>
      </c>
      <c r="X111" s="21">
        <f t="shared" si="34"/>
        <v>5419.1392067357738</v>
      </c>
      <c r="Y111" s="9">
        <f t="shared" si="35"/>
        <v>-64.917767360979269</v>
      </c>
      <c r="Z111" s="9">
        <f t="shared" si="36"/>
        <v>16</v>
      </c>
      <c r="AA111" s="24">
        <v>254</v>
      </c>
      <c r="AB111" s="21">
        <v>270</v>
      </c>
      <c r="AD111" s="9">
        <f t="shared" si="37"/>
        <v>5348.1980377325808</v>
      </c>
      <c r="AE111" s="9">
        <f t="shared" si="38"/>
        <v>5331.0826313788593</v>
      </c>
      <c r="AF111" s="30">
        <f t="shared" si="39"/>
        <v>-17.115406353721482</v>
      </c>
      <c r="AH111" s="27">
        <f t="shared" si="40"/>
        <v>6.9915915369722192E-2</v>
      </c>
      <c r="AI111" s="27">
        <f t="shared" si="41"/>
        <v>6.5134907552202304E-3</v>
      </c>
      <c r="AJ111" s="22">
        <f t="shared" si="42"/>
        <v>34.8354384758577</v>
      </c>
    </row>
    <row r="112" spans="1:36" x14ac:dyDescent="0.2">
      <c r="A112" s="1" t="s">
        <v>40</v>
      </c>
      <c r="B112" s="4" t="s">
        <v>247</v>
      </c>
      <c r="C112" s="4">
        <v>2140</v>
      </c>
      <c r="D112" s="1" t="s">
        <v>248</v>
      </c>
      <c r="E112" s="9">
        <v>1562317.8274523898</v>
      </c>
      <c r="F112" s="9">
        <v>0</v>
      </c>
      <c r="G112" s="9">
        <v>114100</v>
      </c>
      <c r="H112" s="16">
        <f t="shared" si="28"/>
        <v>1676417.8274523898</v>
      </c>
      <c r="J112" s="9">
        <v>1563526.1104141308</v>
      </c>
      <c r="K112" s="9">
        <v>0</v>
      </c>
      <c r="L112" s="9">
        <v>113309.85915492958</v>
      </c>
      <c r="M112" s="18">
        <f t="shared" si="27"/>
        <v>1676835.9695690605</v>
      </c>
      <c r="O112" s="9">
        <f t="shared" si="29"/>
        <v>1208.2829617410898</v>
      </c>
      <c r="P112" s="9">
        <f t="shared" si="30"/>
        <v>0</v>
      </c>
      <c r="Q112" s="9">
        <f t="shared" si="31"/>
        <v>-790.14084507041844</v>
      </c>
      <c r="R112" s="13">
        <f t="shared" si="32"/>
        <v>418.14211667067138</v>
      </c>
      <c r="T112" s="9">
        <v>0</v>
      </c>
      <c r="U112" s="9">
        <v>0</v>
      </c>
      <c r="W112" s="21">
        <f t="shared" si="33"/>
        <v>3684.7118571990322</v>
      </c>
      <c r="X112" s="21">
        <f t="shared" si="34"/>
        <v>3696.2792208371889</v>
      </c>
      <c r="Y112" s="9">
        <f t="shared" si="35"/>
        <v>11.567363638156621</v>
      </c>
      <c r="Z112" s="9">
        <f t="shared" si="36"/>
        <v>-1</v>
      </c>
      <c r="AA112" s="24">
        <v>424</v>
      </c>
      <c r="AB112" s="21">
        <v>423</v>
      </c>
      <c r="AD112" s="9">
        <f t="shared" si="37"/>
        <v>3684.7118571990322</v>
      </c>
      <c r="AE112" s="9">
        <f t="shared" si="38"/>
        <v>3696.2792208371889</v>
      </c>
      <c r="AF112" s="30">
        <f t="shared" si="39"/>
        <v>11.567363638156621</v>
      </c>
      <c r="AH112" s="27">
        <f t="shared" si="40"/>
        <v>7.73391265534773E-4</v>
      </c>
      <c r="AI112" s="27">
        <f t="shared" si="41"/>
        <v>3.1392858075338648E-3</v>
      </c>
      <c r="AJ112" s="22">
        <f t="shared" si="42"/>
        <v>11.567363638156621</v>
      </c>
    </row>
    <row r="113" spans="1:36" x14ac:dyDescent="0.2">
      <c r="A113" s="1" t="s">
        <v>40</v>
      </c>
      <c r="B113" s="4" t="s">
        <v>249</v>
      </c>
      <c r="C113" s="4">
        <v>2174</v>
      </c>
      <c r="D113" s="1" t="s">
        <v>250</v>
      </c>
      <c r="E113" s="9">
        <v>1436869.5035185565</v>
      </c>
      <c r="F113" s="9">
        <v>0</v>
      </c>
      <c r="G113" s="9">
        <v>78600</v>
      </c>
      <c r="H113" s="16">
        <f t="shared" si="28"/>
        <v>1515469.5035185565</v>
      </c>
      <c r="J113" s="9">
        <v>1441374.0601295657</v>
      </c>
      <c r="K113" s="9">
        <v>0</v>
      </c>
      <c r="L113" s="9">
        <v>78600</v>
      </c>
      <c r="M113" s="18">
        <f t="shared" si="27"/>
        <v>1519974.0601295657</v>
      </c>
      <c r="O113" s="9">
        <f t="shared" si="29"/>
        <v>4504.556611009175</v>
      </c>
      <c r="P113" s="9">
        <f t="shared" si="30"/>
        <v>0</v>
      </c>
      <c r="Q113" s="9">
        <f t="shared" si="31"/>
        <v>0</v>
      </c>
      <c r="R113" s="13">
        <f t="shared" si="32"/>
        <v>4504.556611009175</v>
      </c>
      <c r="T113" s="9">
        <v>0</v>
      </c>
      <c r="U113" s="9">
        <v>0</v>
      </c>
      <c r="W113" s="21">
        <f t="shared" si="33"/>
        <v>3539.0874470900408</v>
      </c>
      <c r="X113" s="21">
        <f t="shared" si="34"/>
        <v>3550.1824141122306</v>
      </c>
      <c r="Y113" s="9">
        <f t="shared" si="35"/>
        <v>11.094967022189849</v>
      </c>
      <c r="Z113" s="9">
        <f t="shared" si="36"/>
        <v>0</v>
      </c>
      <c r="AA113" s="24">
        <v>406</v>
      </c>
      <c r="AB113" s="21">
        <v>406</v>
      </c>
      <c r="AD113" s="9">
        <f t="shared" si="37"/>
        <v>3539.0874470900408</v>
      </c>
      <c r="AE113" s="9">
        <f t="shared" si="38"/>
        <v>3550.1824141122306</v>
      </c>
      <c r="AF113" s="30">
        <f t="shared" si="39"/>
        <v>11.094967022189849</v>
      </c>
      <c r="AH113" s="27">
        <f t="shared" si="40"/>
        <v>3.1349796206117109E-3</v>
      </c>
      <c r="AI113" s="27">
        <f t="shared" si="41"/>
        <v>3.1349796206117109E-3</v>
      </c>
      <c r="AJ113" s="22">
        <f t="shared" si="42"/>
        <v>11.094967022189849</v>
      </c>
    </row>
    <row r="114" spans="1:36" x14ac:dyDescent="0.2">
      <c r="A114" s="1" t="s">
        <v>40</v>
      </c>
      <c r="B114" s="4" t="s">
        <v>251</v>
      </c>
      <c r="C114" s="4">
        <v>2055</v>
      </c>
      <c r="D114" s="1" t="s">
        <v>252</v>
      </c>
      <c r="E114" s="9">
        <v>1266644.7778257735</v>
      </c>
      <c r="F114" s="9">
        <v>0</v>
      </c>
      <c r="G114" s="9">
        <v>108240</v>
      </c>
      <c r="H114" s="16">
        <f t="shared" si="28"/>
        <v>1374884.7778257735</v>
      </c>
      <c r="J114" s="9">
        <v>1279236.3928586282</v>
      </c>
      <c r="K114" s="9">
        <v>0</v>
      </c>
      <c r="L114" s="9">
        <v>109290.87378640777</v>
      </c>
      <c r="M114" s="18">
        <f t="shared" si="27"/>
        <v>1388527.2666450359</v>
      </c>
      <c r="O114" s="9">
        <f t="shared" si="29"/>
        <v>12591.615032854723</v>
      </c>
      <c r="P114" s="9">
        <f t="shared" si="30"/>
        <v>0</v>
      </c>
      <c r="Q114" s="9">
        <f t="shared" si="31"/>
        <v>1050.8737864077702</v>
      </c>
      <c r="R114" s="13">
        <f t="shared" si="32"/>
        <v>13642.488819262493</v>
      </c>
      <c r="T114" s="9">
        <v>0</v>
      </c>
      <c r="U114" s="9">
        <v>-8855.8529134022538</v>
      </c>
      <c r="W114" s="21">
        <f t="shared" si="33"/>
        <v>4046.7884275583815</v>
      </c>
      <c r="X114" s="21">
        <f t="shared" si="34"/>
        <v>4100.1166437776546</v>
      </c>
      <c r="Y114" s="9">
        <f t="shared" si="35"/>
        <v>53.328216219273145</v>
      </c>
      <c r="Z114" s="9">
        <f t="shared" si="36"/>
        <v>-1</v>
      </c>
      <c r="AA114" s="24">
        <v>313</v>
      </c>
      <c r="AB114" s="21">
        <v>312</v>
      </c>
      <c r="AD114" s="9">
        <f t="shared" si="37"/>
        <v>4046.7884275583815</v>
      </c>
      <c r="AE114" s="9">
        <f t="shared" si="38"/>
        <v>4100.1166437776546</v>
      </c>
      <c r="AF114" s="30">
        <f t="shared" si="39"/>
        <v>53.328216219273145</v>
      </c>
      <c r="AH114" s="27">
        <f t="shared" si="40"/>
        <v>1.6932504141430993E-2</v>
      </c>
      <c r="AI114" s="27">
        <f t="shared" si="41"/>
        <v>2.0191903193166549E-2</v>
      </c>
      <c r="AJ114" s="22">
        <f t="shared" si="42"/>
        <v>81.71236017248566</v>
      </c>
    </row>
    <row r="115" spans="1:36" x14ac:dyDescent="0.2">
      <c r="A115" s="1" t="s">
        <v>51</v>
      </c>
      <c r="B115" s="4">
        <v>0</v>
      </c>
      <c r="C115" s="4">
        <v>2178</v>
      </c>
      <c r="D115" s="1" t="s">
        <v>253</v>
      </c>
      <c r="E115" s="9">
        <v>1504929.1529762116</v>
      </c>
      <c r="F115" s="9">
        <v>9569.5833333333339</v>
      </c>
      <c r="G115" s="9">
        <v>84900</v>
      </c>
      <c r="H115" s="16">
        <f t="shared" si="28"/>
        <v>1599398.7363095449</v>
      </c>
      <c r="J115" s="9">
        <v>1504506.7749749471</v>
      </c>
      <c r="K115" s="9">
        <v>0</v>
      </c>
      <c r="L115" s="9">
        <v>84342.253521126768</v>
      </c>
      <c r="M115" s="18">
        <f t="shared" si="27"/>
        <v>1588849.0284960738</v>
      </c>
      <c r="O115" s="9">
        <f t="shared" si="29"/>
        <v>-422.3780012645293</v>
      </c>
      <c r="P115" s="9">
        <f t="shared" si="30"/>
        <v>-9569.5833333333339</v>
      </c>
      <c r="Q115" s="9">
        <f t="shared" si="31"/>
        <v>-557.74647887323226</v>
      </c>
      <c r="R115" s="13">
        <f t="shared" si="32"/>
        <v>-10549.707813471096</v>
      </c>
      <c r="T115" s="9">
        <v>0</v>
      </c>
      <c r="U115" s="9">
        <v>0</v>
      </c>
      <c r="W115" s="21">
        <f t="shared" si="33"/>
        <v>3563.5264383753997</v>
      </c>
      <c r="X115" s="21">
        <f t="shared" si="34"/>
        <v>3548.3650353182716</v>
      </c>
      <c r="Y115" s="9">
        <f t="shared" si="35"/>
        <v>-15.161403057128155</v>
      </c>
      <c r="Z115" s="9">
        <f t="shared" si="36"/>
        <v>-1</v>
      </c>
      <c r="AA115" s="24">
        <v>425</v>
      </c>
      <c r="AB115" s="21">
        <v>424</v>
      </c>
      <c r="AD115" s="9">
        <f t="shared" si="37"/>
        <v>3541.0097717087333</v>
      </c>
      <c r="AE115" s="9">
        <f t="shared" si="38"/>
        <v>3548.3650353182716</v>
      </c>
      <c r="AF115" s="30">
        <f t="shared" si="39"/>
        <v>7.3552636095382695</v>
      </c>
      <c r="AH115" s="27">
        <f t="shared" si="40"/>
        <v>-2.806630467814264E-4</v>
      </c>
      <c r="AI115" s="27">
        <f t="shared" si="41"/>
        <v>2.0771655781082199E-3</v>
      </c>
      <c r="AJ115" s="22">
        <f t="shared" si="42"/>
        <v>7.3552636095382695</v>
      </c>
    </row>
    <row r="116" spans="1:36" x14ac:dyDescent="0.2">
      <c r="A116" s="1" t="s">
        <v>40</v>
      </c>
      <c r="B116" s="4" t="s">
        <v>254</v>
      </c>
      <c r="C116" s="4">
        <v>3366</v>
      </c>
      <c r="D116" s="1" t="s">
        <v>255</v>
      </c>
      <c r="E116" s="9">
        <v>917038.39932945289</v>
      </c>
      <c r="F116" s="9">
        <v>0</v>
      </c>
      <c r="G116" s="9">
        <v>75820</v>
      </c>
      <c r="H116" s="16">
        <f t="shared" si="28"/>
        <v>992858.39932945289</v>
      </c>
      <c r="J116" s="9">
        <v>915342.25787685695</v>
      </c>
      <c r="K116" s="9">
        <v>0</v>
      </c>
      <c r="L116" s="9">
        <v>75820.000000000015</v>
      </c>
      <c r="M116" s="18">
        <f t="shared" si="27"/>
        <v>991162.25787685695</v>
      </c>
      <c r="O116" s="9">
        <f t="shared" si="29"/>
        <v>-1696.1414525959408</v>
      </c>
      <c r="P116" s="9">
        <f t="shared" si="30"/>
        <v>0</v>
      </c>
      <c r="Q116" s="9">
        <f t="shared" si="31"/>
        <v>0</v>
      </c>
      <c r="R116" s="13">
        <f t="shared" si="32"/>
        <v>-1696.1414525959408</v>
      </c>
      <c r="T116" s="9">
        <v>0</v>
      </c>
      <c r="U116" s="9">
        <v>0</v>
      </c>
      <c r="W116" s="21">
        <f t="shared" si="33"/>
        <v>4285.2261650909013</v>
      </c>
      <c r="X116" s="21">
        <f t="shared" si="34"/>
        <v>4297.3814923796099</v>
      </c>
      <c r="Y116" s="9">
        <f t="shared" si="35"/>
        <v>12.155327288708577</v>
      </c>
      <c r="Z116" s="9">
        <f t="shared" si="36"/>
        <v>-1</v>
      </c>
      <c r="AA116" s="24">
        <v>214</v>
      </c>
      <c r="AB116" s="21">
        <v>213</v>
      </c>
      <c r="AD116" s="9">
        <f t="shared" si="37"/>
        <v>4285.2261650909013</v>
      </c>
      <c r="AE116" s="9">
        <f t="shared" si="38"/>
        <v>4297.3814923796099</v>
      </c>
      <c r="AF116" s="30">
        <f t="shared" si="39"/>
        <v>12.155327288708577</v>
      </c>
      <c r="AH116" s="27">
        <f t="shared" si="40"/>
        <v>-1.8495860738614311E-3</v>
      </c>
      <c r="AI116" s="27">
        <f t="shared" si="41"/>
        <v>2.8365661041955814E-3</v>
      </c>
      <c r="AJ116" s="22">
        <f t="shared" si="42"/>
        <v>12.155327288708577</v>
      </c>
    </row>
    <row r="117" spans="1:36" x14ac:dyDescent="0.2">
      <c r="A117" s="1" t="s">
        <v>51</v>
      </c>
      <c r="B117" s="4">
        <v>0</v>
      </c>
      <c r="C117" s="4">
        <v>2077</v>
      </c>
      <c r="D117" s="1" t="s">
        <v>256</v>
      </c>
      <c r="E117" s="9">
        <v>883847.66781555023</v>
      </c>
      <c r="F117" s="9">
        <v>0</v>
      </c>
      <c r="G117" s="9">
        <v>120120</v>
      </c>
      <c r="H117" s="16">
        <f t="shared" si="28"/>
        <v>1003967.6678155502</v>
      </c>
      <c r="J117" s="9">
        <v>913607.0711453174</v>
      </c>
      <c r="K117" s="9">
        <v>0</v>
      </c>
      <c r="L117" s="9">
        <v>122133.18435754188</v>
      </c>
      <c r="M117" s="18">
        <f t="shared" si="27"/>
        <v>1035740.2555028592</v>
      </c>
      <c r="O117" s="9">
        <f t="shared" si="29"/>
        <v>29759.40332976717</v>
      </c>
      <c r="P117" s="9">
        <f t="shared" si="30"/>
        <v>0</v>
      </c>
      <c r="Q117" s="9">
        <f t="shared" si="31"/>
        <v>2013.1843575418752</v>
      </c>
      <c r="R117" s="13">
        <f t="shared" si="32"/>
        <v>31772.587687309046</v>
      </c>
      <c r="T117" s="9">
        <v>0</v>
      </c>
      <c r="U117" s="9">
        <v>0</v>
      </c>
      <c r="W117" s="21">
        <f t="shared" si="33"/>
        <v>4993.4896486754251</v>
      </c>
      <c r="X117" s="21">
        <f t="shared" si="34"/>
        <v>4965.2558214419423</v>
      </c>
      <c r="Y117" s="9">
        <f t="shared" si="35"/>
        <v>-28.233827233482771</v>
      </c>
      <c r="Z117" s="9">
        <f t="shared" si="36"/>
        <v>7</v>
      </c>
      <c r="AA117" s="24">
        <v>177</v>
      </c>
      <c r="AB117" s="21">
        <v>184</v>
      </c>
      <c r="AD117" s="9">
        <f t="shared" si="37"/>
        <v>4993.4896486754251</v>
      </c>
      <c r="AE117" s="9">
        <f t="shared" si="38"/>
        <v>4965.2558214419423</v>
      </c>
      <c r="AF117" s="30">
        <f t="shared" si="39"/>
        <v>-28.233827233482771</v>
      </c>
      <c r="AH117" s="27">
        <f t="shared" si="40"/>
        <v>3.367028551799911E-2</v>
      </c>
      <c r="AI117" s="27">
        <f t="shared" si="41"/>
        <v>-5.6541275180117534E-3</v>
      </c>
      <c r="AJ117" s="22">
        <f t="shared" si="42"/>
        <v>-28.233827233482771</v>
      </c>
    </row>
    <row r="118" spans="1:36" x14ac:dyDescent="0.2">
      <c r="A118" s="1" t="s">
        <v>51</v>
      </c>
      <c r="B118" s="4">
        <v>0</v>
      </c>
      <c r="C118" s="4">
        <v>2023</v>
      </c>
      <c r="D118" s="1" t="s">
        <v>257</v>
      </c>
      <c r="E118" s="9">
        <v>1587469.1490795114</v>
      </c>
      <c r="F118" s="9">
        <v>28165.437771099485</v>
      </c>
      <c r="G118" s="9">
        <v>216480</v>
      </c>
      <c r="H118" s="16">
        <f t="shared" si="28"/>
        <v>1832114.5868506108</v>
      </c>
      <c r="J118" s="9">
        <v>1675373.0434224044</v>
      </c>
      <c r="K118" s="9">
        <v>52364.515473256542</v>
      </c>
      <c r="L118" s="9">
        <v>230912</v>
      </c>
      <c r="M118" s="18">
        <f t="shared" si="27"/>
        <v>1958649.558895661</v>
      </c>
      <c r="O118" s="9">
        <f t="shared" si="29"/>
        <v>87903.894342893036</v>
      </c>
      <c r="P118" s="9">
        <f t="shared" si="30"/>
        <v>24199.077702157058</v>
      </c>
      <c r="Q118" s="9">
        <f t="shared" si="31"/>
        <v>14432</v>
      </c>
      <c r="R118" s="13">
        <f t="shared" si="32"/>
        <v>126534.97204505009</v>
      </c>
      <c r="T118" s="9">
        <v>0</v>
      </c>
      <c r="U118" s="9">
        <v>0</v>
      </c>
      <c r="W118" s="21">
        <f t="shared" si="33"/>
        <v>4656.0074549008959</v>
      </c>
      <c r="X118" s="21">
        <f t="shared" si="34"/>
        <v>4694.9390187382096</v>
      </c>
      <c r="Y118" s="9">
        <f t="shared" si="35"/>
        <v>38.931563837313661</v>
      </c>
      <c r="Z118" s="9">
        <f t="shared" si="36"/>
        <v>21</v>
      </c>
      <c r="AA118" s="24">
        <v>347</v>
      </c>
      <c r="AB118" s="21">
        <v>368</v>
      </c>
      <c r="AD118" s="9">
        <f t="shared" si="37"/>
        <v>4574.8390463386495</v>
      </c>
      <c r="AE118" s="9">
        <f t="shared" si="38"/>
        <v>4552.6441397347944</v>
      </c>
      <c r="AF118" s="30">
        <f t="shared" si="39"/>
        <v>-22.194906603855088</v>
      </c>
      <c r="AH118" s="27">
        <f t="shared" si="40"/>
        <v>5.5373607980894413E-2</v>
      </c>
      <c r="AI118" s="27">
        <f t="shared" si="41"/>
        <v>-4.8515163875805234E-3</v>
      </c>
      <c r="AJ118" s="22">
        <f t="shared" si="42"/>
        <v>-22.194906603855088</v>
      </c>
    </row>
    <row r="119" spans="1:36" x14ac:dyDescent="0.2">
      <c r="A119" s="1" t="s">
        <v>51</v>
      </c>
      <c r="B119" s="4">
        <v>0</v>
      </c>
      <c r="C119" s="4">
        <v>2025</v>
      </c>
      <c r="D119" s="1" t="s">
        <v>258</v>
      </c>
      <c r="E119" s="9">
        <v>1757439.2983600306</v>
      </c>
      <c r="F119" s="9">
        <v>0</v>
      </c>
      <c r="G119" s="9">
        <v>209880</v>
      </c>
      <c r="H119" s="16">
        <f t="shared" si="28"/>
        <v>1967319.2983600306</v>
      </c>
      <c r="J119" s="9">
        <v>1788501.6204527293</v>
      </c>
      <c r="K119" s="9">
        <v>0</v>
      </c>
      <c r="L119" s="9">
        <v>212027.10997442453</v>
      </c>
      <c r="M119" s="18">
        <f t="shared" si="27"/>
        <v>2000528.7304271539</v>
      </c>
      <c r="O119" s="9">
        <f t="shared" si="29"/>
        <v>31062.322092698654</v>
      </c>
      <c r="P119" s="9">
        <f t="shared" si="30"/>
        <v>0</v>
      </c>
      <c r="Q119" s="9">
        <f t="shared" si="31"/>
        <v>2147.1099744245294</v>
      </c>
      <c r="R119" s="13">
        <f t="shared" si="32"/>
        <v>33209.432067123184</v>
      </c>
      <c r="T119" s="9">
        <v>0</v>
      </c>
      <c r="U119" s="9">
        <v>0</v>
      </c>
      <c r="W119" s="21">
        <f t="shared" si="33"/>
        <v>4529.4827277320373</v>
      </c>
      <c r="X119" s="21">
        <f t="shared" si="34"/>
        <v>4527.8522036777958</v>
      </c>
      <c r="Y119" s="9">
        <f t="shared" si="35"/>
        <v>-1.6305240542415049</v>
      </c>
      <c r="Z119" s="9">
        <f t="shared" si="36"/>
        <v>7</v>
      </c>
      <c r="AA119" s="24">
        <v>388</v>
      </c>
      <c r="AB119" s="21">
        <v>395</v>
      </c>
      <c r="AD119" s="9">
        <f t="shared" si="37"/>
        <v>4529.4827277320373</v>
      </c>
      <c r="AE119" s="9">
        <f t="shared" si="38"/>
        <v>4527.8522036777958</v>
      </c>
      <c r="AF119" s="30">
        <f t="shared" si="39"/>
        <v>-1.6305240542415049</v>
      </c>
      <c r="AH119" s="27">
        <f t="shared" si="40"/>
        <v>1.7674762435143432E-2</v>
      </c>
      <c r="AI119" s="27">
        <f t="shared" si="41"/>
        <v>-3.5998019028937733E-4</v>
      </c>
      <c r="AJ119" s="22">
        <f t="shared" si="42"/>
        <v>-1.6305240542415049</v>
      </c>
    </row>
    <row r="120" spans="1:36" x14ac:dyDescent="0.2">
      <c r="A120" s="1" t="s">
        <v>51</v>
      </c>
      <c r="B120" s="4">
        <v>0</v>
      </c>
      <c r="C120" s="4">
        <v>3369</v>
      </c>
      <c r="D120" s="1" t="s">
        <v>259</v>
      </c>
      <c r="E120" s="9">
        <v>1232140.9727936042</v>
      </c>
      <c r="F120" s="9">
        <v>0</v>
      </c>
      <c r="G120" s="9">
        <v>73920</v>
      </c>
      <c r="H120" s="16">
        <f t="shared" si="28"/>
        <v>1306060.9727936042</v>
      </c>
      <c r="J120" s="9">
        <v>1139887.4288538611</v>
      </c>
      <c r="K120" s="9">
        <v>0</v>
      </c>
      <c r="L120" s="9">
        <v>67043.72093023255</v>
      </c>
      <c r="M120" s="18">
        <f t="shared" si="27"/>
        <v>1206931.1497840937</v>
      </c>
      <c r="O120" s="9">
        <f t="shared" si="29"/>
        <v>-92253.543939743191</v>
      </c>
      <c r="P120" s="9">
        <f t="shared" si="30"/>
        <v>0</v>
      </c>
      <c r="Q120" s="9">
        <f t="shared" si="31"/>
        <v>-6876.27906976745</v>
      </c>
      <c r="R120" s="13">
        <f t="shared" si="32"/>
        <v>-99129.823009510641</v>
      </c>
      <c r="T120" s="9">
        <v>0</v>
      </c>
      <c r="U120" s="9">
        <v>-31306.804575114744</v>
      </c>
      <c r="W120" s="21">
        <f t="shared" si="33"/>
        <v>4079.9369960053123</v>
      </c>
      <c r="X120" s="21">
        <f t="shared" si="34"/>
        <v>4160.1730980067923</v>
      </c>
      <c r="Y120" s="9">
        <f t="shared" si="35"/>
        <v>80.236102001480049</v>
      </c>
      <c r="Z120" s="9">
        <f t="shared" si="36"/>
        <v>-28</v>
      </c>
      <c r="AA120" s="24">
        <v>302</v>
      </c>
      <c r="AB120" s="21">
        <v>274</v>
      </c>
      <c r="AD120" s="9">
        <f t="shared" si="37"/>
        <v>4079.9369960053123</v>
      </c>
      <c r="AE120" s="9">
        <f t="shared" si="38"/>
        <v>4160.1730980067923</v>
      </c>
      <c r="AF120" s="30">
        <f t="shared" si="39"/>
        <v>80.236102001480049</v>
      </c>
      <c r="AH120" s="27">
        <f t="shared" si="40"/>
        <v>-4.9464096000675473E-2</v>
      </c>
      <c r="AI120" s="27">
        <f t="shared" si="41"/>
        <v>4.7670959882467168E-2</v>
      </c>
      <c r="AJ120" s="22">
        <f t="shared" si="42"/>
        <v>194.4945128595632</v>
      </c>
    </row>
    <row r="121" spans="1:36" x14ac:dyDescent="0.2">
      <c r="A121" s="1" t="s">
        <v>40</v>
      </c>
      <c r="B121" s="4" t="s">
        <v>260</v>
      </c>
      <c r="C121" s="4">
        <v>3333</v>
      </c>
      <c r="D121" s="1" t="s">
        <v>261</v>
      </c>
      <c r="E121" s="9">
        <v>866162.44384581444</v>
      </c>
      <c r="F121" s="9">
        <v>0</v>
      </c>
      <c r="G121" s="9">
        <v>71700</v>
      </c>
      <c r="H121" s="16">
        <f t="shared" si="28"/>
        <v>937862.44384581444</v>
      </c>
      <c r="J121" s="9">
        <v>874526.90732774802</v>
      </c>
      <c r="K121" s="9">
        <v>0</v>
      </c>
      <c r="L121" s="9">
        <v>71074.40758293838</v>
      </c>
      <c r="M121" s="18">
        <f t="shared" si="27"/>
        <v>945601.31491068634</v>
      </c>
      <c r="O121" s="9">
        <f t="shared" si="29"/>
        <v>8364.463481933577</v>
      </c>
      <c r="P121" s="9">
        <f t="shared" si="30"/>
        <v>0</v>
      </c>
      <c r="Q121" s="9">
        <f t="shared" si="31"/>
        <v>-625.59241706161993</v>
      </c>
      <c r="R121" s="13">
        <f t="shared" si="32"/>
        <v>7738.8710648719571</v>
      </c>
      <c r="T121" s="9">
        <v>0</v>
      </c>
      <c r="U121" s="9">
        <v>0</v>
      </c>
      <c r="W121" s="21">
        <f t="shared" si="33"/>
        <v>4184.3596321053838</v>
      </c>
      <c r="X121" s="21">
        <f t="shared" si="34"/>
        <v>4184.3392695107559</v>
      </c>
      <c r="Y121" s="9">
        <f t="shared" si="35"/>
        <v>-2.0362594627840735E-2</v>
      </c>
      <c r="Z121" s="9">
        <f t="shared" si="36"/>
        <v>2</v>
      </c>
      <c r="AA121" s="24">
        <v>207</v>
      </c>
      <c r="AB121" s="21">
        <v>209</v>
      </c>
      <c r="AD121" s="9">
        <f t="shared" si="37"/>
        <v>4184.3596321053838</v>
      </c>
      <c r="AE121" s="9">
        <f t="shared" si="38"/>
        <v>4184.3392695107559</v>
      </c>
      <c r="AF121" s="30">
        <f t="shared" si="39"/>
        <v>-2.0362594627840735E-2</v>
      </c>
      <c r="AH121" s="27">
        <f t="shared" si="40"/>
        <v>9.6569223721993946E-3</v>
      </c>
      <c r="AI121" s="27">
        <f t="shared" si="41"/>
        <v>-4.8663586350583543E-6</v>
      </c>
      <c r="AJ121" s="22">
        <f t="shared" si="42"/>
        <v>-2.0362594627840735E-2</v>
      </c>
    </row>
    <row r="122" spans="1:36" x14ac:dyDescent="0.2">
      <c r="A122" s="1" t="s">
        <v>40</v>
      </c>
      <c r="B122" s="4" t="s">
        <v>262</v>
      </c>
      <c r="C122" s="4">
        <v>3373</v>
      </c>
      <c r="D122" s="1" t="s">
        <v>263</v>
      </c>
      <c r="E122" s="9">
        <v>600794.31905400893</v>
      </c>
      <c r="F122" s="9">
        <v>0</v>
      </c>
      <c r="G122" s="9">
        <v>38860</v>
      </c>
      <c r="H122" s="16">
        <f t="shared" si="28"/>
        <v>639654.31905400893</v>
      </c>
      <c r="J122" s="9">
        <v>604652.91678650677</v>
      </c>
      <c r="K122" s="9">
        <v>0</v>
      </c>
      <c r="L122" s="9">
        <v>38571.25</v>
      </c>
      <c r="M122" s="18">
        <f t="shared" si="27"/>
        <v>643224.16678650677</v>
      </c>
      <c r="O122" s="9">
        <f t="shared" si="29"/>
        <v>3858.5977324978448</v>
      </c>
      <c r="P122" s="9">
        <f t="shared" si="30"/>
        <v>0</v>
      </c>
      <c r="Q122" s="9">
        <f t="shared" si="31"/>
        <v>-288.75</v>
      </c>
      <c r="R122" s="13">
        <f t="shared" si="32"/>
        <v>3569.8477324978448</v>
      </c>
      <c r="T122" s="9">
        <v>0</v>
      </c>
      <c r="U122" s="9">
        <v>0</v>
      </c>
      <c r="W122" s="21">
        <f t="shared" si="33"/>
        <v>4730.6639295591258</v>
      </c>
      <c r="X122" s="21">
        <f t="shared" si="34"/>
        <v>4761.0465888701319</v>
      </c>
      <c r="Y122" s="9">
        <f t="shared" si="35"/>
        <v>30.382659311006137</v>
      </c>
      <c r="Z122" s="9">
        <f t="shared" si="36"/>
        <v>0</v>
      </c>
      <c r="AA122" s="24">
        <v>127</v>
      </c>
      <c r="AB122" s="21">
        <v>127</v>
      </c>
      <c r="AD122" s="9">
        <f t="shared" si="37"/>
        <v>4730.6639295591258</v>
      </c>
      <c r="AE122" s="9">
        <f t="shared" si="38"/>
        <v>4761.0465888701319</v>
      </c>
      <c r="AF122" s="30">
        <f t="shared" si="39"/>
        <v>30.382659311006137</v>
      </c>
      <c r="AH122" s="27">
        <f t="shared" si="40"/>
        <v>6.4224937056220899E-3</v>
      </c>
      <c r="AI122" s="27">
        <f t="shared" si="41"/>
        <v>6.4224937056218678E-3</v>
      </c>
      <c r="AJ122" s="22">
        <f t="shared" si="42"/>
        <v>30.382659311006137</v>
      </c>
    </row>
    <row r="123" spans="1:36" x14ac:dyDescent="0.2">
      <c r="A123" s="1" t="s">
        <v>40</v>
      </c>
      <c r="B123" s="4" t="s">
        <v>264</v>
      </c>
      <c r="C123" s="4">
        <v>3334</v>
      </c>
      <c r="D123" s="1" t="s">
        <v>265</v>
      </c>
      <c r="E123" s="9">
        <v>762967.06796901592</v>
      </c>
      <c r="F123" s="9">
        <v>14753.324546766375</v>
      </c>
      <c r="G123" s="9">
        <v>87120</v>
      </c>
      <c r="H123" s="16">
        <f t="shared" si="28"/>
        <v>864840.39251578227</v>
      </c>
      <c r="J123" s="9">
        <v>817790.93054948398</v>
      </c>
      <c r="K123" s="9">
        <v>12092.496873899776</v>
      </c>
      <c r="L123" s="9">
        <v>88694.457831325301</v>
      </c>
      <c r="M123" s="18">
        <f t="shared" si="27"/>
        <v>918577.88525470905</v>
      </c>
      <c r="O123" s="9">
        <f t="shared" si="29"/>
        <v>54823.862580468063</v>
      </c>
      <c r="P123" s="9">
        <f t="shared" si="30"/>
        <v>-2660.8276728665987</v>
      </c>
      <c r="Q123" s="9">
        <f t="shared" si="31"/>
        <v>1574.4578313253005</v>
      </c>
      <c r="R123" s="13">
        <f t="shared" si="32"/>
        <v>53737.492738926769</v>
      </c>
      <c r="T123" s="9">
        <v>0</v>
      </c>
      <c r="U123" s="9">
        <v>0</v>
      </c>
      <c r="W123" s="21">
        <f t="shared" si="33"/>
        <v>4922.2809652897613</v>
      </c>
      <c r="X123" s="21">
        <f t="shared" si="34"/>
        <v>4910.5528249904364</v>
      </c>
      <c r="Y123" s="9">
        <f t="shared" si="35"/>
        <v>-11.728140299324878</v>
      </c>
      <c r="Z123" s="9">
        <f t="shared" si="36"/>
        <v>11</v>
      </c>
      <c r="AA123" s="24">
        <v>158</v>
      </c>
      <c r="AB123" s="21">
        <v>169</v>
      </c>
      <c r="AD123" s="9">
        <f t="shared" si="37"/>
        <v>4828.9054934747846</v>
      </c>
      <c r="AE123" s="9">
        <f t="shared" si="38"/>
        <v>4838.9995890502014</v>
      </c>
      <c r="AF123" s="30">
        <f t="shared" si="39"/>
        <v>10.094095575416759</v>
      </c>
      <c r="AH123" s="27">
        <f t="shared" si="40"/>
        <v>7.1856132305168519E-2</v>
      </c>
      <c r="AI123" s="27">
        <f t="shared" si="41"/>
        <v>2.0903485456604809E-3</v>
      </c>
      <c r="AJ123" s="22">
        <f t="shared" si="42"/>
        <v>10.094095575416759</v>
      </c>
    </row>
    <row r="124" spans="1:36" x14ac:dyDescent="0.2">
      <c r="A124" s="1" t="s">
        <v>40</v>
      </c>
      <c r="B124" s="4" t="s">
        <v>266</v>
      </c>
      <c r="C124" s="4">
        <v>3335</v>
      </c>
      <c r="D124" s="1" t="s">
        <v>267</v>
      </c>
      <c r="E124" s="9">
        <v>1624585.5804740596</v>
      </c>
      <c r="F124" s="9">
        <v>4023.6339672999261</v>
      </c>
      <c r="G124" s="9">
        <v>177480</v>
      </c>
      <c r="H124" s="16">
        <f t="shared" si="28"/>
        <v>1806089.2144413595</v>
      </c>
      <c r="J124" s="9">
        <v>1639357.6829404719</v>
      </c>
      <c r="K124" s="9">
        <v>0</v>
      </c>
      <c r="L124" s="9">
        <v>181346.22950819673</v>
      </c>
      <c r="M124" s="18">
        <f t="shared" si="27"/>
        <v>1820703.9124486686</v>
      </c>
      <c r="O124" s="9">
        <f t="shared" si="29"/>
        <v>14772.102466412354</v>
      </c>
      <c r="P124" s="9">
        <f t="shared" si="30"/>
        <v>-4023.6339672999261</v>
      </c>
      <c r="Q124" s="9">
        <f t="shared" si="31"/>
        <v>3866.2295081967313</v>
      </c>
      <c r="R124" s="13">
        <f t="shared" si="32"/>
        <v>14614.69800730916</v>
      </c>
      <c r="T124" s="9">
        <v>0</v>
      </c>
      <c r="U124" s="9">
        <v>0</v>
      </c>
      <c r="W124" s="21">
        <f t="shared" si="33"/>
        <v>4389.7822491680845</v>
      </c>
      <c r="X124" s="21">
        <f t="shared" si="34"/>
        <v>4383.3093126750582</v>
      </c>
      <c r="Y124" s="9">
        <f t="shared" si="35"/>
        <v>-6.4729364930262818</v>
      </c>
      <c r="Z124" s="9">
        <f t="shared" si="36"/>
        <v>3</v>
      </c>
      <c r="AA124" s="24">
        <v>371</v>
      </c>
      <c r="AB124" s="21">
        <v>374</v>
      </c>
      <c r="AD124" s="9">
        <f t="shared" si="37"/>
        <v>4378.9368745931524</v>
      </c>
      <c r="AE124" s="9">
        <f t="shared" si="38"/>
        <v>4383.3093126750582</v>
      </c>
      <c r="AF124" s="30">
        <f t="shared" si="39"/>
        <v>4.3724380819057842</v>
      </c>
      <c r="AH124" s="27">
        <f t="shared" si="40"/>
        <v>9.0928435189618906E-3</v>
      </c>
      <c r="AI124" s="27">
        <f t="shared" si="41"/>
        <v>9.9851589715194145E-4</v>
      </c>
      <c r="AJ124" s="22">
        <f t="shared" si="42"/>
        <v>4.3724380819057842</v>
      </c>
    </row>
    <row r="125" spans="1:36" x14ac:dyDescent="0.2">
      <c r="A125" s="1" t="s">
        <v>40</v>
      </c>
      <c r="B125" s="4" t="s">
        <v>268</v>
      </c>
      <c r="C125" s="4">
        <v>3354</v>
      </c>
      <c r="D125" s="1" t="s">
        <v>269</v>
      </c>
      <c r="E125" s="9">
        <v>890459.49964777299</v>
      </c>
      <c r="F125" s="9">
        <v>0</v>
      </c>
      <c r="G125" s="9">
        <v>43400</v>
      </c>
      <c r="H125" s="16">
        <f t="shared" si="28"/>
        <v>933859.49964777299</v>
      </c>
      <c r="J125" s="9">
        <v>897677.56682874402</v>
      </c>
      <c r="K125" s="9">
        <v>0</v>
      </c>
      <c r="L125" s="9">
        <v>43215.813953488374</v>
      </c>
      <c r="M125" s="18">
        <f t="shared" si="27"/>
        <v>940893.38078223239</v>
      </c>
      <c r="O125" s="9">
        <f t="shared" si="29"/>
        <v>7218.0671809710329</v>
      </c>
      <c r="P125" s="9">
        <f t="shared" si="30"/>
        <v>0</v>
      </c>
      <c r="Q125" s="9">
        <f t="shared" si="31"/>
        <v>-184.18604651162605</v>
      </c>
      <c r="R125" s="13">
        <f t="shared" si="32"/>
        <v>7033.8811344594069</v>
      </c>
      <c r="T125" s="9">
        <v>0</v>
      </c>
      <c r="U125" s="9">
        <v>-21594.492154138046</v>
      </c>
      <c r="W125" s="21">
        <f t="shared" si="33"/>
        <v>4161.0256992886589</v>
      </c>
      <c r="X125" s="21">
        <f t="shared" si="34"/>
        <v>4194.7549851810472</v>
      </c>
      <c r="Y125" s="9">
        <f t="shared" si="35"/>
        <v>33.729285892388361</v>
      </c>
      <c r="Z125" s="9">
        <f t="shared" si="36"/>
        <v>0</v>
      </c>
      <c r="AA125" s="24">
        <v>214</v>
      </c>
      <c r="AB125" s="21">
        <v>214</v>
      </c>
      <c r="AD125" s="9">
        <f t="shared" si="37"/>
        <v>4161.0256992886589</v>
      </c>
      <c r="AE125" s="9">
        <f t="shared" si="38"/>
        <v>4194.7549851810472</v>
      </c>
      <c r="AF125" s="30">
        <f t="shared" si="39"/>
        <v>33.729285892388361</v>
      </c>
      <c r="AH125" s="27">
        <f t="shared" si="40"/>
        <v>3.2356956544914217E-2</v>
      </c>
      <c r="AI125" s="27">
        <f t="shared" si="41"/>
        <v>3.2356956544914217E-2</v>
      </c>
      <c r="AJ125" s="22">
        <f t="shared" si="42"/>
        <v>134.6381277341543</v>
      </c>
    </row>
    <row r="126" spans="1:36" x14ac:dyDescent="0.2">
      <c r="A126" s="1" t="s">
        <v>40</v>
      </c>
      <c r="B126" s="4" t="s">
        <v>270</v>
      </c>
      <c r="C126" s="4">
        <v>3351</v>
      </c>
      <c r="D126" s="1" t="s">
        <v>271</v>
      </c>
      <c r="E126" s="9">
        <v>831073.40563396236</v>
      </c>
      <c r="F126" s="9">
        <v>0</v>
      </c>
      <c r="G126" s="9">
        <v>60820</v>
      </c>
      <c r="H126" s="16">
        <f t="shared" si="28"/>
        <v>891893.40563396236</v>
      </c>
      <c r="J126" s="9">
        <v>829496.35790773656</v>
      </c>
      <c r="K126" s="9">
        <v>0</v>
      </c>
      <c r="L126" s="9">
        <v>59677.692307692312</v>
      </c>
      <c r="M126" s="18">
        <f t="shared" si="27"/>
        <v>889174.05021542893</v>
      </c>
      <c r="O126" s="9">
        <f t="shared" si="29"/>
        <v>-1577.0477262258064</v>
      </c>
      <c r="P126" s="9">
        <f t="shared" si="30"/>
        <v>0</v>
      </c>
      <c r="Q126" s="9">
        <f t="shared" si="31"/>
        <v>-1142.3076923076878</v>
      </c>
      <c r="R126" s="13">
        <f t="shared" si="32"/>
        <v>-2719.3554185334942</v>
      </c>
      <c r="T126" s="9">
        <v>0</v>
      </c>
      <c r="U126" s="9">
        <v>0</v>
      </c>
      <c r="W126" s="21">
        <f t="shared" si="33"/>
        <v>4073.8892433037372</v>
      </c>
      <c r="X126" s="21">
        <f t="shared" si="34"/>
        <v>4086.1889552105249</v>
      </c>
      <c r="Y126" s="9">
        <f t="shared" si="35"/>
        <v>12.299711906787707</v>
      </c>
      <c r="Z126" s="9">
        <f t="shared" si="36"/>
        <v>-1</v>
      </c>
      <c r="AA126" s="24">
        <v>204</v>
      </c>
      <c r="AB126" s="21">
        <v>203</v>
      </c>
      <c r="AD126" s="9">
        <f t="shared" si="37"/>
        <v>4073.8892433037372</v>
      </c>
      <c r="AE126" s="9">
        <f t="shared" si="38"/>
        <v>4086.1889552105249</v>
      </c>
      <c r="AF126" s="30">
        <f t="shared" si="39"/>
        <v>12.299711906787707</v>
      </c>
      <c r="AH126" s="27">
        <f t="shared" si="40"/>
        <v>-1.8976034072739623E-3</v>
      </c>
      <c r="AI126" s="27">
        <f t="shared" si="41"/>
        <v>3.0191571670743489E-3</v>
      </c>
      <c r="AJ126" s="22">
        <f t="shared" si="42"/>
        <v>12.299711906787707</v>
      </c>
    </row>
    <row r="127" spans="1:36" x14ac:dyDescent="0.2">
      <c r="A127" s="1" t="s">
        <v>40</v>
      </c>
      <c r="B127" s="4" t="s">
        <v>272</v>
      </c>
      <c r="C127" s="4">
        <v>3016</v>
      </c>
      <c r="D127" s="1" t="s">
        <v>273</v>
      </c>
      <c r="E127" s="9">
        <v>1504176.1357902945</v>
      </c>
      <c r="F127" s="9">
        <v>39762.863140999711</v>
      </c>
      <c r="G127" s="9">
        <v>258360</v>
      </c>
      <c r="H127" s="16">
        <f t="shared" si="28"/>
        <v>1802298.9989312943</v>
      </c>
      <c r="J127" s="9">
        <v>1558403.5773215098</v>
      </c>
      <c r="K127" s="9">
        <v>6992.1527430555552</v>
      </c>
      <c r="L127" s="9">
        <v>263969.99999999994</v>
      </c>
      <c r="M127" s="18">
        <f t="shared" si="27"/>
        <v>1829365.7300645653</v>
      </c>
      <c r="O127" s="9">
        <f t="shared" si="29"/>
        <v>54227.441531215329</v>
      </c>
      <c r="P127" s="9">
        <f t="shared" si="30"/>
        <v>-32770.710397944153</v>
      </c>
      <c r="Q127" s="9">
        <f t="shared" si="31"/>
        <v>5609.9999999999418</v>
      </c>
      <c r="R127" s="13">
        <f t="shared" si="32"/>
        <v>27066.731133271118</v>
      </c>
      <c r="T127" s="9">
        <v>0</v>
      </c>
      <c r="U127" s="9">
        <v>0</v>
      </c>
      <c r="W127" s="21">
        <f t="shared" si="33"/>
        <v>4839.934165928822</v>
      </c>
      <c r="X127" s="21">
        <f t="shared" si="34"/>
        <v>4729.2922358446085</v>
      </c>
      <c r="Y127" s="9">
        <f t="shared" si="35"/>
        <v>-110.64193008421353</v>
      </c>
      <c r="Z127" s="9">
        <f t="shared" si="36"/>
        <v>12</v>
      </c>
      <c r="AA127" s="24">
        <v>319</v>
      </c>
      <c r="AB127" s="21">
        <v>331</v>
      </c>
      <c r="AD127" s="9">
        <f t="shared" si="37"/>
        <v>4715.2856921325847</v>
      </c>
      <c r="AE127" s="9">
        <f t="shared" si="38"/>
        <v>4708.1679073157393</v>
      </c>
      <c r="AF127" s="30">
        <f t="shared" si="39"/>
        <v>-7.1177848168454148</v>
      </c>
      <c r="AH127" s="27">
        <f t="shared" si="40"/>
        <v>3.6051257722370611E-2</v>
      </c>
      <c r="AI127" s="27">
        <f t="shared" si="41"/>
        <v>-1.5095129503438498E-3</v>
      </c>
      <c r="AJ127" s="22">
        <f t="shared" si="42"/>
        <v>-7.1177848168454148</v>
      </c>
    </row>
    <row r="128" spans="1:36" x14ac:dyDescent="0.2">
      <c r="A128" s="1" t="s">
        <v>40</v>
      </c>
      <c r="B128" s="4" t="s">
        <v>274</v>
      </c>
      <c r="C128" s="4">
        <v>3352</v>
      </c>
      <c r="D128" s="1" t="s">
        <v>275</v>
      </c>
      <c r="E128" s="9">
        <v>840564.54688626481</v>
      </c>
      <c r="F128" s="9">
        <v>0</v>
      </c>
      <c r="G128" s="9">
        <v>53700</v>
      </c>
      <c r="H128" s="16">
        <f t="shared" si="28"/>
        <v>894264.54688626481</v>
      </c>
      <c r="J128" s="9">
        <v>853742.63699779648</v>
      </c>
      <c r="K128" s="9">
        <v>0</v>
      </c>
      <c r="L128" s="9">
        <v>55770.588235294119</v>
      </c>
      <c r="M128" s="18">
        <f t="shared" si="27"/>
        <v>909513.22523309058</v>
      </c>
      <c r="O128" s="9">
        <f t="shared" si="29"/>
        <v>13178.090111531666</v>
      </c>
      <c r="P128" s="9">
        <f t="shared" si="30"/>
        <v>0</v>
      </c>
      <c r="Q128" s="9">
        <f t="shared" si="31"/>
        <v>2070.5882352941189</v>
      </c>
      <c r="R128" s="13">
        <f t="shared" si="32"/>
        <v>15248.678346825785</v>
      </c>
      <c r="T128" s="9">
        <v>0</v>
      </c>
      <c r="U128" s="9">
        <v>-22878.765009358758</v>
      </c>
      <c r="W128" s="21">
        <f t="shared" si="33"/>
        <v>4002.6883185060228</v>
      </c>
      <c r="X128" s="21">
        <f t="shared" si="34"/>
        <v>4027.0879103669645</v>
      </c>
      <c r="Y128" s="9">
        <f t="shared" si="35"/>
        <v>24.399591860941655</v>
      </c>
      <c r="Z128" s="9">
        <f t="shared" si="36"/>
        <v>2</v>
      </c>
      <c r="AA128" s="24">
        <v>210</v>
      </c>
      <c r="AB128" s="21">
        <v>212</v>
      </c>
      <c r="AD128" s="9">
        <f t="shared" si="37"/>
        <v>4002.6883185060228</v>
      </c>
      <c r="AE128" s="9">
        <f t="shared" si="38"/>
        <v>4027.0879103669645</v>
      </c>
      <c r="AF128" s="30">
        <f t="shared" si="39"/>
        <v>24.399591860941655</v>
      </c>
      <c r="AH128" s="27">
        <f t="shared" si="40"/>
        <v>4.2895997998556146E-2</v>
      </c>
      <c r="AI128" s="27">
        <f t="shared" si="41"/>
        <v>3.3057356508003677E-2</v>
      </c>
      <c r="AJ128" s="22">
        <f t="shared" si="42"/>
        <v>132.31829473527569</v>
      </c>
    </row>
    <row r="129" spans="1:36" x14ac:dyDescent="0.2">
      <c r="A129" s="1" t="s">
        <v>40</v>
      </c>
      <c r="B129" s="4" t="s">
        <v>276</v>
      </c>
      <c r="C129" s="4">
        <v>5208</v>
      </c>
      <c r="D129" s="1" t="s">
        <v>277</v>
      </c>
      <c r="E129" s="9">
        <v>1733781.3056745753</v>
      </c>
      <c r="F129" s="9">
        <v>0</v>
      </c>
      <c r="G129" s="9">
        <v>190980</v>
      </c>
      <c r="H129" s="16">
        <f t="shared" si="28"/>
        <v>1924761.3056745753</v>
      </c>
      <c r="J129" s="9">
        <v>1764316.3168060053</v>
      </c>
      <c r="K129" s="9">
        <v>0</v>
      </c>
      <c r="L129" s="9">
        <v>192785.98574821852</v>
      </c>
      <c r="M129" s="18">
        <f t="shared" ref="M129:M165" si="43">SUM(J129:L129)</f>
        <v>1957102.3025542239</v>
      </c>
      <c r="O129" s="9">
        <f t="shared" si="29"/>
        <v>30535.011131430045</v>
      </c>
      <c r="P129" s="9">
        <f t="shared" si="30"/>
        <v>0</v>
      </c>
      <c r="Q129" s="9">
        <f t="shared" si="31"/>
        <v>1805.985748218518</v>
      </c>
      <c r="R129" s="13">
        <f t="shared" si="32"/>
        <v>32340.996879648563</v>
      </c>
      <c r="T129" s="9">
        <v>0</v>
      </c>
      <c r="U129" s="9">
        <v>0</v>
      </c>
      <c r="W129" s="21">
        <f t="shared" si="33"/>
        <v>4108.4865063378556</v>
      </c>
      <c r="X129" s="21">
        <f t="shared" si="34"/>
        <v>4151.3325101317769</v>
      </c>
      <c r="Y129" s="9">
        <f t="shared" si="35"/>
        <v>42.846003793921227</v>
      </c>
      <c r="Z129" s="9">
        <f t="shared" si="36"/>
        <v>3</v>
      </c>
      <c r="AA129" s="24">
        <v>422</v>
      </c>
      <c r="AB129" s="21">
        <v>425</v>
      </c>
      <c r="AD129" s="9">
        <f t="shared" si="37"/>
        <v>4108.4865063378556</v>
      </c>
      <c r="AE129" s="9">
        <f t="shared" si="38"/>
        <v>4151.3325101317769</v>
      </c>
      <c r="AF129" s="30">
        <f t="shared" si="39"/>
        <v>42.846003793921227</v>
      </c>
      <c r="AH129" s="27">
        <f t="shared" si="40"/>
        <v>1.7611800883704731E-2</v>
      </c>
      <c r="AI129" s="27">
        <f t="shared" si="41"/>
        <v>1.0428658759819687E-2</v>
      </c>
      <c r="AJ129" s="22">
        <f t="shared" si="42"/>
        <v>42.846003793921227</v>
      </c>
    </row>
    <row r="130" spans="1:36" x14ac:dyDescent="0.2">
      <c r="A130" s="1" t="s">
        <v>40</v>
      </c>
      <c r="B130" s="4" t="s">
        <v>278</v>
      </c>
      <c r="C130" s="4">
        <v>3367</v>
      </c>
      <c r="D130" s="1" t="s">
        <v>279</v>
      </c>
      <c r="E130" s="9">
        <v>789848.47795696685</v>
      </c>
      <c r="F130" s="9">
        <v>34674.329778833257</v>
      </c>
      <c r="G130" s="9">
        <v>21540</v>
      </c>
      <c r="H130" s="16">
        <f t="shared" si="28"/>
        <v>846062.80773580004</v>
      </c>
      <c r="J130" s="9">
        <v>806543.5599792772</v>
      </c>
      <c r="K130" s="9">
        <v>11653.447152777779</v>
      </c>
      <c r="L130" s="9">
        <v>21928.235294117643</v>
      </c>
      <c r="M130" s="18">
        <f t="shared" si="43"/>
        <v>840125.2424261726</v>
      </c>
      <c r="O130" s="9">
        <f t="shared" si="29"/>
        <v>16695.082022310351</v>
      </c>
      <c r="P130" s="9">
        <f t="shared" si="30"/>
        <v>-23020.882626055478</v>
      </c>
      <c r="Q130" s="9">
        <f t="shared" si="31"/>
        <v>388.23529411764321</v>
      </c>
      <c r="R130" s="13">
        <f t="shared" si="32"/>
        <v>-5937.5653096274837</v>
      </c>
      <c r="T130" s="9">
        <v>0</v>
      </c>
      <c r="U130" s="9">
        <v>0</v>
      </c>
      <c r="W130" s="21">
        <f t="shared" si="33"/>
        <v>4041.7784692931373</v>
      </c>
      <c r="X130" s="21">
        <f t="shared" si="34"/>
        <v>3914.818215942847</v>
      </c>
      <c r="Y130" s="9">
        <f t="shared" si="35"/>
        <v>-126.96025335029026</v>
      </c>
      <c r="Z130" s="9">
        <f t="shared" si="36"/>
        <v>5</v>
      </c>
      <c r="AA130" s="24">
        <v>204</v>
      </c>
      <c r="AB130" s="21">
        <v>209</v>
      </c>
      <c r="AD130" s="9">
        <f t="shared" si="37"/>
        <v>3871.8062644949355</v>
      </c>
      <c r="AE130" s="9">
        <f t="shared" si="38"/>
        <v>3859.0600955946279</v>
      </c>
      <c r="AF130" s="30">
        <f t="shared" si="39"/>
        <v>-12.746168900307566</v>
      </c>
      <c r="AH130" s="27">
        <f t="shared" si="40"/>
        <v>2.1137069309159262E-2</v>
      </c>
      <c r="AI130" s="27">
        <f t="shared" si="41"/>
        <v>-3.2920471814904539E-3</v>
      </c>
      <c r="AJ130" s="22">
        <f t="shared" si="42"/>
        <v>-12.746168900307566</v>
      </c>
    </row>
    <row r="131" spans="1:36" x14ac:dyDescent="0.2">
      <c r="A131" s="1" t="s">
        <v>40</v>
      </c>
      <c r="B131" s="4" t="s">
        <v>280</v>
      </c>
      <c r="C131" s="4">
        <v>3338</v>
      </c>
      <c r="D131" s="1" t="s">
        <v>281</v>
      </c>
      <c r="E131" s="9">
        <v>1521865.3019801169</v>
      </c>
      <c r="F131" s="9">
        <v>11187.106583333334</v>
      </c>
      <c r="G131" s="9">
        <v>186120</v>
      </c>
      <c r="H131" s="16">
        <f t="shared" si="28"/>
        <v>1719172.4085634502</v>
      </c>
      <c r="J131" s="9">
        <v>1506750.8348663633</v>
      </c>
      <c r="K131" s="9">
        <v>4661.2944097222226</v>
      </c>
      <c r="L131" s="9">
        <v>182835.52941176473</v>
      </c>
      <c r="M131" s="18">
        <f t="shared" si="43"/>
        <v>1694247.6586878505</v>
      </c>
      <c r="O131" s="9">
        <f t="shared" si="29"/>
        <v>-15114.467113753548</v>
      </c>
      <c r="P131" s="9">
        <f t="shared" si="30"/>
        <v>-6525.8121736111116</v>
      </c>
      <c r="Q131" s="9">
        <f t="shared" si="31"/>
        <v>-3284.4705882352719</v>
      </c>
      <c r="R131" s="13">
        <f t="shared" si="32"/>
        <v>-24924.749875599933</v>
      </c>
      <c r="T131" s="9">
        <v>0</v>
      </c>
      <c r="U131" s="9">
        <v>0</v>
      </c>
      <c r="W131" s="21">
        <f t="shared" si="33"/>
        <v>4495.7548638224343</v>
      </c>
      <c r="X131" s="21">
        <f t="shared" si="34"/>
        <v>4525.1860157966639</v>
      </c>
      <c r="Y131" s="9">
        <f t="shared" si="35"/>
        <v>29.431151974229579</v>
      </c>
      <c r="Z131" s="9">
        <f t="shared" si="36"/>
        <v>-7</v>
      </c>
      <c r="AA131" s="24">
        <v>341</v>
      </c>
      <c r="AB131" s="21">
        <v>334</v>
      </c>
      <c r="AD131" s="9">
        <f t="shared" si="37"/>
        <v>4462.9480996484363</v>
      </c>
      <c r="AE131" s="9">
        <f t="shared" si="38"/>
        <v>4511.23004451007</v>
      </c>
      <c r="AF131" s="30">
        <f t="shared" si="39"/>
        <v>48.281944861633747</v>
      </c>
      <c r="AH131" s="27">
        <f t="shared" si="40"/>
        <v>-9.9315406521772731E-3</v>
      </c>
      <c r="AI131" s="27">
        <f t="shared" si="41"/>
        <v>1.0818397118585565E-2</v>
      </c>
      <c r="AJ131" s="22">
        <f t="shared" si="42"/>
        <v>48.281944861633747</v>
      </c>
    </row>
    <row r="132" spans="1:36" x14ac:dyDescent="0.2">
      <c r="A132" s="1" t="s">
        <v>40</v>
      </c>
      <c r="B132" s="4" t="s">
        <v>282</v>
      </c>
      <c r="C132" s="4">
        <v>3370</v>
      </c>
      <c r="D132" s="1" t="s">
        <v>283</v>
      </c>
      <c r="E132" s="9">
        <v>1288066.8595308601</v>
      </c>
      <c r="F132" s="9">
        <v>0</v>
      </c>
      <c r="G132" s="9">
        <v>127620</v>
      </c>
      <c r="H132" s="16">
        <f t="shared" si="28"/>
        <v>1415686.8595308601</v>
      </c>
      <c r="J132" s="9">
        <v>1209639.3383728347</v>
      </c>
      <c r="K132" s="9">
        <v>0</v>
      </c>
      <c r="L132" s="9">
        <v>120285.72347266883</v>
      </c>
      <c r="M132" s="18">
        <f t="shared" si="43"/>
        <v>1329925.0618455035</v>
      </c>
      <c r="O132" s="9">
        <f t="shared" si="29"/>
        <v>-78427.521158025367</v>
      </c>
      <c r="P132" s="9">
        <f t="shared" si="30"/>
        <v>0</v>
      </c>
      <c r="Q132" s="9">
        <f t="shared" si="31"/>
        <v>-7334.276527331167</v>
      </c>
      <c r="R132" s="13">
        <f t="shared" si="32"/>
        <v>-85761.797685356534</v>
      </c>
      <c r="T132" s="9">
        <v>0</v>
      </c>
      <c r="U132" s="9">
        <v>0</v>
      </c>
      <c r="W132" s="21">
        <f t="shared" si="33"/>
        <v>4076.1609478824685</v>
      </c>
      <c r="X132" s="21">
        <f t="shared" si="34"/>
        <v>4128.4619057093332</v>
      </c>
      <c r="Y132" s="9">
        <f t="shared" si="35"/>
        <v>52.30095782686476</v>
      </c>
      <c r="Z132" s="9">
        <f t="shared" si="36"/>
        <v>-23</v>
      </c>
      <c r="AA132" s="24">
        <v>316</v>
      </c>
      <c r="AB132" s="21">
        <v>293</v>
      </c>
      <c r="AD132" s="9">
        <f t="shared" si="37"/>
        <v>4076.1609478824685</v>
      </c>
      <c r="AE132" s="9">
        <f t="shared" si="38"/>
        <v>4128.4619057093332</v>
      </c>
      <c r="AF132" s="30">
        <f t="shared" si="39"/>
        <v>52.30095782686476</v>
      </c>
      <c r="AH132" s="27">
        <f t="shared" si="40"/>
        <v>-6.0887771917825906E-2</v>
      </c>
      <c r="AI132" s="27">
        <f t="shared" si="41"/>
        <v>1.2830935406030752E-2</v>
      </c>
      <c r="AJ132" s="22">
        <f t="shared" si="42"/>
        <v>52.30095782686476</v>
      </c>
    </row>
    <row r="133" spans="1:36" x14ac:dyDescent="0.2">
      <c r="A133" s="1" t="s">
        <v>40</v>
      </c>
      <c r="B133" s="4" t="s">
        <v>284</v>
      </c>
      <c r="C133" s="4">
        <v>3021</v>
      </c>
      <c r="D133" s="1" t="s">
        <v>285</v>
      </c>
      <c r="E133" s="9">
        <v>892608.74842638278</v>
      </c>
      <c r="F133" s="9">
        <v>0</v>
      </c>
      <c r="G133" s="9">
        <v>106920</v>
      </c>
      <c r="H133" s="16">
        <f t="shared" ref="H133:H165" si="44">SUM(E133:G133)</f>
        <v>999528.74842638278</v>
      </c>
      <c r="J133" s="9">
        <v>907610.46142939373</v>
      </c>
      <c r="K133" s="9">
        <v>0</v>
      </c>
      <c r="L133" s="9">
        <v>106920</v>
      </c>
      <c r="M133" s="18">
        <f t="shared" si="43"/>
        <v>1014530.4614293937</v>
      </c>
      <c r="O133" s="9">
        <f t="shared" si="29"/>
        <v>15001.713003010955</v>
      </c>
      <c r="P133" s="9">
        <f t="shared" si="30"/>
        <v>0</v>
      </c>
      <c r="Q133" s="9">
        <f t="shared" si="31"/>
        <v>0</v>
      </c>
      <c r="R133" s="13">
        <f t="shared" ref="R133:R165" si="45">SUM(O133:Q133)</f>
        <v>15001.713003010955</v>
      </c>
      <c r="T133" s="9">
        <v>0</v>
      </c>
      <c r="U133" s="9">
        <v>-13736.457198636956</v>
      </c>
      <c r="W133" s="21">
        <f t="shared" ref="W133:W165" si="46">(E133+F133)/AA133</f>
        <v>4312.1195576153759</v>
      </c>
      <c r="X133" s="21">
        <f t="shared" ref="X133:X165" si="47">(J133+K133)/AB133</f>
        <v>4342.6337867435104</v>
      </c>
      <c r="Y133" s="9">
        <f t="shared" si="35"/>
        <v>30.514229128134502</v>
      </c>
      <c r="Z133" s="9">
        <f t="shared" si="36"/>
        <v>2</v>
      </c>
      <c r="AA133" s="24">
        <v>207</v>
      </c>
      <c r="AB133" s="21">
        <v>209</v>
      </c>
      <c r="AD133" s="9">
        <f t="shared" ref="AD133:AD165" si="48">E133/AA133</f>
        <v>4312.1195576153759</v>
      </c>
      <c r="AE133" s="9">
        <f t="shared" ref="AE133:AE165" si="49">J133/AB133</f>
        <v>4342.6337867435104</v>
      </c>
      <c r="AF133" s="30">
        <f t="shared" ref="AF133:AF165" si="50">AE133-AD133</f>
        <v>30.514229128134502</v>
      </c>
      <c r="AH133" s="27">
        <f t="shared" ref="AH133:AH165" si="51">SUM(J133,-T133,-U133)/E133-1</f>
        <v>3.2195707528423378E-2</v>
      </c>
      <c r="AI133" s="27">
        <f t="shared" ref="AI133:AI165" si="52">(SUM(J133,-T133,-U133)/AB133)/(E133/AA133)-1</f>
        <v>2.2318236642983935E-2</v>
      </c>
      <c r="AJ133" s="22">
        <f t="shared" ref="AJ133:AJ165" si="53">(SUM(J133,-T133,-U133)/AB133)-(E133/AA133)</f>
        <v>96.238904719699349</v>
      </c>
    </row>
    <row r="134" spans="1:36" x14ac:dyDescent="0.2">
      <c r="A134" s="1" t="s">
        <v>40</v>
      </c>
      <c r="B134" s="4" t="s">
        <v>286</v>
      </c>
      <c r="C134" s="4">
        <v>3347</v>
      </c>
      <c r="D134" s="1" t="s">
        <v>287</v>
      </c>
      <c r="E134" s="9">
        <v>979093.32192411355</v>
      </c>
      <c r="F134" s="9">
        <v>0</v>
      </c>
      <c r="G134" s="9">
        <v>117480</v>
      </c>
      <c r="H134" s="16">
        <f t="shared" si="44"/>
        <v>1096573.3219241137</v>
      </c>
      <c r="J134" s="9">
        <v>1014309.0270053354</v>
      </c>
      <c r="K134" s="9">
        <v>0</v>
      </c>
      <c r="L134" s="9">
        <v>120986.86567164179</v>
      </c>
      <c r="M134" s="18">
        <f t="shared" si="43"/>
        <v>1135295.8926769772</v>
      </c>
      <c r="O134" s="9">
        <f t="shared" ref="O134:O165" si="54">J134-E134</f>
        <v>35215.70508122188</v>
      </c>
      <c r="P134" s="9">
        <f t="shared" ref="P134:P165" si="55">K134-F134</f>
        <v>0</v>
      </c>
      <c r="Q134" s="9">
        <f t="shared" ref="Q134:Q165" si="56">L134-G134</f>
        <v>3506.86567164179</v>
      </c>
      <c r="R134" s="13">
        <f t="shared" si="45"/>
        <v>38722.57075286367</v>
      </c>
      <c r="T134" s="9">
        <v>0</v>
      </c>
      <c r="U134" s="9">
        <v>0</v>
      </c>
      <c r="W134" s="21">
        <f t="shared" si="46"/>
        <v>4895.4666096205674</v>
      </c>
      <c r="X134" s="21">
        <f t="shared" si="47"/>
        <v>4900.0436087214275</v>
      </c>
      <c r="Y134" s="9">
        <f t="shared" ref="Y134:Y165" si="57">X134-W134</f>
        <v>4.576999100860121</v>
      </c>
      <c r="Z134" s="9">
        <f t="shared" ref="Z134:Z165" si="58">AB134-AA134</f>
        <v>7</v>
      </c>
      <c r="AA134" s="24">
        <v>200</v>
      </c>
      <c r="AB134" s="21">
        <v>207</v>
      </c>
      <c r="AD134" s="9">
        <f t="shared" si="48"/>
        <v>4895.4666096205674</v>
      </c>
      <c r="AE134" s="9">
        <f t="shared" si="49"/>
        <v>4900.0436087214275</v>
      </c>
      <c r="AF134" s="30">
        <f t="shared" si="50"/>
        <v>4.576999100860121</v>
      </c>
      <c r="AH134" s="27">
        <f t="shared" si="51"/>
        <v>3.5967669570063032E-2</v>
      </c>
      <c r="AI134" s="27">
        <f t="shared" si="52"/>
        <v>9.3494644450542452E-4</v>
      </c>
      <c r="AJ134" s="22">
        <f t="shared" si="53"/>
        <v>4.576999100860121</v>
      </c>
    </row>
    <row r="135" spans="1:36" x14ac:dyDescent="0.2">
      <c r="A135" s="1" t="s">
        <v>40</v>
      </c>
      <c r="B135" s="4" t="s">
        <v>288</v>
      </c>
      <c r="C135" s="4">
        <v>3355</v>
      </c>
      <c r="D135" s="1" t="s">
        <v>289</v>
      </c>
      <c r="E135" s="9">
        <v>982830.26140243339</v>
      </c>
      <c r="F135" s="9">
        <v>27968.273166666666</v>
      </c>
      <c r="G135" s="9">
        <v>97680</v>
      </c>
      <c r="H135" s="16">
        <f t="shared" si="44"/>
        <v>1108478.5345691</v>
      </c>
      <c r="J135" s="9">
        <v>994587.05876802409</v>
      </c>
      <c r="K135" s="9">
        <v>11653.447152777779</v>
      </c>
      <c r="L135" s="9">
        <v>99531.753554502371</v>
      </c>
      <c r="M135" s="18">
        <f t="shared" si="43"/>
        <v>1105772.2594753043</v>
      </c>
      <c r="O135" s="9">
        <f t="shared" si="54"/>
        <v>11756.797365590697</v>
      </c>
      <c r="P135" s="9">
        <f t="shared" si="55"/>
        <v>-16314.826013888887</v>
      </c>
      <c r="Q135" s="9">
        <f t="shared" si="56"/>
        <v>1851.7535545023711</v>
      </c>
      <c r="R135" s="13">
        <f t="shared" si="45"/>
        <v>-2706.275093795819</v>
      </c>
      <c r="T135" s="9">
        <v>0</v>
      </c>
      <c r="U135" s="9">
        <v>-4965.0158957749372</v>
      </c>
      <c r="W135" s="21">
        <f t="shared" si="46"/>
        <v>4723.3576381733646</v>
      </c>
      <c r="X135" s="21">
        <f t="shared" si="47"/>
        <v>4680.1883996316365</v>
      </c>
      <c r="Y135" s="9">
        <f t="shared" si="57"/>
        <v>-43.169238541728191</v>
      </c>
      <c r="Z135" s="9">
        <f t="shared" si="58"/>
        <v>1</v>
      </c>
      <c r="AA135" s="24">
        <v>214</v>
      </c>
      <c r="AB135" s="21">
        <v>215</v>
      </c>
      <c r="AD135" s="9">
        <f t="shared" si="48"/>
        <v>4592.6647729085671</v>
      </c>
      <c r="AE135" s="9">
        <f t="shared" si="49"/>
        <v>4625.9863198512749</v>
      </c>
      <c r="AF135" s="30">
        <f t="shared" si="50"/>
        <v>33.321546942707755</v>
      </c>
      <c r="AH135" s="27">
        <f t="shared" si="51"/>
        <v>1.7013938131600348E-2</v>
      </c>
      <c r="AI135" s="27">
        <f t="shared" si="52"/>
        <v>1.2283640744941815E-2</v>
      </c>
      <c r="AJ135" s="22">
        <f t="shared" si="53"/>
        <v>56.414644132358262</v>
      </c>
    </row>
    <row r="136" spans="1:36" x14ac:dyDescent="0.2">
      <c r="A136" s="1" t="s">
        <v>40</v>
      </c>
      <c r="B136" s="4" t="s">
        <v>290</v>
      </c>
      <c r="C136" s="4">
        <v>3013</v>
      </c>
      <c r="D136" s="1" t="s">
        <v>291</v>
      </c>
      <c r="E136" s="9">
        <v>1831947.0015803131</v>
      </c>
      <c r="F136" s="9">
        <v>0</v>
      </c>
      <c r="G136" s="9">
        <v>211120</v>
      </c>
      <c r="H136" s="16">
        <f t="shared" si="44"/>
        <v>2043067.0015803131</v>
      </c>
      <c r="J136" s="9">
        <v>1853096.2385283278</v>
      </c>
      <c r="K136" s="9">
        <v>0</v>
      </c>
      <c r="L136" s="9">
        <v>210637.92626728112</v>
      </c>
      <c r="M136" s="18">
        <f t="shared" si="43"/>
        <v>2063734.164795609</v>
      </c>
      <c r="O136" s="9">
        <f t="shared" si="54"/>
        <v>21149.236948014703</v>
      </c>
      <c r="P136" s="9">
        <f t="shared" si="55"/>
        <v>0</v>
      </c>
      <c r="Q136" s="9">
        <f t="shared" si="56"/>
        <v>-482.07373271888355</v>
      </c>
      <c r="R136" s="13">
        <f t="shared" si="45"/>
        <v>20667.163215295819</v>
      </c>
      <c r="T136" s="9">
        <v>0</v>
      </c>
      <c r="U136" s="9">
        <v>0</v>
      </c>
      <c r="W136" s="21">
        <f t="shared" si="46"/>
        <v>4260.3418641402632</v>
      </c>
      <c r="X136" s="21">
        <f t="shared" si="47"/>
        <v>4269.8070012173448</v>
      </c>
      <c r="Y136" s="9">
        <f t="shared" si="57"/>
        <v>9.4651370770816357</v>
      </c>
      <c r="Z136" s="9">
        <f t="shared" si="58"/>
        <v>4</v>
      </c>
      <c r="AA136" s="24">
        <v>430</v>
      </c>
      <c r="AB136" s="21">
        <v>434</v>
      </c>
      <c r="AD136" s="9">
        <f t="shared" si="48"/>
        <v>4260.3418641402632</v>
      </c>
      <c r="AE136" s="9">
        <f t="shared" si="49"/>
        <v>4269.8070012173448</v>
      </c>
      <c r="AF136" s="30">
        <f t="shared" si="50"/>
        <v>9.4651370770816357</v>
      </c>
      <c r="AH136" s="27">
        <f t="shared" si="51"/>
        <v>1.1544677291302818E-2</v>
      </c>
      <c r="AI136" s="27">
        <f t="shared" si="52"/>
        <v>2.2216848738714212E-3</v>
      </c>
      <c r="AJ136" s="22">
        <f t="shared" si="53"/>
        <v>9.4651370770816357</v>
      </c>
    </row>
    <row r="137" spans="1:36" x14ac:dyDescent="0.2">
      <c r="A137" s="1" t="s">
        <v>51</v>
      </c>
      <c r="B137" s="4">
        <v>0</v>
      </c>
      <c r="C137" s="4">
        <v>2010</v>
      </c>
      <c r="D137" s="1" t="s">
        <v>292</v>
      </c>
      <c r="E137" s="9">
        <v>1855191.5175231206</v>
      </c>
      <c r="F137" s="9">
        <v>0</v>
      </c>
      <c r="G137" s="9">
        <v>253440</v>
      </c>
      <c r="H137" s="16">
        <f t="shared" si="44"/>
        <v>2108631.5175231206</v>
      </c>
      <c r="J137" s="9">
        <v>1831085.0474472151</v>
      </c>
      <c r="K137" s="9">
        <v>0</v>
      </c>
      <c r="L137" s="9">
        <v>245013.60613810743</v>
      </c>
      <c r="M137" s="18">
        <f t="shared" si="43"/>
        <v>2076098.6535853224</v>
      </c>
      <c r="O137" s="9">
        <f t="shared" si="54"/>
        <v>-24106.470075905556</v>
      </c>
      <c r="P137" s="9">
        <f t="shared" si="55"/>
        <v>0</v>
      </c>
      <c r="Q137" s="9">
        <f t="shared" si="56"/>
        <v>-8426.3938618925749</v>
      </c>
      <c r="R137" s="13">
        <f t="shared" si="45"/>
        <v>-32532.863937798131</v>
      </c>
      <c r="T137" s="9">
        <v>0</v>
      </c>
      <c r="U137" s="9">
        <v>-830.48354712198488</v>
      </c>
      <c r="W137" s="21">
        <f t="shared" si="46"/>
        <v>4793.7765310674949</v>
      </c>
      <c r="X137" s="21">
        <f t="shared" si="47"/>
        <v>4805.9974998614571</v>
      </c>
      <c r="Y137" s="9">
        <f t="shared" si="57"/>
        <v>12.220968793962129</v>
      </c>
      <c r="Z137" s="9">
        <f t="shared" si="58"/>
        <v>-6</v>
      </c>
      <c r="AA137" s="24">
        <v>387</v>
      </c>
      <c r="AB137" s="21">
        <v>381</v>
      </c>
      <c r="AD137" s="9">
        <f t="shared" si="48"/>
        <v>4793.7765310674949</v>
      </c>
      <c r="AE137" s="9">
        <f t="shared" si="49"/>
        <v>4805.9974998614571</v>
      </c>
      <c r="AF137" s="30">
        <f t="shared" si="50"/>
        <v>12.220968793962129</v>
      </c>
      <c r="AH137" s="27">
        <f t="shared" si="51"/>
        <v>-1.2546406292251455E-2</v>
      </c>
      <c r="AI137" s="27">
        <f t="shared" si="52"/>
        <v>3.0040440023588744E-3</v>
      </c>
      <c r="AJ137" s="22">
        <f t="shared" si="53"/>
        <v>14.400715636801579</v>
      </c>
    </row>
    <row r="138" spans="1:36" x14ac:dyDescent="0.2">
      <c r="A138" s="1" t="s">
        <v>40</v>
      </c>
      <c r="B138" s="4" t="s">
        <v>293</v>
      </c>
      <c r="C138" s="4">
        <v>3301</v>
      </c>
      <c r="D138" s="1" t="s">
        <v>294</v>
      </c>
      <c r="E138" s="9">
        <v>863616.31123605231</v>
      </c>
      <c r="F138" s="9">
        <v>0</v>
      </c>
      <c r="G138" s="9">
        <v>73900</v>
      </c>
      <c r="H138" s="16">
        <f t="shared" si="44"/>
        <v>937516.31123605231</v>
      </c>
      <c r="J138" s="9">
        <v>871618.97738402907</v>
      </c>
      <c r="K138" s="9">
        <v>0</v>
      </c>
      <c r="L138" s="9">
        <v>74537.681159420288</v>
      </c>
      <c r="M138" s="18">
        <f t="shared" si="43"/>
        <v>946156.65854344936</v>
      </c>
      <c r="O138" s="9">
        <f t="shared" si="54"/>
        <v>8002.6661479767645</v>
      </c>
      <c r="P138" s="9">
        <f t="shared" si="55"/>
        <v>0</v>
      </c>
      <c r="Q138" s="9">
        <f t="shared" si="56"/>
        <v>637.68115942028817</v>
      </c>
      <c r="R138" s="13">
        <f t="shared" si="45"/>
        <v>8640.3473073970526</v>
      </c>
      <c r="T138" s="9">
        <v>0</v>
      </c>
      <c r="U138" s="9">
        <v>0</v>
      </c>
      <c r="W138" s="21">
        <f t="shared" si="46"/>
        <v>4132.1354604595808</v>
      </c>
      <c r="X138" s="21">
        <f t="shared" si="47"/>
        <v>4170.4257291101867</v>
      </c>
      <c r="Y138" s="9">
        <f t="shared" si="57"/>
        <v>38.290268650605867</v>
      </c>
      <c r="Z138" s="9">
        <f t="shared" si="58"/>
        <v>0</v>
      </c>
      <c r="AA138" s="24">
        <v>209</v>
      </c>
      <c r="AB138" s="21">
        <v>209</v>
      </c>
      <c r="AD138" s="9">
        <f t="shared" si="48"/>
        <v>4132.1354604595808</v>
      </c>
      <c r="AE138" s="9">
        <f t="shared" si="49"/>
        <v>4170.4257291101867</v>
      </c>
      <c r="AF138" s="30">
        <f t="shared" si="50"/>
        <v>38.290268650605867</v>
      </c>
      <c r="AH138" s="27">
        <f t="shared" si="51"/>
        <v>9.2664601673895231E-3</v>
      </c>
      <c r="AI138" s="27">
        <f t="shared" si="52"/>
        <v>9.266460167389301E-3</v>
      </c>
      <c r="AJ138" s="22">
        <f t="shared" si="53"/>
        <v>38.290268650605867</v>
      </c>
    </row>
    <row r="139" spans="1:36" x14ac:dyDescent="0.2">
      <c r="A139" s="1" t="s">
        <v>51</v>
      </c>
      <c r="B139" s="4">
        <v>0</v>
      </c>
      <c r="C139" s="4">
        <v>2022</v>
      </c>
      <c r="D139" s="1" t="s">
        <v>295</v>
      </c>
      <c r="E139" s="9">
        <v>956295.82238145499</v>
      </c>
      <c r="F139" s="9">
        <v>0</v>
      </c>
      <c r="G139" s="9">
        <v>85800</v>
      </c>
      <c r="H139" s="16">
        <f t="shared" si="44"/>
        <v>1042095.822381455</v>
      </c>
      <c r="J139" s="9">
        <v>973025.5394742412</v>
      </c>
      <c r="K139" s="9">
        <v>0</v>
      </c>
      <c r="L139" s="9">
        <v>85385.507246376816</v>
      </c>
      <c r="M139" s="18">
        <f t="shared" si="43"/>
        <v>1058411.0467206179</v>
      </c>
      <c r="O139" s="9">
        <f t="shared" si="54"/>
        <v>16729.717092786217</v>
      </c>
      <c r="P139" s="9">
        <f t="shared" si="55"/>
        <v>0</v>
      </c>
      <c r="Q139" s="9">
        <f t="shared" si="56"/>
        <v>-414.4927536231844</v>
      </c>
      <c r="R139" s="13">
        <f t="shared" si="45"/>
        <v>16315.224339163033</v>
      </c>
      <c r="T139" s="9">
        <v>0</v>
      </c>
      <c r="U139" s="9">
        <v>-27627.740068455576</v>
      </c>
      <c r="W139" s="21">
        <f t="shared" si="46"/>
        <v>4687.7246195169364</v>
      </c>
      <c r="X139" s="21">
        <f t="shared" si="47"/>
        <v>4700.606470890054</v>
      </c>
      <c r="Y139" s="9">
        <f t="shared" si="57"/>
        <v>12.88185137311757</v>
      </c>
      <c r="Z139" s="9">
        <f t="shared" si="58"/>
        <v>3</v>
      </c>
      <c r="AA139" s="24">
        <v>204</v>
      </c>
      <c r="AB139" s="21">
        <v>207</v>
      </c>
      <c r="AD139" s="9">
        <f t="shared" si="48"/>
        <v>4687.7246195169364</v>
      </c>
      <c r="AE139" s="9">
        <f t="shared" si="49"/>
        <v>4700.606470890054</v>
      </c>
      <c r="AF139" s="30">
        <f t="shared" si="50"/>
        <v>12.88185137311757</v>
      </c>
      <c r="AH139" s="27">
        <f t="shared" si="51"/>
        <v>4.6384660607194483E-2</v>
      </c>
      <c r="AI139" s="27">
        <f t="shared" si="52"/>
        <v>3.1219665525930695E-2</v>
      </c>
      <c r="AJ139" s="22">
        <f t="shared" si="53"/>
        <v>146.34919469898978</v>
      </c>
    </row>
    <row r="140" spans="1:36" x14ac:dyDescent="0.2">
      <c r="A140" s="1" t="s">
        <v>40</v>
      </c>
      <c r="B140" s="4" t="s">
        <v>296</v>
      </c>
      <c r="C140" s="4">
        <v>3313</v>
      </c>
      <c r="D140" s="1" t="s">
        <v>297</v>
      </c>
      <c r="E140" s="9">
        <v>1723036.07572908</v>
      </c>
      <c r="F140" s="9">
        <v>0</v>
      </c>
      <c r="G140" s="9">
        <v>217800</v>
      </c>
      <c r="H140" s="16">
        <f t="shared" si="44"/>
        <v>1940836.07572908</v>
      </c>
      <c r="J140" s="9">
        <v>1707632.7512802822</v>
      </c>
      <c r="K140" s="9">
        <v>36277.490621699326</v>
      </c>
      <c r="L140" s="9">
        <v>212474.81662591689</v>
      </c>
      <c r="M140" s="18">
        <f t="shared" si="43"/>
        <v>1956385.0585278983</v>
      </c>
      <c r="O140" s="9">
        <f t="shared" si="54"/>
        <v>-15403.324448797852</v>
      </c>
      <c r="P140" s="9">
        <f t="shared" si="55"/>
        <v>36277.490621699326</v>
      </c>
      <c r="Q140" s="9">
        <f t="shared" si="56"/>
        <v>-5325.1833740831062</v>
      </c>
      <c r="R140" s="13">
        <f t="shared" si="45"/>
        <v>15548.982798818368</v>
      </c>
      <c r="T140" s="9">
        <v>0</v>
      </c>
      <c r="U140" s="9">
        <v>0</v>
      </c>
      <c r="W140" s="21">
        <f t="shared" si="46"/>
        <v>4264.9407815076238</v>
      </c>
      <c r="X140" s="21">
        <f t="shared" si="47"/>
        <v>4370.7023606565954</v>
      </c>
      <c r="Y140" s="9">
        <f t="shared" si="57"/>
        <v>105.76157914897158</v>
      </c>
      <c r="Z140" s="9">
        <f t="shared" si="58"/>
        <v>-5</v>
      </c>
      <c r="AA140" s="24">
        <v>404</v>
      </c>
      <c r="AB140" s="21">
        <v>399</v>
      </c>
      <c r="AD140" s="9">
        <f t="shared" si="48"/>
        <v>4264.9407815076238</v>
      </c>
      <c r="AE140" s="9">
        <f t="shared" si="49"/>
        <v>4279.7813315295289</v>
      </c>
      <c r="AF140" s="30">
        <f t="shared" si="50"/>
        <v>14.840550021905074</v>
      </c>
      <c r="AH140" s="27">
        <f t="shared" si="51"/>
        <v>-8.9396412911900702E-3</v>
      </c>
      <c r="AI140" s="27">
        <f t="shared" si="52"/>
        <v>3.4796614495216094E-3</v>
      </c>
      <c r="AJ140" s="22">
        <f t="shared" si="53"/>
        <v>14.840550021905074</v>
      </c>
    </row>
    <row r="141" spans="1:36" x14ac:dyDescent="0.2">
      <c r="A141" s="1" t="s">
        <v>40</v>
      </c>
      <c r="B141" s="4" t="s">
        <v>298</v>
      </c>
      <c r="C141" s="4">
        <v>3371</v>
      </c>
      <c r="D141" s="1" t="s">
        <v>299</v>
      </c>
      <c r="E141" s="9">
        <v>833142.51674157858</v>
      </c>
      <c r="F141" s="9">
        <v>0</v>
      </c>
      <c r="G141" s="9">
        <v>15100</v>
      </c>
      <c r="H141" s="16">
        <f t="shared" si="44"/>
        <v>848242.51674157858</v>
      </c>
      <c r="J141" s="9">
        <v>831910.43608259002</v>
      </c>
      <c r="K141" s="9">
        <v>0</v>
      </c>
      <c r="L141" s="9">
        <v>15037.440758293838</v>
      </c>
      <c r="M141" s="18">
        <f t="shared" si="43"/>
        <v>846947.87684088387</v>
      </c>
      <c r="O141" s="9">
        <f t="shared" si="54"/>
        <v>-1232.0806589885615</v>
      </c>
      <c r="P141" s="9">
        <f t="shared" si="55"/>
        <v>0</v>
      </c>
      <c r="Q141" s="9">
        <f t="shared" si="56"/>
        <v>-62.559241706161629</v>
      </c>
      <c r="R141" s="13">
        <f t="shared" si="45"/>
        <v>-1294.6399006947231</v>
      </c>
      <c r="T141" s="9">
        <v>0</v>
      </c>
      <c r="U141" s="9">
        <v>0</v>
      </c>
      <c r="W141" s="21">
        <f t="shared" si="46"/>
        <v>3948.5427333724106</v>
      </c>
      <c r="X141" s="21">
        <f t="shared" si="47"/>
        <v>3961.4782670599525</v>
      </c>
      <c r="Y141" s="9">
        <f t="shared" si="57"/>
        <v>12.93553368754192</v>
      </c>
      <c r="Z141" s="9">
        <f t="shared" si="58"/>
        <v>-1</v>
      </c>
      <c r="AA141" s="24">
        <v>211</v>
      </c>
      <c r="AB141" s="21">
        <v>210</v>
      </c>
      <c r="AD141" s="9">
        <f t="shared" si="48"/>
        <v>3948.5427333724106</v>
      </c>
      <c r="AE141" s="9">
        <f t="shared" si="49"/>
        <v>3961.4782670599525</v>
      </c>
      <c r="AF141" s="30">
        <f t="shared" si="50"/>
        <v>12.93553368754192</v>
      </c>
      <c r="AH141" s="27">
        <f t="shared" si="51"/>
        <v>-1.4788354143865368E-3</v>
      </c>
      <c r="AI141" s="27">
        <f t="shared" si="52"/>
        <v>3.2760272741163554E-3</v>
      </c>
      <c r="AJ141" s="22">
        <f t="shared" si="53"/>
        <v>12.93553368754192</v>
      </c>
    </row>
    <row r="142" spans="1:36" x14ac:dyDescent="0.2">
      <c r="A142" s="1" t="s">
        <v>40</v>
      </c>
      <c r="B142" s="4" t="s">
        <v>300</v>
      </c>
      <c r="C142" s="4">
        <v>3349</v>
      </c>
      <c r="D142" s="1" t="s">
        <v>301</v>
      </c>
      <c r="E142" s="9">
        <v>912916.37392298284</v>
      </c>
      <c r="F142" s="9">
        <v>0</v>
      </c>
      <c r="G142" s="9">
        <v>96620</v>
      </c>
      <c r="H142" s="16">
        <f t="shared" si="44"/>
        <v>1009536.3739229828</v>
      </c>
      <c r="J142" s="9">
        <v>912738.65824013355</v>
      </c>
      <c r="K142" s="9">
        <v>0</v>
      </c>
      <c r="L142" s="9">
        <v>94045.02463054187</v>
      </c>
      <c r="M142" s="18">
        <f t="shared" si="43"/>
        <v>1006783.6828706755</v>
      </c>
      <c r="O142" s="9">
        <f t="shared" si="54"/>
        <v>-177.71568284928799</v>
      </c>
      <c r="P142" s="9">
        <f t="shared" si="55"/>
        <v>0</v>
      </c>
      <c r="Q142" s="9">
        <f t="shared" si="56"/>
        <v>-2574.9753694581304</v>
      </c>
      <c r="R142" s="13">
        <f t="shared" si="45"/>
        <v>-2752.6910523074184</v>
      </c>
      <c r="T142" s="9">
        <v>0</v>
      </c>
      <c r="U142" s="9">
        <v>-9841.003518249956</v>
      </c>
      <c r="W142" s="21">
        <f t="shared" si="46"/>
        <v>4587.5194669496623</v>
      </c>
      <c r="X142" s="21">
        <f t="shared" si="47"/>
        <v>4633.1911585793578</v>
      </c>
      <c r="Y142" s="9">
        <f t="shared" si="57"/>
        <v>45.671691629695488</v>
      </c>
      <c r="Z142" s="9">
        <f t="shared" si="58"/>
        <v>-2</v>
      </c>
      <c r="AA142" s="24">
        <v>199</v>
      </c>
      <c r="AB142" s="21">
        <v>197</v>
      </c>
      <c r="AD142" s="9">
        <f t="shared" si="48"/>
        <v>4587.5194669496623</v>
      </c>
      <c r="AE142" s="9">
        <f t="shared" si="49"/>
        <v>4633.1911585793578</v>
      </c>
      <c r="AF142" s="30">
        <f t="shared" si="50"/>
        <v>45.671691629695488</v>
      </c>
      <c r="AH142" s="27">
        <f t="shared" si="51"/>
        <v>1.058507450564794E-2</v>
      </c>
      <c r="AI142" s="27">
        <f t="shared" si="52"/>
        <v>2.0844821454943929E-2</v>
      </c>
      <c r="AJ142" s="22">
        <f t="shared" si="53"/>
        <v>95.626024209645038</v>
      </c>
    </row>
    <row r="143" spans="1:36" x14ac:dyDescent="0.2">
      <c r="A143" s="1" t="s">
        <v>40</v>
      </c>
      <c r="B143" s="4" t="s">
        <v>302</v>
      </c>
      <c r="C143" s="4">
        <v>3350</v>
      </c>
      <c r="D143" s="1" t="s">
        <v>303</v>
      </c>
      <c r="E143" s="9">
        <v>1544936.4613104172</v>
      </c>
      <c r="F143" s="9">
        <v>0</v>
      </c>
      <c r="G143" s="9">
        <v>143980</v>
      </c>
      <c r="H143" s="16">
        <f t="shared" si="44"/>
        <v>1688916.4613104172</v>
      </c>
      <c r="J143" s="9">
        <v>1551610.0005563183</v>
      </c>
      <c r="K143" s="9">
        <v>0</v>
      </c>
      <c r="L143" s="9">
        <v>143350.21686746989</v>
      </c>
      <c r="M143" s="18">
        <f t="shared" si="43"/>
        <v>1694960.2174237883</v>
      </c>
      <c r="O143" s="9">
        <f t="shared" si="54"/>
        <v>6673.5392459011637</v>
      </c>
      <c r="P143" s="9">
        <f t="shared" si="55"/>
        <v>0</v>
      </c>
      <c r="Q143" s="9">
        <f t="shared" si="56"/>
        <v>-629.78313253010856</v>
      </c>
      <c r="R143" s="13">
        <f t="shared" si="45"/>
        <v>6043.7561133710551</v>
      </c>
      <c r="T143" s="9">
        <v>0</v>
      </c>
      <c r="U143" s="9">
        <v>0</v>
      </c>
      <c r="W143" s="21">
        <f t="shared" si="46"/>
        <v>3749.8457798796535</v>
      </c>
      <c r="X143" s="21">
        <f t="shared" si="47"/>
        <v>3756.9249408143301</v>
      </c>
      <c r="Y143" s="9">
        <f t="shared" si="57"/>
        <v>7.0791609346765654</v>
      </c>
      <c r="Z143" s="9">
        <f t="shared" si="58"/>
        <v>1</v>
      </c>
      <c r="AA143" s="24">
        <v>412</v>
      </c>
      <c r="AB143" s="21">
        <v>413</v>
      </c>
      <c r="AD143" s="9">
        <f t="shared" si="48"/>
        <v>3749.8457798796535</v>
      </c>
      <c r="AE143" s="9">
        <f t="shared" si="49"/>
        <v>3756.9249408143301</v>
      </c>
      <c r="AF143" s="30">
        <f t="shared" si="50"/>
        <v>7.0791609346765654</v>
      </c>
      <c r="AH143" s="27">
        <f t="shared" si="51"/>
        <v>4.3196205235784824E-3</v>
      </c>
      <c r="AI143" s="27">
        <f t="shared" si="52"/>
        <v>1.8878538879281148E-3</v>
      </c>
      <c r="AJ143" s="22">
        <f t="shared" si="53"/>
        <v>7.0791609346765654</v>
      </c>
    </row>
    <row r="144" spans="1:36" x14ac:dyDescent="0.2">
      <c r="A144" s="1" t="s">
        <v>40</v>
      </c>
      <c r="B144" s="4" t="s">
        <v>304</v>
      </c>
      <c r="C144" s="4">
        <v>2134</v>
      </c>
      <c r="D144" s="1" t="s">
        <v>305</v>
      </c>
      <c r="E144" s="9">
        <v>465625.77532214747</v>
      </c>
      <c r="F144" s="9">
        <v>0</v>
      </c>
      <c r="G144" s="9">
        <v>3960</v>
      </c>
      <c r="H144" s="16">
        <f t="shared" si="44"/>
        <v>469585.77532214747</v>
      </c>
      <c r="J144" s="9">
        <v>470956.70799895492</v>
      </c>
      <c r="K144" s="9">
        <v>0</v>
      </c>
      <c r="L144" s="9">
        <v>4085.052631578948</v>
      </c>
      <c r="M144" s="18">
        <f t="shared" si="43"/>
        <v>475041.76063053386</v>
      </c>
      <c r="O144" s="9">
        <f t="shared" si="54"/>
        <v>5330.9326768074534</v>
      </c>
      <c r="P144" s="9">
        <f t="shared" si="55"/>
        <v>0</v>
      </c>
      <c r="Q144" s="9">
        <f t="shared" si="56"/>
        <v>125.05263157894797</v>
      </c>
      <c r="R144" s="13">
        <f t="shared" si="45"/>
        <v>5455.9853083864018</v>
      </c>
      <c r="T144" s="9">
        <v>0</v>
      </c>
      <c r="U144" s="9">
        <v>0</v>
      </c>
      <c r="W144" s="21">
        <f t="shared" si="46"/>
        <v>4800.2657249705926</v>
      </c>
      <c r="X144" s="21">
        <f t="shared" si="47"/>
        <v>4805.6806938668869</v>
      </c>
      <c r="Y144" s="9">
        <f t="shared" si="57"/>
        <v>5.4149688962943401</v>
      </c>
      <c r="Z144" s="9">
        <f t="shared" si="58"/>
        <v>1</v>
      </c>
      <c r="AA144" s="24">
        <v>97</v>
      </c>
      <c r="AB144" s="21">
        <v>98</v>
      </c>
      <c r="AD144" s="9">
        <f t="shared" si="48"/>
        <v>4800.2657249705926</v>
      </c>
      <c r="AE144" s="9">
        <f t="shared" si="49"/>
        <v>4805.6806938668869</v>
      </c>
      <c r="AF144" s="30">
        <f t="shared" si="50"/>
        <v>5.4149688962943401</v>
      </c>
      <c r="AH144" s="27">
        <f t="shared" si="51"/>
        <v>1.1448963866141693E-2</v>
      </c>
      <c r="AI144" s="27">
        <f t="shared" si="52"/>
        <v>1.1280560715891674E-3</v>
      </c>
      <c r="AJ144" s="22">
        <f t="shared" si="53"/>
        <v>5.4149688962943401</v>
      </c>
    </row>
    <row r="145" spans="1:36" x14ac:dyDescent="0.2">
      <c r="A145" s="1" t="s">
        <v>40</v>
      </c>
      <c r="B145" s="4" t="s">
        <v>306</v>
      </c>
      <c r="C145" s="4">
        <v>2148</v>
      </c>
      <c r="D145" s="1" t="s">
        <v>307</v>
      </c>
      <c r="E145" s="9">
        <v>1141962.1181205923</v>
      </c>
      <c r="F145" s="9">
        <v>0</v>
      </c>
      <c r="G145" s="9">
        <v>68940</v>
      </c>
      <c r="H145" s="16">
        <f t="shared" si="44"/>
        <v>1210902.1181205923</v>
      </c>
      <c r="J145" s="9">
        <v>1183118.9209659621</v>
      </c>
      <c r="K145" s="9">
        <v>0</v>
      </c>
      <c r="L145" s="9">
        <v>70123.448275862072</v>
      </c>
      <c r="M145" s="18">
        <f t="shared" si="43"/>
        <v>1253242.3692418241</v>
      </c>
      <c r="O145" s="9">
        <f t="shared" si="54"/>
        <v>41156.802845369792</v>
      </c>
      <c r="P145" s="9">
        <f t="shared" si="55"/>
        <v>0</v>
      </c>
      <c r="Q145" s="9">
        <f t="shared" si="56"/>
        <v>1183.4482758620725</v>
      </c>
      <c r="R145" s="13">
        <f t="shared" si="45"/>
        <v>42340.251121231864</v>
      </c>
      <c r="T145" s="9">
        <v>0</v>
      </c>
      <c r="U145" s="9">
        <v>-3820.5893613084918</v>
      </c>
      <c r="W145" s="21">
        <f t="shared" si="46"/>
        <v>3978.9620840438756</v>
      </c>
      <c r="X145" s="21">
        <f t="shared" si="47"/>
        <v>4010.5726134439392</v>
      </c>
      <c r="Y145" s="9">
        <f t="shared" si="57"/>
        <v>31.610529400063569</v>
      </c>
      <c r="Z145" s="9">
        <f t="shared" si="58"/>
        <v>8</v>
      </c>
      <c r="AA145" s="24">
        <v>287</v>
      </c>
      <c r="AB145" s="21">
        <v>295</v>
      </c>
      <c r="AD145" s="9">
        <f t="shared" si="48"/>
        <v>3978.9620840438756</v>
      </c>
      <c r="AE145" s="9">
        <f t="shared" si="49"/>
        <v>4010.5726134439392</v>
      </c>
      <c r="AF145" s="30">
        <f t="shared" si="50"/>
        <v>31.610529400063569</v>
      </c>
      <c r="AH145" s="27">
        <f t="shared" si="51"/>
        <v>3.9386063244112535E-2</v>
      </c>
      <c r="AI145" s="27">
        <f t="shared" si="52"/>
        <v>1.1199322545967227E-2</v>
      </c>
      <c r="AJ145" s="22">
        <f t="shared" si="53"/>
        <v>44.561679777380959</v>
      </c>
    </row>
    <row r="146" spans="1:36" x14ac:dyDescent="0.2">
      <c r="A146" s="1" t="s">
        <v>40</v>
      </c>
      <c r="B146" s="4" t="s">
        <v>308</v>
      </c>
      <c r="C146" s="4">
        <v>2081</v>
      </c>
      <c r="D146" s="1" t="s">
        <v>309</v>
      </c>
      <c r="E146" s="9">
        <v>513900.14984980115</v>
      </c>
      <c r="F146" s="9">
        <v>0</v>
      </c>
      <c r="G146" s="9">
        <v>19800</v>
      </c>
      <c r="H146" s="16">
        <f t="shared" si="44"/>
        <v>533700.14984980109</v>
      </c>
      <c r="J146" s="9">
        <v>557114.58117420634</v>
      </c>
      <c r="K146" s="9">
        <v>34488.239999999998</v>
      </c>
      <c r="L146" s="9">
        <v>22440</v>
      </c>
      <c r="M146" s="18">
        <f t="shared" si="43"/>
        <v>614042.82117420633</v>
      </c>
      <c r="O146" s="9">
        <f t="shared" si="54"/>
        <v>43214.431324405188</v>
      </c>
      <c r="P146" s="9">
        <f t="shared" si="55"/>
        <v>34488.239999999998</v>
      </c>
      <c r="Q146" s="9">
        <f t="shared" si="56"/>
        <v>2640</v>
      </c>
      <c r="R146" s="13">
        <f t="shared" si="45"/>
        <v>80342.671324405179</v>
      </c>
      <c r="T146" s="9">
        <v>4324.6506539423717</v>
      </c>
      <c r="U146" s="9">
        <v>0</v>
      </c>
      <c r="W146" s="21">
        <f t="shared" si="46"/>
        <v>4941.3475947096267</v>
      </c>
      <c r="X146" s="21">
        <f t="shared" si="47"/>
        <v>4971.4522787748429</v>
      </c>
      <c r="Y146" s="9">
        <f t="shared" si="57"/>
        <v>30.104684065216134</v>
      </c>
      <c r="Z146" s="9">
        <f t="shared" si="58"/>
        <v>15</v>
      </c>
      <c r="AA146" s="24">
        <v>104</v>
      </c>
      <c r="AB146" s="21">
        <v>119</v>
      </c>
      <c r="AD146" s="9">
        <f t="shared" si="48"/>
        <v>4941.3475947096267</v>
      </c>
      <c r="AE146" s="9">
        <f t="shared" si="49"/>
        <v>4681.6351359177006</v>
      </c>
      <c r="AF146" s="30">
        <f t="shared" si="50"/>
        <v>-259.71245879192611</v>
      </c>
      <c r="AH146" s="27">
        <f t="shared" si="51"/>
        <v>7.5675752734902346E-2</v>
      </c>
      <c r="AI146" s="27">
        <f t="shared" si="52"/>
        <v>-5.9913627861934105E-2</v>
      </c>
      <c r="AJ146" s="22">
        <f t="shared" si="53"/>
        <v>-296.05406092589601</v>
      </c>
    </row>
    <row r="147" spans="1:36" x14ac:dyDescent="0.2">
      <c r="A147" s="1" t="s">
        <v>40</v>
      </c>
      <c r="B147" s="4" t="s">
        <v>310</v>
      </c>
      <c r="C147" s="4">
        <v>2057</v>
      </c>
      <c r="D147" s="1" t="s">
        <v>311</v>
      </c>
      <c r="E147" s="9">
        <v>1795949.4781936547</v>
      </c>
      <c r="F147" s="9">
        <v>0</v>
      </c>
      <c r="G147" s="9">
        <v>244620</v>
      </c>
      <c r="H147" s="16">
        <f t="shared" si="44"/>
        <v>2040569.4781936547</v>
      </c>
      <c r="J147" s="9">
        <v>1697457.722932718</v>
      </c>
      <c r="K147" s="9">
        <v>0</v>
      </c>
      <c r="L147" s="9">
        <v>229719.61290322579</v>
      </c>
      <c r="M147" s="18">
        <f t="shared" si="43"/>
        <v>1927177.3358359437</v>
      </c>
      <c r="O147" s="9">
        <f t="shared" si="54"/>
        <v>-98491.755260936683</v>
      </c>
      <c r="P147" s="9">
        <f t="shared" si="55"/>
        <v>0</v>
      </c>
      <c r="Q147" s="9">
        <f t="shared" si="56"/>
        <v>-14900.387096774211</v>
      </c>
      <c r="R147" s="13">
        <f t="shared" si="45"/>
        <v>-113392.14235771089</v>
      </c>
      <c r="T147" s="9">
        <v>0</v>
      </c>
      <c r="U147" s="9">
        <v>0</v>
      </c>
      <c r="W147" s="21">
        <f t="shared" si="46"/>
        <v>4072.4477963574936</v>
      </c>
      <c r="X147" s="21">
        <f t="shared" si="47"/>
        <v>4130.0674523910411</v>
      </c>
      <c r="Y147" s="9">
        <f t="shared" si="57"/>
        <v>57.619656033547471</v>
      </c>
      <c r="Z147" s="9">
        <f t="shared" si="58"/>
        <v>-30</v>
      </c>
      <c r="AA147" s="24">
        <v>441</v>
      </c>
      <c r="AB147" s="21">
        <v>411</v>
      </c>
      <c r="AD147" s="9">
        <f t="shared" si="48"/>
        <v>4072.4477963574936</v>
      </c>
      <c r="AE147" s="9">
        <f t="shared" si="49"/>
        <v>4130.0674523910411</v>
      </c>
      <c r="AF147" s="30">
        <f t="shared" si="50"/>
        <v>57.619656033547471</v>
      </c>
      <c r="AH147" s="27">
        <f t="shared" si="51"/>
        <v>-5.4841050072298558E-2</v>
      </c>
      <c r="AI147" s="27">
        <f t="shared" si="52"/>
        <v>1.4148654301986197E-2</v>
      </c>
      <c r="AJ147" s="22">
        <f t="shared" si="53"/>
        <v>57.619656033547471</v>
      </c>
    </row>
    <row r="148" spans="1:36" x14ac:dyDescent="0.2">
      <c r="A148" s="1" t="s">
        <v>40</v>
      </c>
      <c r="B148" s="4" t="s">
        <v>312</v>
      </c>
      <c r="C148" s="4">
        <v>2058</v>
      </c>
      <c r="D148" s="1" t="s">
        <v>313</v>
      </c>
      <c r="E148" s="9">
        <v>1395979.9820220957</v>
      </c>
      <c r="F148" s="9">
        <v>22800.592481366293</v>
      </c>
      <c r="G148" s="9">
        <v>78480</v>
      </c>
      <c r="H148" s="16">
        <f t="shared" si="44"/>
        <v>1497260.5745034621</v>
      </c>
      <c r="J148" s="9">
        <v>1453700.7509489837</v>
      </c>
      <c r="K148" s="9">
        <v>21497.772220266226</v>
      </c>
      <c r="L148" s="9">
        <v>81467.723785166236</v>
      </c>
      <c r="M148" s="18">
        <f t="shared" si="43"/>
        <v>1556666.2469544162</v>
      </c>
      <c r="O148" s="9">
        <f t="shared" si="54"/>
        <v>57720.768926888006</v>
      </c>
      <c r="P148" s="9">
        <f t="shared" si="55"/>
        <v>-1302.820261100067</v>
      </c>
      <c r="Q148" s="9">
        <f t="shared" si="56"/>
        <v>2987.7237851662358</v>
      </c>
      <c r="R148" s="13">
        <f t="shared" si="45"/>
        <v>59405.672450954175</v>
      </c>
      <c r="T148" s="9">
        <v>0</v>
      </c>
      <c r="U148" s="9">
        <v>0</v>
      </c>
      <c r="W148" s="21">
        <f t="shared" si="46"/>
        <v>3647.2508341991311</v>
      </c>
      <c r="X148" s="21">
        <f t="shared" si="47"/>
        <v>3633.4938994316503</v>
      </c>
      <c r="Y148" s="9">
        <f t="shared" si="57"/>
        <v>-13.756934767480743</v>
      </c>
      <c r="Z148" s="9">
        <f t="shared" si="58"/>
        <v>17</v>
      </c>
      <c r="AA148" s="24">
        <v>389</v>
      </c>
      <c r="AB148" s="21">
        <v>406</v>
      </c>
      <c r="AD148" s="9">
        <f t="shared" si="48"/>
        <v>3588.6374859179837</v>
      </c>
      <c r="AE148" s="9">
        <f t="shared" si="49"/>
        <v>3580.5437215492211</v>
      </c>
      <c r="AF148" s="30">
        <f t="shared" si="50"/>
        <v>-8.0937643687625496</v>
      </c>
      <c r="AH148" s="27">
        <f t="shared" si="51"/>
        <v>4.1347848586824831E-2</v>
      </c>
      <c r="AI148" s="27">
        <f t="shared" si="52"/>
        <v>-2.2553864525248768E-3</v>
      </c>
      <c r="AJ148" s="22">
        <f t="shared" si="53"/>
        <v>-8.0937643687625496</v>
      </c>
    </row>
    <row r="149" spans="1:36" x14ac:dyDescent="0.2">
      <c r="A149" s="1" t="s">
        <v>51</v>
      </c>
      <c r="B149" s="4">
        <v>0</v>
      </c>
      <c r="C149" s="4">
        <v>3368</v>
      </c>
      <c r="D149" s="1" t="s">
        <v>314</v>
      </c>
      <c r="E149" s="9">
        <v>802836.21991344448</v>
      </c>
      <c r="F149" s="9">
        <v>0</v>
      </c>
      <c r="G149" s="9">
        <v>15680</v>
      </c>
      <c r="H149" s="16">
        <f t="shared" si="44"/>
        <v>818516.21991344448</v>
      </c>
      <c r="J149" s="9">
        <v>804077.7870040657</v>
      </c>
      <c r="K149" s="9">
        <v>0</v>
      </c>
      <c r="L149" s="9">
        <v>15624.225352112677</v>
      </c>
      <c r="M149" s="18">
        <f t="shared" si="43"/>
        <v>819702.01235617837</v>
      </c>
      <c r="O149" s="9">
        <f t="shared" si="54"/>
        <v>1241.5670906212181</v>
      </c>
      <c r="P149" s="9">
        <f t="shared" si="55"/>
        <v>0</v>
      </c>
      <c r="Q149" s="9">
        <f t="shared" si="56"/>
        <v>-55.774647887323226</v>
      </c>
      <c r="R149" s="13">
        <f t="shared" si="45"/>
        <v>1185.7924427338949</v>
      </c>
      <c r="T149" s="9">
        <v>0</v>
      </c>
      <c r="U149" s="9">
        <v>0</v>
      </c>
      <c r="W149" s="21">
        <f t="shared" si="46"/>
        <v>3769.1841310490349</v>
      </c>
      <c r="X149" s="21">
        <f t="shared" si="47"/>
        <v>3775.0130845261301</v>
      </c>
      <c r="Y149" s="9">
        <f t="shared" si="57"/>
        <v>5.8289534770951832</v>
      </c>
      <c r="Z149" s="9">
        <f t="shared" si="58"/>
        <v>0</v>
      </c>
      <c r="AA149" s="24">
        <v>213</v>
      </c>
      <c r="AB149" s="21">
        <v>213</v>
      </c>
      <c r="AD149" s="9">
        <f t="shared" si="48"/>
        <v>3769.1841310490349</v>
      </c>
      <c r="AE149" s="9">
        <f t="shared" si="49"/>
        <v>3775.0130845261301</v>
      </c>
      <c r="AF149" s="30">
        <f t="shared" si="50"/>
        <v>5.8289534770951832</v>
      </c>
      <c r="AH149" s="27">
        <f t="shared" si="51"/>
        <v>1.5464761801045057E-3</v>
      </c>
      <c r="AI149" s="27">
        <f t="shared" si="52"/>
        <v>1.5464761801045057E-3</v>
      </c>
      <c r="AJ149" s="22">
        <f t="shared" si="53"/>
        <v>5.8289534770951832</v>
      </c>
    </row>
    <row r="150" spans="1:36" x14ac:dyDescent="0.2">
      <c r="A150" s="1" t="s">
        <v>40</v>
      </c>
      <c r="B150" s="4" t="s">
        <v>315</v>
      </c>
      <c r="C150" s="4">
        <v>2060</v>
      </c>
      <c r="D150" s="1" t="s">
        <v>316</v>
      </c>
      <c r="E150" s="9">
        <v>2671215.7100662203</v>
      </c>
      <c r="F150" s="9">
        <v>0</v>
      </c>
      <c r="G150" s="9">
        <v>314160</v>
      </c>
      <c r="H150" s="16">
        <f t="shared" si="44"/>
        <v>2985375.7100662203</v>
      </c>
      <c r="J150" s="9">
        <v>2697052.2296059774</v>
      </c>
      <c r="K150" s="9">
        <v>0</v>
      </c>
      <c r="L150" s="9">
        <v>314160</v>
      </c>
      <c r="M150" s="18">
        <f t="shared" si="43"/>
        <v>3011212.2296059774</v>
      </c>
      <c r="O150" s="9">
        <f t="shared" si="54"/>
        <v>25836.519539757166</v>
      </c>
      <c r="P150" s="9">
        <f t="shared" si="55"/>
        <v>0</v>
      </c>
      <c r="Q150" s="9">
        <f t="shared" si="56"/>
        <v>0</v>
      </c>
      <c r="R150" s="13">
        <f t="shared" si="45"/>
        <v>25836.519539757166</v>
      </c>
      <c r="T150" s="9">
        <v>0</v>
      </c>
      <c r="U150" s="9">
        <v>0</v>
      </c>
      <c r="W150" s="21">
        <f t="shared" si="46"/>
        <v>4315.3727141619065</v>
      </c>
      <c r="X150" s="21">
        <f t="shared" si="47"/>
        <v>4329.1368051460313</v>
      </c>
      <c r="Y150" s="9">
        <f t="shared" si="57"/>
        <v>13.764090984124778</v>
      </c>
      <c r="Z150" s="9">
        <f t="shared" si="58"/>
        <v>4</v>
      </c>
      <c r="AA150" s="24">
        <v>619</v>
      </c>
      <c r="AB150" s="21">
        <v>623</v>
      </c>
      <c r="AD150" s="9">
        <f t="shared" si="48"/>
        <v>4315.3727141619065</v>
      </c>
      <c r="AE150" s="9">
        <f t="shared" si="49"/>
        <v>4329.1368051460313</v>
      </c>
      <c r="AF150" s="30">
        <f t="shared" si="50"/>
        <v>13.764090984124778</v>
      </c>
      <c r="AH150" s="27">
        <f t="shared" si="51"/>
        <v>9.6721951141551799E-3</v>
      </c>
      <c r="AI150" s="27">
        <f t="shared" si="52"/>
        <v>3.1895485965685033E-3</v>
      </c>
      <c r="AJ150" s="22">
        <f t="shared" si="53"/>
        <v>13.764090984124778</v>
      </c>
    </row>
    <row r="151" spans="1:36" x14ac:dyDescent="0.2">
      <c r="A151" s="1" t="s">
        <v>40</v>
      </c>
      <c r="B151" s="4" t="s">
        <v>317</v>
      </c>
      <c r="C151" s="4">
        <v>2061</v>
      </c>
      <c r="D151" s="1" t="s">
        <v>318</v>
      </c>
      <c r="E151" s="9">
        <v>2157597.0134443534</v>
      </c>
      <c r="F151" s="9">
        <v>37553.917028132732</v>
      </c>
      <c r="G151" s="9">
        <v>215300</v>
      </c>
      <c r="H151" s="16">
        <f t="shared" si="44"/>
        <v>2410450.9304724862</v>
      </c>
      <c r="J151" s="9">
        <v>2259666.1933169686</v>
      </c>
      <c r="K151" s="9">
        <v>12092.496873899776</v>
      </c>
      <c r="L151" s="9">
        <v>225860</v>
      </c>
      <c r="M151" s="18">
        <f t="shared" si="43"/>
        <v>2497618.6901908685</v>
      </c>
      <c r="O151" s="9">
        <f t="shared" si="54"/>
        <v>102069.17987261526</v>
      </c>
      <c r="P151" s="9">
        <f t="shared" si="55"/>
        <v>-25461.420154232954</v>
      </c>
      <c r="Q151" s="9">
        <f t="shared" si="56"/>
        <v>10560</v>
      </c>
      <c r="R151" s="13">
        <f t="shared" si="45"/>
        <v>87167.759718382309</v>
      </c>
      <c r="T151" s="9">
        <v>0</v>
      </c>
      <c r="U151" s="9">
        <v>0</v>
      </c>
      <c r="W151" s="21">
        <f t="shared" si="46"/>
        <v>3778.2287959939522</v>
      </c>
      <c r="X151" s="21">
        <f t="shared" si="47"/>
        <v>3730.3098361098005</v>
      </c>
      <c r="Y151" s="9">
        <f t="shared" si="57"/>
        <v>-47.918959884151718</v>
      </c>
      <c r="Z151" s="9">
        <f t="shared" si="58"/>
        <v>28</v>
      </c>
      <c r="AA151" s="24">
        <v>581</v>
      </c>
      <c r="AB151" s="21">
        <v>609</v>
      </c>
      <c r="AD151" s="9">
        <f t="shared" si="48"/>
        <v>3713.5921057562018</v>
      </c>
      <c r="AE151" s="9">
        <f t="shared" si="49"/>
        <v>3710.4535194038895</v>
      </c>
      <c r="AF151" s="30">
        <f t="shared" si="50"/>
        <v>-3.1385863523123589</v>
      </c>
      <c r="AH151" s="27">
        <f t="shared" si="51"/>
        <v>4.7306878548962095E-2</v>
      </c>
      <c r="AI151" s="27">
        <f t="shared" si="52"/>
        <v>-8.4516184409355599E-4</v>
      </c>
      <c r="AJ151" s="22">
        <f t="shared" si="53"/>
        <v>-3.1385863523123589</v>
      </c>
    </row>
    <row r="152" spans="1:36" x14ac:dyDescent="0.2">
      <c r="A152" s="1" t="s">
        <v>40</v>
      </c>
      <c r="B152" s="4" t="s">
        <v>319</v>
      </c>
      <c r="C152" s="4">
        <v>2200</v>
      </c>
      <c r="D152" s="1" t="s">
        <v>320</v>
      </c>
      <c r="E152" s="9">
        <v>907727.49928823847</v>
      </c>
      <c r="F152" s="9">
        <v>0</v>
      </c>
      <c r="G152" s="9">
        <v>88740</v>
      </c>
      <c r="H152" s="16">
        <f t="shared" si="44"/>
        <v>996467.49928823847</v>
      </c>
      <c r="J152" s="9">
        <v>909996.64445972943</v>
      </c>
      <c r="K152" s="9">
        <v>0</v>
      </c>
      <c r="L152" s="9">
        <v>89586.315789473694</v>
      </c>
      <c r="M152" s="18">
        <f t="shared" si="43"/>
        <v>999582.96024920314</v>
      </c>
      <c r="O152" s="9">
        <f t="shared" si="54"/>
        <v>2269.1451714909635</v>
      </c>
      <c r="P152" s="9">
        <f t="shared" si="55"/>
        <v>0</v>
      </c>
      <c r="Q152" s="9">
        <f t="shared" si="56"/>
        <v>846.31578947369417</v>
      </c>
      <c r="R152" s="13">
        <f t="shared" si="45"/>
        <v>3115.4609609646577</v>
      </c>
      <c r="T152" s="9">
        <v>0</v>
      </c>
      <c r="U152" s="9">
        <v>0</v>
      </c>
      <c r="W152" s="21">
        <f t="shared" si="46"/>
        <v>4302.0260629774339</v>
      </c>
      <c r="X152" s="21">
        <f t="shared" si="47"/>
        <v>4312.7803054963479</v>
      </c>
      <c r="Y152" s="9">
        <f t="shared" si="57"/>
        <v>10.754242518913998</v>
      </c>
      <c r="Z152" s="9">
        <f t="shared" si="58"/>
        <v>0</v>
      </c>
      <c r="AA152" s="24">
        <v>211</v>
      </c>
      <c r="AB152" s="21">
        <v>211</v>
      </c>
      <c r="AD152" s="9">
        <f t="shared" si="48"/>
        <v>4302.0260629774339</v>
      </c>
      <c r="AE152" s="9">
        <f t="shared" si="49"/>
        <v>4312.7803054963479</v>
      </c>
      <c r="AF152" s="30">
        <f t="shared" si="50"/>
        <v>10.754242518913998</v>
      </c>
      <c r="AH152" s="27">
        <f t="shared" si="51"/>
        <v>2.4998087788132839E-3</v>
      </c>
      <c r="AI152" s="27">
        <f t="shared" si="52"/>
        <v>2.4998087788130618E-3</v>
      </c>
      <c r="AJ152" s="22">
        <f t="shared" si="53"/>
        <v>10.754242518913998</v>
      </c>
    </row>
    <row r="153" spans="1:36" x14ac:dyDescent="0.2">
      <c r="A153" s="1" t="s">
        <v>40</v>
      </c>
      <c r="B153" s="4" t="s">
        <v>321</v>
      </c>
      <c r="C153" s="4">
        <v>3362</v>
      </c>
      <c r="D153" s="1" t="s">
        <v>322</v>
      </c>
      <c r="E153" s="9">
        <v>1224758.4871679165</v>
      </c>
      <c r="F153" s="9">
        <v>134369.91702813274</v>
      </c>
      <c r="G153" s="9">
        <v>135160</v>
      </c>
      <c r="H153" s="16">
        <f t="shared" si="44"/>
        <v>1494288.4041960493</v>
      </c>
      <c r="J153" s="9">
        <v>1332047.3465150378</v>
      </c>
      <c r="K153" s="9">
        <v>72612.75</v>
      </c>
      <c r="L153" s="9">
        <v>143817.88819875778</v>
      </c>
      <c r="M153" s="18">
        <f t="shared" si="43"/>
        <v>1548477.9847137956</v>
      </c>
      <c r="O153" s="9">
        <f t="shared" si="54"/>
        <v>107288.85934712132</v>
      </c>
      <c r="P153" s="9">
        <f t="shared" si="55"/>
        <v>-61757.167028132739</v>
      </c>
      <c r="Q153" s="9">
        <f t="shared" si="56"/>
        <v>8657.888198757777</v>
      </c>
      <c r="R153" s="13">
        <f t="shared" si="45"/>
        <v>54189.580517746363</v>
      </c>
      <c r="T153" s="9">
        <v>0</v>
      </c>
      <c r="U153" s="9">
        <v>-40020.023896804778</v>
      </c>
      <c r="W153" s="21">
        <f t="shared" si="46"/>
        <v>4273.9886924404063</v>
      </c>
      <c r="X153" s="21">
        <f t="shared" si="47"/>
        <v>4048.0118055188409</v>
      </c>
      <c r="Y153" s="9">
        <f t="shared" si="57"/>
        <v>-225.97688692156544</v>
      </c>
      <c r="Z153" s="9">
        <f t="shared" si="58"/>
        <v>29</v>
      </c>
      <c r="AA153" s="24">
        <v>318</v>
      </c>
      <c r="AB153" s="21">
        <v>347</v>
      </c>
      <c r="AD153" s="9">
        <f t="shared" si="48"/>
        <v>3851.4417835469071</v>
      </c>
      <c r="AE153" s="9">
        <f t="shared" si="49"/>
        <v>3838.7531599856998</v>
      </c>
      <c r="AF153" s="30">
        <f t="shared" si="50"/>
        <v>-12.688623561207351</v>
      </c>
      <c r="AH153" s="27">
        <f t="shared" si="51"/>
        <v>0.12027586237394239</v>
      </c>
      <c r="AI153" s="27">
        <f t="shared" si="52"/>
        <v>2.6650502117906871E-2</v>
      </c>
      <c r="AJ153" s="22">
        <f t="shared" si="53"/>
        <v>102.64285740941159</v>
      </c>
    </row>
    <row r="154" spans="1:36" x14ac:dyDescent="0.2">
      <c r="A154" s="1" t="s">
        <v>40</v>
      </c>
      <c r="B154" s="4" t="s">
        <v>323</v>
      </c>
      <c r="C154" s="4">
        <v>2135</v>
      </c>
      <c r="D154" s="1" t="s">
        <v>324</v>
      </c>
      <c r="E154" s="9">
        <v>1039810.3365227138</v>
      </c>
      <c r="F154" s="9">
        <v>29558.357330699546</v>
      </c>
      <c r="G154" s="9">
        <v>88440</v>
      </c>
      <c r="H154" s="16">
        <f t="shared" si="44"/>
        <v>1157808.6938534132</v>
      </c>
      <c r="J154" s="9">
        <v>1087726.7782862037</v>
      </c>
      <c r="K154" s="9">
        <v>34949.596475099534</v>
      </c>
      <c r="L154" s="9">
        <v>91529.606986899569</v>
      </c>
      <c r="M154" s="18">
        <f t="shared" si="43"/>
        <v>1214205.9817482028</v>
      </c>
      <c r="O154" s="9">
        <f t="shared" si="54"/>
        <v>47916.441763489973</v>
      </c>
      <c r="P154" s="9">
        <f t="shared" si="55"/>
        <v>5391.2391443999877</v>
      </c>
      <c r="Q154" s="9">
        <f t="shared" si="56"/>
        <v>3089.6069868995692</v>
      </c>
      <c r="R154" s="13">
        <f t="shared" si="45"/>
        <v>56397.28789478953</v>
      </c>
      <c r="T154" s="9">
        <v>0</v>
      </c>
      <c r="U154" s="9">
        <v>-23567.806608931976</v>
      </c>
      <c r="W154" s="21">
        <f t="shared" si="46"/>
        <v>4649.4291037104922</v>
      </c>
      <c r="X154" s="21">
        <f t="shared" si="47"/>
        <v>4717.1276250474921</v>
      </c>
      <c r="Y154" s="9">
        <f t="shared" si="57"/>
        <v>67.698521336999875</v>
      </c>
      <c r="Z154" s="9">
        <f t="shared" si="58"/>
        <v>8</v>
      </c>
      <c r="AA154" s="24">
        <v>230</v>
      </c>
      <c r="AB154" s="21">
        <v>238</v>
      </c>
      <c r="AD154" s="9">
        <f t="shared" si="48"/>
        <v>4520.9145066204946</v>
      </c>
      <c r="AE154" s="9">
        <f t="shared" si="49"/>
        <v>4570.2805810344698</v>
      </c>
      <c r="AF154" s="30">
        <f t="shared" si="50"/>
        <v>49.366074413975184</v>
      </c>
      <c r="AH154" s="27">
        <f t="shared" si="51"/>
        <v>6.8747391578618533E-2</v>
      </c>
      <c r="AI154" s="27">
        <f t="shared" si="52"/>
        <v>3.2823109508749004E-2</v>
      </c>
      <c r="AJ154" s="22">
        <f t="shared" si="53"/>
        <v>148.39047193049646</v>
      </c>
    </row>
    <row r="155" spans="1:36" x14ac:dyDescent="0.2">
      <c r="A155" s="1" t="s">
        <v>40</v>
      </c>
      <c r="B155" s="4" t="s">
        <v>325</v>
      </c>
      <c r="C155" s="4">
        <v>2071</v>
      </c>
      <c r="D155" s="1" t="s">
        <v>326</v>
      </c>
      <c r="E155" s="9">
        <v>1639161.7491326346</v>
      </c>
      <c r="F155" s="9">
        <v>0</v>
      </c>
      <c r="G155" s="9">
        <v>134640</v>
      </c>
      <c r="H155" s="16">
        <f t="shared" si="44"/>
        <v>1773801.7491326346</v>
      </c>
      <c r="J155" s="9">
        <v>1645644.513962032</v>
      </c>
      <c r="K155" s="9">
        <v>0</v>
      </c>
      <c r="L155" s="9">
        <v>134954.57943925232</v>
      </c>
      <c r="M155" s="18">
        <f t="shared" si="43"/>
        <v>1780599.0934012844</v>
      </c>
      <c r="O155" s="9">
        <f t="shared" si="54"/>
        <v>6482.7648293974344</v>
      </c>
      <c r="P155" s="9">
        <f t="shared" si="55"/>
        <v>0</v>
      </c>
      <c r="Q155" s="9">
        <f t="shared" si="56"/>
        <v>314.57943925232394</v>
      </c>
      <c r="R155" s="13">
        <f t="shared" si="45"/>
        <v>6797.3442686497583</v>
      </c>
      <c r="T155" s="9">
        <v>0</v>
      </c>
      <c r="U155" s="9">
        <v>0</v>
      </c>
      <c r="W155" s="21">
        <f t="shared" si="46"/>
        <v>3820.8898581180292</v>
      </c>
      <c r="X155" s="21">
        <f t="shared" si="47"/>
        <v>3836.0011980466948</v>
      </c>
      <c r="Y155" s="9">
        <f t="shared" si="57"/>
        <v>15.111339928665529</v>
      </c>
      <c r="Z155" s="9">
        <f t="shared" si="58"/>
        <v>0</v>
      </c>
      <c r="AA155" s="24">
        <v>429</v>
      </c>
      <c r="AB155" s="21">
        <v>429</v>
      </c>
      <c r="AD155" s="9">
        <f t="shared" si="48"/>
        <v>3820.8898581180292</v>
      </c>
      <c r="AE155" s="9">
        <f t="shared" si="49"/>
        <v>3836.0011980466948</v>
      </c>
      <c r="AF155" s="30">
        <f t="shared" si="50"/>
        <v>15.111339928665529</v>
      </c>
      <c r="AH155" s="27">
        <f t="shared" si="51"/>
        <v>3.9549268599194942E-3</v>
      </c>
      <c r="AI155" s="27">
        <f t="shared" si="52"/>
        <v>3.9549268599197163E-3</v>
      </c>
      <c r="AJ155" s="22">
        <f t="shared" si="53"/>
        <v>15.111339928665529</v>
      </c>
    </row>
    <row r="156" spans="1:36" x14ac:dyDescent="0.2">
      <c r="A156" s="1" t="s">
        <v>40</v>
      </c>
      <c r="B156" s="4" t="s">
        <v>327</v>
      </c>
      <c r="C156" s="4">
        <v>2193</v>
      </c>
      <c r="D156" s="1" t="s">
        <v>328</v>
      </c>
      <c r="E156" s="9">
        <v>1790926.159983946</v>
      </c>
      <c r="F156" s="9">
        <v>9015.5491939414278</v>
      </c>
      <c r="G156" s="9">
        <v>198000</v>
      </c>
      <c r="H156" s="16">
        <f t="shared" si="44"/>
        <v>1997941.7091778875</v>
      </c>
      <c r="J156" s="9">
        <v>1754515.8157375634</v>
      </c>
      <c r="K156" s="9">
        <v>9015.5491939414278</v>
      </c>
      <c r="L156" s="9">
        <v>196503.77833753149</v>
      </c>
      <c r="M156" s="18">
        <f t="shared" si="43"/>
        <v>1960035.1432690364</v>
      </c>
      <c r="O156" s="9">
        <f t="shared" si="54"/>
        <v>-36410.344246382592</v>
      </c>
      <c r="P156" s="9">
        <f t="shared" si="55"/>
        <v>0</v>
      </c>
      <c r="Q156" s="9">
        <f t="shared" si="56"/>
        <v>-1496.2216624685097</v>
      </c>
      <c r="R156" s="13">
        <f t="shared" si="45"/>
        <v>-37906.565908851102</v>
      </c>
      <c r="T156" s="9">
        <v>0</v>
      </c>
      <c r="U156" s="9">
        <v>0</v>
      </c>
      <c r="W156" s="21">
        <f t="shared" si="46"/>
        <v>4444.3005164886108</v>
      </c>
      <c r="X156" s="21">
        <f t="shared" si="47"/>
        <v>4475.9679312982362</v>
      </c>
      <c r="Y156" s="9">
        <f t="shared" si="57"/>
        <v>31.66741480962537</v>
      </c>
      <c r="Z156" s="9">
        <f t="shared" si="58"/>
        <v>-11</v>
      </c>
      <c r="AA156" s="24">
        <v>405</v>
      </c>
      <c r="AB156" s="21">
        <v>394</v>
      </c>
      <c r="AD156" s="9">
        <f t="shared" si="48"/>
        <v>4422.0399011949285</v>
      </c>
      <c r="AE156" s="9">
        <f t="shared" si="49"/>
        <v>4453.0858267450849</v>
      </c>
      <c r="AF156" s="30">
        <f t="shared" si="50"/>
        <v>31.045925550156426</v>
      </c>
      <c r="AH156" s="27">
        <f t="shared" si="51"/>
        <v>-2.0330455302919326E-2</v>
      </c>
      <c r="AI156" s="27">
        <f t="shared" si="52"/>
        <v>7.0207248789788679E-3</v>
      </c>
      <c r="AJ156" s="22">
        <f t="shared" si="53"/>
        <v>31.045925550156426</v>
      </c>
    </row>
    <row r="157" spans="1:36" x14ac:dyDescent="0.2">
      <c r="A157" s="1" t="s">
        <v>40</v>
      </c>
      <c r="B157" s="4" t="s">
        <v>329</v>
      </c>
      <c r="C157" s="4">
        <v>3378</v>
      </c>
      <c r="D157" s="1" t="s">
        <v>330</v>
      </c>
      <c r="E157" s="9">
        <v>2433312.2802415569</v>
      </c>
      <c r="F157" s="9">
        <v>24141.803803799557</v>
      </c>
      <c r="G157" s="9">
        <v>317460</v>
      </c>
      <c r="H157" s="16">
        <f t="shared" si="44"/>
        <v>2774914.0840453566</v>
      </c>
      <c r="J157" s="9">
        <v>2530956.3999414551</v>
      </c>
      <c r="K157" s="9">
        <v>14779.718401432972</v>
      </c>
      <c r="L157" s="9">
        <v>324324</v>
      </c>
      <c r="M157" s="18">
        <f t="shared" si="43"/>
        <v>2870060.1183428881</v>
      </c>
      <c r="O157" s="9">
        <f t="shared" si="54"/>
        <v>97644.119699898176</v>
      </c>
      <c r="P157" s="9">
        <f t="shared" si="55"/>
        <v>-9362.0854023665852</v>
      </c>
      <c r="Q157" s="9">
        <f t="shared" si="56"/>
        <v>6864</v>
      </c>
      <c r="R157" s="13">
        <f t="shared" si="45"/>
        <v>95146.034297531587</v>
      </c>
      <c r="T157" s="9">
        <v>0</v>
      </c>
      <c r="U157" s="9">
        <v>-11709.892113618087</v>
      </c>
      <c r="W157" s="21">
        <f t="shared" si="46"/>
        <v>4476.2369472593018</v>
      </c>
      <c r="X157" s="21">
        <f t="shared" si="47"/>
        <v>4435.0803455451014</v>
      </c>
      <c r="Y157" s="9">
        <f t="shared" si="57"/>
        <v>-41.156601714200406</v>
      </c>
      <c r="Z157" s="9">
        <f t="shared" si="58"/>
        <v>25</v>
      </c>
      <c r="AA157" s="24">
        <v>549</v>
      </c>
      <c r="AB157" s="21">
        <v>574</v>
      </c>
      <c r="AD157" s="9">
        <f t="shared" si="48"/>
        <v>4432.2628055401765</v>
      </c>
      <c r="AE157" s="9">
        <f t="shared" si="49"/>
        <v>4409.3317072150785</v>
      </c>
      <c r="AF157" s="30">
        <f t="shared" si="50"/>
        <v>-22.931098325097992</v>
      </c>
      <c r="AH157" s="27">
        <f t="shared" si="51"/>
        <v>4.4940393677157076E-2</v>
      </c>
      <c r="AI157" s="27">
        <f t="shared" si="52"/>
        <v>-5.7094751087249929E-4</v>
      </c>
      <c r="AJ157" s="22">
        <f t="shared" si="53"/>
        <v>-2.5305894163557241</v>
      </c>
    </row>
    <row r="158" spans="1:36" x14ac:dyDescent="0.2">
      <c r="A158" s="1" t="s">
        <v>51</v>
      </c>
      <c r="B158" s="4">
        <v>0</v>
      </c>
      <c r="C158" s="4">
        <v>2012</v>
      </c>
      <c r="D158" s="1" t="s">
        <v>331</v>
      </c>
      <c r="E158" s="9">
        <v>2712441.9876634437</v>
      </c>
      <c r="F158" s="9">
        <v>0</v>
      </c>
      <c r="G158" s="9">
        <v>352440</v>
      </c>
      <c r="H158" s="16">
        <f t="shared" si="44"/>
        <v>3064881.9876634437</v>
      </c>
      <c r="J158" s="9">
        <v>2611768.1191419479</v>
      </c>
      <c r="K158" s="9">
        <v>0</v>
      </c>
      <c r="L158" s="9">
        <v>346556.19365609344</v>
      </c>
      <c r="M158" s="18">
        <f t="shared" si="43"/>
        <v>2958324.3127980414</v>
      </c>
      <c r="O158" s="9">
        <f t="shared" si="54"/>
        <v>-100673.86852149572</v>
      </c>
      <c r="P158" s="9">
        <f t="shared" si="55"/>
        <v>0</v>
      </c>
      <c r="Q158" s="9">
        <f t="shared" si="56"/>
        <v>-5883.8063439065591</v>
      </c>
      <c r="R158" s="13">
        <f t="shared" si="45"/>
        <v>-106557.67486540228</v>
      </c>
      <c r="T158" s="9">
        <v>0</v>
      </c>
      <c r="U158" s="9">
        <v>-2438.1853287797421</v>
      </c>
      <c r="W158" s="21">
        <f t="shared" si="46"/>
        <v>4381.9741319280192</v>
      </c>
      <c r="X158" s="21">
        <f t="shared" si="47"/>
        <v>4396.916025491495</v>
      </c>
      <c r="Y158" s="9">
        <f t="shared" si="57"/>
        <v>14.941893563475787</v>
      </c>
      <c r="Z158" s="9">
        <f t="shared" si="58"/>
        <v>-25</v>
      </c>
      <c r="AA158" s="24">
        <v>619</v>
      </c>
      <c r="AB158" s="21">
        <v>594</v>
      </c>
      <c r="AD158" s="9">
        <f t="shared" si="48"/>
        <v>4381.9741319280192</v>
      </c>
      <c r="AE158" s="9">
        <f t="shared" si="49"/>
        <v>4396.916025491495</v>
      </c>
      <c r="AF158" s="30">
        <f t="shared" si="50"/>
        <v>14.941893563475787</v>
      </c>
      <c r="AH158" s="27">
        <f t="shared" si="51"/>
        <v>-3.6216694638818159E-2</v>
      </c>
      <c r="AI158" s="27">
        <f t="shared" si="52"/>
        <v>4.3465757888407897E-3</v>
      </c>
      <c r="AJ158" s="22">
        <f t="shared" si="53"/>
        <v>19.046582669165218</v>
      </c>
    </row>
    <row r="159" spans="1:36" x14ac:dyDescent="0.2">
      <c r="A159" s="1" t="s">
        <v>40</v>
      </c>
      <c r="B159" s="4" t="s">
        <v>332</v>
      </c>
      <c r="C159" s="4">
        <v>2074</v>
      </c>
      <c r="D159" s="1" t="s">
        <v>333</v>
      </c>
      <c r="E159" s="9">
        <v>2405391.8618670334</v>
      </c>
      <c r="F159" s="9">
        <v>0</v>
      </c>
      <c r="G159" s="9">
        <v>289180</v>
      </c>
      <c r="H159" s="16">
        <f t="shared" si="44"/>
        <v>2694571.8618670334</v>
      </c>
      <c r="J159" s="9">
        <v>2416462.0404542857</v>
      </c>
      <c r="K159" s="9">
        <v>0</v>
      </c>
      <c r="L159" s="9">
        <v>291394.1252006421</v>
      </c>
      <c r="M159" s="18">
        <f t="shared" si="43"/>
        <v>2707856.165654928</v>
      </c>
      <c r="O159" s="9">
        <f t="shared" si="54"/>
        <v>11070.178587252274</v>
      </c>
      <c r="P159" s="9">
        <f t="shared" si="55"/>
        <v>0</v>
      </c>
      <c r="Q159" s="9">
        <f t="shared" si="56"/>
        <v>2214.1252006420982</v>
      </c>
      <c r="R159" s="13">
        <f t="shared" si="45"/>
        <v>13284.303787894372</v>
      </c>
      <c r="T159" s="9">
        <v>0</v>
      </c>
      <c r="U159" s="9">
        <v>0</v>
      </c>
      <c r="W159" s="21">
        <f t="shared" si="46"/>
        <v>3836.3506568852208</v>
      </c>
      <c r="X159" s="21">
        <f t="shared" si="47"/>
        <v>3847.8694911692446</v>
      </c>
      <c r="Y159" s="9">
        <f t="shared" si="57"/>
        <v>11.518834284023796</v>
      </c>
      <c r="Z159" s="9">
        <f t="shared" si="58"/>
        <v>1</v>
      </c>
      <c r="AA159" s="24">
        <v>627</v>
      </c>
      <c r="AB159" s="21">
        <v>628</v>
      </c>
      <c r="AD159" s="9">
        <f t="shared" si="48"/>
        <v>3836.3506568852208</v>
      </c>
      <c r="AE159" s="9">
        <f t="shared" si="49"/>
        <v>3847.8694911692446</v>
      </c>
      <c r="AF159" s="30">
        <f t="shared" si="50"/>
        <v>11.518834284023796</v>
      </c>
      <c r="AH159" s="27">
        <f t="shared" si="51"/>
        <v>4.6022349882981484E-3</v>
      </c>
      <c r="AI159" s="27">
        <f t="shared" si="52"/>
        <v>3.002549900737117E-3</v>
      </c>
      <c r="AJ159" s="22">
        <f t="shared" si="53"/>
        <v>11.518834284023796</v>
      </c>
    </row>
    <row r="160" spans="1:36" x14ac:dyDescent="0.2">
      <c r="A160" s="1" t="s">
        <v>40</v>
      </c>
      <c r="B160" s="4" t="s">
        <v>334</v>
      </c>
      <c r="C160" s="4">
        <v>2117</v>
      </c>
      <c r="D160" s="1" t="s">
        <v>335</v>
      </c>
      <c r="E160" s="9">
        <v>1448455.6861286871</v>
      </c>
      <c r="F160" s="9">
        <v>0</v>
      </c>
      <c r="G160" s="9">
        <v>66000</v>
      </c>
      <c r="H160" s="16">
        <f t="shared" si="44"/>
        <v>1514455.6861286871</v>
      </c>
      <c r="J160" s="9">
        <v>1471904.9663884356</v>
      </c>
      <c r="K160" s="9">
        <v>0</v>
      </c>
      <c r="L160" s="9">
        <v>65841.726618705041</v>
      </c>
      <c r="M160" s="18">
        <f t="shared" si="43"/>
        <v>1537746.6930071407</v>
      </c>
      <c r="O160" s="9">
        <f t="shared" si="54"/>
        <v>23449.280259748455</v>
      </c>
      <c r="P160" s="9">
        <f t="shared" si="55"/>
        <v>0</v>
      </c>
      <c r="Q160" s="9">
        <f t="shared" si="56"/>
        <v>-158.27338129495911</v>
      </c>
      <c r="R160" s="13">
        <f t="shared" si="45"/>
        <v>23291.006878453496</v>
      </c>
      <c r="T160" s="9">
        <v>0</v>
      </c>
      <c r="U160" s="9">
        <v>0</v>
      </c>
      <c r="W160" s="21">
        <f t="shared" si="46"/>
        <v>3524.2230806050779</v>
      </c>
      <c r="X160" s="21">
        <f t="shared" si="47"/>
        <v>3529.7481208355771</v>
      </c>
      <c r="Y160" s="9">
        <f t="shared" si="57"/>
        <v>5.5250402304991439</v>
      </c>
      <c r="Z160" s="9">
        <f t="shared" si="58"/>
        <v>6</v>
      </c>
      <c r="AA160" s="24">
        <v>411</v>
      </c>
      <c r="AB160" s="21">
        <v>417</v>
      </c>
      <c r="AD160" s="9">
        <f t="shared" si="48"/>
        <v>3524.2230806050779</v>
      </c>
      <c r="AE160" s="9">
        <f t="shared" si="49"/>
        <v>3529.7481208355771</v>
      </c>
      <c r="AF160" s="30">
        <f t="shared" si="50"/>
        <v>5.5250402304991439</v>
      </c>
      <c r="AH160" s="27">
        <f t="shared" si="51"/>
        <v>1.6189159588597235E-2</v>
      </c>
      <c r="AI160" s="27">
        <f t="shared" si="52"/>
        <v>1.5677328319267936E-3</v>
      </c>
      <c r="AJ160" s="22">
        <f t="shared" si="53"/>
        <v>5.5250402304991439</v>
      </c>
    </row>
    <row r="161" spans="1:36" x14ac:dyDescent="0.2">
      <c r="A161" s="1" t="s">
        <v>40</v>
      </c>
      <c r="B161" s="4" t="s">
        <v>336</v>
      </c>
      <c r="C161" s="4">
        <v>3035</v>
      </c>
      <c r="D161" s="1" t="s">
        <v>337</v>
      </c>
      <c r="E161" s="9">
        <v>503840.05931025289</v>
      </c>
      <c r="F161" s="9">
        <v>0</v>
      </c>
      <c r="G161" s="9">
        <v>19060</v>
      </c>
      <c r="H161" s="16">
        <f t="shared" si="44"/>
        <v>522900.05931025289</v>
      </c>
      <c r="J161" s="9">
        <v>506644.9160746928</v>
      </c>
      <c r="K161" s="9">
        <v>0</v>
      </c>
      <c r="L161" s="9">
        <v>19739.603960396042</v>
      </c>
      <c r="M161" s="18">
        <f t="shared" si="43"/>
        <v>526384.52003508888</v>
      </c>
      <c r="O161" s="9">
        <f t="shared" si="54"/>
        <v>2804.8567644399009</v>
      </c>
      <c r="P161" s="9">
        <f t="shared" si="55"/>
        <v>0</v>
      </c>
      <c r="Q161" s="9">
        <f t="shared" si="56"/>
        <v>679.60396039604166</v>
      </c>
      <c r="R161" s="13">
        <f t="shared" si="45"/>
        <v>3484.4607248359425</v>
      </c>
      <c r="T161" s="9">
        <v>2275.4065551593667</v>
      </c>
      <c r="U161" s="9">
        <v>0</v>
      </c>
      <c r="W161" s="21">
        <f t="shared" si="46"/>
        <v>4844.6159549062777</v>
      </c>
      <c r="X161" s="21">
        <f t="shared" si="47"/>
        <v>4825.1896769018358</v>
      </c>
      <c r="Y161" s="9">
        <f t="shared" si="57"/>
        <v>-19.426278004441883</v>
      </c>
      <c r="Z161" s="9">
        <f t="shared" si="58"/>
        <v>1</v>
      </c>
      <c r="AA161" s="24">
        <v>104</v>
      </c>
      <c r="AB161" s="21">
        <v>105</v>
      </c>
      <c r="AD161" s="9">
        <f t="shared" si="48"/>
        <v>4844.6159549062777</v>
      </c>
      <c r="AE161" s="9">
        <f t="shared" si="49"/>
        <v>4825.1896769018358</v>
      </c>
      <c r="AF161" s="30">
        <f t="shared" si="50"/>
        <v>-19.426278004441883</v>
      </c>
      <c r="AH161" s="27">
        <f t="shared" si="51"/>
        <v>1.0508299201246185E-3</v>
      </c>
      <c r="AI161" s="27">
        <f t="shared" si="52"/>
        <v>-8.4829875076861683E-3</v>
      </c>
      <c r="AJ161" s="22">
        <f t="shared" si="53"/>
        <v>-41.096816625006795</v>
      </c>
    </row>
    <row r="162" spans="1:36" x14ac:dyDescent="0.2">
      <c r="A162" s="1" t="s">
        <v>51</v>
      </c>
      <c r="B162" s="4">
        <v>0</v>
      </c>
      <c r="C162" s="4">
        <v>2078</v>
      </c>
      <c r="D162" s="1" t="s">
        <v>338</v>
      </c>
      <c r="E162" s="9">
        <v>1741154.8203363176</v>
      </c>
      <c r="F162" s="9">
        <v>41259.529839361763</v>
      </c>
      <c r="G162" s="9">
        <v>299480</v>
      </c>
      <c r="H162" s="16">
        <f t="shared" si="44"/>
        <v>2081894.3501756794</v>
      </c>
      <c r="J162" s="9">
        <v>1743970.6883725927</v>
      </c>
      <c r="K162" s="9">
        <v>49999.751484427827</v>
      </c>
      <c r="L162" s="9">
        <v>274492.9577464789</v>
      </c>
      <c r="M162" s="18">
        <f t="shared" si="43"/>
        <v>2068463.3976034995</v>
      </c>
      <c r="O162" s="9">
        <f t="shared" si="54"/>
        <v>2815.868036275031</v>
      </c>
      <c r="P162" s="9">
        <f t="shared" si="55"/>
        <v>8740.2216450660635</v>
      </c>
      <c r="Q162" s="9">
        <f t="shared" si="56"/>
        <v>-24987.042253521096</v>
      </c>
      <c r="R162" s="13">
        <f t="shared" si="45"/>
        <v>-13430.952572180002</v>
      </c>
      <c r="T162" s="9">
        <v>802.13833083678037</v>
      </c>
      <c r="U162" s="9">
        <v>0</v>
      </c>
      <c r="W162" s="21">
        <f t="shared" si="46"/>
        <v>4641.7040369158321</v>
      </c>
      <c r="X162" s="21">
        <f t="shared" si="47"/>
        <v>4599.9242047615908</v>
      </c>
      <c r="Y162" s="9">
        <f t="shared" si="57"/>
        <v>-41.779832154241376</v>
      </c>
      <c r="Z162" s="9">
        <f t="shared" si="58"/>
        <v>6</v>
      </c>
      <c r="AA162" s="24">
        <v>384</v>
      </c>
      <c r="AB162" s="21">
        <v>390</v>
      </c>
      <c r="AD162" s="9">
        <f t="shared" si="48"/>
        <v>4534.2573446258275</v>
      </c>
      <c r="AE162" s="9">
        <f t="shared" si="49"/>
        <v>4471.7197137758785</v>
      </c>
      <c r="AF162" s="30">
        <f t="shared" si="50"/>
        <v>-62.537630849948982</v>
      </c>
      <c r="AH162" s="27">
        <f t="shared" si="51"/>
        <v>1.1565483332776072E-3</v>
      </c>
      <c r="AI162" s="27">
        <f t="shared" si="52"/>
        <v>-1.4245860102618968E-2</v>
      </c>
      <c r="AJ162" s="22">
        <f t="shared" si="53"/>
        <v>-64.594395800811981</v>
      </c>
    </row>
    <row r="163" spans="1:36" x14ac:dyDescent="0.2">
      <c r="A163" s="1" t="s">
        <v>40</v>
      </c>
      <c r="B163" s="4" t="s">
        <v>339</v>
      </c>
      <c r="C163" s="4">
        <v>2202</v>
      </c>
      <c r="D163" s="1" t="s">
        <v>340</v>
      </c>
      <c r="E163" s="9">
        <v>886329.21779661195</v>
      </c>
      <c r="F163" s="9">
        <v>0</v>
      </c>
      <c r="G163" s="9">
        <v>129940</v>
      </c>
      <c r="H163" s="16">
        <f t="shared" si="44"/>
        <v>1016269.2177966119</v>
      </c>
      <c r="J163" s="9">
        <v>905506.27002493083</v>
      </c>
      <c r="K163" s="9">
        <v>0</v>
      </c>
      <c r="L163" s="9">
        <v>129940</v>
      </c>
      <c r="M163" s="18">
        <f t="shared" si="43"/>
        <v>1035446.2700249308</v>
      </c>
      <c r="O163" s="9">
        <f t="shared" si="54"/>
        <v>19177.052228318877</v>
      </c>
      <c r="P163" s="9">
        <f t="shared" si="55"/>
        <v>0</v>
      </c>
      <c r="Q163" s="9">
        <f t="shared" si="56"/>
        <v>0</v>
      </c>
      <c r="R163" s="13">
        <f t="shared" si="45"/>
        <v>19177.052228318877</v>
      </c>
      <c r="T163" s="9">
        <v>0</v>
      </c>
      <c r="U163" s="9">
        <v>0</v>
      </c>
      <c r="W163" s="21">
        <f t="shared" si="46"/>
        <v>4843.3290589978797</v>
      </c>
      <c r="X163" s="21">
        <f t="shared" si="47"/>
        <v>4816.522712898568</v>
      </c>
      <c r="Y163" s="9">
        <f t="shared" si="57"/>
        <v>-26.806346099311668</v>
      </c>
      <c r="Z163" s="9">
        <f t="shared" si="58"/>
        <v>5</v>
      </c>
      <c r="AA163" s="24">
        <v>183</v>
      </c>
      <c r="AB163" s="21">
        <v>188</v>
      </c>
      <c r="AD163" s="9">
        <f t="shared" si="48"/>
        <v>4843.3290589978797</v>
      </c>
      <c r="AE163" s="9">
        <f t="shared" si="49"/>
        <v>4816.522712898568</v>
      </c>
      <c r="AF163" s="30">
        <f t="shared" si="50"/>
        <v>-26.806346099311668</v>
      </c>
      <c r="AH163" s="27">
        <f t="shared" si="51"/>
        <v>2.1636488838755019E-2</v>
      </c>
      <c r="AI163" s="27">
        <f t="shared" si="52"/>
        <v>-5.5346943750417266E-3</v>
      </c>
      <c r="AJ163" s="22">
        <f t="shared" si="53"/>
        <v>-26.806346099311668</v>
      </c>
    </row>
    <row r="164" spans="1:36" x14ac:dyDescent="0.2">
      <c r="A164" s="1" t="s">
        <v>40</v>
      </c>
      <c r="B164" s="4" t="s">
        <v>341</v>
      </c>
      <c r="C164" s="4">
        <v>2100</v>
      </c>
      <c r="D164" s="1" t="s">
        <v>342</v>
      </c>
      <c r="E164" s="9">
        <v>855234.07293050236</v>
      </c>
      <c r="F164" s="9">
        <v>0</v>
      </c>
      <c r="G164" s="9">
        <v>101480</v>
      </c>
      <c r="H164" s="16">
        <f t="shared" si="44"/>
        <v>956714.07293050236</v>
      </c>
      <c r="J164" s="9">
        <v>865997.32475476537</v>
      </c>
      <c r="K164" s="9">
        <v>0</v>
      </c>
      <c r="L164" s="9">
        <v>100493.33333333334</v>
      </c>
      <c r="M164" s="18">
        <f t="shared" si="43"/>
        <v>966490.65808809875</v>
      </c>
      <c r="O164" s="9">
        <f t="shared" si="54"/>
        <v>10763.251824263018</v>
      </c>
      <c r="P164" s="9">
        <f t="shared" si="55"/>
        <v>0</v>
      </c>
      <c r="Q164" s="9">
        <f t="shared" si="56"/>
        <v>-986.66666666665697</v>
      </c>
      <c r="R164" s="13">
        <f t="shared" si="45"/>
        <v>9776.5851575963607</v>
      </c>
      <c r="T164" s="9">
        <v>0</v>
      </c>
      <c r="U164" s="9">
        <v>-1900.2758203762351</v>
      </c>
      <c r="W164" s="21">
        <f t="shared" si="46"/>
        <v>4363.4391476046039</v>
      </c>
      <c r="X164" s="21">
        <f t="shared" si="47"/>
        <v>4418.3536977283948</v>
      </c>
      <c r="Y164" s="9">
        <f t="shared" si="57"/>
        <v>54.914550123790832</v>
      </c>
      <c r="Z164" s="9">
        <f t="shared" si="58"/>
        <v>0</v>
      </c>
      <c r="AA164" s="24">
        <v>196</v>
      </c>
      <c r="AB164" s="21">
        <v>196</v>
      </c>
      <c r="AD164" s="9">
        <f t="shared" si="48"/>
        <v>4363.4391476046039</v>
      </c>
      <c r="AE164" s="9">
        <f t="shared" si="49"/>
        <v>4418.3536977283948</v>
      </c>
      <c r="AF164" s="30">
        <f t="shared" si="50"/>
        <v>54.914550123790832</v>
      </c>
      <c r="AH164" s="27">
        <f t="shared" si="51"/>
        <v>1.4807089714336419E-2</v>
      </c>
      <c r="AI164" s="27">
        <f t="shared" si="52"/>
        <v>1.4807089714336419E-2</v>
      </c>
      <c r="AJ164" s="22">
        <f t="shared" si="53"/>
        <v>64.609834921629044</v>
      </c>
    </row>
    <row r="165" spans="1:36" ht="12" thickBot="1" x14ac:dyDescent="0.25">
      <c r="A165" s="1" t="s">
        <v>40</v>
      </c>
      <c r="B165" s="4" t="s">
        <v>343</v>
      </c>
      <c r="C165" s="4">
        <v>3036</v>
      </c>
      <c r="D165" s="1" t="s">
        <v>344</v>
      </c>
      <c r="E165" s="9">
        <v>1026471.1299453393</v>
      </c>
      <c r="F165" s="9">
        <v>54603.214864784721</v>
      </c>
      <c r="G165" s="9">
        <v>96780</v>
      </c>
      <c r="H165" s="16">
        <f t="shared" si="44"/>
        <v>1177854.344810124</v>
      </c>
      <c r="J165" s="9">
        <v>1133866.8209035289</v>
      </c>
      <c r="K165" s="9">
        <v>74793.367941284348</v>
      </c>
      <c r="L165" s="9">
        <v>106103.14960629921</v>
      </c>
      <c r="M165" s="18">
        <f t="shared" si="43"/>
        <v>1314763.3384511124</v>
      </c>
      <c r="O165" s="9">
        <f t="shared" si="54"/>
        <v>107395.69095818966</v>
      </c>
      <c r="P165" s="9">
        <f t="shared" si="55"/>
        <v>20190.153076499628</v>
      </c>
      <c r="Q165" s="9">
        <f t="shared" si="56"/>
        <v>9323.1496062992082</v>
      </c>
      <c r="R165" s="13">
        <f t="shared" si="45"/>
        <v>136908.99364098848</v>
      </c>
      <c r="T165" s="9">
        <v>0</v>
      </c>
      <c r="U165" s="9">
        <v>0</v>
      </c>
      <c r="W165" s="21">
        <f t="shared" si="46"/>
        <v>4324.2973792404964</v>
      </c>
      <c r="X165" s="21">
        <f t="shared" si="47"/>
        <v>4301.2818108356341</v>
      </c>
      <c r="Y165" s="9">
        <f t="shared" si="57"/>
        <v>-23.015568404862279</v>
      </c>
      <c r="Z165" s="9">
        <f t="shared" si="58"/>
        <v>31</v>
      </c>
      <c r="AA165" s="24">
        <v>250</v>
      </c>
      <c r="AB165" s="21">
        <v>281</v>
      </c>
      <c r="AD165" s="9">
        <f t="shared" si="48"/>
        <v>4105.8845197813571</v>
      </c>
      <c r="AE165" s="9">
        <f t="shared" si="49"/>
        <v>4035.1132416495693</v>
      </c>
      <c r="AF165" s="30">
        <f t="shared" si="50"/>
        <v>-70.771278131787767</v>
      </c>
      <c r="AH165" s="27">
        <f t="shared" si="51"/>
        <v>0.10462611935701349</v>
      </c>
      <c r="AI165" s="27">
        <f t="shared" si="52"/>
        <v>-1.7236548614756542E-2</v>
      </c>
      <c r="AJ165" s="22">
        <f t="shared" si="53"/>
        <v>-70.771278131787767</v>
      </c>
    </row>
    <row r="166" spans="1:36" s="2" customFormat="1" ht="17.25" customHeight="1" thickBot="1" x14ac:dyDescent="0.25">
      <c r="B166" s="5"/>
      <c r="C166" s="5"/>
      <c r="D166" s="2" t="s">
        <v>17</v>
      </c>
      <c r="E166" s="14">
        <f>SUM(E5:E165)</f>
        <v>227175787.25497857</v>
      </c>
      <c r="F166" s="14">
        <f>SUM(F5:F165)</f>
        <v>1684029.7750214809</v>
      </c>
      <c r="G166" s="14">
        <f>SUM(G5:G165)</f>
        <v>23616360</v>
      </c>
      <c r="H166" s="14">
        <f>SUM(H5:H165)</f>
        <v>252476177.03000006</v>
      </c>
      <c r="I166" s="11"/>
      <c r="J166" s="14">
        <f>SUM(J5:J165)</f>
        <v>231218984.1338425</v>
      </c>
      <c r="K166" s="14">
        <f>SUM(K5:K165)</f>
        <v>1287336.1043738162</v>
      </c>
      <c r="L166" s="14">
        <f>SUM(L5:L165)</f>
        <v>23989753.087981679</v>
      </c>
      <c r="M166" s="14">
        <f>SUM(M5:M165)</f>
        <v>256496073.3261981</v>
      </c>
      <c r="N166" s="11"/>
      <c r="O166" s="14">
        <f>SUM(O5:O165)</f>
        <v>4043196.8788639512</v>
      </c>
      <c r="P166" s="14">
        <f>SUM(P5:P165)</f>
        <v>-396693.67064766487</v>
      </c>
      <c r="Q166" s="14">
        <f>SUM(Q5:Q165)</f>
        <v>373393.08798168879</v>
      </c>
      <c r="R166" s="14">
        <f>SUM(R5:R165)</f>
        <v>4019896.2961979741</v>
      </c>
      <c r="S166" s="11"/>
      <c r="T166" s="14">
        <f>SUM(T5:T165)</f>
        <v>296176.06330546428</v>
      </c>
      <c r="U166" s="14">
        <f>SUM(U5:U165)</f>
        <v>-423482.57880445279</v>
      </c>
      <c r="V166" s="11"/>
      <c r="W166" s="42">
        <f t="shared" ref="W166" si="59">(E166+F166)/AA166</f>
        <v>4237.0070449601508</v>
      </c>
      <c r="X166" s="42">
        <f t="shared" ref="X166" si="60">(J166+K166)/AB166</f>
        <v>4234.0851936375047</v>
      </c>
      <c r="Y166" s="42">
        <f>X166-W166</f>
        <v>-2.9218513226460345</v>
      </c>
      <c r="Z166" s="14">
        <f>AB166-AA166</f>
        <v>898.5</v>
      </c>
      <c r="AA166" s="14">
        <f>SUM(AA5:AA165)</f>
        <v>54014.5</v>
      </c>
      <c r="AB166" s="42">
        <f t="shared" ref="AB166" si="61">SUM(AB5:AB165)</f>
        <v>54913</v>
      </c>
      <c r="AD166" s="9"/>
      <c r="AE166" s="11"/>
      <c r="AF166" s="31"/>
      <c r="AG166" s="26" t="s">
        <v>12</v>
      </c>
      <c r="AH166" s="28">
        <f>MIN(AH$5:AH$165)</f>
        <v>-6.9011217122851298E-2</v>
      </c>
      <c r="AI166" s="28">
        <f>MIN(AI$5:AI$165)</f>
        <v>-8.5344454137251113E-2</v>
      </c>
      <c r="AJ166" s="31"/>
    </row>
    <row r="167" spans="1:36" x14ac:dyDescent="0.2">
      <c r="J167" s="12"/>
      <c r="K167" s="12"/>
      <c r="L167" s="12"/>
      <c r="M167" s="12"/>
      <c r="U167" s="12"/>
      <c r="X167" s="21"/>
      <c r="Y167" s="21"/>
      <c r="AG167" s="26" t="s">
        <v>13</v>
      </c>
      <c r="AH167" s="28">
        <f>MAX(AH$5:AH$165)</f>
        <v>0.39807959464056553</v>
      </c>
      <c r="AI167" s="28">
        <f>MAX(AI$5:AI$165)</f>
        <v>8.4395712796303757E-2</v>
      </c>
    </row>
    <row r="168" spans="1:36" x14ac:dyDescent="0.2">
      <c r="A168" s="36"/>
      <c r="B168" s="40"/>
      <c r="X168" s="21"/>
      <c r="Y168" s="21"/>
    </row>
    <row r="169" spans="1:36" x14ac:dyDescent="0.2">
      <c r="A169" s="41" t="s">
        <v>18</v>
      </c>
      <c r="B169" s="40"/>
      <c r="X169" s="21"/>
      <c r="Y169" s="21"/>
    </row>
    <row r="170" spans="1:36" ht="5.25" customHeight="1" x14ac:dyDescent="0.2">
      <c r="A170" s="36"/>
      <c r="B170" s="40"/>
      <c r="X170" s="21"/>
      <c r="Y170" s="21"/>
    </row>
    <row r="171" spans="1:36" x14ac:dyDescent="0.2">
      <c r="A171" s="36" t="s">
        <v>23</v>
      </c>
      <c r="B171" s="40"/>
      <c r="X171" s="21"/>
      <c r="Y171" s="21"/>
    </row>
    <row r="172" spans="1:36" x14ac:dyDescent="0.2">
      <c r="A172" s="36" t="s">
        <v>35</v>
      </c>
      <c r="B172" s="40"/>
      <c r="X172" s="21"/>
      <c r="Y172" s="21"/>
    </row>
    <row r="173" spans="1:36" x14ac:dyDescent="0.2">
      <c r="A173" s="36" t="s">
        <v>37</v>
      </c>
      <c r="B173" s="40"/>
      <c r="C173" s="40"/>
      <c r="X173" s="21"/>
      <c r="Y173" s="21"/>
    </row>
    <row r="174" spans="1:36" x14ac:dyDescent="0.2">
      <c r="A174" s="36" t="s">
        <v>36</v>
      </c>
      <c r="B174" s="40"/>
      <c r="C174" s="40"/>
      <c r="X174" s="21"/>
      <c r="Y174" s="21"/>
    </row>
    <row r="175" spans="1:36" x14ac:dyDescent="0.2">
      <c r="A175" s="36" t="s">
        <v>22</v>
      </c>
      <c r="B175" s="40"/>
      <c r="C175" s="40"/>
      <c r="X175" s="21"/>
      <c r="Y175" s="21"/>
    </row>
    <row r="176" spans="1:36" x14ac:dyDescent="0.2">
      <c r="A176" s="36"/>
      <c r="B176" s="40"/>
      <c r="C176" s="40"/>
      <c r="X176" s="21"/>
      <c r="Y176" s="21"/>
    </row>
    <row r="177" spans="1:25" x14ac:dyDescent="0.2">
      <c r="A177" s="36"/>
      <c r="B177" s="40"/>
      <c r="C177" s="40"/>
      <c r="X177" s="21"/>
      <c r="Y177" s="21"/>
    </row>
    <row r="178" spans="1:25" x14ac:dyDescent="0.2">
      <c r="X178" s="21"/>
      <c r="Y178" s="21"/>
    </row>
    <row r="179" spans="1:25" x14ac:dyDescent="0.2">
      <c r="X179" s="21"/>
      <c r="Y179" s="21"/>
    </row>
    <row r="180" spans="1:25" x14ac:dyDescent="0.2">
      <c r="X180" s="21"/>
      <c r="Y180" s="21"/>
    </row>
    <row r="181" spans="1:25" x14ac:dyDescent="0.2">
      <c r="X181" s="21"/>
      <c r="Y181" s="21"/>
    </row>
    <row r="182" spans="1:25" x14ac:dyDescent="0.2">
      <c r="X182" s="21"/>
      <c r="Y182" s="21"/>
    </row>
  </sheetData>
  <sheetProtection password="8719" sheet="1" objects="1" scenarios="1"/>
  <mergeCells count="5">
    <mergeCell ref="W3:AB3"/>
    <mergeCell ref="E3:H3"/>
    <mergeCell ref="J3:M3"/>
    <mergeCell ref="O3:R3"/>
    <mergeCell ref="T3:U3"/>
  </mergeCells>
  <phoneticPr fontId="2" type="noConversion"/>
  <conditionalFormatting sqref="R5:R165">
    <cfRule type="cellIs" dxfId="8" priority="7" stopIfTrue="1" operator="lessThan">
      <formula>0</formula>
    </cfRule>
  </conditionalFormatting>
  <conditionalFormatting sqref="O5:Q5">
    <cfRule type="cellIs" dxfId="7" priority="4" stopIfTrue="1" operator="lessThan">
      <formula>0</formula>
    </cfRule>
  </conditionalFormatting>
  <conditionalFormatting sqref="Y5:Z5">
    <cfRule type="cellIs" dxfId="6" priority="3" stopIfTrue="1" operator="lessThan">
      <formula>0</formula>
    </cfRule>
  </conditionalFormatting>
  <conditionalFormatting sqref="O6:Q165">
    <cfRule type="cellIs" dxfId="5" priority="2" stopIfTrue="1" operator="lessThan">
      <formula>0</formula>
    </cfRule>
  </conditionalFormatting>
  <conditionalFormatting sqref="Y6:Z165">
    <cfRule type="cellIs" dxfId="4" priority="1" stopIfTrue="1" operator="lessThan">
      <formula>0</formula>
    </cfRule>
  </conditionalFormatting>
  <pageMargins left="0.15748031496062992" right="0.15748031496062992" top="0.35433070866141736" bottom="0.35433070866141736" header="0.23622047244094491" footer="0.19685039370078741"/>
  <pageSetup paperSize="8" scale="87" fitToHeight="3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AL5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1.25" x14ac:dyDescent="0.2"/>
  <cols>
    <col min="1" max="1" width="18.5703125" style="1" customWidth="1"/>
    <col min="2" max="2" width="5.28515625" style="4" hidden="1" customWidth="1"/>
    <col min="3" max="3" width="4.42578125" style="4" hidden="1" customWidth="1"/>
    <col min="4" max="4" width="31.85546875" style="1" customWidth="1"/>
    <col min="5" max="5" width="9.5703125" style="9" bestFit="1" customWidth="1"/>
    <col min="6" max="6" width="10.85546875" style="9" bestFit="1" customWidth="1"/>
    <col min="7" max="7" width="9.85546875" style="9" customWidth="1"/>
    <col min="8" max="8" width="9.5703125" style="9" bestFit="1" customWidth="1"/>
    <col min="9" max="9" width="0.85546875" style="9" customWidth="1"/>
    <col min="10" max="10" width="9.5703125" style="9" bestFit="1" customWidth="1"/>
    <col min="11" max="11" width="10.85546875" style="9" customWidth="1"/>
    <col min="12" max="12" width="9.140625" style="9"/>
    <col min="13" max="13" width="9.5703125" style="9" bestFit="1" customWidth="1"/>
    <col min="14" max="14" width="0.85546875" style="9" customWidth="1"/>
    <col min="15" max="15" width="9.5703125" style="9" bestFit="1" customWidth="1"/>
    <col min="16" max="16" width="10.85546875" style="9" bestFit="1" customWidth="1"/>
    <col min="17" max="17" width="9.28515625" style="9" bestFit="1" customWidth="1"/>
    <col min="18" max="18" width="9.5703125" style="9" bestFit="1" customWidth="1"/>
    <col min="19" max="19" width="0.85546875" style="9" customWidth="1"/>
    <col min="20" max="21" width="9.140625" style="9"/>
    <col min="22" max="22" width="0.85546875" style="9" customWidth="1"/>
    <col min="23" max="24" width="8.28515625" style="37" customWidth="1"/>
    <col min="25" max="26" width="9.140625" style="37"/>
    <col min="27" max="27" width="7.85546875" style="22" hidden="1" customWidth="1"/>
    <col min="28" max="28" width="9.28515625" style="22" customWidth="1"/>
    <col min="29" max="29" width="0.85546875" style="1" customWidth="1"/>
    <col min="30" max="31" width="6.28515625" style="9" hidden="1" customWidth="1"/>
    <col min="32" max="32" width="7.85546875" style="30" hidden="1" customWidth="1"/>
    <col min="33" max="33" width="2.28515625" style="8" hidden="1" customWidth="1"/>
    <col min="34" max="35" width="7.85546875" style="33" hidden="1" customWidth="1"/>
    <col min="36" max="36" width="7" style="22" hidden="1" customWidth="1"/>
    <col min="37" max="37" width="6.28515625" style="1" hidden="1" customWidth="1"/>
    <col min="38" max="16384" width="9.140625" style="1"/>
  </cols>
  <sheetData>
    <row r="1" spans="1:38" x14ac:dyDescent="0.2">
      <c r="A1" s="49" t="s">
        <v>345</v>
      </c>
      <c r="G1" s="38"/>
      <c r="L1" s="50"/>
      <c r="Q1" s="38"/>
      <c r="W1" s="35"/>
      <c r="X1" s="35"/>
      <c r="Y1" s="35"/>
      <c r="Z1" s="43"/>
      <c r="AA1" s="51"/>
      <c r="AB1" s="51"/>
    </row>
    <row r="2" spans="1:38" x14ac:dyDescent="0.2">
      <c r="F2" s="38"/>
    </row>
    <row r="3" spans="1:38" x14ac:dyDescent="0.2">
      <c r="A3" s="20"/>
      <c r="E3" s="45" t="s">
        <v>346</v>
      </c>
      <c r="F3" s="45"/>
      <c r="G3" s="45"/>
      <c r="H3" s="45"/>
      <c r="J3" s="46" t="s">
        <v>28</v>
      </c>
      <c r="K3" s="46"/>
      <c r="L3" s="46"/>
      <c r="M3" s="46"/>
      <c r="O3" s="47" t="s">
        <v>5</v>
      </c>
      <c r="P3" s="47"/>
      <c r="Q3" s="47"/>
      <c r="R3" s="47"/>
      <c r="T3" s="48" t="s">
        <v>7</v>
      </c>
      <c r="U3" s="48"/>
      <c r="W3" s="44" t="s">
        <v>19</v>
      </c>
      <c r="X3" s="44"/>
      <c r="Y3" s="44"/>
      <c r="Z3" s="44"/>
      <c r="AA3" s="44"/>
      <c r="AB3" s="44"/>
    </row>
    <row r="4" spans="1:38" s="6" customFormat="1" ht="67.5" x14ac:dyDescent="0.2">
      <c r="A4" s="6" t="s">
        <v>0</v>
      </c>
      <c r="B4" s="7" t="s">
        <v>2</v>
      </c>
      <c r="C4" s="7" t="s">
        <v>1</v>
      </c>
      <c r="D4" s="6" t="s">
        <v>3</v>
      </c>
      <c r="E4" s="10" t="s">
        <v>38</v>
      </c>
      <c r="F4" s="39" t="s">
        <v>24</v>
      </c>
      <c r="G4" s="10" t="s">
        <v>39</v>
      </c>
      <c r="H4" s="15" t="s">
        <v>27</v>
      </c>
      <c r="I4" s="10"/>
      <c r="J4" s="39" t="s">
        <v>16</v>
      </c>
      <c r="K4" s="39" t="s">
        <v>24</v>
      </c>
      <c r="L4" s="39" t="s">
        <v>4</v>
      </c>
      <c r="M4" s="17" t="s">
        <v>29</v>
      </c>
      <c r="N4" s="10"/>
      <c r="O4" s="10" t="s">
        <v>16</v>
      </c>
      <c r="P4" s="39" t="s">
        <v>24</v>
      </c>
      <c r="Q4" s="10" t="s">
        <v>4</v>
      </c>
      <c r="R4" s="19" t="s">
        <v>6</v>
      </c>
      <c r="S4" s="10"/>
      <c r="T4" s="10" t="s">
        <v>14</v>
      </c>
      <c r="U4" s="10" t="s">
        <v>15</v>
      </c>
      <c r="V4" s="10"/>
      <c r="W4" s="35" t="s">
        <v>20</v>
      </c>
      <c r="X4" s="35" t="s">
        <v>31</v>
      </c>
      <c r="Y4" s="35" t="s">
        <v>30</v>
      </c>
      <c r="Z4" s="35" t="s">
        <v>347</v>
      </c>
      <c r="AA4" s="23" t="s">
        <v>348</v>
      </c>
      <c r="AB4" s="39" t="s">
        <v>349</v>
      </c>
      <c r="AD4" s="10" t="s">
        <v>350</v>
      </c>
      <c r="AE4" s="10" t="s">
        <v>21</v>
      </c>
      <c r="AF4" s="29" t="s">
        <v>9</v>
      </c>
      <c r="AG4" s="25"/>
      <c r="AH4" s="34" t="s">
        <v>10</v>
      </c>
      <c r="AI4" s="34" t="s">
        <v>11</v>
      </c>
      <c r="AJ4" s="32"/>
    </row>
    <row r="5" spans="1:38" x14ac:dyDescent="0.2">
      <c r="A5" s="1" t="s">
        <v>51</v>
      </c>
      <c r="B5" s="4">
        <v>0</v>
      </c>
      <c r="C5" s="4">
        <v>6907</v>
      </c>
      <c r="D5" s="1" t="s">
        <v>53</v>
      </c>
      <c r="E5" s="9">
        <v>4202378.4179662894</v>
      </c>
      <c r="F5" s="9">
        <v>0</v>
      </c>
      <c r="G5" s="9">
        <v>362560</v>
      </c>
      <c r="H5" s="16">
        <f t="shared" ref="H5:H38" si="0">SUM(E5:G5)</f>
        <v>4564938.4179662894</v>
      </c>
      <c r="J5" s="9">
        <v>4289388.0238707261</v>
      </c>
      <c r="K5" s="9">
        <v>0</v>
      </c>
      <c r="L5" s="9">
        <v>364415.19788918208</v>
      </c>
      <c r="M5" s="18">
        <f>SUM(J5:L5)</f>
        <v>4653803.2217599079</v>
      </c>
      <c r="O5" s="9">
        <f>J5-E5</f>
        <v>87009.60590443667</v>
      </c>
      <c r="P5" s="9">
        <f>K5-F5</f>
        <v>0</v>
      </c>
      <c r="Q5" s="9">
        <f>L5-G5</f>
        <v>1855.1978891820763</v>
      </c>
      <c r="R5" s="13">
        <f t="shared" ref="R5" si="1">SUM(O5:Q5)</f>
        <v>88864.803793618747</v>
      </c>
      <c r="T5" s="9">
        <v>0</v>
      </c>
      <c r="U5" s="9">
        <v>0</v>
      </c>
      <c r="W5" s="21">
        <f t="shared" ref="W5:W38" si="2">(E5+F5)/AA5</f>
        <v>5633.215037488324</v>
      </c>
      <c r="X5" s="21">
        <f>(J5+K5)/AB5</f>
        <v>5629.1181415626324</v>
      </c>
      <c r="Y5" s="9">
        <f>X5-W5</f>
        <v>-4.0968959256915696</v>
      </c>
      <c r="Z5" s="9">
        <f>AB5-AA5</f>
        <v>16</v>
      </c>
      <c r="AA5" s="24">
        <v>746</v>
      </c>
      <c r="AB5" s="21">
        <v>762</v>
      </c>
      <c r="AD5" s="9">
        <f t="shared" ref="AD5:AD38" si="3">E5/AA5</f>
        <v>5633.215037488324</v>
      </c>
      <c r="AE5" s="9">
        <f t="shared" ref="AE5:AE38" si="4">J5/AB5</f>
        <v>5629.1181415626324</v>
      </c>
      <c r="AF5" s="30">
        <f t="shared" ref="AF5:AF38" si="5">AE5-AD5</f>
        <v>-4.0968959256915696</v>
      </c>
      <c r="AH5" s="27">
        <f t="shared" ref="AH5:AH38" si="6">SUM(J5,-T5,-U5)/E5-1</f>
        <v>2.070484788624638E-2</v>
      </c>
      <c r="AI5" s="27">
        <f t="shared" ref="AI5:AI38" si="7">(SUM(J5,-T5,-U5)/AB5)/(E5/AA5)-1</f>
        <v>-7.272749040161397E-4</v>
      </c>
      <c r="AJ5" s="22">
        <f t="shared" ref="AJ5:AJ38" si="8">(SUM(J5,-T5,-U5)/AB5)-(E5/AA5)</f>
        <v>-4.0968959256915696</v>
      </c>
      <c r="AL5" s="52"/>
    </row>
    <row r="6" spans="1:38" x14ac:dyDescent="0.2">
      <c r="A6" s="1" t="s">
        <v>51</v>
      </c>
      <c r="B6" s="4">
        <v>0</v>
      </c>
      <c r="C6" s="4">
        <v>4064</v>
      </c>
      <c r="D6" s="1" t="s">
        <v>351</v>
      </c>
      <c r="E6" s="9">
        <v>7320830.1172212632</v>
      </c>
      <c r="F6" s="9">
        <v>0</v>
      </c>
      <c r="G6" s="9">
        <v>274885</v>
      </c>
      <c r="H6" s="16">
        <f t="shared" si="0"/>
        <v>7595715.1172212632</v>
      </c>
      <c r="J6" s="9">
        <v>7383180.1731133731</v>
      </c>
      <c r="K6" s="9">
        <v>0</v>
      </c>
      <c r="L6" s="9">
        <v>275643.63772455091</v>
      </c>
      <c r="M6" s="18">
        <f t="shared" ref="M6:M38" si="9">SUM(J6:L6)</f>
        <v>7658823.8108379245</v>
      </c>
      <c r="O6" s="9">
        <f t="shared" ref="O6:Q38" si="10">J6-E6</f>
        <v>62350.055892109871</v>
      </c>
      <c r="P6" s="9">
        <f t="shared" si="10"/>
        <v>0</v>
      </c>
      <c r="Q6" s="9">
        <f t="shared" si="10"/>
        <v>758.63772455090657</v>
      </c>
      <c r="R6" s="13">
        <f t="shared" ref="R6:R38" si="11">SUM(O6:Q6)</f>
        <v>63108.693616660777</v>
      </c>
      <c r="T6" s="9">
        <v>0</v>
      </c>
      <c r="U6" s="9">
        <v>0</v>
      </c>
      <c r="W6" s="21">
        <f t="shared" si="2"/>
        <v>5529.3278830976305</v>
      </c>
      <c r="X6" s="21">
        <f t="shared" ref="X6:X38" si="12">(J6+K6)/AB6</f>
        <v>5547.0925417831504</v>
      </c>
      <c r="Y6" s="9">
        <f t="shared" ref="Y6:Y38" si="13">X6-W6</f>
        <v>17.764658685519862</v>
      </c>
      <c r="Z6" s="9">
        <f t="shared" ref="Z6:Z38" si="14">AB6-AA6</f>
        <v>7</v>
      </c>
      <c r="AA6" s="24">
        <v>1324</v>
      </c>
      <c r="AB6" s="21">
        <v>1331</v>
      </c>
      <c r="AD6" s="9">
        <f t="shared" si="3"/>
        <v>5529.3278830976305</v>
      </c>
      <c r="AE6" s="9">
        <f t="shared" si="4"/>
        <v>5547.0925417831504</v>
      </c>
      <c r="AF6" s="30">
        <f t="shared" si="5"/>
        <v>17.764658685519862</v>
      </c>
      <c r="AH6" s="27">
        <f t="shared" si="6"/>
        <v>8.5168013591025993E-3</v>
      </c>
      <c r="AI6" s="27">
        <f t="shared" si="7"/>
        <v>3.2128061603695635E-3</v>
      </c>
      <c r="AJ6" s="22">
        <f t="shared" si="8"/>
        <v>17.764658685519862</v>
      </c>
      <c r="AL6" s="52"/>
    </row>
    <row r="7" spans="1:38" x14ac:dyDescent="0.2">
      <c r="A7" s="1" t="s">
        <v>51</v>
      </c>
      <c r="B7" s="4">
        <v>0</v>
      </c>
      <c r="C7" s="4">
        <v>4025</v>
      </c>
      <c r="D7" s="1" t="s">
        <v>352</v>
      </c>
      <c r="E7" s="9">
        <v>2639846.4051132211</v>
      </c>
      <c r="F7" s="9">
        <v>0</v>
      </c>
      <c r="G7" s="9">
        <v>141185</v>
      </c>
      <c r="H7" s="16">
        <f t="shared" si="0"/>
        <v>2781031.4051132211</v>
      </c>
      <c r="J7" s="9">
        <v>2516632.6210835581</v>
      </c>
      <c r="K7" s="9">
        <v>0</v>
      </c>
      <c r="L7" s="9">
        <v>136840.84615384616</v>
      </c>
      <c r="M7" s="18">
        <f t="shared" si="9"/>
        <v>2653473.4672374041</v>
      </c>
      <c r="O7" s="9">
        <f t="shared" si="10"/>
        <v>-123213.78402966307</v>
      </c>
      <c r="P7" s="9">
        <f t="shared" si="10"/>
        <v>0</v>
      </c>
      <c r="Q7" s="9">
        <f t="shared" si="10"/>
        <v>-4344.1538461538439</v>
      </c>
      <c r="R7" s="13">
        <f t="shared" si="11"/>
        <v>-127557.93787581692</v>
      </c>
      <c r="T7" s="9">
        <v>146392.44932991033</v>
      </c>
      <c r="U7" s="9">
        <v>0</v>
      </c>
      <c r="W7" s="21">
        <f t="shared" si="2"/>
        <v>6666.2788007909621</v>
      </c>
      <c r="X7" s="21">
        <f t="shared" si="12"/>
        <v>6657.7582568348098</v>
      </c>
      <c r="Y7" s="9">
        <f t="shared" si="13"/>
        <v>-8.5205439561523235</v>
      </c>
      <c r="Z7" s="9">
        <f t="shared" si="14"/>
        <v>-18</v>
      </c>
      <c r="AA7" s="24">
        <v>396</v>
      </c>
      <c r="AB7" s="21">
        <v>378</v>
      </c>
      <c r="AD7" s="9">
        <f t="shared" si="3"/>
        <v>6666.2788007909621</v>
      </c>
      <c r="AE7" s="9">
        <f t="shared" si="4"/>
        <v>6657.7582568348098</v>
      </c>
      <c r="AF7" s="30">
        <f t="shared" si="5"/>
        <v>-8.5205439561523235</v>
      </c>
      <c r="AH7" s="27">
        <f t="shared" si="6"/>
        <v>-0.10212951512533552</v>
      </c>
      <c r="AI7" s="27">
        <f t="shared" si="7"/>
        <v>-5.9373777750351464E-2</v>
      </c>
      <c r="AJ7" s="22">
        <f t="shared" si="8"/>
        <v>-395.80215594004221</v>
      </c>
      <c r="AL7" s="52"/>
    </row>
    <row r="8" spans="1:38" x14ac:dyDescent="0.2">
      <c r="A8" s="1" t="s">
        <v>51</v>
      </c>
      <c r="B8" s="4">
        <v>0</v>
      </c>
      <c r="C8" s="4">
        <v>4041</v>
      </c>
      <c r="D8" s="1" t="s">
        <v>353</v>
      </c>
      <c r="E8" s="9">
        <v>5139799.4505297812</v>
      </c>
      <c r="F8" s="9">
        <v>0</v>
      </c>
      <c r="G8" s="9">
        <v>343145</v>
      </c>
      <c r="H8" s="16">
        <f t="shared" si="0"/>
        <v>5482944.4505297812</v>
      </c>
      <c r="J8" s="9">
        <v>5096608.9747319398</v>
      </c>
      <c r="K8" s="9">
        <v>0</v>
      </c>
      <c r="L8" s="9">
        <v>338221.2858719647</v>
      </c>
      <c r="M8" s="18">
        <f t="shared" si="9"/>
        <v>5434830.2606039047</v>
      </c>
      <c r="O8" s="9">
        <f t="shared" si="10"/>
        <v>-43190.475797841325</v>
      </c>
      <c r="P8" s="9">
        <f t="shared" si="10"/>
        <v>0</v>
      </c>
      <c r="Q8" s="9">
        <f t="shared" si="10"/>
        <v>-4923.7141280352953</v>
      </c>
      <c r="R8" s="13">
        <f t="shared" si="11"/>
        <v>-48114.189925876621</v>
      </c>
      <c r="T8" s="9">
        <v>0</v>
      </c>
      <c r="U8" s="9">
        <v>0</v>
      </c>
      <c r="W8" s="21">
        <f t="shared" si="2"/>
        <v>5698.225554911066</v>
      </c>
      <c r="X8" s="21">
        <f t="shared" si="12"/>
        <v>5707.2888854780958</v>
      </c>
      <c r="Y8" s="9">
        <f t="shared" si="13"/>
        <v>9.0633305670298796</v>
      </c>
      <c r="Z8" s="9">
        <f t="shared" si="14"/>
        <v>-9</v>
      </c>
      <c r="AA8" s="24">
        <v>902</v>
      </c>
      <c r="AB8" s="21">
        <v>893</v>
      </c>
      <c r="AD8" s="9">
        <f t="shared" si="3"/>
        <v>5698.225554911066</v>
      </c>
      <c r="AE8" s="9">
        <f t="shared" si="4"/>
        <v>5707.2888854780958</v>
      </c>
      <c r="AF8" s="30">
        <f t="shared" si="5"/>
        <v>9.0633305670298796</v>
      </c>
      <c r="AH8" s="27">
        <f t="shared" si="6"/>
        <v>-8.4031441719752964E-3</v>
      </c>
      <c r="AI8" s="27">
        <f t="shared" si="7"/>
        <v>1.5905531432005571E-3</v>
      </c>
      <c r="AJ8" s="22">
        <f t="shared" si="8"/>
        <v>9.0633305670298796</v>
      </c>
      <c r="AL8" s="52"/>
    </row>
    <row r="9" spans="1:38" x14ac:dyDescent="0.2">
      <c r="A9" s="1" t="s">
        <v>354</v>
      </c>
      <c r="B9" s="4" t="s">
        <v>355</v>
      </c>
      <c r="C9" s="4">
        <v>5400</v>
      </c>
      <c r="D9" s="1" t="s">
        <v>356</v>
      </c>
      <c r="E9" s="9">
        <v>7193848.9102114476</v>
      </c>
      <c r="F9" s="9">
        <v>2047.5</v>
      </c>
      <c r="G9" s="9">
        <v>295425</v>
      </c>
      <c r="H9" s="16">
        <f t="shared" si="0"/>
        <v>7491321.4102114476</v>
      </c>
      <c r="J9" s="9">
        <v>7221153.4576258026</v>
      </c>
      <c r="K9" s="9">
        <v>2047.5</v>
      </c>
      <c r="L9" s="9">
        <v>295228.125</v>
      </c>
      <c r="M9" s="18">
        <f t="shared" si="9"/>
        <v>7518429.0826258026</v>
      </c>
      <c r="O9" s="9">
        <f t="shared" si="10"/>
        <v>27304.54741435498</v>
      </c>
      <c r="P9" s="9">
        <f t="shared" si="10"/>
        <v>0</v>
      </c>
      <c r="Q9" s="9">
        <f t="shared" si="10"/>
        <v>-196.875</v>
      </c>
      <c r="R9" s="13">
        <f t="shared" si="11"/>
        <v>27107.67241435498</v>
      </c>
      <c r="T9" s="9">
        <v>0</v>
      </c>
      <c r="U9" s="9">
        <v>0</v>
      </c>
      <c r="W9" s="21">
        <f t="shared" si="2"/>
        <v>4826.2216030928557</v>
      </c>
      <c r="X9" s="21">
        <f t="shared" si="12"/>
        <v>4831.5725469068911</v>
      </c>
      <c r="Y9" s="9">
        <f t="shared" si="13"/>
        <v>5.3509438140354177</v>
      </c>
      <c r="Z9" s="9">
        <f t="shared" si="14"/>
        <v>4</v>
      </c>
      <c r="AA9" s="24">
        <v>1491</v>
      </c>
      <c r="AB9" s="21">
        <v>1495</v>
      </c>
      <c r="AD9" s="9">
        <f t="shared" si="3"/>
        <v>4824.848363656236</v>
      </c>
      <c r="AE9" s="9">
        <f t="shared" si="4"/>
        <v>4830.2029816895001</v>
      </c>
      <c r="AF9" s="30">
        <f t="shared" si="5"/>
        <v>5.3546180332641597</v>
      </c>
      <c r="AH9" s="27">
        <f t="shared" si="6"/>
        <v>3.7955408509617872E-3</v>
      </c>
      <c r="AI9" s="27">
        <f t="shared" si="7"/>
        <v>1.1098002734342138E-3</v>
      </c>
      <c r="AJ9" s="22">
        <f t="shared" si="8"/>
        <v>5.3546180332641597</v>
      </c>
      <c r="AL9" s="52"/>
    </row>
    <row r="10" spans="1:38" x14ac:dyDescent="0.2">
      <c r="A10" s="1" t="s">
        <v>51</v>
      </c>
      <c r="B10" s="4">
        <v>0</v>
      </c>
      <c r="C10" s="4">
        <v>6906</v>
      </c>
      <c r="D10" s="1" t="s">
        <v>73</v>
      </c>
      <c r="E10" s="9">
        <v>6007226.2504330818</v>
      </c>
      <c r="F10" s="9">
        <v>0</v>
      </c>
      <c r="G10" s="9">
        <v>476707.5</v>
      </c>
      <c r="H10" s="16">
        <f t="shared" si="0"/>
        <v>6483933.7504330818</v>
      </c>
      <c r="J10" s="9">
        <v>5987712.2347915005</v>
      </c>
      <c r="K10" s="9">
        <v>0</v>
      </c>
      <c r="L10" s="9">
        <v>472780.2405180388</v>
      </c>
      <c r="M10" s="18">
        <f t="shared" si="9"/>
        <v>6460492.4753095396</v>
      </c>
      <c r="O10" s="9">
        <f t="shared" si="10"/>
        <v>-19514.015641581267</v>
      </c>
      <c r="P10" s="9">
        <f t="shared" si="10"/>
        <v>0</v>
      </c>
      <c r="Q10" s="9">
        <f t="shared" si="10"/>
        <v>-3927.2594819611986</v>
      </c>
      <c r="R10" s="13">
        <f t="shared" si="11"/>
        <v>-23441.275123542466</v>
      </c>
      <c r="T10" s="9">
        <v>0</v>
      </c>
      <c r="U10" s="9">
        <v>0</v>
      </c>
      <c r="W10" s="21">
        <f t="shared" si="2"/>
        <v>5683.2793286973338</v>
      </c>
      <c r="X10" s="21">
        <f t="shared" si="12"/>
        <v>5691.7416680527567</v>
      </c>
      <c r="Y10" s="9">
        <f t="shared" si="13"/>
        <v>8.4623393554229551</v>
      </c>
      <c r="Z10" s="9">
        <f t="shared" si="14"/>
        <v>-5</v>
      </c>
      <c r="AA10" s="24">
        <v>1057</v>
      </c>
      <c r="AB10" s="21">
        <v>1052</v>
      </c>
      <c r="AD10" s="9">
        <f t="shared" si="3"/>
        <v>5683.2793286973338</v>
      </c>
      <c r="AE10" s="9">
        <f t="shared" si="4"/>
        <v>5691.7416680527567</v>
      </c>
      <c r="AF10" s="30">
        <f t="shared" si="5"/>
        <v>8.4623393554229551</v>
      </c>
      <c r="AH10" s="27">
        <f t="shared" si="6"/>
        <v>-3.2484236198319083E-3</v>
      </c>
      <c r="AI10" s="27">
        <f t="shared" si="7"/>
        <v>1.4889888154350217E-3</v>
      </c>
      <c r="AJ10" s="22">
        <f t="shared" si="8"/>
        <v>8.4623393554229551</v>
      </c>
      <c r="AL10" s="52"/>
    </row>
    <row r="11" spans="1:38" x14ac:dyDescent="0.2">
      <c r="A11" s="1" t="s">
        <v>74</v>
      </c>
      <c r="B11" s="4">
        <v>0</v>
      </c>
      <c r="C11" s="4">
        <v>6102</v>
      </c>
      <c r="D11" s="1" t="s">
        <v>76</v>
      </c>
      <c r="E11" s="9">
        <v>2343494.3067694264</v>
      </c>
      <c r="F11" s="9">
        <v>0</v>
      </c>
      <c r="G11" s="9">
        <v>116935</v>
      </c>
      <c r="H11" s="16">
        <f t="shared" si="0"/>
        <v>2460429.3067694264</v>
      </c>
      <c r="J11" s="9">
        <v>2571775.7595512602</v>
      </c>
      <c r="K11" s="9">
        <v>0</v>
      </c>
      <c r="L11" s="9">
        <v>129809.9273607748</v>
      </c>
      <c r="M11" s="18">
        <f t="shared" si="9"/>
        <v>2701585.6869120351</v>
      </c>
      <c r="O11" s="9">
        <f t="shared" si="10"/>
        <v>228281.45278183371</v>
      </c>
      <c r="P11" s="9">
        <f t="shared" si="10"/>
        <v>0</v>
      </c>
      <c r="Q11" s="9">
        <f t="shared" si="10"/>
        <v>12874.927360774804</v>
      </c>
      <c r="R11" s="13">
        <f t="shared" si="11"/>
        <v>241156.38014260851</v>
      </c>
      <c r="T11" s="9">
        <v>0</v>
      </c>
      <c r="U11" s="9">
        <v>-773.86489956825972</v>
      </c>
      <c r="W11" s="21">
        <f t="shared" si="2"/>
        <v>5619.8904239074973</v>
      </c>
      <c r="X11" s="21">
        <f t="shared" si="12"/>
        <v>5590.8168685896962</v>
      </c>
      <c r="Y11" s="9">
        <f t="shared" si="13"/>
        <v>-29.073555317801038</v>
      </c>
      <c r="Z11" s="9">
        <f t="shared" si="14"/>
        <v>43</v>
      </c>
      <c r="AA11" s="24">
        <v>417</v>
      </c>
      <c r="AB11" s="21">
        <v>460</v>
      </c>
      <c r="AD11" s="9">
        <f t="shared" si="3"/>
        <v>5619.8904239074973</v>
      </c>
      <c r="AE11" s="9">
        <f t="shared" si="4"/>
        <v>5590.8168685896962</v>
      </c>
      <c r="AF11" s="30">
        <f t="shared" si="5"/>
        <v>-29.073555317801038</v>
      </c>
      <c r="AH11" s="27">
        <f t="shared" si="6"/>
        <v>9.7740932000454084E-2</v>
      </c>
      <c r="AI11" s="27">
        <f t="shared" si="7"/>
        <v>-4.8739812082838618E-3</v>
      </c>
      <c r="AJ11" s="22">
        <f t="shared" si="8"/>
        <v>-27.391240318739619</v>
      </c>
      <c r="AL11" s="52"/>
    </row>
    <row r="12" spans="1:38" x14ac:dyDescent="0.2">
      <c r="A12" s="1" t="s">
        <v>354</v>
      </c>
      <c r="B12" s="4" t="s">
        <v>357</v>
      </c>
      <c r="C12" s="4">
        <v>4001</v>
      </c>
      <c r="D12" s="1" t="s">
        <v>358</v>
      </c>
      <c r="E12" s="9">
        <v>7844555.8997728461</v>
      </c>
      <c r="F12" s="9">
        <v>0</v>
      </c>
      <c r="G12" s="9">
        <v>552682.50000000012</v>
      </c>
      <c r="H12" s="16">
        <f t="shared" si="0"/>
        <v>8397238.3997728471</v>
      </c>
      <c r="J12" s="9">
        <v>7875018.2086041169</v>
      </c>
      <c r="K12" s="9">
        <v>0</v>
      </c>
      <c r="L12" s="9">
        <v>545705.50632911408</v>
      </c>
      <c r="M12" s="18">
        <f t="shared" si="9"/>
        <v>8420723.7149332315</v>
      </c>
      <c r="O12" s="9">
        <f t="shared" si="10"/>
        <v>30462.308831270784</v>
      </c>
      <c r="P12" s="9">
        <f t="shared" si="10"/>
        <v>0</v>
      </c>
      <c r="Q12" s="9">
        <f t="shared" si="10"/>
        <v>-6976.9936708860332</v>
      </c>
      <c r="R12" s="13">
        <f t="shared" si="11"/>
        <v>23485.315160384751</v>
      </c>
      <c r="T12" s="9">
        <v>0</v>
      </c>
      <c r="U12" s="9">
        <v>0</v>
      </c>
      <c r="W12" s="21">
        <f t="shared" si="2"/>
        <v>5920.4195469983742</v>
      </c>
      <c r="X12" s="21">
        <f t="shared" si="12"/>
        <v>5938.9277591282935</v>
      </c>
      <c r="Y12" s="9">
        <f t="shared" si="13"/>
        <v>18.508212129919229</v>
      </c>
      <c r="Z12" s="9">
        <f t="shared" si="14"/>
        <v>1</v>
      </c>
      <c r="AA12" s="24">
        <v>1325</v>
      </c>
      <c r="AB12" s="21">
        <v>1326</v>
      </c>
      <c r="AD12" s="9">
        <f t="shared" si="3"/>
        <v>5920.4195469983742</v>
      </c>
      <c r="AE12" s="9">
        <f t="shared" si="4"/>
        <v>5938.9277591282935</v>
      </c>
      <c r="AF12" s="30">
        <f t="shared" si="5"/>
        <v>18.508212129919229</v>
      </c>
      <c r="AH12" s="27">
        <f t="shared" si="6"/>
        <v>3.8832419859680112E-3</v>
      </c>
      <c r="AI12" s="27">
        <f t="shared" si="7"/>
        <v>3.1261656345458189E-3</v>
      </c>
      <c r="AJ12" s="22">
        <f t="shared" si="8"/>
        <v>18.508212129919229</v>
      </c>
      <c r="AL12" s="52"/>
    </row>
    <row r="13" spans="1:38" x14ac:dyDescent="0.2">
      <c r="A13" s="1" t="s">
        <v>354</v>
      </c>
      <c r="B13" s="4" t="s">
        <v>359</v>
      </c>
      <c r="C13" s="4">
        <v>4100</v>
      </c>
      <c r="D13" s="1" t="s">
        <v>360</v>
      </c>
      <c r="E13" s="9">
        <v>7155467.6350134667</v>
      </c>
      <c r="F13" s="9">
        <v>0</v>
      </c>
      <c r="G13" s="9">
        <v>588415</v>
      </c>
      <c r="H13" s="16">
        <f t="shared" si="0"/>
        <v>7743882.6350134667</v>
      </c>
      <c r="J13" s="9">
        <v>7088229.4097022451</v>
      </c>
      <c r="K13" s="9">
        <v>0</v>
      </c>
      <c r="L13" s="9">
        <v>580500.9209419681</v>
      </c>
      <c r="M13" s="18">
        <f t="shared" si="9"/>
        <v>7668730.3306442136</v>
      </c>
      <c r="O13" s="9">
        <f t="shared" si="10"/>
        <v>-67238.225311221555</v>
      </c>
      <c r="P13" s="9">
        <f t="shared" si="10"/>
        <v>0</v>
      </c>
      <c r="Q13" s="9">
        <f t="shared" si="10"/>
        <v>-7914.0790580319008</v>
      </c>
      <c r="R13" s="13">
        <f t="shared" si="11"/>
        <v>-75152.304369253456</v>
      </c>
      <c r="T13" s="9">
        <v>0</v>
      </c>
      <c r="U13" s="9">
        <v>0</v>
      </c>
      <c r="W13" s="21">
        <f t="shared" si="2"/>
        <v>6023.1209048934907</v>
      </c>
      <c r="X13" s="21">
        <f t="shared" si="12"/>
        <v>6042.8213211442844</v>
      </c>
      <c r="Y13" s="9">
        <f t="shared" si="13"/>
        <v>19.700416250793751</v>
      </c>
      <c r="Z13" s="9">
        <f t="shared" si="14"/>
        <v>-15</v>
      </c>
      <c r="AA13" s="24">
        <v>1188</v>
      </c>
      <c r="AB13" s="21">
        <v>1173</v>
      </c>
      <c r="AD13" s="9">
        <f t="shared" si="3"/>
        <v>6023.1209048934907</v>
      </c>
      <c r="AE13" s="9">
        <f t="shared" si="4"/>
        <v>6042.8213211442844</v>
      </c>
      <c r="AF13" s="30">
        <f t="shared" si="5"/>
        <v>19.700416250793751</v>
      </c>
      <c r="AH13" s="27">
        <f t="shared" si="6"/>
        <v>-9.3967618527416308E-3</v>
      </c>
      <c r="AI13" s="27">
        <f t="shared" si="7"/>
        <v>3.2707987373767899E-3</v>
      </c>
      <c r="AJ13" s="22">
        <f t="shared" si="8"/>
        <v>19.700416250793751</v>
      </c>
      <c r="AL13" s="52"/>
    </row>
    <row r="14" spans="1:38" x14ac:dyDescent="0.2">
      <c r="A14" s="1" t="s">
        <v>51</v>
      </c>
      <c r="B14" s="4">
        <v>0</v>
      </c>
      <c r="C14" s="4">
        <v>6908</v>
      </c>
      <c r="D14" s="1" t="s">
        <v>105</v>
      </c>
      <c r="E14" s="9">
        <v>6680146.7046790347</v>
      </c>
      <c r="F14" s="9">
        <v>0</v>
      </c>
      <c r="G14" s="9">
        <v>527172.5</v>
      </c>
      <c r="H14" s="16">
        <f t="shared" si="0"/>
        <v>7207319.2046790347</v>
      </c>
      <c r="J14" s="9">
        <v>6656038.3648301102</v>
      </c>
      <c r="K14" s="9">
        <v>0</v>
      </c>
      <c r="L14" s="9">
        <v>522260.97669491521</v>
      </c>
      <c r="M14" s="18">
        <f t="shared" si="9"/>
        <v>7178299.3415250257</v>
      </c>
      <c r="O14" s="9">
        <f t="shared" si="10"/>
        <v>-24108.339848924428</v>
      </c>
      <c r="P14" s="9">
        <f t="shared" si="10"/>
        <v>0</v>
      </c>
      <c r="Q14" s="9">
        <f t="shared" si="10"/>
        <v>-4911.5233050847892</v>
      </c>
      <c r="R14" s="13">
        <f t="shared" si="11"/>
        <v>-29019.863154009217</v>
      </c>
      <c r="T14" s="9">
        <v>9401.0256893435744</v>
      </c>
      <c r="U14" s="9">
        <v>0</v>
      </c>
      <c r="W14" s="21">
        <f t="shared" si="2"/>
        <v>5709.5270980162686</v>
      </c>
      <c r="X14" s="21">
        <f t="shared" si="12"/>
        <v>5693.7881649530455</v>
      </c>
      <c r="Y14" s="9">
        <f t="shared" si="13"/>
        <v>-15.738933063223158</v>
      </c>
      <c r="Z14" s="9">
        <f t="shared" si="14"/>
        <v>-1</v>
      </c>
      <c r="AA14" s="24">
        <v>1170</v>
      </c>
      <c r="AB14" s="21">
        <v>1169</v>
      </c>
      <c r="AD14" s="9">
        <f t="shared" si="3"/>
        <v>5709.5270980162686</v>
      </c>
      <c r="AE14" s="9">
        <f t="shared" si="4"/>
        <v>5693.7881649530455</v>
      </c>
      <c r="AF14" s="30">
        <f t="shared" si="5"/>
        <v>-15.738933063223158</v>
      </c>
      <c r="AH14" s="27">
        <f t="shared" si="6"/>
        <v>-5.0162619205349479E-3</v>
      </c>
      <c r="AI14" s="27">
        <f t="shared" si="7"/>
        <v>-4.1651209983112336E-3</v>
      </c>
      <c r="AJ14" s="22">
        <f t="shared" si="8"/>
        <v>-23.780871206374286</v>
      </c>
      <c r="AL14" s="52"/>
    </row>
    <row r="15" spans="1:38" x14ac:dyDescent="0.2">
      <c r="A15" s="1" t="s">
        <v>51</v>
      </c>
      <c r="B15" s="4">
        <v>0</v>
      </c>
      <c r="C15" s="4">
        <v>6905</v>
      </c>
      <c r="D15" s="1" t="s">
        <v>361</v>
      </c>
      <c r="E15" s="9">
        <v>4462926.2871600939</v>
      </c>
      <c r="F15" s="9">
        <v>0</v>
      </c>
      <c r="G15" s="9">
        <v>254710</v>
      </c>
      <c r="H15" s="16">
        <f t="shared" si="0"/>
        <v>4717636.2871600939</v>
      </c>
      <c r="J15" s="9">
        <v>4471729.5458350396</v>
      </c>
      <c r="K15" s="9">
        <v>0</v>
      </c>
      <c r="L15" s="9">
        <v>254434.20863309354</v>
      </c>
      <c r="M15" s="18">
        <f t="shared" si="9"/>
        <v>4726163.7544681327</v>
      </c>
      <c r="O15" s="9">
        <f t="shared" si="10"/>
        <v>8803.2586749456823</v>
      </c>
      <c r="P15" s="9">
        <f t="shared" si="10"/>
        <v>0</v>
      </c>
      <c r="Q15" s="9">
        <f t="shared" si="10"/>
        <v>-275.79136690645828</v>
      </c>
      <c r="R15" s="13">
        <f t="shared" si="11"/>
        <v>8527.467308039224</v>
      </c>
      <c r="T15" s="9">
        <v>0</v>
      </c>
      <c r="U15" s="9">
        <v>0</v>
      </c>
      <c r="W15" s="21">
        <f t="shared" si="2"/>
        <v>5357.6546064346867</v>
      </c>
      <c r="X15" s="21">
        <f t="shared" si="12"/>
        <v>5368.2227440996876</v>
      </c>
      <c r="Y15" s="9">
        <f t="shared" si="13"/>
        <v>10.568137665000904</v>
      </c>
      <c r="Z15" s="9">
        <f t="shared" si="14"/>
        <v>0</v>
      </c>
      <c r="AA15" s="24">
        <v>833</v>
      </c>
      <c r="AB15" s="21">
        <v>833</v>
      </c>
      <c r="AD15" s="9">
        <f t="shared" si="3"/>
        <v>5357.6546064346867</v>
      </c>
      <c r="AE15" s="9">
        <f t="shared" si="4"/>
        <v>5368.2227440996876</v>
      </c>
      <c r="AF15" s="30">
        <f t="shared" si="5"/>
        <v>10.568137665000904</v>
      </c>
      <c r="AH15" s="27">
        <f t="shared" si="6"/>
        <v>1.9725306017877031E-3</v>
      </c>
      <c r="AI15" s="27">
        <f t="shared" si="7"/>
        <v>1.9725306017877031E-3</v>
      </c>
      <c r="AJ15" s="22">
        <f t="shared" si="8"/>
        <v>10.568137665000904</v>
      </c>
      <c r="AL15" s="52"/>
    </row>
    <row r="16" spans="1:38" x14ac:dyDescent="0.2">
      <c r="A16" s="1" t="s">
        <v>74</v>
      </c>
      <c r="B16" s="4">
        <v>0</v>
      </c>
      <c r="C16" s="4">
        <v>4024</v>
      </c>
      <c r="D16" s="1" t="s">
        <v>362</v>
      </c>
      <c r="E16" s="9">
        <v>1072893.6084060641</v>
      </c>
      <c r="F16" s="9">
        <v>0</v>
      </c>
      <c r="G16" s="9">
        <v>41140</v>
      </c>
      <c r="H16" s="16">
        <f t="shared" si="0"/>
        <v>1114033.6084060641</v>
      </c>
      <c r="J16" s="9">
        <v>1637630.8950468132</v>
      </c>
      <c r="K16" s="9">
        <v>0</v>
      </c>
      <c r="L16" s="9">
        <v>81551.858407079635</v>
      </c>
      <c r="M16" s="18">
        <f t="shared" si="9"/>
        <v>1719182.7534538929</v>
      </c>
      <c r="O16" s="9">
        <f t="shared" si="10"/>
        <v>564737.28664074908</v>
      </c>
      <c r="P16" s="9">
        <f t="shared" si="10"/>
        <v>0</v>
      </c>
      <c r="Q16" s="9">
        <f t="shared" si="10"/>
        <v>40411.858407079635</v>
      </c>
      <c r="R16" s="13">
        <f t="shared" si="11"/>
        <v>605149.14504782867</v>
      </c>
      <c r="T16" s="9">
        <v>0</v>
      </c>
      <c r="U16" s="9">
        <v>0</v>
      </c>
      <c r="W16" s="21">
        <f t="shared" si="2"/>
        <v>6050.151927101866</v>
      </c>
      <c r="X16" s="21">
        <f t="shared" si="12"/>
        <v>5660.014614217097</v>
      </c>
      <c r="Y16" s="9">
        <f t="shared" si="13"/>
        <v>-390.13731288476902</v>
      </c>
      <c r="Z16" s="9">
        <f t="shared" si="14"/>
        <v>112</v>
      </c>
      <c r="AA16" s="24">
        <v>177.33333333333331</v>
      </c>
      <c r="AB16" s="21">
        <v>289.33333333333331</v>
      </c>
      <c r="AD16" s="9">
        <f t="shared" si="3"/>
        <v>6050.151927101866</v>
      </c>
      <c r="AE16" s="9">
        <f t="shared" si="4"/>
        <v>5660.014614217097</v>
      </c>
      <c r="AF16" s="30">
        <f t="shared" si="5"/>
        <v>-390.13731288476902</v>
      </c>
      <c r="AH16" s="27">
        <f t="shared" si="6"/>
        <v>0.52636839497976551</v>
      </c>
      <c r="AI16" s="27">
        <f t="shared" si="7"/>
        <v>-6.4483886947885649E-2</v>
      </c>
      <c r="AJ16" s="22">
        <f t="shared" si="8"/>
        <v>-390.13731288476902</v>
      </c>
      <c r="AL16" s="52"/>
    </row>
    <row r="17" spans="1:38" x14ac:dyDescent="0.2">
      <c r="A17" s="1" t="s">
        <v>74</v>
      </c>
      <c r="B17" s="4">
        <v>0</v>
      </c>
      <c r="C17" s="4">
        <v>4010</v>
      </c>
      <c r="D17" s="1" t="s">
        <v>363</v>
      </c>
      <c r="E17" s="9">
        <v>2272954.379046632</v>
      </c>
      <c r="F17" s="9">
        <v>0</v>
      </c>
      <c r="G17" s="9">
        <v>126345</v>
      </c>
      <c r="H17" s="16">
        <f t="shared" si="0"/>
        <v>2399299.379046632</v>
      </c>
      <c r="J17" s="9">
        <v>2876501.7514226232</v>
      </c>
      <c r="K17" s="9">
        <v>0</v>
      </c>
      <c r="L17" s="9">
        <v>165341.13905325442</v>
      </c>
      <c r="M17" s="18">
        <f t="shared" si="9"/>
        <v>3041842.8904758776</v>
      </c>
      <c r="O17" s="9">
        <f t="shared" si="10"/>
        <v>603547.3723759912</v>
      </c>
      <c r="P17" s="9">
        <f t="shared" si="10"/>
        <v>0</v>
      </c>
      <c r="Q17" s="9">
        <f t="shared" si="10"/>
        <v>38996.139053254417</v>
      </c>
      <c r="R17" s="13">
        <f t="shared" si="11"/>
        <v>642543.51142924558</v>
      </c>
      <c r="T17" s="9">
        <v>0</v>
      </c>
      <c r="U17" s="9">
        <v>0</v>
      </c>
      <c r="W17" s="21">
        <f t="shared" si="2"/>
        <v>5649.4309338358707</v>
      </c>
      <c r="X17" s="21">
        <f t="shared" si="12"/>
        <v>5592.6800092468375</v>
      </c>
      <c r="Y17" s="9">
        <f t="shared" si="13"/>
        <v>-56.750924589033275</v>
      </c>
      <c r="Z17" s="9">
        <f t="shared" si="14"/>
        <v>111.99999999999994</v>
      </c>
      <c r="AA17" s="24">
        <v>402.33333333333331</v>
      </c>
      <c r="AB17" s="21">
        <v>514.33333333333326</v>
      </c>
      <c r="AD17" s="9">
        <f t="shared" si="3"/>
        <v>5649.4309338358707</v>
      </c>
      <c r="AE17" s="9">
        <f t="shared" si="4"/>
        <v>5592.6800092468375</v>
      </c>
      <c r="AF17" s="30">
        <f t="shared" si="5"/>
        <v>-56.750924589033275</v>
      </c>
      <c r="AH17" s="27">
        <f t="shared" si="6"/>
        <v>0.2655343098567351</v>
      </c>
      <c r="AI17" s="27">
        <f t="shared" si="7"/>
        <v>-1.0045423203448256E-2</v>
      </c>
      <c r="AJ17" s="22">
        <f t="shared" si="8"/>
        <v>-56.750924589033275</v>
      </c>
      <c r="AL17" s="52"/>
    </row>
    <row r="18" spans="1:38" x14ac:dyDescent="0.2">
      <c r="A18" s="1" t="s">
        <v>51</v>
      </c>
      <c r="B18" s="4">
        <v>0</v>
      </c>
      <c r="C18" s="4">
        <v>4021</v>
      </c>
      <c r="D18" s="1" t="s">
        <v>364</v>
      </c>
      <c r="E18" s="9">
        <v>801909.78697086754</v>
      </c>
      <c r="F18" s="9">
        <v>0</v>
      </c>
      <c r="G18" s="9">
        <v>0</v>
      </c>
      <c r="H18" s="16">
        <f t="shared" si="0"/>
        <v>801909.78697086754</v>
      </c>
      <c r="J18" s="9">
        <v>2015272.6571284838</v>
      </c>
      <c r="K18" s="9">
        <v>0</v>
      </c>
      <c r="L18" s="9">
        <v>41343.75</v>
      </c>
      <c r="M18" s="18">
        <f t="shared" si="9"/>
        <v>2056616.4071284838</v>
      </c>
      <c r="O18" s="9">
        <f t="shared" si="10"/>
        <v>1213362.8701576162</v>
      </c>
      <c r="P18" s="9">
        <f t="shared" si="10"/>
        <v>0</v>
      </c>
      <c r="Q18" s="9">
        <f t="shared" si="10"/>
        <v>41343.75</v>
      </c>
      <c r="R18" s="13">
        <f t="shared" si="11"/>
        <v>1254706.6201576162</v>
      </c>
      <c r="T18" s="9">
        <v>0</v>
      </c>
      <c r="U18" s="9">
        <v>0</v>
      </c>
      <c r="W18" s="21">
        <f t="shared" si="2"/>
        <v>6546.2023426193273</v>
      </c>
      <c r="X18" s="21">
        <f t="shared" si="12"/>
        <v>6172.3511703782042</v>
      </c>
      <c r="Y18" s="9">
        <f t="shared" si="13"/>
        <v>-373.85117224112309</v>
      </c>
      <c r="Z18" s="9">
        <f t="shared" si="14"/>
        <v>204</v>
      </c>
      <c r="AA18" s="24">
        <v>122.5</v>
      </c>
      <c r="AB18" s="21">
        <v>326.5</v>
      </c>
      <c r="AD18" s="9">
        <f t="shared" si="3"/>
        <v>6546.2023426193273</v>
      </c>
      <c r="AE18" s="9">
        <f t="shared" si="4"/>
        <v>6172.3511703782042</v>
      </c>
      <c r="AF18" s="30">
        <f t="shared" si="5"/>
        <v>-373.85117224112309</v>
      </c>
      <c r="AH18" s="27">
        <f t="shared" si="6"/>
        <v>1.5130914846930237</v>
      </c>
      <c r="AI18" s="27">
        <f t="shared" si="7"/>
        <v>-5.710962672313824E-2</v>
      </c>
      <c r="AJ18" s="22">
        <f t="shared" si="8"/>
        <v>-373.85117224112309</v>
      </c>
      <c r="AL18" s="52"/>
    </row>
    <row r="19" spans="1:38" x14ac:dyDescent="0.2">
      <c r="A19" s="1" t="s">
        <v>51</v>
      </c>
      <c r="B19" s="4">
        <v>0</v>
      </c>
      <c r="C19" s="4">
        <v>4613</v>
      </c>
      <c r="D19" s="1" t="s">
        <v>365</v>
      </c>
      <c r="E19" s="9">
        <v>3121753.3442686899</v>
      </c>
      <c r="F19" s="9">
        <v>0</v>
      </c>
      <c r="G19" s="9">
        <v>213210</v>
      </c>
      <c r="H19" s="16">
        <f t="shared" si="0"/>
        <v>3334963.3442686899</v>
      </c>
      <c r="J19" s="9">
        <v>3231626.4186481177</v>
      </c>
      <c r="K19" s="9">
        <v>0</v>
      </c>
      <c r="L19" s="9">
        <v>222851.52091254754</v>
      </c>
      <c r="M19" s="18">
        <f t="shared" si="9"/>
        <v>3454477.9395606653</v>
      </c>
      <c r="O19" s="9">
        <f t="shared" si="10"/>
        <v>109873.07437942782</v>
      </c>
      <c r="P19" s="9">
        <f t="shared" si="10"/>
        <v>0</v>
      </c>
      <c r="Q19" s="9">
        <f t="shared" si="10"/>
        <v>9641.5209125475376</v>
      </c>
      <c r="R19" s="13">
        <f t="shared" si="11"/>
        <v>119514.59529197536</v>
      </c>
      <c r="T19" s="9">
        <v>24721.763429205865</v>
      </c>
      <c r="U19" s="9">
        <v>0</v>
      </c>
      <c r="W19" s="21">
        <f t="shared" si="2"/>
        <v>5968.9356486973038</v>
      </c>
      <c r="X19" s="21">
        <f t="shared" si="12"/>
        <v>5875.6843975420325</v>
      </c>
      <c r="Y19" s="9">
        <f t="shared" si="13"/>
        <v>-93.251251155271348</v>
      </c>
      <c r="Z19" s="9">
        <f t="shared" si="14"/>
        <v>27</v>
      </c>
      <c r="AA19" s="24">
        <v>523</v>
      </c>
      <c r="AB19" s="21">
        <v>550</v>
      </c>
      <c r="AD19" s="9">
        <f t="shared" si="3"/>
        <v>5968.9356486973038</v>
      </c>
      <c r="AE19" s="9">
        <f t="shared" si="4"/>
        <v>5875.6843975420325</v>
      </c>
      <c r="AF19" s="30">
        <f t="shared" si="5"/>
        <v>-93.251251155271348</v>
      </c>
      <c r="AH19" s="27">
        <f t="shared" si="6"/>
        <v>2.727675814188002E-2</v>
      </c>
      <c r="AI19" s="27">
        <f t="shared" si="7"/>
        <v>-2.3153191803266915E-2</v>
      </c>
      <c r="AJ19" s="22">
        <f t="shared" si="8"/>
        <v>-138.19991193564601</v>
      </c>
      <c r="AL19" s="52"/>
    </row>
    <row r="20" spans="1:38" x14ac:dyDescent="0.2">
      <c r="A20" s="1" t="s">
        <v>51</v>
      </c>
      <c r="B20" s="4">
        <v>0</v>
      </c>
      <c r="C20" s="4">
        <v>4101</v>
      </c>
      <c r="D20" s="1" t="s">
        <v>366</v>
      </c>
      <c r="E20" s="9">
        <v>9641287.8895313181</v>
      </c>
      <c r="F20" s="9">
        <v>0</v>
      </c>
      <c r="G20" s="9">
        <v>689562.5</v>
      </c>
      <c r="H20" s="16">
        <f t="shared" si="0"/>
        <v>10330850.389531318</v>
      </c>
      <c r="J20" s="9">
        <v>9692552.2775188684</v>
      </c>
      <c r="K20" s="9">
        <v>0</v>
      </c>
      <c r="L20" s="9">
        <v>695562.70917001343</v>
      </c>
      <c r="M20" s="18">
        <f t="shared" si="9"/>
        <v>10388114.986688882</v>
      </c>
      <c r="O20" s="9">
        <f t="shared" si="10"/>
        <v>51264.387987550348</v>
      </c>
      <c r="P20" s="9">
        <f t="shared" si="10"/>
        <v>0</v>
      </c>
      <c r="Q20" s="9">
        <f t="shared" si="10"/>
        <v>6000.2091700134333</v>
      </c>
      <c r="R20" s="13">
        <f t="shared" si="11"/>
        <v>57264.597157563781</v>
      </c>
      <c r="T20" s="9">
        <v>0</v>
      </c>
      <c r="U20" s="9">
        <v>0</v>
      </c>
      <c r="W20" s="21">
        <f t="shared" si="2"/>
        <v>6479.3601408140576</v>
      </c>
      <c r="X20" s="21">
        <f t="shared" si="12"/>
        <v>6500.7057528630912</v>
      </c>
      <c r="Y20" s="9">
        <f t="shared" si="13"/>
        <v>21.345612049033662</v>
      </c>
      <c r="Z20" s="9">
        <f t="shared" si="14"/>
        <v>3</v>
      </c>
      <c r="AA20" s="24">
        <v>1488</v>
      </c>
      <c r="AB20" s="21">
        <v>1491</v>
      </c>
      <c r="AD20" s="9">
        <f t="shared" si="3"/>
        <v>6479.3601408140576</v>
      </c>
      <c r="AE20" s="9">
        <f t="shared" si="4"/>
        <v>6500.7057528630912</v>
      </c>
      <c r="AF20" s="30">
        <f t="shared" si="5"/>
        <v>21.345612049033662</v>
      </c>
      <c r="AH20" s="27">
        <f t="shared" si="6"/>
        <v>5.317172205096643E-3</v>
      </c>
      <c r="AI20" s="27">
        <f t="shared" si="7"/>
        <v>3.2944012348650187E-3</v>
      </c>
      <c r="AJ20" s="22">
        <f t="shared" si="8"/>
        <v>21.345612049033662</v>
      </c>
      <c r="AL20" s="52"/>
    </row>
    <row r="21" spans="1:38" x14ac:dyDescent="0.2">
      <c r="A21" s="1" t="s">
        <v>354</v>
      </c>
      <c r="B21" s="4" t="s">
        <v>367</v>
      </c>
      <c r="C21" s="4">
        <v>5401</v>
      </c>
      <c r="D21" s="1" t="s">
        <v>368</v>
      </c>
      <c r="E21" s="9">
        <v>8112328.6728996607</v>
      </c>
      <c r="F21" s="9">
        <v>0</v>
      </c>
      <c r="G21" s="9">
        <v>557722.5</v>
      </c>
      <c r="H21" s="16">
        <f t="shared" si="0"/>
        <v>8670051.1728996597</v>
      </c>
      <c r="J21" s="9">
        <v>8132454.4436020078</v>
      </c>
      <c r="K21" s="9">
        <v>0</v>
      </c>
      <c r="L21" s="9">
        <v>550025.9327323162</v>
      </c>
      <c r="M21" s="18">
        <f t="shared" si="9"/>
        <v>8682480.3763343245</v>
      </c>
      <c r="O21" s="9">
        <f t="shared" si="10"/>
        <v>20125.770702347159</v>
      </c>
      <c r="P21" s="9">
        <f t="shared" si="10"/>
        <v>0</v>
      </c>
      <c r="Q21" s="9">
        <f t="shared" si="10"/>
        <v>-7696.5672676838003</v>
      </c>
      <c r="R21" s="13">
        <f t="shared" si="11"/>
        <v>12429.203434663359</v>
      </c>
      <c r="T21" s="9">
        <v>0</v>
      </c>
      <c r="U21" s="9">
        <v>-202382.84993173182</v>
      </c>
      <c r="W21" s="21">
        <f t="shared" si="2"/>
        <v>5908.4695359793595</v>
      </c>
      <c r="X21" s="21">
        <f t="shared" si="12"/>
        <v>5962.2100026407679</v>
      </c>
      <c r="Y21" s="9">
        <f t="shared" si="13"/>
        <v>53.740466661408391</v>
      </c>
      <c r="Z21" s="9">
        <f t="shared" si="14"/>
        <v>-9</v>
      </c>
      <c r="AA21" s="24">
        <v>1373</v>
      </c>
      <c r="AB21" s="21">
        <v>1364</v>
      </c>
      <c r="AD21" s="9">
        <f t="shared" si="3"/>
        <v>5908.4695359793595</v>
      </c>
      <c r="AE21" s="9">
        <f t="shared" si="4"/>
        <v>5962.2100026407679</v>
      </c>
      <c r="AF21" s="30">
        <f t="shared" si="5"/>
        <v>53.740466661408391</v>
      </c>
      <c r="AH21" s="27">
        <f t="shared" si="6"/>
        <v>2.7428452372424195E-2</v>
      </c>
      <c r="AI21" s="27">
        <f t="shared" si="7"/>
        <v>3.4207672366083797E-2</v>
      </c>
      <c r="AJ21" s="22">
        <f t="shared" si="8"/>
        <v>202.11499007176917</v>
      </c>
      <c r="AL21" s="52"/>
    </row>
    <row r="22" spans="1:38" x14ac:dyDescent="0.2">
      <c r="A22" s="1" t="s">
        <v>51</v>
      </c>
      <c r="B22" s="4">
        <v>0</v>
      </c>
      <c r="C22" s="4">
        <v>4502</v>
      </c>
      <c r="D22" s="1" t="s">
        <v>369</v>
      </c>
      <c r="E22" s="9">
        <v>5517705.9196693385</v>
      </c>
      <c r="F22" s="9">
        <v>0</v>
      </c>
      <c r="G22" s="9">
        <v>121180</v>
      </c>
      <c r="H22" s="16">
        <f t="shared" si="0"/>
        <v>5638885.9196693385</v>
      </c>
      <c r="J22" s="9">
        <v>5516969.5164104355</v>
      </c>
      <c r="K22" s="9">
        <v>0</v>
      </c>
      <c r="L22" s="9">
        <v>120685.00000000001</v>
      </c>
      <c r="M22" s="18">
        <f t="shared" si="9"/>
        <v>5637654.5164104355</v>
      </c>
      <c r="O22" s="9">
        <f t="shared" si="10"/>
        <v>-736.40325890295208</v>
      </c>
      <c r="P22" s="9">
        <f t="shared" si="10"/>
        <v>0</v>
      </c>
      <c r="Q22" s="9">
        <f t="shared" si="10"/>
        <v>-494.99999999998545</v>
      </c>
      <c r="R22" s="13">
        <f t="shared" si="11"/>
        <v>-1231.4032589029375</v>
      </c>
      <c r="T22" s="9">
        <v>0</v>
      </c>
      <c r="U22" s="9">
        <v>0</v>
      </c>
      <c r="W22" s="21">
        <f t="shared" si="2"/>
        <v>4522.7097702207693</v>
      </c>
      <c r="X22" s="21">
        <f t="shared" si="12"/>
        <v>4529.5316226686664</v>
      </c>
      <c r="Y22" s="9">
        <f t="shared" si="13"/>
        <v>6.8218524478970721</v>
      </c>
      <c r="Z22" s="9">
        <f t="shared" si="14"/>
        <v>-2</v>
      </c>
      <c r="AA22" s="24">
        <v>1220</v>
      </c>
      <c r="AB22" s="21">
        <v>1218</v>
      </c>
      <c r="AD22" s="9">
        <f t="shared" si="3"/>
        <v>4522.7097702207693</v>
      </c>
      <c r="AE22" s="9">
        <f t="shared" si="4"/>
        <v>4529.5316226686664</v>
      </c>
      <c r="AF22" s="30">
        <f t="shared" si="5"/>
        <v>6.8218524478970721</v>
      </c>
      <c r="AH22" s="27">
        <f t="shared" si="6"/>
        <v>-1.3346185346296835E-4</v>
      </c>
      <c r="AI22" s="27">
        <f t="shared" si="7"/>
        <v>1.508355122147087E-3</v>
      </c>
      <c r="AJ22" s="22">
        <f t="shared" si="8"/>
        <v>6.8218524478970721</v>
      </c>
      <c r="AL22" s="52"/>
    </row>
    <row r="23" spans="1:38" x14ac:dyDescent="0.2">
      <c r="A23" s="1" t="s">
        <v>354</v>
      </c>
      <c r="B23" s="4" t="s">
        <v>370</v>
      </c>
      <c r="C23" s="4">
        <v>4616</v>
      </c>
      <c r="D23" s="1" t="s">
        <v>371</v>
      </c>
      <c r="E23" s="9">
        <v>5958831.7345038233</v>
      </c>
      <c r="F23" s="9">
        <v>992.30994835072829</v>
      </c>
      <c r="G23" s="9">
        <v>321635</v>
      </c>
      <c r="H23" s="16">
        <f t="shared" si="0"/>
        <v>6281459.0444521736</v>
      </c>
      <c r="J23" s="9">
        <v>5995753.3971686289</v>
      </c>
      <c r="K23" s="9">
        <v>992.30994835072829</v>
      </c>
      <c r="L23" s="9">
        <v>325437.12095400342</v>
      </c>
      <c r="M23" s="18">
        <f t="shared" si="9"/>
        <v>6322182.8280709824</v>
      </c>
      <c r="O23" s="9">
        <f t="shared" si="10"/>
        <v>36921.662664805539</v>
      </c>
      <c r="P23" s="9">
        <f t="shared" si="10"/>
        <v>0</v>
      </c>
      <c r="Q23" s="9">
        <f t="shared" si="10"/>
        <v>3802.1209540034179</v>
      </c>
      <c r="R23" s="13">
        <f t="shared" si="11"/>
        <v>40723.783618808957</v>
      </c>
      <c r="T23" s="9">
        <v>0</v>
      </c>
      <c r="U23" s="9">
        <v>0</v>
      </c>
      <c r="W23" s="21">
        <f t="shared" si="2"/>
        <v>5042.1523218715511</v>
      </c>
      <c r="X23" s="21">
        <f t="shared" si="12"/>
        <v>5047.7657467314639</v>
      </c>
      <c r="Y23" s="9">
        <f t="shared" si="13"/>
        <v>5.6134248599128114</v>
      </c>
      <c r="Z23" s="9">
        <f t="shared" si="14"/>
        <v>6</v>
      </c>
      <c r="AA23" s="24">
        <v>1182</v>
      </c>
      <c r="AB23" s="21">
        <v>1188</v>
      </c>
      <c r="AD23" s="9">
        <f t="shared" si="3"/>
        <v>5041.3128041487507</v>
      </c>
      <c r="AE23" s="9">
        <f t="shared" si="4"/>
        <v>5046.9304689971623</v>
      </c>
      <c r="AF23" s="30">
        <f t="shared" si="5"/>
        <v>5.6176648484115503</v>
      </c>
      <c r="AH23" s="27">
        <f t="shared" si="6"/>
        <v>6.1961243931449861E-3</v>
      </c>
      <c r="AI23" s="27">
        <f t="shared" si="7"/>
        <v>1.1143257850987354E-3</v>
      </c>
      <c r="AJ23" s="22">
        <f t="shared" si="8"/>
        <v>5.6176648484115503</v>
      </c>
      <c r="AL23" s="52"/>
    </row>
    <row r="24" spans="1:38" x14ac:dyDescent="0.2">
      <c r="A24" s="1" t="s">
        <v>74</v>
      </c>
      <c r="B24" s="4">
        <v>0</v>
      </c>
      <c r="C24" s="4">
        <v>4007</v>
      </c>
      <c r="D24" s="1" t="s">
        <v>372</v>
      </c>
      <c r="E24" s="9">
        <v>266542.86414947943</v>
      </c>
      <c r="F24" s="9">
        <v>0</v>
      </c>
      <c r="G24" s="9">
        <v>3272.5</v>
      </c>
      <c r="H24" s="16">
        <f t="shared" si="0"/>
        <v>269815.36414947943</v>
      </c>
      <c r="J24" s="9">
        <v>267567.5635929433</v>
      </c>
      <c r="K24" s="9">
        <v>0</v>
      </c>
      <c r="L24" s="9">
        <v>2066.8421052631575</v>
      </c>
      <c r="M24" s="18">
        <f t="shared" si="9"/>
        <v>269634.40569820645</v>
      </c>
      <c r="O24" s="9">
        <f t="shared" si="10"/>
        <v>1024.6994434638764</v>
      </c>
      <c r="P24" s="9">
        <f t="shared" si="10"/>
        <v>0</v>
      </c>
      <c r="Q24" s="9">
        <f t="shared" si="10"/>
        <v>-1205.6578947368425</v>
      </c>
      <c r="R24" s="13">
        <f t="shared" si="11"/>
        <v>-180.95845127296616</v>
      </c>
      <c r="T24" s="9">
        <v>0</v>
      </c>
      <c r="U24" s="9">
        <v>0</v>
      </c>
      <c r="W24" s="21">
        <f t="shared" si="2"/>
        <v>22211.905345789954</v>
      </c>
      <c r="X24" s="21">
        <f t="shared" si="12"/>
        <v>22297.296966078608</v>
      </c>
      <c r="Y24" s="9">
        <f t="shared" si="13"/>
        <v>85.391620288653939</v>
      </c>
      <c r="Z24" s="9">
        <f t="shared" si="14"/>
        <v>0</v>
      </c>
      <c r="AA24" s="24">
        <v>12</v>
      </c>
      <c r="AB24" s="21">
        <v>12</v>
      </c>
      <c r="AD24" s="9">
        <f t="shared" si="3"/>
        <v>22211.905345789954</v>
      </c>
      <c r="AE24" s="9">
        <f t="shared" si="4"/>
        <v>22297.296966078608</v>
      </c>
      <c r="AF24" s="30">
        <f t="shared" si="5"/>
        <v>85.391620288653939</v>
      </c>
      <c r="AH24" s="27">
        <f t="shared" si="6"/>
        <v>3.8444077155606049E-3</v>
      </c>
      <c r="AI24" s="27">
        <f t="shared" si="7"/>
        <v>3.8444077155603829E-3</v>
      </c>
      <c r="AJ24" s="22">
        <f t="shared" si="8"/>
        <v>85.391620288653939</v>
      </c>
      <c r="AL24" s="52"/>
    </row>
    <row r="25" spans="1:38" x14ac:dyDescent="0.2">
      <c r="A25" s="1" t="s">
        <v>74</v>
      </c>
      <c r="B25" s="4">
        <v>0</v>
      </c>
      <c r="C25" s="4">
        <v>4004</v>
      </c>
      <c r="D25" s="1" t="s">
        <v>373</v>
      </c>
      <c r="E25" s="9">
        <v>4569960.8608929217</v>
      </c>
      <c r="F25" s="9">
        <v>0</v>
      </c>
      <c r="G25" s="9">
        <v>288280</v>
      </c>
      <c r="H25" s="16">
        <f t="shared" si="0"/>
        <v>4858240.8608929217</v>
      </c>
      <c r="J25" s="9">
        <v>4984828.8959482443</v>
      </c>
      <c r="K25" s="9">
        <v>0</v>
      </c>
      <c r="L25" s="9">
        <v>364992.6210826211</v>
      </c>
      <c r="M25" s="18">
        <f t="shared" si="9"/>
        <v>5349821.517030865</v>
      </c>
      <c r="O25" s="9">
        <f t="shared" si="10"/>
        <v>414868.03505532257</v>
      </c>
      <c r="P25" s="9">
        <f t="shared" si="10"/>
        <v>0</v>
      </c>
      <c r="Q25" s="9">
        <f t="shared" si="10"/>
        <v>76712.621082621103</v>
      </c>
      <c r="R25" s="13">
        <f t="shared" si="11"/>
        <v>491580.65613794368</v>
      </c>
      <c r="T25" s="9">
        <v>0</v>
      </c>
      <c r="U25" s="9">
        <v>0</v>
      </c>
      <c r="W25" s="21">
        <f t="shared" si="2"/>
        <v>5614.2025318094857</v>
      </c>
      <c r="X25" s="21">
        <f t="shared" si="12"/>
        <v>5607.2316039912757</v>
      </c>
      <c r="Y25" s="9">
        <f t="shared" si="13"/>
        <v>-6.9709278182099297</v>
      </c>
      <c r="Z25" s="9">
        <f t="shared" si="14"/>
        <v>75</v>
      </c>
      <c r="AA25" s="24">
        <v>814</v>
      </c>
      <c r="AB25" s="21">
        <v>889</v>
      </c>
      <c r="AD25" s="9">
        <f t="shared" si="3"/>
        <v>5614.2025318094857</v>
      </c>
      <c r="AE25" s="9">
        <f t="shared" si="4"/>
        <v>5607.2316039912757</v>
      </c>
      <c r="AF25" s="30">
        <f t="shared" si="5"/>
        <v>-6.9709278182099297</v>
      </c>
      <c r="AH25" s="27">
        <f t="shared" si="6"/>
        <v>9.0781529138580286E-2</v>
      </c>
      <c r="AI25" s="27">
        <f t="shared" si="7"/>
        <v>-1.2416594839095296E-3</v>
      </c>
      <c r="AJ25" s="22">
        <f t="shared" si="8"/>
        <v>-6.9709278182099297</v>
      </c>
      <c r="AL25" s="52"/>
    </row>
    <row r="26" spans="1:38" x14ac:dyDescent="0.2">
      <c r="A26" s="1" t="s">
        <v>354</v>
      </c>
      <c r="B26" s="4" t="s">
        <v>374</v>
      </c>
      <c r="C26" s="4">
        <v>5404</v>
      </c>
      <c r="D26" s="1" t="s">
        <v>375</v>
      </c>
      <c r="E26" s="9">
        <v>5315113.7325203568</v>
      </c>
      <c r="F26" s="9">
        <v>0</v>
      </c>
      <c r="G26" s="9">
        <v>428229.99999999983</v>
      </c>
      <c r="H26" s="16">
        <f t="shared" si="0"/>
        <v>5743343.7325203568</v>
      </c>
      <c r="J26" s="9">
        <v>5237229.9321317663</v>
      </c>
      <c r="K26" s="9">
        <v>0</v>
      </c>
      <c r="L26" s="9">
        <v>412282.7710843372</v>
      </c>
      <c r="M26" s="18">
        <f t="shared" si="9"/>
        <v>5649512.7032161038</v>
      </c>
      <c r="O26" s="9">
        <f t="shared" si="10"/>
        <v>-77883.800388590433</v>
      </c>
      <c r="P26" s="9">
        <f t="shared" si="10"/>
        <v>0</v>
      </c>
      <c r="Q26" s="9">
        <f t="shared" si="10"/>
        <v>-15947.228915662621</v>
      </c>
      <c r="R26" s="13">
        <f t="shared" si="11"/>
        <v>-93831.029304253054</v>
      </c>
      <c r="T26" s="9">
        <v>0</v>
      </c>
      <c r="U26" s="9">
        <v>0</v>
      </c>
      <c r="W26" s="21">
        <f t="shared" si="2"/>
        <v>5945.3173741838445</v>
      </c>
      <c r="X26" s="21">
        <f t="shared" si="12"/>
        <v>5958.1682959405762</v>
      </c>
      <c r="Y26" s="9">
        <f t="shared" si="13"/>
        <v>12.850921756731623</v>
      </c>
      <c r="Z26" s="9">
        <f t="shared" si="14"/>
        <v>-15</v>
      </c>
      <c r="AA26" s="24">
        <v>894</v>
      </c>
      <c r="AB26" s="21">
        <v>879</v>
      </c>
      <c r="AD26" s="9">
        <f t="shared" si="3"/>
        <v>5945.3173741838445</v>
      </c>
      <c r="AE26" s="9">
        <f t="shared" si="4"/>
        <v>5958.1682959405762</v>
      </c>
      <c r="AF26" s="30">
        <f t="shared" si="5"/>
        <v>12.850921756731623</v>
      </c>
      <c r="AH26" s="27">
        <f t="shared" si="6"/>
        <v>-1.4653270712169486E-2</v>
      </c>
      <c r="AI26" s="27">
        <f t="shared" si="7"/>
        <v>2.1615198900117871E-3</v>
      </c>
      <c r="AJ26" s="22">
        <f t="shared" si="8"/>
        <v>12.850921756731623</v>
      </c>
      <c r="AL26" s="52"/>
    </row>
    <row r="27" spans="1:38" x14ac:dyDescent="0.2">
      <c r="A27" s="1" t="s">
        <v>354</v>
      </c>
      <c r="B27" s="4" t="s">
        <v>376</v>
      </c>
      <c r="C27" s="4">
        <v>5402</v>
      </c>
      <c r="D27" s="1" t="s">
        <v>377</v>
      </c>
      <c r="E27" s="9">
        <v>7098899.0429692427</v>
      </c>
      <c r="F27" s="9">
        <v>0</v>
      </c>
      <c r="G27" s="9">
        <v>485997.5</v>
      </c>
      <c r="H27" s="16">
        <f t="shared" si="0"/>
        <v>7584896.5429692427</v>
      </c>
      <c r="J27" s="9">
        <v>7033894.2436770601</v>
      </c>
      <c r="K27" s="9">
        <v>0</v>
      </c>
      <c r="L27" s="9">
        <v>480658.32048458152</v>
      </c>
      <c r="M27" s="18">
        <f t="shared" si="9"/>
        <v>7514552.5641616415</v>
      </c>
      <c r="O27" s="9">
        <f t="shared" si="10"/>
        <v>-65004.79929218255</v>
      </c>
      <c r="P27" s="9">
        <f t="shared" si="10"/>
        <v>0</v>
      </c>
      <c r="Q27" s="9">
        <f t="shared" si="10"/>
        <v>-5339.1795154184802</v>
      </c>
      <c r="R27" s="13">
        <f t="shared" si="11"/>
        <v>-70343.97880760103</v>
      </c>
      <c r="T27" s="9">
        <v>0</v>
      </c>
      <c r="U27" s="9">
        <v>0</v>
      </c>
      <c r="W27" s="21">
        <f t="shared" si="2"/>
        <v>5215.9434555247926</v>
      </c>
      <c r="X27" s="21">
        <f t="shared" si="12"/>
        <v>5221.8962462338977</v>
      </c>
      <c r="Y27" s="9">
        <f t="shared" si="13"/>
        <v>5.952790709105102</v>
      </c>
      <c r="Z27" s="9">
        <f t="shared" si="14"/>
        <v>-14</v>
      </c>
      <c r="AA27" s="24">
        <v>1361</v>
      </c>
      <c r="AB27" s="21">
        <v>1347</v>
      </c>
      <c r="AD27" s="9">
        <f t="shared" si="3"/>
        <v>5215.9434555247926</v>
      </c>
      <c r="AE27" s="9">
        <f t="shared" si="4"/>
        <v>5221.8962462338977</v>
      </c>
      <c r="AF27" s="30">
        <f t="shared" si="5"/>
        <v>5.952790709105102</v>
      </c>
      <c r="AH27" s="27">
        <f t="shared" si="6"/>
        <v>-9.157025462499524E-3</v>
      </c>
      <c r="AI27" s="27">
        <f t="shared" si="7"/>
        <v>1.1412682594937884E-3</v>
      </c>
      <c r="AJ27" s="22">
        <f t="shared" si="8"/>
        <v>5.952790709105102</v>
      </c>
      <c r="AL27" s="52"/>
    </row>
    <row r="28" spans="1:38" x14ac:dyDescent="0.2">
      <c r="A28" s="1" t="s">
        <v>51</v>
      </c>
      <c r="B28" s="4">
        <v>0</v>
      </c>
      <c r="C28" s="4">
        <v>4019</v>
      </c>
      <c r="D28" s="1" t="s">
        <v>378</v>
      </c>
      <c r="E28" s="9">
        <v>4680073.5268645827</v>
      </c>
      <c r="F28" s="9">
        <v>0</v>
      </c>
      <c r="G28" s="9">
        <v>386682.49999999983</v>
      </c>
      <c r="H28" s="16">
        <f t="shared" si="0"/>
        <v>5066756.0268645827</v>
      </c>
      <c r="J28" s="9">
        <v>4709880.3614795702</v>
      </c>
      <c r="K28" s="9">
        <v>0</v>
      </c>
      <c r="L28" s="9">
        <v>387165.93749999988</v>
      </c>
      <c r="M28" s="18">
        <f t="shared" si="9"/>
        <v>5097046.2989795702</v>
      </c>
      <c r="O28" s="9">
        <f t="shared" si="10"/>
        <v>29806.834614987485</v>
      </c>
      <c r="P28" s="9">
        <f t="shared" si="10"/>
        <v>0</v>
      </c>
      <c r="Q28" s="9">
        <f t="shared" si="10"/>
        <v>483.43750000005821</v>
      </c>
      <c r="R28" s="13">
        <f t="shared" si="11"/>
        <v>30290.272114987543</v>
      </c>
      <c r="T28" s="9">
        <v>0</v>
      </c>
      <c r="U28" s="9">
        <v>0</v>
      </c>
      <c r="W28" s="21">
        <f t="shared" si="2"/>
        <v>6000.0942652110034</v>
      </c>
      <c r="X28" s="21">
        <f t="shared" si="12"/>
        <v>6007.5004610708802</v>
      </c>
      <c r="Y28" s="9">
        <f t="shared" si="13"/>
        <v>7.4061958598767887</v>
      </c>
      <c r="Z28" s="9">
        <f t="shared" si="14"/>
        <v>4</v>
      </c>
      <c r="AA28" s="24">
        <v>780</v>
      </c>
      <c r="AB28" s="21">
        <v>784</v>
      </c>
      <c r="AD28" s="9">
        <f t="shared" si="3"/>
        <v>6000.0942652110034</v>
      </c>
      <c r="AE28" s="9">
        <f t="shared" si="4"/>
        <v>6007.5004610708802</v>
      </c>
      <c r="AF28" s="30">
        <f t="shared" si="5"/>
        <v>7.4061958598767887</v>
      </c>
      <c r="AH28" s="27">
        <f t="shared" si="6"/>
        <v>6.3688816946763094E-3</v>
      </c>
      <c r="AI28" s="27">
        <f t="shared" si="7"/>
        <v>1.2343465839892431E-3</v>
      </c>
      <c r="AJ28" s="22">
        <f t="shared" si="8"/>
        <v>7.4061958598767887</v>
      </c>
      <c r="AL28" s="52"/>
    </row>
    <row r="29" spans="1:38" x14ac:dyDescent="0.2">
      <c r="A29" s="1" t="s">
        <v>74</v>
      </c>
      <c r="B29" s="4">
        <v>0</v>
      </c>
      <c r="C29" s="4">
        <v>4013</v>
      </c>
      <c r="D29" s="1" t="s">
        <v>379</v>
      </c>
      <c r="E29" s="9">
        <v>1011063.1367798253</v>
      </c>
      <c r="F29" s="9">
        <v>0</v>
      </c>
      <c r="G29" s="9">
        <v>65450</v>
      </c>
      <c r="H29" s="16">
        <f t="shared" si="0"/>
        <v>1076513.1367798252</v>
      </c>
      <c r="J29" s="9">
        <v>1348263.7632389979</v>
      </c>
      <c r="K29" s="9">
        <v>0</v>
      </c>
      <c r="L29" s="9">
        <v>97620.338983050839</v>
      </c>
      <c r="M29" s="18">
        <f t="shared" si="9"/>
        <v>1445884.1022220487</v>
      </c>
      <c r="O29" s="9">
        <f t="shared" si="10"/>
        <v>337200.62645917258</v>
      </c>
      <c r="P29" s="9">
        <f t="shared" si="10"/>
        <v>0</v>
      </c>
      <c r="Q29" s="9">
        <f t="shared" si="10"/>
        <v>32170.338983050839</v>
      </c>
      <c r="R29" s="13">
        <f t="shared" si="11"/>
        <v>369370.96544222342</v>
      </c>
      <c r="T29" s="9">
        <v>0</v>
      </c>
      <c r="U29" s="9">
        <v>0</v>
      </c>
      <c r="W29" s="21">
        <f t="shared" si="2"/>
        <v>6695.7823627803</v>
      </c>
      <c r="X29" s="21">
        <f t="shared" si="12"/>
        <v>6389.8756551611277</v>
      </c>
      <c r="Y29" s="9">
        <f t="shared" si="13"/>
        <v>-305.90670761917227</v>
      </c>
      <c r="Z29" s="9">
        <f t="shared" si="14"/>
        <v>60</v>
      </c>
      <c r="AA29" s="24">
        <v>151</v>
      </c>
      <c r="AB29" s="21">
        <v>211</v>
      </c>
      <c r="AD29" s="9">
        <f t="shared" si="3"/>
        <v>6695.7823627803</v>
      </c>
      <c r="AE29" s="9">
        <f t="shared" si="4"/>
        <v>6389.8756551611277</v>
      </c>
      <c r="AF29" s="30">
        <f t="shared" si="5"/>
        <v>-305.90670761917227</v>
      </c>
      <c r="AH29" s="27">
        <f t="shared" si="6"/>
        <v>0.33351094921048752</v>
      </c>
      <c r="AI29" s="27">
        <f t="shared" si="7"/>
        <v>-4.5686477105290835E-2</v>
      </c>
      <c r="AJ29" s="22">
        <f t="shared" si="8"/>
        <v>-305.90670761917227</v>
      </c>
      <c r="AL29" s="52"/>
    </row>
    <row r="30" spans="1:38" x14ac:dyDescent="0.2">
      <c r="A30" s="1" t="s">
        <v>354</v>
      </c>
      <c r="B30" s="4" t="s">
        <v>380</v>
      </c>
      <c r="C30" s="4">
        <v>4112</v>
      </c>
      <c r="D30" s="1" t="s">
        <v>381</v>
      </c>
      <c r="E30" s="9">
        <v>4243911.1884363005</v>
      </c>
      <c r="F30" s="9">
        <v>0</v>
      </c>
      <c r="G30" s="9">
        <v>202560</v>
      </c>
      <c r="H30" s="16">
        <f t="shared" si="0"/>
        <v>4446471.1884363005</v>
      </c>
      <c r="J30" s="9">
        <v>4279605.1203167625</v>
      </c>
      <c r="K30" s="9">
        <v>0</v>
      </c>
      <c r="L30" s="9">
        <v>204849.79591836734</v>
      </c>
      <c r="M30" s="18">
        <f t="shared" si="9"/>
        <v>4484454.9162351303</v>
      </c>
      <c r="O30" s="9">
        <f t="shared" si="10"/>
        <v>35693.931880461983</v>
      </c>
      <c r="P30" s="9">
        <f t="shared" si="10"/>
        <v>0</v>
      </c>
      <c r="Q30" s="9">
        <f t="shared" si="10"/>
        <v>2289.7959183673374</v>
      </c>
      <c r="R30" s="13">
        <f t="shared" si="11"/>
        <v>37983.727798829321</v>
      </c>
      <c r="T30" s="9">
        <v>0</v>
      </c>
      <c r="U30" s="9">
        <v>0</v>
      </c>
      <c r="W30" s="21">
        <f t="shared" si="2"/>
        <v>4861.2957484951894</v>
      </c>
      <c r="X30" s="21">
        <f t="shared" si="12"/>
        <v>4868.7202733979093</v>
      </c>
      <c r="Y30" s="9">
        <f t="shared" si="13"/>
        <v>7.4245249027198952</v>
      </c>
      <c r="Z30" s="9">
        <f t="shared" si="14"/>
        <v>6</v>
      </c>
      <c r="AA30" s="24">
        <v>873</v>
      </c>
      <c r="AB30" s="21">
        <v>879</v>
      </c>
      <c r="AD30" s="9">
        <f t="shared" si="3"/>
        <v>4861.2957484951894</v>
      </c>
      <c r="AE30" s="9">
        <f t="shared" si="4"/>
        <v>4868.7202733979093</v>
      </c>
      <c r="AF30" s="30">
        <f t="shared" si="5"/>
        <v>7.4245249027198952</v>
      </c>
      <c r="AH30" s="27">
        <f t="shared" si="6"/>
        <v>8.4106217815584916E-3</v>
      </c>
      <c r="AI30" s="27">
        <f t="shared" si="7"/>
        <v>1.5272728274180469E-3</v>
      </c>
      <c r="AJ30" s="22">
        <f t="shared" si="8"/>
        <v>7.4245249027198952</v>
      </c>
      <c r="AL30" s="52"/>
    </row>
    <row r="31" spans="1:38" x14ac:dyDescent="0.2">
      <c r="A31" s="1" t="s">
        <v>354</v>
      </c>
      <c r="B31" s="4" t="s">
        <v>382</v>
      </c>
      <c r="C31" s="4">
        <v>4069</v>
      </c>
      <c r="D31" s="1" t="s">
        <v>383</v>
      </c>
      <c r="E31" s="9">
        <v>4812497.2692656107</v>
      </c>
      <c r="F31" s="9">
        <v>0</v>
      </c>
      <c r="G31" s="9">
        <v>309750</v>
      </c>
      <c r="H31" s="16">
        <f t="shared" si="0"/>
        <v>5122247.2692656107</v>
      </c>
      <c r="J31" s="9">
        <v>4757748.4044645624</v>
      </c>
      <c r="K31" s="9">
        <v>0</v>
      </c>
      <c r="L31" s="9">
        <v>301873.58490566042</v>
      </c>
      <c r="M31" s="18">
        <f t="shared" si="9"/>
        <v>5059621.9893702231</v>
      </c>
      <c r="O31" s="9">
        <f t="shared" si="10"/>
        <v>-54748.864801048301</v>
      </c>
      <c r="P31" s="9">
        <f t="shared" si="10"/>
        <v>0</v>
      </c>
      <c r="Q31" s="9">
        <f t="shared" si="10"/>
        <v>-7876.4150943395798</v>
      </c>
      <c r="R31" s="13">
        <f t="shared" si="11"/>
        <v>-62625.279895387881</v>
      </c>
      <c r="T31" s="9">
        <v>0</v>
      </c>
      <c r="U31" s="9">
        <v>-5595.5690198643133</v>
      </c>
      <c r="W31" s="21">
        <f t="shared" si="2"/>
        <v>5353.1671515746502</v>
      </c>
      <c r="X31" s="21">
        <f t="shared" si="12"/>
        <v>5418.8478410758116</v>
      </c>
      <c r="Y31" s="9">
        <f t="shared" si="13"/>
        <v>65.680689501161396</v>
      </c>
      <c r="Z31" s="9">
        <f t="shared" si="14"/>
        <v>-21</v>
      </c>
      <c r="AA31" s="24">
        <v>899</v>
      </c>
      <c r="AB31" s="21">
        <v>878</v>
      </c>
      <c r="AD31" s="9">
        <f t="shared" si="3"/>
        <v>5353.1671515746502</v>
      </c>
      <c r="AE31" s="9">
        <f t="shared" si="4"/>
        <v>5418.8478410758116</v>
      </c>
      <c r="AF31" s="30">
        <f t="shared" si="5"/>
        <v>65.680689501161396</v>
      </c>
      <c r="AH31" s="27">
        <f t="shared" si="6"/>
        <v>-1.0213677646135011E-2</v>
      </c>
      <c r="AI31" s="27">
        <f t="shared" si="7"/>
        <v>1.3460027102647709E-2</v>
      </c>
      <c r="AJ31" s="22">
        <f t="shared" si="8"/>
        <v>72.053774945197802</v>
      </c>
      <c r="AL31" s="52"/>
    </row>
    <row r="32" spans="1:38" x14ac:dyDescent="0.2">
      <c r="A32" s="1" t="s">
        <v>51</v>
      </c>
      <c r="B32" s="4">
        <v>0</v>
      </c>
      <c r="C32" s="4">
        <v>4006</v>
      </c>
      <c r="D32" s="1" t="s">
        <v>384</v>
      </c>
      <c r="E32" s="9">
        <v>3581590.8321358887</v>
      </c>
      <c r="F32" s="9">
        <v>0</v>
      </c>
      <c r="G32" s="9">
        <v>292187.5</v>
      </c>
      <c r="H32" s="16">
        <f t="shared" si="0"/>
        <v>3873778.3321358887</v>
      </c>
      <c r="J32" s="9">
        <v>3574728.8375755497</v>
      </c>
      <c r="K32" s="9">
        <v>0</v>
      </c>
      <c r="L32" s="9">
        <v>287341.93615257047</v>
      </c>
      <c r="M32" s="18">
        <f t="shared" si="9"/>
        <v>3862070.7737281201</v>
      </c>
      <c r="O32" s="9">
        <f t="shared" si="10"/>
        <v>-6861.9945603390224</v>
      </c>
      <c r="P32" s="9">
        <f t="shared" si="10"/>
        <v>0</v>
      </c>
      <c r="Q32" s="9">
        <f t="shared" si="10"/>
        <v>-4845.5638474295265</v>
      </c>
      <c r="R32" s="13">
        <f t="shared" si="11"/>
        <v>-11707.558407768549</v>
      </c>
      <c r="T32" s="9">
        <v>0</v>
      </c>
      <c r="U32" s="9">
        <v>0</v>
      </c>
      <c r="W32" s="21">
        <f t="shared" si="2"/>
        <v>6029.6141955149642</v>
      </c>
      <c r="X32" s="21">
        <f t="shared" si="12"/>
        <v>6028.2105186771496</v>
      </c>
      <c r="Y32" s="9">
        <f t="shared" si="13"/>
        <v>-1.4036768378146007</v>
      </c>
      <c r="Z32" s="9">
        <f t="shared" si="14"/>
        <v>-1</v>
      </c>
      <c r="AA32" s="24">
        <v>594</v>
      </c>
      <c r="AB32" s="21">
        <v>593</v>
      </c>
      <c r="AD32" s="9">
        <f t="shared" si="3"/>
        <v>6029.6141955149642</v>
      </c>
      <c r="AE32" s="9">
        <f t="shared" si="4"/>
        <v>6028.2105186771496</v>
      </c>
      <c r="AF32" s="30">
        <f t="shared" si="5"/>
        <v>-1.4036768378146007</v>
      </c>
      <c r="AH32" s="27">
        <f t="shared" si="6"/>
        <v>-1.9159068922026679E-3</v>
      </c>
      <c r="AI32" s="27">
        <f t="shared" si="7"/>
        <v>-2.3279712304957734E-4</v>
      </c>
      <c r="AJ32" s="22">
        <f t="shared" si="8"/>
        <v>-1.4036768378146007</v>
      </c>
      <c r="AL32" s="52"/>
    </row>
    <row r="33" spans="1:38" x14ac:dyDescent="0.2">
      <c r="A33" s="1" t="s">
        <v>354</v>
      </c>
      <c r="B33" s="4" t="s">
        <v>385</v>
      </c>
      <c r="C33" s="4">
        <v>4023</v>
      </c>
      <c r="D33" s="1" t="s">
        <v>386</v>
      </c>
      <c r="E33" s="9">
        <v>8823225.221133478</v>
      </c>
      <c r="F33" s="9">
        <v>0</v>
      </c>
      <c r="G33" s="9">
        <v>462420</v>
      </c>
      <c r="H33" s="16">
        <f t="shared" si="0"/>
        <v>9285645.221133478</v>
      </c>
      <c r="J33" s="9">
        <v>8491436.9118997511</v>
      </c>
      <c r="K33" s="9">
        <v>0</v>
      </c>
      <c r="L33" s="9">
        <v>442873.96768402157</v>
      </c>
      <c r="M33" s="18">
        <f t="shared" si="9"/>
        <v>8934310.8795837723</v>
      </c>
      <c r="O33" s="9">
        <f t="shared" si="10"/>
        <v>-331788.30923372693</v>
      </c>
      <c r="P33" s="9">
        <f t="shared" si="10"/>
        <v>0</v>
      </c>
      <c r="Q33" s="9">
        <f t="shared" si="10"/>
        <v>-19546.032315978431</v>
      </c>
      <c r="R33" s="13">
        <f t="shared" si="11"/>
        <v>-351334.34154970536</v>
      </c>
      <c r="T33" s="9">
        <v>0</v>
      </c>
      <c r="U33" s="9">
        <v>0</v>
      </c>
      <c r="W33" s="21">
        <f t="shared" si="2"/>
        <v>5347.4092249293808</v>
      </c>
      <c r="X33" s="21">
        <f t="shared" si="12"/>
        <v>5307.1480699373442</v>
      </c>
      <c r="Y33" s="9">
        <f t="shared" si="13"/>
        <v>-40.261154992036609</v>
      </c>
      <c r="Z33" s="9">
        <f t="shared" si="14"/>
        <v>-50</v>
      </c>
      <c r="AA33" s="24">
        <v>1650</v>
      </c>
      <c r="AB33" s="21">
        <v>1600</v>
      </c>
      <c r="AD33" s="9">
        <f t="shared" si="3"/>
        <v>5347.4092249293808</v>
      </c>
      <c r="AE33" s="9">
        <f t="shared" si="4"/>
        <v>5307.1480699373442</v>
      </c>
      <c r="AF33" s="30">
        <f t="shared" si="5"/>
        <v>-40.261154992036609</v>
      </c>
      <c r="AH33" s="27">
        <f t="shared" si="6"/>
        <v>-3.7603971441080741E-2</v>
      </c>
      <c r="AI33" s="27">
        <f t="shared" si="7"/>
        <v>-7.5290955486145839E-3</v>
      </c>
      <c r="AJ33" s="22">
        <f t="shared" si="8"/>
        <v>-40.261154992036609</v>
      </c>
      <c r="AL33" s="52"/>
    </row>
    <row r="34" spans="1:38" x14ac:dyDescent="0.2">
      <c r="A34" s="1" t="s">
        <v>354</v>
      </c>
      <c r="B34" s="4" t="s">
        <v>387</v>
      </c>
      <c r="C34" s="4">
        <v>4610</v>
      </c>
      <c r="D34" s="1" t="s">
        <v>388</v>
      </c>
      <c r="E34" s="9">
        <v>3937710.6837905357</v>
      </c>
      <c r="F34" s="9">
        <v>0</v>
      </c>
      <c r="G34" s="9">
        <v>186965</v>
      </c>
      <c r="H34" s="16">
        <f t="shared" si="0"/>
        <v>4124675.6837905357</v>
      </c>
      <c r="J34" s="9">
        <v>3943209.4942036029</v>
      </c>
      <c r="K34" s="9">
        <v>0</v>
      </c>
      <c r="L34" s="9">
        <v>187210.46833773088</v>
      </c>
      <c r="M34" s="18">
        <f t="shared" si="9"/>
        <v>4130419.9625413339</v>
      </c>
      <c r="O34" s="9">
        <f t="shared" si="10"/>
        <v>5498.8104130672291</v>
      </c>
      <c r="P34" s="9">
        <f t="shared" si="10"/>
        <v>0</v>
      </c>
      <c r="Q34" s="9">
        <f t="shared" si="10"/>
        <v>245.46833773088292</v>
      </c>
      <c r="R34" s="13">
        <f t="shared" si="11"/>
        <v>5744.278750798112</v>
      </c>
      <c r="T34" s="9">
        <v>0</v>
      </c>
      <c r="U34" s="9">
        <v>0</v>
      </c>
      <c r="W34" s="21">
        <f t="shared" si="2"/>
        <v>5278.4325519980375</v>
      </c>
      <c r="X34" s="21">
        <f t="shared" si="12"/>
        <v>5285.8036115329796</v>
      </c>
      <c r="Y34" s="9">
        <f t="shared" si="13"/>
        <v>7.3710595349421055</v>
      </c>
      <c r="Z34" s="9">
        <f t="shared" si="14"/>
        <v>0</v>
      </c>
      <c r="AA34" s="24">
        <v>746</v>
      </c>
      <c r="AB34" s="21">
        <v>746</v>
      </c>
      <c r="AD34" s="9">
        <f t="shared" si="3"/>
        <v>5278.4325519980375</v>
      </c>
      <c r="AE34" s="9">
        <f t="shared" si="4"/>
        <v>5285.8036115329796</v>
      </c>
      <c r="AF34" s="30">
        <f t="shared" si="5"/>
        <v>7.3710595349421055</v>
      </c>
      <c r="AH34" s="27">
        <f t="shared" si="6"/>
        <v>1.3964485597437459E-3</v>
      </c>
      <c r="AI34" s="27">
        <f t="shared" si="7"/>
        <v>1.3964485597437459E-3</v>
      </c>
      <c r="AJ34" s="22">
        <f t="shared" si="8"/>
        <v>7.3710595349421055</v>
      </c>
      <c r="AL34" s="52"/>
    </row>
    <row r="35" spans="1:38" x14ac:dyDescent="0.2">
      <c r="A35" s="1" t="s">
        <v>354</v>
      </c>
      <c r="B35" s="4" t="s">
        <v>389</v>
      </c>
      <c r="C35" s="4">
        <v>5403</v>
      </c>
      <c r="D35" s="1" t="s">
        <v>390</v>
      </c>
      <c r="E35" s="9">
        <v>6725427.778666229</v>
      </c>
      <c r="F35" s="9">
        <v>0</v>
      </c>
      <c r="G35" s="9">
        <v>467242.49999999977</v>
      </c>
      <c r="H35" s="16">
        <f t="shared" si="0"/>
        <v>7192670.278666229</v>
      </c>
      <c r="J35" s="9">
        <v>6550229.5318813939</v>
      </c>
      <c r="K35" s="9">
        <v>0</v>
      </c>
      <c r="L35" s="9">
        <v>453840.71536714589</v>
      </c>
      <c r="M35" s="18">
        <f t="shared" si="9"/>
        <v>7004070.2472485397</v>
      </c>
      <c r="O35" s="9">
        <f t="shared" si="10"/>
        <v>-175198.24678483512</v>
      </c>
      <c r="P35" s="9">
        <f t="shared" si="10"/>
        <v>0</v>
      </c>
      <c r="Q35" s="9">
        <f t="shared" si="10"/>
        <v>-13401.784632853873</v>
      </c>
      <c r="R35" s="13">
        <f t="shared" si="11"/>
        <v>-188600.031417689</v>
      </c>
      <c r="T35" s="9">
        <v>0</v>
      </c>
      <c r="U35" s="9">
        <v>0</v>
      </c>
      <c r="W35" s="21">
        <f t="shared" si="2"/>
        <v>5169.4294993591302</v>
      </c>
      <c r="X35" s="21">
        <f t="shared" si="12"/>
        <v>5178.0470607758052</v>
      </c>
      <c r="Y35" s="9">
        <f t="shared" si="13"/>
        <v>8.6175614166750165</v>
      </c>
      <c r="Z35" s="9">
        <f t="shared" si="14"/>
        <v>-36</v>
      </c>
      <c r="AA35" s="24">
        <v>1301</v>
      </c>
      <c r="AB35" s="21">
        <v>1265</v>
      </c>
      <c r="AD35" s="9">
        <f t="shared" si="3"/>
        <v>5169.4294993591302</v>
      </c>
      <c r="AE35" s="9">
        <f t="shared" si="4"/>
        <v>5178.0470607758052</v>
      </c>
      <c r="AF35" s="30">
        <f t="shared" si="5"/>
        <v>8.6175614166750165</v>
      </c>
      <c r="AH35" s="27">
        <f t="shared" si="6"/>
        <v>-2.6050126854470501E-2</v>
      </c>
      <c r="AI35" s="27">
        <f t="shared" si="7"/>
        <v>1.6670236856395348E-3</v>
      </c>
      <c r="AJ35" s="22">
        <f t="shared" si="8"/>
        <v>8.6175614166750165</v>
      </c>
      <c r="AL35" s="52"/>
    </row>
    <row r="36" spans="1:38" x14ac:dyDescent="0.2">
      <c r="A36" s="1" t="s">
        <v>354</v>
      </c>
      <c r="B36" s="4" t="s">
        <v>391</v>
      </c>
      <c r="C36" s="4">
        <v>4074</v>
      </c>
      <c r="D36" s="1" t="s">
        <v>392</v>
      </c>
      <c r="E36" s="9">
        <v>7252896.5384841142</v>
      </c>
      <c r="F36" s="9">
        <v>1023.75</v>
      </c>
      <c r="G36" s="9">
        <v>400397.49999999971</v>
      </c>
      <c r="H36" s="16">
        <f t="shared" si="0"/>
        <v>7654317.7884841142</v>
      </c>
      <c r="J36" s="9">
        <v>7227545.1593024116</v>
      </c>
      <c r="K36" s="9">
        <v>1023.75</v>
      </c>
      <c r="L36" s="9">
        <v>394411.46739130409</v>
      </c>
      <c r="M36" s="18">
        <f t="shared" si="9"/>
        <v>7622980.3766937153</v>
      </c>
      <c r="O36" s="9">
        <f t="shared" si="10"/>
        <v>-25351.379181702621</v>
      </c>
      <c r="P36" s="9">
        <f t="shared" si="10"/>
        <v>0</v>
      </c>
      <c r="Q36" s="9">
        <f t="shared" si="10"/>
        <v>-5986.0326086956193</v>
      </c>
      <c r="R36" s="13">
        <f t="shared" si="11"/>
        <v>-31337.411790398241</v>
      </c>
      <c r="T36" s="9">
        <v>0</v>
      </c>
      <c r="U36" s="9">
        <v>0</v>
      </c>
      <c r="W36" s="21">
        <f t="shared" si="2"/>
        <v>5936.1049823928925</v>
      </c>
      <c r="X36" s="21">
        <f t="shared" si="12"/>
        <v>5983.9146600185522</v>
      </c>
      <c r="Y36" s="9">
        <f t="shared" si="13"/>
        <v>47.809677625659788</v>
      </c>
      <c r="Z36" s="9">
        <f t="shared" si="14"/>
        <v>-14</v>
      </c>
      <c r="AA36" s="24">
        <v>1222</v>
      </c>
      <c r="AB36" s="21">
        <v>1208</v>
      </c>
      <c r="AD36" s="9">
        <f t="shared" si="3"/>
        <v>5935.2672164354453</v>
      </c>
      <c r="AE36" s="9">
        <f t="shared" si="4"/>
        <v>5983.0671848529901</v>
      </c>
      <c r="AF36" s="30">
        <f t="shared" si="5"/>
        <v>47.799968417544733</v>
      </c>
      <c r="AH36" s="27">
        <f t="shared" si="6"/>
        <v>-3.4953454867565625E-3</v>
      </c>
      <c r="AI36" s="27">
        <f t="shared" si="7"/>
        <v>8.0535495158804427E-3</v>
      </c>
      <c r="AJ36" s="22">
        <f t="shared" si="8"/>
        <v>47.799968417544733</v>
      </c>
      <c r="AL36" s="52"/>
    </row>
    <row r="37" spans="1:38" x14ac:dyDescent="0.2">
      <c r="A37" s="1" t="s">
        <v>354</v>
      </c>
      <c r="B37" s="4" t="s">
        <v>393</v>
      </c>
      <c r="C37" s="4">
        <v>4036</v>
      </c>
      <c r="D37" s="1" t="s">
        <v>394</v>
      </c>
      <c r="E37" s="9">
        <v>8165571.5320100682</v>
      </c>
      <c r="F37" s="9">
        <v>0</v>
      </c>
      <c r="G37" s="9">
        <v>727725</v>
      </c>
      <c r="H37" s="16">
        <f t="shared" si="0"/>
        <v>8893296.5320100673</v>
      </c>
      <c r="J37" s="9">
        <v>7908278.8438847037</v>
      </c>
      <c r="K37" s="9">
        <v>0</v>
      </c>
      <c r="L37" s="9">
        <v>695176.83215130016</v>
      </c>
      <c r="M37" s="18">
        <f t="shared" si="9"/>
        <v>8603455.676036004</v>
      </c>
      <c r="O37" s="9">
        <f t="shared" si="10"/>
        <v>-257292.68812536448</v>
      </c>
      <c r="P37" s="9">
        <f t="shared" si="10"/>
        <v>0</v>
      </c>
      <c r="Q37" s="9">
        <f t="shared" si="10"/>
        <v>-32548.167848699843</v>
      </c>
      <c r="R37" s="13">
        <f t="shared" si="11"/>
        <v>-289840.85597406432</v>
      </c>
      <c r="T37" s="9">
        <v>0</v>
      </c>
      <c r="U37" s="9">
        <v>-57729.067386743613</v>
      </c>
      <c r="W37" s="21">
        <f t="shared" si="2"/>
        <v>6460.1040601345476</v>
      </c>
      <c r="X37" s="21">
        <f t="shared" si="12"/>
        <v>6524.9825444593262</v>
      </c>
      <c r="Y37" s="9">
        <f t="shared" si="13"/>
        <v>64.878484324778583</v>
      </c>
      <c r="Z37" s="9">
        <f t="shared" si="14"/>
        <v>-52</v>
      </c>
      <c r="AA37" s="24">
        <v>1264</v>
      </c>
      <c r="AB37" s="21">
        <v>1212</v>
      </c>
      <c r="AD37" s="9">
        <f t="shared" si="3"/>
        <v>6460.1040601345476</v>
      </c>
      <c r="AE37" s="9">
        <f t="shared" si="4"/>
        <v>6524.9825444593262</v>
      </c>
      <c r="AF37" s="30">
        <f t="shared" si="5"/>
        <v>64.878484324778583</v>
      </c>
      <c r="AH37" s="27">
        <f t="shared" si="6"/>
        <v>-2.4439639032773908E-2</v>
      </c>
      <c r="AI37" s="27">
        <f t="shared" si="7"/>
        <v>1.741608602522593E-2</v>
      </c>
      <c r="AJ37" s="22">
        <f t="shared" si="8"/>
        <v>112.50972804321464</v>
      </c>
      <c r="AL37" s="52"/>
    </row>
    <row r="38" spans="1:38" ht="12" thickBot="1" x14ac:dyDescent="0.25">
      <c r="A38" s="1" t="s">
        <v>51</v>
      </c>
      <c r="B38" s="4">
        <v>0</v>
      </c>
      <c r="C38" s="4">
        <v>6909</v>
      </c>
      <c r="D38" s="1" t="s">
        <v>395</v>
      </c>
      <c r="E38" s="9">
        <v>4218892.0589912329</v>
      </c>
      <c r="F38" s="9">
        <v>0</v>
      </c>
      <c r="G38" s="9">
        <v>246840</v>
      </c>
      <c r="H38" s="16">
        <f t="shared" si="0"/>
        <v>4465732.0589912329</v>
      </c>
      <c r="J38" s="9">
        <v>4501098.4716461403</v>
      </c>
      <c r="K38" s="9">
        <v>0</v>
      </c>
      <c r="L38" s="9">
        <v>267374.35008665518</v>
      </c>
      <c r="M38" s="18">
        <f t="shared" si="9"/>
        <v>4768472.8217327958</v>
      </c>
      <c r="O38" s="9">
        <f t="shared" si="10"/>
        <v>282206.41265490744</v>
      </c>
      <c r="P38" s="9">
        <f t="shared" si="10"/>
        <v>0</v>
      </c>
      <c r="Q38" s="9">
        <f t="shared" si="10"/>
        <v>20534.350086655177</v>
      </c>
      <c r="R38" s="13">
        <f t="shared" si="11"/>
        <v>302740.76274156262</v>
      </c>
      <c r="T38" s="9">
        <v>213272.62828846276</v>
      </c>
      <c r="U38" s="9">
        <v>0</v>
      </c>
      <c r="W38" s="21">
        <f t="shared" si="2"/>
        <v>7324.4653801931127</v>
      </c>
      <c r="X38" s="21">
        <f t="shared" si="12"/>
        <v>7201.7575546338248</v>
      </c>
      <c r="Y38" s="9">
        <f t="shared" si="13"/>
        <v>-122.70782555928781</v>
      </c>
      <c r="Z38" s="9">
        <f t="shared" si="14"/>
        <v>49</v>
      </c>
      <c r="AA38" s="24">
        <v>576</v>
      </c>
      <c r="AB38" s="21">
        <v>625</v>
      </c>
      <c r="AD38" s="9">
        <f t="shared" si="3"/>
        <v>7324.4653801931127</v>
      </c>
      <c r="AE38" s="9">
        <f t="shared" si="4"/>
        <v>7201.7575546338248</v>
      </c>
      <c r="AF38" s="30">
        <f t="shared" si="5"/>
        <v>-122.70782555928781</v>
      </c>
      <c r="AH38" s="27">
        <f t="shared" si="6"/>
        <v>1.6339309800432966E-2</v>
      </c>
      <c r="AI38" s="27">
        <f t="shared" si="7"/>
        <v>-6.3341692087920953E-2</v>
      </c>
      <c r="AJ38" s="22">
        <f t="shared" si="8"/>
        <v>-463.94403082082863</v>
      </c>
      <c r="AL38" s="52"/>
    </row>
    <row r="39" spans="1:38" ht="17.25" customHeight="1" thickBot="1" x14ac:dyDescent="0.25">
      <c r="D39" s="2" t="s">
        <v>396</v>
      </c>
      <c r="E39" s="14">
        <f>SUM(E5:E38)</f>
        <v>172193561.98725623</v>
      </c>
      <c r="F39" s="14">
        <f>SUM(F5:F38)</f>
        <v>4063.5599483507285</v>
      </c>
      <c r="G39" s="14">
        <f>SUM(G5:G38)</f>
        <v>10958617.5</v>
      </c>
      <c r="H39" s="14">
        <f>SUM(H5:H38)</f>
        <v>183156243.04720458</v>
      </c>
      <c r="J39" s="14">
        <f>SUM(J5:J38)</f>
        <v>175071773.66592908</v>
      </c>
      <c r="K39" s="14">
        <f>SUM(K5:K38)</f>
        <v>4063.5599483507285</v>
      </c>
      <c r="L39" s="14">
        <f>SUM(L5:L38)</f>
        <v>11098379.853581274</v>
      </c>
      <c r="M39" s="14">
        <f>SUM(M5:M38)</f>
        <v>186174217.07945877</v>
      </c>
      <c r="O39" s="14">
        <f>SUM(O5:O38)</f>
        <v>2878211.6786728976</v>
      </c>
      <c r="P39" s="14">
        <f>SUM(P5:P38)</f>
        <v>0</v>
      </c>
      <c r="Q39" s="14">
        <f>SUM(Q5:Q38)</f>
        <v>139762.35358127349</v>
      </c>
      <c r="R39" s="14">
        <f>SUM(R5:R38)</f>
        <v>3017974.0322541716</v>
      </c>
      <c r="T39" s="14">
        <f>SUM(T5:T38)</f>
        <v>393787.86673692253</v>
      </c>
      <c r="U39" s="14">
        <f>SUM(U5:U38)</f>
        <v>-266481.35123790801</v>
      </c>
      <c r="W39" s="42">
        <f>(E39+F39)/AA39</f>
        <v>5650.6098240762803</v>
      </c>
      <c r="X39" s="42">
        <f>(J39+K39)/AB39</f>
        <v>5658.3463420107219</v>
      </c>
      <c r="Y39" s="14">
        <f>X39-W39</f>
        <v>7.7365179344415083</v>
      </c>
      <c r="Z39" s="14">
        <f>AB39-AA39</f>
        <v>467</v>
      </c>
      <c r="AA39" s="14">
        <f t="shared" ref="AA39:AB39" si="15">SUM(AA5:AA38)</f>
        <v>30474.166666666668</v>
      </c>
      <c r="AB39" s="14">
        <f t="shared" si="15"/>
        <v>30941.166666666668</v>
      </c>
    </row>
    <row r="40" spans="1:38" x14ac:dyDescent="0.2">
      <c r="M40" s="12"/>
      <c r="U40" s="12"/>
      <c r="AG40" s="8" t="s">
        <v>12</v>
      </c>
      <c r="AH40" s="28">
        <f>MIN(AH$5:AH$38)</f>
        <v>-0.10212951512533552</v>
      </c>
      <c r="AI40" s="28">
        <f>MIN(AI$5:AI$38)</f>
        <v>-6.4483886947885649E-2</v>
      </c>
    </row>
    <row r="41" spans="1:38" x14ac:dyDescent="0.2">
      <c r="A41" s="36"/>
      <c r="B41" s="40"/>
      <c r="AG41" s="8" t="s">
        <v>397</v>
      </c>
      <c r="AH41" s="28">
        <f>AVERAGE(AH$5:AH$38)</f>
        <v>7.978300609281351E-2</v>
      </c>
      <c r="AI41" s="28">
        <f>AVERAGE(AI$5:AI$38)</f>
        <v>-6.8872252013980097E-3</v>
      </c>
    </row>
    <row r="42" spans="1:38" x14ac:dyDescent="0.2">
      <c r="A42" s="41" t="s">
        <v>18</v>
      </c>
      <c r="B42" s="40"/>
    </row>
    <row r="43" spans="1:38" ht="4.5" customHeight="1" x14ac:dyDescent="0.2">
      <c r="A43" s="36"/>
      <c r="B43" s="40"/>
      <c r="C43" s="40"/>
      <c r="T43" s="37"/>
      <c r="U43" s="21"/>
      <c r="V43" s="21"/>
      <c r="W43" s="36"/>
      <c r="X43" s="9"/>
      <c r="Y43" s="9"/>
      <c r="Z43" s="1"/>
      <c r="AA43" s="9"/>
      <c r="AB43" s="9"/>
      <c r="AC43" s="22"/>
      <c r="AD43" s="8"/>
      <c r="AE43" s="33"/>
      <c r="AG43" s="22"/>
      <c r="AH43" s="1"/>
      <c r="AI43" s="1"/>
      <c r="AJ43" s="1"/>
    </row>
    <row r="44" spans="1:38" x14ac:dyDescent="0.2">
      <c r="A44" s="36" t="s">
        <v>398</v>
      </c>
      <c r="B44" s="40"/>
      <c r="C44" s="40"/>
      <c r="T44" s="37"/>
      <c r="U44" s="21"/>
      <c r="V44" s="21"/>
      <c r="W44" s="36"/>
      <c r="X44" s="9"/>
      <c r="Y44" s="9"/>
      <c r="Z44" s="1"/>
      <c r="AA44" s="9"/>
      <c r="AB44" s="9"/>
      <c r="AC44" s="22"/>
      <c r="AD44" s="8"/>
      <c r="AE44" s="33"/>
      <c r="AG44" s="22"/>
      <c r="AH44" s="1"/>
      <c r="AI44" s="1"/>
      <c r="AJ44" s="1"/>
    </row>
    <row r="45" spans="1:38" x14ac:dyDescent="0.2">
      <c r="A45" s="36" t="s">
        <v>399</v>
      </c>
      <c r="B45" s="40"/>
      <c r="C45" s="40"/>
    </row>
    <row r="46" spans="1:38" x14ac:dyDescent="0.2">
      <c r="A46" s="36" t="s">
        <v>37</v>
      </c>
      <c r="B46" s="40"/>
      <c r="C46" s="40"/>
    </row>
    <row r="47" spans="1:38" x14ac:dyDescent="0.2">
      <c r="A47" s="36" t="s">
        <v>400</v>
      </c>
      <c r="B47" s="40"/>
      <c r="C47" s="40"/>
    </row>
    <row r="48" spans="1:38" x14ac:dyDescent="0.2">
      <c r="A48" s="36" t="s">
        <v>401</v>
      </c>
      <c r="B48" s="40"/>
      <c r="C48" s="40"/>
    </row>
    <row r="49" spans="1:3" x14ac:dyDescent="0.2">
      <c r="A49" s="36"/>
      <c r="B49" s="40"/>
      <c r="C49" s="40"/>
    </row>
    <row r="50" spans="1:3" x14ac:dyDescent="0.2">
      <c r="A50" s="36"/>
      <c r="B50" s="40"/>
      <c r="C50" s="40"/>
    </row>
    <row r="51" spans="1:3" x14ac:dyDescent="0.2">
      <c r="A51" s="36"/>
      <c r="B51" s="40"/>
      <c r="C51" s="40"/>
    </row>
    <row r="52" spans="1:3" x14ac:dyDescent="0.2">
      <c r="A52" s="36"/>
      <c r="B52" s="40"/>
      <c r="C52" s="40"/>
    </row>
    <row r="53" spans="1:3" x14ac:dyDescent="0.2">
      <c r="A53" s="36"/>
      <c r="B53" s="40"/>
      <c r="C53" s="40"/>
    </row>
  </sheetData>
  <sheetProtection password="8719" sheet="1" objects="1" scenarios="1"/>
  <mergeCells count="5">
    <mergeCell ref="E3:H3"/>
    <mergeCell ref="J3:M3"/>
    <mergeCell ref="O3:R3"/>
    <mergeCell ref="T3:U3"/>
    <mergeCell ref="W3:AB3"/>
  </mergeCells>
  <conditionalFormatting sqref="Y5:Z5 O5:R38">
    <cfRule type="cellIs" dxfId="3" priority="4" stopIfTrue="1" operator="lessThan">
      <formula>0</formula>
    </cfRule>
  </conditionalFormatting>
  <conditionalFormatting sqref="Y39">
    <cfRule type="cellIs" dxfId="2" priority="3" stopIfTrue="1" operator="lessThan">
      <formula>0</formula>
    </cfRule>
  </conditionalFormatting>
  <conditionalFormatting sqref="Z39">
    <cfRule type="cellIs" dxfId="1" priority="2" stopIfTrue="1" operator="lessThan">
      <formula>0</formula>
    </cfRule>
  </conditionalFormatting>
  <conditionalFormatting sqref="Y6:Z38">
    <cfRule type="cellIs" dxfId="0" priority="1" stopIfTrue="1" operator="lessThan">
      <formula>0</formula>
    </cfRule>
  </conditionalFormatting>
  <pageMargins left="0.19685039370078741" right="0.19685039370078741" top="0.39370078740157483" bottom="0.39370078740157483" header="0.39370078740157483" footer="0.51181102362204722"/>
  <pageSetup paperSize="8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Primary</vt:lpstr>
      <vt:lpstr>Secondary</vt:lpstr>
      <vt:lpstr>Primary!Print_Area</vt:lpstr>
      <vt:lpstr>Secondary!Print_Area</vt:lpstr>
      <vt:lpstr>Primary!Print_Titles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Sarah North</cp:lastModifiedBy>
  <cp:lastPrinted>2015-09-23T11:22:58Z</cp:lastPrinted>
  <dcterms:created xsi:type="dcterms:W3CDTF">2012-11-06T11:58:30Z</dcterms:created>
  <dcterms:modified xsi:type="dcterms:W3CDTF">2015-09-23T11:23:10Z</dcterms:modified>
</cp:coreProperties>
</file>