
<file path=[Content_Types].xml><?xml version="1.0" encoding="utf-8"?>
<Types xmlns="http://schemas.openxmlformats.org/package/2006/content-types">
  <Default Extension="bin" ContentType="application/vnd.openxmlformats-officedocument.spreadsheetml.printerSettings"/>
  <Default Extension="tmp"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School Funding Team\SFT\Training Resources\New Governor Induction\Revision of New Governor Induction Sept 2018\"/>
    </mc:Choice>
  </mc:AlternateContent>
  <bookViews>
    <workbookView xWindow="360" yWindow="60" windowWidth="11340" windowHeight="6030" tabRatio="906" firstSheet="2" activeTab="4"/>
  </bookViews>
  <sheets>
    <sheet name="Letter PLEASE READ" sheetId="7" r:id="rId1"/>
    <sheet name="PRINT SCREEN CFR" sheetId="15" r:id="rId2"/>
    <sheet name="a) Authorisation" sheetId="2" r:id="rId3"/>
    <sheet name="&quot;Alerts&quot;" sheetId="8" r:id="rId4"/>
    <sheet name="b) Template" sheetId="1" r:id="rId5"/>
    <sheet name="d) IUB reporting March 2019" sheetId="14" r:id="rId6"/>
    <sheet name="c) IUB reporting March 2018" sheetId="13" r:id="rId7"/>
    <sheet name="SFT" sheetId="3" r:id="rId8"/>
    <sheet name="Data - IUB March 2018" sheetId="18" state="hidden" r:id="rId9"/>
    <sheet name="Data - 2018-19 GAB" sheetId="17" state="hidden" r:id="rId10"/>
    <sheet name="Data - Revenue Balances Mar 18" sheetId="12" state="hidden" r:id="rId11"/>
    <sheet name="Data - Capital Balances Mar 18" sheetId="19" state="hidden" r:id="rId12"/>
    <sheet name="Data - IUB Thresholds Mar 19" sheetId="20" state="hidden" r:id="rId13"/>
    <sheet name="Data - CFR 2017-18" sheetId="16" state="hidden" r:id="rId14"/>
  </sheets>
  <definedNames>
    <definedName name="OLE_LINK1" localSheetId="0">'Letter PLEASE READ'!$B$1</definedName>
    <definedName name="_xlnm.Print_Area" localSheetId="3">'"Alerts"'!$A$1:$E$45</definedName>
    <definedName name="_xlnm.Print_Area" localSheetId="2">'a) Authorisation'!$A$1:$I$76</definedName>
    <definedName name="_xlnm.Print_Area" localSheetId="4">'b) Template'!$A$1:$O$130</definedName>
    <definedName name="_xlnm.Print_Area" localSheetId="6">'c) IUB reporting March 2018'!$A$1:$J$39</definedName>
    <definedName name="_xlnm.Print_Area" localSheetId="5">'d) IUB reporting March 2019'!$A$1:$J$40</definedName>
  </definedNames>
  <calcPr calcId="162913"/>
</workbook>
</file>

<file path=xl/calcChain.xml><?xml version="1.0" encoding="utf-8"?>
<calcChain xmlns="http://schemas.openxmlformats.org/spreadsheetml/2006/main">
  <c r="E128" i="1" l="1"/>
  <c r="E103" i="1" l="1"/>
  <c r="E97" i="1"/>
  <c r="E74" i="1"/>
  <c r="CE124" i="16" l="1"/>
  <c r="BT124" i="16"/>
  <c r="BP124" i="16"/>
  <c r="BI124" i="16"/>
  <c r="BF124" i="16"/>
  <c r="AZ124" i="16"/>
  <c r="U124" i="16"/>
  <c r="CE123" i="16"/>
  <c r="BY123" i="16"/>
  <c r="BI123" i="16"/>
  <c r="BF123" i="16"/>
  <c r="U123" i="16"/>
  <c r="CE122" i="16"/>
  <c r="BY122" i="16"/>
  <c r="BI122" i="16"/>
  <c r="AZ122" i="16"/>
  <c r="U122" i="16"/>
  <c r="BY121" i="16"/>
  <c r="BT121" i="16"/>
  <c r="BP121" i="16"/>
  <c r="BI121" i="16"/>
  <c r="BF121" i="16"/>
  <c r="AZ121" i="16"/>
  <c r="CE120" i="16"/>
  <c r="BY120" i="16"/>
  <c r="BT120" i="16"/>
  <c r="BP120" i="16"/>
  <c r="BI120" i="16"/>
  <c r="BF120" i="16"/>
  <c r="AZ120" i="16"/>
  <c r="U120" i="16"/>
  <c r="CE119" i="16"/>
  <c r="BY119" i="16"/>
  <c r="BI119" i="16"/>
  <c r="BF119" i="16"/>
  <c r="U119" i="16"/>
  <c r="CE118" i="16"/>
  <c r="BY118" i="16"/>
  <c r="BT118" i="16"/>
  <c r="BI118" i="16"/>
  <c r="BF118" i="16"/>
  <c r="AZ118" i="16"/>
  <c r="U118" i="16"/>
  <c r="BY117" i="16"/>
  <c r="BT117" i="16"/>
  <c r="BP117" i="16"/>
  <c r="BI117" i="16"/>
  <c r="BF117" i="16"/>
  <c r="AZ117" i="16"/>
  <c r="CE116" i="16"/>
  <c r="BT116" i="16"/>
  <c r="BP116" i="16"/>
  <c r="BI116" i="16"/>
  <c r="BF116" i="16"/>
  <c r="AZ116" i="16"/>
  <c r="U116" i="16"/>
  <c r="CE115" i="16"/>
  <c r="BY115" i="16"/>
  <c r="BT115" i="16"/>
  <c r="BI115" i="16"/>
  <c r="BF115" i="16"/>
  <c r="U115" i="16"/>
  <c r="CE114" i="16"/>
  <c r="BT114" i="16"/>
  <c r="BI114" i="16"/>
  <c r="BF114" i="16"/>
  <c r="BJ114" i="16" s="1"/>
  <c r="BL114" i="16" s="1"/>
  <c r="AZ114" i="16"/>
  <c r="CE113" i="16"/>
  <c r="BY113" i="16"/>
  <c r="BT113" i="16"/>
  <c r="BP113" i="16"/>
  <c r="BF113" i="16"/>
  <c r="U113" i="16"/>
  <c r="CE112" i="16"/>
  <c r="BY112" i="16"/>
  <c r="BT112" i="16"/>
  <c r="BP112" i="16"/>
  <c r="BI112" i="16"/>
  <c r="BF112" i="16"/>
  <c r="AZ112" i="16"/>
  <c r="U112" i="16"/>
  <c r="CE111" i="16"/>
  <c r="BP111" i="16"/>
  <c r="BI111" i="16"/>
  <c r="BF111" i="16"/>
  <c r="AZ111" i="16"/>
  <c r="U111" i="16"/>
  <c r="CE110" i="16"/>
  <c r="BY110" i="16"/>
  <c r="BP110" i="16"/>
  <c r="BI110" i="16"/>
  <c r="AZ110" i="16"/>
  <c r="U110" i="16"/>
  <c r="BY109" i="16"/>
  <c r="BT109" i="16"/>
  <c r="BP109" i="16"/>
  <c r="BI109" i="16"/>
  <c r="BF109" i="16"/>
  <c r="BJ109" i="16" s="1"/>
  <c r="AZ109" i="16"/>
  <c r="CE108" i="16"/>
  <c r="BT108" i="16"/>
  <c r="BP108" i="16"/>
  <c r="BI108" i="16"/>
  <c r="BF108" i="16"/>
  <c r="AZ108" i="16"/>
  <c r="CE107" i="16"/>
  <c r="BY107" i="16"/>
  <c r="BI107" i="16"/>
  <c r="BF107" i="16"/>
  <c r="AZ107" i="16"/>
  <c r="U107" i="16"/>
  <c r="CE106" i="16"/>
  <c r="BY106" i="16"/>
  <c r="BP106" i="16"/>
  <c r="BI106" i="16"/>
  <c r="AZ106" i="16"/>
  <c r="BY105" i="16"/>
  <c r="BT105" i="16"/>
  <c r="BP105" i="16"/>
  <c r="BF105" i="16"/>
  <c r="AZ105" i="16"/>
  <c r="CE104" i="16"/>
  <c r="BY104" i="16"/>
  <c r="BT104" i="16"/>
  <c r="BP104" i="16"/>
  <c r="BI104" i="16"/>
  <c r="BF104" i="16"/>
  <c r="U104" i="16"/>
  <c r="CE103" i="16"/>
  <c r="BY103" i="16"/>
  <c r="BT103" i="16"/>
  <c r="BP103" i="16"/>
  <c r="BI103" i="16"/>
  <c r="BF103" i="16"/>
  <c r="BJ103" i="16" s="1"/>
  <c r="BL103" i="16" s="1"/>
  <c r="AZ103" i="16"/>
  <c r="U103" i="16"/>
  <c r="CE102" i="16"/>
  <c r="BT102" i="16"/>
  <c r="BP102" i="16"/>
  <c r="BI102" i="16"/>
  <c r="BF102" i="16"/>
  <c r="AZ102" i="16"/>
  <c r="U102" i="16"/>
  <c r="CE101" i="16"/>
  <c r="BT101" i="16"/>
  <c r="BP101" i="16"/>
  <c r="BI101" i="16"/>
  <c r="BF101" i="16"/>
  <c r="U101" i="16"/>
  <c r="CE100" i="16"/>
  <c r="BP100" i="16"/>
  <c r="BI100" i="16"/>
  <c r="BF100" i="16"/>
  <c r="AZ100" i="16"/>
  <c r="U100" i="16"/>
  <c r="CE99" i="16"/>
  <c r="BY99" i="16"/>
  <c r="BT99" i="16"/>
  <c r="BP99" i="16"/>
  <c r="BI99" i="16"/>
  <c r="BF99" i="16"/>
  <c r="AZ99" i="16"/>
  <c r="CE98" i="16"/>
  <c r="BT98" i="16"/>
  <c r="BP98" i="16"/>
  <c r="BI98" i="16"/>
  <c r="BF98" i="16"/>
  <c r="AZ98" i="16"/>
  <c r="U98" i="16"/>
  <c r="CE97" i="16"/>
  <c r="BY97" i="16"/>
  <c r="BT97" i="16"/>
  <c r="BP97" i="16"/>
  <c r="BI97" i="16"/>
  <c r="BJ97" i="16" s="1"/>
  <c r="BF97" i="16"/>
  <c r="U97" i="16"/>
  <c r="CE96" i="16"/>
  <c r="BY96" i="16"/>
  <c r="BZ96" i="16" s="1"/>
  <c r="CB96" i="16" s="1"/>
  <c r="BT96" i="16"/>
  <c r="BI96" i="16"/>
  <c r="BF96" i="16"/>
  <c r="AZ96" i="16"/>
  <c r="U96" i="16"/>
  <c r="CE95" i="16"/>
  <c r="BY95" i="16"/>
  <c r="BT95" i="16"/>
  <c r="BP95" i="16"/>
  <c r="BI95" i="16"/>
  <c r="BF95" i="16"/>
  <c r="AZ95" i="16"/>
  <c r="U95" i="16"/>
  <c r="CE94" i="16"/>
  <c r="BY94" i="16"/>
  <c r="BT94" i="16"/>
  <c r="BP94" i="16"/>
  <c r="BI94" i="16"/>
  <c r="BF94" i="16"/>
  <c r="AZ94" i="16"/>
  <c r="U94" i="16"/>
  <c r="CE93" i="16"/>
  <c r="BT93" i="16"/>
  <c r="BP93" i="16"/>
  <c r="BI93" i="16"/>
  <c r="BF93" i="16"/>
  <c r="BJ93" i="16" s="1"/>
  <c r="U93" i="16"/>
  <c r="CE92" i="16"/>
  <c r="BY92" i="16"/>
  <c r="BI92" i="16"/>
  <c r="BF92" i="16"/>
  <c r="AZ92" i="16"/>
  <c r="U92" i="16"/>
  <c r="CE91" i="16"/>
  <c r="BY91" i="16"/>
  <c r="BT91" i="16"/>
  <c r="BP91" i="16"/>
  <c r="BI91" i="16"/>
  <c r="BF91" i="16"/>
  <c r="AZ91" i="16"/>
  <c r="U91" i="16"/>
  <c r="BY90" i="16"/>
  <c r="BT90" i="16"/>
  <c r="BP90" i="16"/>
  <c r="BI90" i="16"/>
  <c r="BF90" i="16"/>
  <c r="BJ90" i="16" s="1"/>
  <c r="BL90" i="16" s="1"/>
  <c r="U90" i="16"/>
  <c r="CE89" i="16"/>
  <c r="BT89" i="16"/>
  <c r="BP89" i="16"/>
  <c r="BI89" i="16"/>
  <c r="BF89" i="16"/>
  <c r="AZ89" i="16"/>
  <c r="U89" i="16"/>
  <c r="BA89" i="16" s="1"/>
  <c r="CE88" i="16"/>
  <c r="BY88" i="16"/>
  <c r="BT88" i="16"/>
  <c r="BP88" i="16"/>
  <c r="BI88" i="16"/>
  <c r="BF88" i="16"/>
  <c r="AZ88" i="16"/>
  <c r="U88" i="16"/>
  <c r="CE87" i="16"/>
  <c r="BY87" i="16"/>
  <c r="BT87" i="16"/>
  <c r="BP87" i="16"/>
  <c r="BI87" i="16"/>
  <c r="BF87" i="16"/>
  <c r="AZ87" i="16"/>
  <c r="U87" i="16"/>
  <c r="BA87" i="16" s="1"/>
  <c r="BC87" i="16" s="1"/>
  <c r="CE86" i="16"/>
  <c r="BY86" i="16"/>
  <c r="BT86" i="16"/>
  <c r="BP86" i="16"/>
  <c r="BI86" i="16"/>
  <c r="BF86" i="16"/>
  <c r="AZ86" i="16"/>
  <c r="U86" i="16"/>
  <c r="CE85" i="16"/>
  <c r="BY85" i="16"/>
  <c r="BT85" i="16"/>
  <c r="BP85" i="16"/>
  <c r="BI85" i="16"/>
  <c r="BF85" i="16"/>
  <c r="AZ85" i="16"/>
  <c r="U85" i="16"/>
  <c r="CE84" i="16"/>
  <c r="BY84" i="16"/>
  <c r="BT84" i="16"/>
  <c r="BP84" i="16"/>
  <c r="BI84" i="16"/>
  <c r="BF84" i="16"/>
  <c r="AZ84" i="16"/>
  <c r="U84" i="16"/>
  <c r="BA84" i="16" s="1"/>
  <c r="BC84" i="16" s="1"/>
  <c r="CE83" i="16"/>
  <c r="BY83" i="16"/>
  <c r="BT83" i="16"/>
  <c r="BP83" i="16"/>
  <c r="BI83" i="16"/>
  <c r="BF83" i="16"/>
  <c r="AZ83" i="16"/>
  <c r="U83" i="16"/>
  <c r="BA83" i="16" s="1"/>
  <c r="BC83" i="16" s="1"/>
  <c r="CE82" i="16"/>
  <c r="BY82" i="16"/>
  <c r="BT82" i="16"/>
  <c r="BP82" i="16"/>
  <c r="BI82" i="16"/>
  <c r="BF82" i="16"/>
  <c r="AZ82" i="16"/>
  <c r="U82" i="16"/>
  <c r="BA82" i="16" s="1"/>
  <c r="BC82" i="16" s="1"/>
  <c r="CE81" i="16"/>
  <c r="BY81" i="16"/>
  <c r="BT81" i="16"/>
  <c r="BP81" i="16"/>
  <c r="BI81" i="16"/>
  <c r="BF81" i="16"/>
  <c r="AZ81" i="16"/>
  <c r="U81" i="16"/>
  <c r="CE80" i="16"/>
  <c r="BY80" i="16"/>
  <c r="BT80" i="16"/>
  <c r="BP80" i="16"/>
  <c r="BI80" i="16"/>
  <c r="BF80" i="16"/>
  <c r="AZ80" i="16"/>
  <c r="U80" i="16"/>
  <c r="BA80" i="16" s="1"/>
  <c r="BC80" i="16" s="1"/>
  <c r="CE79" i="16"/>
  <c r="BY79" i="16"/>
  <c r="BT79" i="16"/>
  <c r="BP79" i="16"/>
  <c r="BI79" i="16"/>
  <c r="BF79" i="16"/>
  <c r="AZ79" i="16"/>
  <c r="U79" i="16"/>
  <c r="BA79" i="16" s="1"/>
  <c r="BC79" i="16" s="1"/>
  <c r="CE78" i="16"/>
  <c r="BY78" i="16"/>
  <c r="BT78" i="16"/>
  <c r="BP78" i="16"/>
  <c r="BI78" i="16"/>
  <c r="BF78" i="16"/>
  <c r="AZ78" i="16"/>
  <c r="U78" i="16"/>
  <c r="BA78" i="16" s="1"/>
  <c r="BC78" i="16" s="1"/>
  <c r="CE77" i="16"/>
  <c r="BY77" i="16"/>
  <c r="BT77" i="16"/>
  <c r="BP77" i="16"/>
  <c r="BI77" i="16"/>
  <c r="BF77" i="16"/>
  <c r="AZ77" i="16"/>
  <c r="U77" i="16"/>
  <c r="BA77" i="16" s="1"/>
  <c r="CE76" i="16"/>
  <c r="BT76" i="16"/>
  <c r="BP76" i="16"/>
  <c r="BI76" i="16"/>
  <c r="BF76" i="16"/>
  <c r="U76" i="16"/>
  <c r="CE75" i="16"/>
  <c r="BI75" i="16"/>
  <c r="BF75" i="16"/>
  <c r="AZ75" i="16"/>
  <c r="U75" i="16"/>
  <c r="CE74" i="16"/>
  <c r="BY74" i="16"/>
  <c r="BT74" i="16"/>
  <c r="BP74" i="16"/>
  <c r="BI74" i="16"/>
  <c r="BF74" i="16"/>
  <c r="AZ74" i="16"/>
  <c r="U74" i="16"/>
  <c r="CE73" i="16"/>
  <c r="BT73" i="16"/>
  <c r="BP73" i="16"/>
  <c r="BI73" i="16"/>
  <c r="BF73" i="16"/>
  <c r="BJ73" i="16" s="1"/>
  <c r="AZ73" i="16"/>
  <c r="U73" i="16"/>
  <c r="CE72" i="16"/>
  <c r="BT72" i="16"/>
  <c r="BP72" i="16"/>
  <c r="BI72" i="16"/>
  <c r="BF72" i="16"/>
  <c r="U72" i="16"/>
  <c r="CE71" i="16"/>
  <c r="BY71" i="16"/>
  <c r="BT71" i="16"/>
  <c r="BI71" i="16"/>
  <c r="BF71" i="16"/>
  <c r="AZ71" i="16"/>
  <c r="U71" i="16"/>
  <c r="CE70" i="16"/>
  <c r="BY70" i="16"/>
  <c r="BT70" i="16"/>
  <c r="BZ70" i="16" s="1"/>
  <c r="CB70" i="16" s="1"/>
  <c r="BP70" i="16"/>
  <c r="BI70" i="16"/>
  <c r="BF70" i="16"/>
  <c r="AZ70" i="16"/>
  <c r="BY69" i="16"/>
  <c r="BT69" i="16"/>
  <c r="BP69" i="16"/>
  <c r="BF69" i="16"/>
  <c r="AZ69" i="16"/>
  <c r="U69" i="16"/>
  <c r="BA69" i="16" s="1"/>
  <c r="BC69" i="16" s="1"/>
  <c r="CE68" i="16"/>
  <c r="BT68" i="16"/>
  <c r="BP68" i="16"/>
  <c r="BI68" i="16"/>
  <c r="BF68" i="16"/>
  <c r="AZ68" i="16"/>
  <c r="U68" i="16"/>
  <c r="CE67" i="16"/>
  <c r="BY67" i="16"/>
  <c r="BT67" i="16"/>
  <c r="BZ67" i="16" s="1"/>
  <c r="BP67" i="16"/>
  <c r="BI67" i="16"/>
  <c r="BF67" i="16"/>
  <c r="AZ67" i="16"/>
  <c r="U67" i="16"/>
  <c r="CE66" i="16"/>
  <c r="BY66" i="16"/>
  <c r="BT66" i="16"/>
  <c r="BZ66" i="16" s="1"/>
  <c r="CB66" i="16" s="1"/>
  <c r="BP66" i="16"/>
  <c r="BI66" i="16"/>
  <c r="BF66" i="16"/>
  <c r="AZ66" i="16"/>
  <c r="U66" i="16"/>
  <c r="CE65" i="16"/>
  <c r="BY65" i="16"/>
  <c r="BT65" i="16"/>
  <c r="BZ65" i="16" s="1"/>
  <c r="CB65" i="16" s="1"/>
  <c r="BP65" i="16"/>
  <c r="BI65" i="16"/>
  <c r="BF65" i="16"/>
  <c r="AZ65" i="16"/>
  <c r="U65" i="16"/>
  <c r="CE64" i="16"/>
  <c r="BY64" i="16"/>
  <c r="BT64" i="16"/>
  <c r="BP64" i="16"/>
  <c r="BI64" i="16"/>
  <c r="BF64" i="16"/>
  <c r="AZ64" i="16"/>
  <c r="U64" i="16"/>
  <c r="CE63" i="16"/>
  <c r="BY63" i="16"/>
  <c r="BT63" i="16"/>
  <c r="BZ63" i="16" s="1"/>
  <c r="BP63" i="16"/>
  <c r="BI63" i="16"/>
  <c r="BF63" i="16"/>
  <c r="AZ63" i="16"/>
  <c r="U63" i="16"/>
  <c r="CE62" i="16"/>
  <c r="BY62" i="16"/>
  <c r="BT62" i="16"/>
  <c r="BP62" i="16"/>
  <c r="BI62" i="16"/>
  <c r="BF62" i="16"/>
  <c r="AZ62" i="16"/>
  <c r="U62" i="16"/>
  <c r="CE61" i="16"/>
  <c r="BY61" i="16"/>
  <c r="BT61" i="16"/>
  <c r="BZ61" i="16" s="1"/>
  <c r="CB61" i="16" s="1"/>
  <c r="BP61" i="16"/>
  <c r="BI61" i="16"/>
  <c r="BF61" i="16"/>
  <c r="AZ61" i="16"/>
  <c r="U61" i="16"/>
  <c r="CE60" i="16"/>
  <c r="BY60" i="16"/>
  <c r="BT60" i="16"/>
  <c r="BZ60" i="16" s="1"/>
  <c r="BP60" i="16"/>
  <c r="BI60" i="16"/>
  <c r="BF60" i="16"/>
  <c r="AZ60" i="16"/>
  <c r="U60" i="16"/>
  <c r="CE59" i="16"/>
  <c r="BY59" i="16"/>
  <c r="BT59" i="16"/>
  <c r="BP59" i="16"/>
  <c r="BI59" i="16"/>
  <c r="BF59" i="16"/>
  <c r="AZ59" i="16"/>
  <c r="U59" i="16"/>
  <c r="CE58" i="16"/>
  <c r="BY58" i="16"/>
  <c r="BT58" i="16"/>
  <c r="BP58" i="16"/>
  <c r="BI58" i="16"/>
  <c r="BF58" i="16"/>
  <c r="AZ58" i="16"/>
  <c r="U58" i="16"/>
  <c r="CE57" i="16"/>
  <c r="BY57" i="16"/>
  <c r="BT57" i="16"/>
  <c r="BP57" i="16"/>
  <c r="BI57" i="16"/>
  <c r="BF57" i="16"/>
  <c r="AZ57" i="16"/>
  <c r="U57" i="16"/>
  <c r="CE56" i="16"/>
  <c r="BY56" i="16"/>
  <c r="BT56" i="16"/>
  <c r="BZ56" i="16" s="1"/>
  <c r="BP56" i="16"/>
  <c r="BI56" i="16"/>
  <c r="BF56" i="16"/>
  <c r="AZ56" i="16"/>
  <c r="U56" i="16"/>
  <c r="CE55" i="16"/>
  <c r="BY55" i="16"/>
  <c r="BT55" i="16"/>
  <c r="BZ55" i="16" s="1"/>
  <c r="BP55" i="16"/>
  <c r="BI55" i="16"/>
  <c r="BF55" i="16"/>
  <c r="AZ55" i="16"/>
  <c r="U55" i="16"/>
  <c r="CE54" i="16"/>
  <c r="BY54" i="16"/>
  <c r="BT54" i="16"/>
  <c r="BP54" i="16"/>
  <c r="BI54" i="16"/>
  <c r="BF54" i="16"/>
  <c r="AZ54" i="16"/>
  <c r="U54" i="16"/>
  <c r="CE53" i="16"/>
  <c r="BY53" i="16"/>
  <c r="BT53" i="16"/>
  <c r="BP53" i="16"/>
  <c r="BI53" i="16"/>
  <c r="BF53" i="16"/>
  <c r="AZ53" i="16"/>
  <c r="U53" i="16"/>
  <c r="CE52" i="16"/>
  <c r="BY52" i="16"/>
  <c r="BT52" i="16"/>
  <c r="BP52" i="16"/>
  <c r="BI52" i="16"/>
  <c r="BF52" i="16"/>
  <c r="AZ52" i="16"/>
  <c r="U52" i="16"/>
  <c r="CE51" i="16"/>
  <c r="BY51" i="16"/>
  <c r="BT51" i="16"/>
  <c r="BP51" i="16"/>
  <c r="BI51" i="16"/>
  <c r="BF51" i="16"/>
  <c r="AZ51" i="16"/>
  <c r="BY50" i="16"/>
  <c r="BT50" i="16"/>
  <c r="BP50" i="16"/>
  <c r="BF50" i="16"/>
  <c r="AZ50" i="16"/>
  <c r="BY49" i="16"/>
  <c r="BT49" i="16"/>
  <c r="BP49" i="16"/>
  <c r="BI49" i="16"/>
  <c r="BF49" i="16"/>
  <c r="BJ49" i="16" s="1"/>
  <c r="U49" i="16"/>
  <c r="CE48" i="16"/>
  <c r="BT48" i="16"/>
  <c r="BP48" i="16"/>
  <c r="BI48" i="16"/>
  <c r="BF48" i="16"/>
  <c r="AZ48" i="16"/>
  <c r="U48" i="16"/>
  <c r="CE47" i="16"/>
  <c r="BY47" i="16"/>
  <c r="BT47" i="16"/>
  <c r="BP47" i="16"/>
  <c r="BI47" i="16"/>
  <c r="BF47" i="16"/>
  <c r="BJ47" i="16" s="1"/>
  <c r="BL47" i="16" s="1"/>
  <c r="AZ47" i="16"/>
  <c r="U47" i="16"/>
  <c r="BA47" i="16" s="1"/>
  <c r="BC47" i="16" s="1"/>
  <c r="CE46" i="16"/>
  <c r="BY46" i="16"/>
  <c r="BT46" i="16"/>
  <c r="BP46" i="16"/>
  <c r="BI46" i="16"/>
  <c r="BF46" i="16"/>
  <c r="AZ46" i="16"/>
  <c r="U46" i="16"/>
  <c r="BA46" i="16" s="1"/>
  <c r="BC46" i="16" s="1"/>
  <c r="CE45" i="16"/>
  <c r="BY45" i="16"/>
  <c r="BT45" i="16"/>
  <c r="BP45" i="16"/>
  <c r="BI45" i="16"/>
  <c r="BF45" i="16"/>
  <c r="BJ45" i="16" s="1"/>
  <c r="BL45" i="16" s="1"/>
  <c r="AZ45" i="16"/>
  <c r="U45" i="16"/>
  <c r="BA45" i="16" s="1"/>
  <c r="BC45" i="16" s="1"/>
  <c r="CE44" i="16"/>
  <c r="BY44" i="16"/>
  <c r="BT44" i="16"/>
  <c r="BP44" i="16"/>
  <c r="BI44" i="16"/>
  <c r="BF44" i="16"/>
  <c r="AZ44" i="16"/>
  <c r="U44" i="16"/>
  <c r="CE43" i="16"/>
  <c r="BY43" i="16"/>
  <c r="BT43" i="16"/>
  <c r="BP43" i="16"/>
  <c r="BI43" i="16"/>
  <c r="BF43" i="16"/>
  <c r="BJ43" i="16" s="1"/>
  <c r="BL43" i="16" s="1"/>
  <c r="AZ43" i="16"/>
  <c r="U43" i="16"/>
  <c r="BA43" i="16" s="1"/>
  <c r="BC43" i="16" s="1"/>
  <c r="CE42" i="16"/>
  <c r="BY42" i="16"/>
  <c r="BT42" i="16"/>
  <c r="BP42" i="16"/>
  <c r="BI42" i="16"/>
  <c r="BF42" i="16"/>
  <c r="BJ42" i="16" s="1"/>
  <c r="BL42" i="16" s="1"/>
  <c r="AZ42" i="16"/>
  <c r="U42" i="16"/>
  <c r="CE41" i="16"/>
  <c r="BY41" i="16"/>
  <c r="BT41" i="16"/>
  <c r="BP41" i="16"/>
  <c r="BI41" i="16"/>
  <c r="BF41" i="16"/>
  <c r="AZ41" i="16"/>
  <c r="U41" i="16"/>
  <c r="CE40" i="16"/>
  <c r="BY40" i="16"/>
  <c r="BT40" i="16"/>
  <c r="BP40" i="16"/>
  <c r="BI40" i="16"/>
  <c r="BF40" i="16"/>
  <c r="AZ40" i="16"/>
  <c r="U40" i="16"/>
  <c r="CE39" i="16"/>
  <c r="BY39" i="16"/>
  <c r="BT39" i="16"/>
  <c r="BP39" i="16"/>
  <c r="BI39" i="16"/>
  <c r="BF39" i="16"/>
  <c r="AZ39" i="16"/>
  <c r="U39" i="16"/>
  <c r="BA39" i="16" s="1"/>
  <c r="BC39" i="16" s="1"/>
  <c r="CE38" i="16"/>
  <c r="BY38" i="16"/>
  <c r="BT38" i="16"/>
  <c r="BP38" i="16"/>
  <c r="BI38" i="16"/>
  <c r="BF38" i="16"/>
  <c r="BJ38" i="16" s="1"/>
  <c r="BL38" i="16" s="1"/>
  <c r="AZ38" i="16"/>
  <c r="U38" i="16"/>
  <c r="CE37" i="16"/>
  <c r="BY37" i="16"/>
  <c r="BT37" i="16"/>
  <c r="BP37" i="16"/>
  <c r="BI37" i="16"/>
  <c r="BF37" i="16"/>
  <c r="AZ37" i="16"/>
  <c r="U37" i="16"/>
  <c r="CE36" i="16"/>
  <c r="BY36" i="16"/>
  <c r="BT36" i="16"/>
  <c r="BP36" i="16"/>
  <c r="BI36" i="16"/>
  <c r="BF36" i="16"/>
  <c r="AZ36" i="16"/>
  <c r="U36" i="16"/>
  <c r="CE35" i="16"/>
  <c r="BY35" i="16"/>
  <c r="BT35" i="16"/>
  <c r="BP35" i="16"/>
  <c r="BI35" i="16"/>
  <c r="BF35" i="16"/>
  <c r="BJ35" i="16" s="1"/>
  <c r="BL35" i="16" s="1"/>
  <c r="AZ35" i="16"/>
  <c r="U35" i="16"/>
  <c r="BA35" i="16" s="1"/>
  <c r="BC35" i="16" s="1"/>
  <c r="CE34" i="16"/>
  <c r="BY34" i="16"/>
  <c r="BT34" i="16"/>
  <c r="BP34" i="16"/>
  <c r="BI34" i="16"/>
  <c r="BF34" i="16"/>
  <c r="BJ34" i="16" s="1"/>
  <c r="BL34" i="16" s="1"/>
  <c r="AZ34" i="16"/>
  <c r="U34" i="16"/>
  <c r="BA34" i="16" s="1"/>
  <c r="BC34" i="16" s="1"/>
  <c r="CE33" i="16"/>
  <c r="BY33" i="16"/>
  <c r="BT33" i="16"/>
  <c r="BP33" i="16"/>
  <c r="BI33" i="16"/>
  <c r="BF33" i="16"/>
  <c r="BJ33" i="16" s="1"/>
  <c r="BL33" i="16" s="1"/>
  <c r="AZ33" i="16"/>
  <c r="U33" i="16"/>
  <c r="BA33" i="16" s="1"/>
  <c r="BC33" i="16" s="1"/>
  <c r="CE32" i="16"/>
  <c r="BY32" i="16"/>
  <c r="BT32" i="16"/>
  <c r="BP32" i="16"/>
  <c r="BI32" i="16"/>
  <c r="BF32" i="16"/>
  <c r="BJ32" i="16" s="1"/>
  <c r="BL32" i="16" s="1"/>
  <c r="AZ32" i="16"/>
  <c r="U32" i="16"/>
  <c r="BA32" i="16" s="1"/>
  <c r="BC32" i="16" s="1"/>
  <c r="CE31" i="16"/>
  <c r="BY31" i="16"/>
  <c r="BT31" i="16"/>
  <c r="BP31" i="16"/>
  <c r="BI31" i="16"/>
  <c r="BF31" i="16"/>
  <c r="AZ31" i="16"/>
  <c r="U31" i="16"/>
  <c r="BA31" i="16" s="1"/>
  <c r="BC31" i="16" s="1"/>
  <c r="CE30" i="16"/>
  <c r="BY30" i="16"/>
  <c r="BT30" i="16"/>
  <c r="BP30" i="16"/>
  <c r="BI30" i="16"/>
  <c r="BF30" i="16"/>
  <c r="BJ30" i="16" s="1"/>
  <c r="BL30" i="16" s="1"/>
  <c r="AZ30" i="16"/>
  <c r="U30" i="16"/>
  <c r="BA30" i="16" s="1"/>
  <c r="BC30" i="16" s="1"/>
  <c r="CE29" i="16"/>
  <c r="BY29" i="16"/>
  <c r="BT29" i="16"/>
  <c r="BP29" i="16"/>
  <c r="BI29" i="16"/>
  <c r="BF29" i="16"/>
  <c r="AZ29" i="16"/>
  <c r="U29" i="16"/>
  <c r="CE28" i="16"/>
  <c r="BY28" i="16"/>
  <c r="BT28" i="16"/>
  <c r="BP28" i="16"/>
  <c r="BI28" i="16"/>
  <c r="BF28" i="16"/>
  <c r="BJ28" i="16" s="1"/>
  <c r="BL28" i="16" s="1"/>
  <c r="AZ28" i="16"/>
  <c r="U28" i="16"/>
  <c r="CE27" i="16"/>
  <c r="BY27" i="16"/>
  <c r="BT27" i="16"/>
  <c r="BP27" i="16"/>
  <c r="BI27" i="16"/>
  <c r="BF27" i="16"/>
  <c r="AZ27" i="16"/>
  <c r="U27" i="16"/>
  <c r="BA27" i="16" s="1"/>
  <c r="BC27" i="16" s="1"/>
  <c r="CE26" i="16"/>
  <c r="BY26" i="16"/>
  <c r="BT26" i="16"/>
  <c r="BP26" i="16"/>
  <c r="BI26" i="16"/>
  <c r="BF26" i="16"/>
  <c r="BJ26" i="16" s="1"/>
  <c r="BL26" i="16" s="1"/>
  <c r="AZ26" i="16"/>
  <c r="U26" i="16"/>
  <c r="BA26" i="16" s="1"/>
  <c r="BC26" i="16" s="1"/>
  <c r="CE25" i="16"/>
  <c r="BY25" i="16"/>
  <c r="BT25" i="16"/>
  <c r="BP25" i="16"/>
  <c r="BI25" i="16"/>
  <c r="BF25" i="16"/>
  <c r="AZ25" i="16"/>
  <c r="U25" i="16"/>
  <c r="CE24" i="16"/>
  <c r="BY24" i="16"/>
  <c r="BT24" i="16"/>
  <c r="BP24" i="16"/>
  <c r="BI24" i="16"/>
  <c r="BF24" i="16"/>
  <c r="AZ24" i="16"/>
  <c r="U24" i="16"/>
  <c r="CE23" i="16"/>
  <c r="BY23" i="16"/>
  <c r="BT23" i="16"/>
  <c r="BP23" i="16"/>
  <c r="BI23" i="16"/>
  <c r="BF23" i="16"/>
  <c r="AZ23" i="16"/>
  <c r="U23" i="16"/>
  <c r="BA23" i="16" s="1"/>
  <c r="BC23" i="16" s="1"/>
  <c r="CE22" i="16"/>
  <c r="BY22" i="16"/>
  <c r="BT22" i="16"/>
  <c r="BP22" i="16"/>
  <c r="BI22" i="16"/>
  <c r="BF22" i="16"/>
  <c r="BJ22" i="16" s="1"/>
  <c r="BL22" i="16" s="1"/>
  <c r="AZ22" i="16"/>
  <c r="U22" i="16"/>
  <c r="BA22" i="16" s="1"/>
  <c r="BC22" i="16" s="1"/>
  <c r="CE21" i="16"/>
  <c r="BY21" i="16"/>
  <c r="BT21" i="16"/>
  <c r="BP21" i="16"/>
  <c r="BI21" i="16"/>
  <c r="BF21" i="16"/>
  <c r="AZ21" i="16"/>
  <c r="U21" i="16"/>
  <c r="CE20" i="16"/>
  <c r="BY20" i="16"/>
  <c r="BT20" i="16"/>
  <c r="BP20" i="16"/>
  <c r="BI20" i="16"/>
  <c r="BF20" i="16"/>
  <c r="AZ20" i="16"/>
  <c r="U20" i="16"/>
  <c r="CE19" i="16"/>
  <c r="BY19" i="16"/>
  <c r="BT19" i="16"/>
  <c r="BP19" i="16"/>
  <c r="BI19" i="16"/>
  <c r="BF19" i="16"/>
  <c r="BJ19" i="16" s="1"/>
  <c r="BL19" i="16" s="1"/>
  <c r="AZ19" i="16"/>
  <c r="U19" i="16"/>
  <c r="BA19" i="16" s="1"/>
  <c r="BC19" i="16" s="1"/>
  <c r="CE18" i="16"/>
  <c r="BY18" i="16"/>
  <c r="BT18" i="16"/>
  <c r="BP18" i="16"/>
  <c r="BI18" i="16"/>
  <c r="BF18" i="16"/>
  <c r="BJ18" i="16" s="1"/>
  <c r="BL18" i="16" s="1"/>
  <c r="AZ18" i="16"/>
  <c r="U18" i="16"/>
  <c r="CE17" i="16"/>
  <c r="BY17" i="16"/>
  <c r="BT17" i="16"/>
  <c r="BP17" i="16"/>
  <c r="BI17" i="16"/>
  <c r="BF17" i="16"/>
  <c r="BJ17" i="16" s="1"/>
  <c r="BL17" i="16" s="1"/>
  <c r="AZ17" i="16"/>
  <c r="U17" i="16"/>
  <c r="BA17" i="16" s="1"/>
  <c r="BC17" i="16" s="1"/>
  <c r="CE16" i="16"/>
  <c r="BY16" i="16"/>
  <c r="BT16" i="16"/>
  <c r="BP16" i="16"/>
  <c r="BI16" i="16"/>
  <c r="BF16" i="16"/>
  <c r="BJ16" i="16" s="1"/>
  <c r="BL16" i="16" s="1"/>
  <c r="AZ16" i="16"/>
  <c r="U16" i="16"/>
  <c r="BA16" i="16" s="1"/>
  <c r="BC16" i="16" s="1"/>
  <c r="CE15" i="16"/>
  <c r="BY15" i="16"/>
  <c r="BT15" i="16"/>
  <c r="BP15" i="16"/>
  <c r="BI15" i="16"/>
  <c r="BF15" i="16"/>
  <c r="BJ15" i="16" s="1"/>
  <c r="BL15" i="16" s="1"/>
  <c r="AZ15" i="16"/>
  <c r="U15" i="16"/>
  <c r="BA15" i="16" s="1"/>
  <c r="BC15" i="16" s="1"/>
  <c r="CE14" i="16"/>
  <c r="BY14" i="16"/>
  <c r="BT14" i="16"/>
  <c r="BP14" i="16"/>
  <c r="BI14" i="16"/>
  <c r="BF14" i="16"/>
  <c r="BJ14" i="16" s="1"/>
  <c r="BL14" i="16" s="1"/>
  <c r="AZ14" i="16"/>
  <c r="U14" i="16"/>
  <c r="CE13" i="16"/>
  <c r="BY13" i="16"/>
  <c r="BT13" i="16"/>
  <c r="BP13" i="16"/>
  <c r="BI13" i="16"/>
  <c r="BF13" i="16"/>
  <c r="AZ13" i="16"/>
  <c r="U13" i="16"/>
  <c r="CE12" i="16"/>
  <c r="BY12" i="16"/>
  <c r="BT12" i="16"/>
  <c r="BP12" i="16"/>
  <c r="BI12" i="16"/>
  <c r="BF12" i="16"/>
  <c r="BJ12" i="16" s="1"/>
  <c r="BL12" i="16" s="1"/>
  <c r="AZ12" i="16"/>
  <c r="U12" i="16"/>
  <c r="CE11" i="16"/>
  <c r="BY11" i="16"/>
  <c r="BT11" i="16"/>
  <c r="BP11" i="16"/>
  <c r="BI11" i="16"/>
  <c r="BF11" i="16"/>
  <c r="BJ11" i="16" s="1"/>
  <c r="BL11" i="16" s="1"/>
  <c r="AZ11" i="16"/>
  <c r="U11" i="16"/>
  <c r="BA11" i="16" s="1"/>
  <c r="BC11" i="16" s="1"/>
  <c r="CE10" i="16"/>
  <c r="BY10" i="16"/>
  <c r="BT10" i="16"/>
  <c r="BP10" i="16"/>
  <c r="BI10" i="16"/>
  <c r="BF10" i="16"/>
  <c r="BJ10" i="16" s="1"/>
  <c r="BL10" i="16" s="1"/>
  <c r="AZ10" i="16"/>
  <c r="U10" i="16"/>
  <c r="BA10" i="16" s="1"/>
  <c r="BC10" i="16" s="1"/>
  <c r="CE9" i="16"/>
  <c r="BY9" i="16"/>
  <c r="BT9" i="16"/>
  <c r="BP9" i="16"/>
  <c r="BI9" i="16"/>
  <c r="BF9" i="16"/>
  <c r="AZ9" i="16"/>
  <c r="U9" i="16"/>
  <c r="CE8" i="16"/>
  <c r="BT8" i="16"/>
  <c r="BP8" i="16"/>
  <c r="BI8" i="16"/>
  <c r="BF8" i="16"/>
  <c r="AZ8" i="16"/>
  <c r="U8" i="16"/>
  <c r="CE7" i="16"/>
  <c r="BY7" i="16"/>
  <c r="BT7" i="16"/>
  <c r="BZ7" i="16" s="1"/>
  <c r="BP7" i="16"/>
  <c r="BI7" i="16"/>
  <c r="BJ7" i="16" s="1"/>
  <c r="BL7" i="16" s="1"/>
  <c r="BF7" i="16"/>
  <c r="U7" i="16"/>
  <c r="CE6" i="16"/>
  <c r="BY6" i="16"/>
  <c r="BT6" i="16"/>
  <c r="BP6" i="16"/>
  <c r="BI6" i="16"/>
  <c r="BF6" i="16"/>
  <c r="BJ6" i="16" s="1"/>
  <c r="BL6" i="16" s="1"/>
  <c r="AZ6" i="16"/>
  <c r="U6" i="16"/>
  <c r="BA6" i="16" s="1"/>
  <c r="BC6" i="16" s="1"/>
  <c r="CE5" i="16"/>
  <c r="BY5" i="16"/>
  <c r="BT5" i="16"/>
  <c r="BP5" i="16"/>
  <c r="BI5" i="16"/>
  <c r="BF5" i="16"/>
  <c r="BJ5" i="16" s="1"/>
  <c r="AZ5" i="16"/>
  <c r="CE4" i="16"/>
  <c r="BY4" i="16"/>
  <c r="BT4" i="16"/>
  <c r="BZ4" i="16" s="1"/>
  <c r="CB4" i="16" s="1"/>
  <c r="BP4" i="16"/>
  <c r="BI4" i="16"/>
  <c r="AZ4" i="16"/>
  <c r="CE3" i="16"/>
  <c r="BY3" i="16"/>
  <c r="BT3" i="16"/>
  <c r="BZ3" i="16" s="1"/>
  <c r="CB3" i="16" s="1"/>
  <c r="BP3" i="16"/>
  <c r="BI3" i="16"/>
  <c r="BJ3" i="16" s="1"/>
  <c r="BL3" i="16" s="1"/>
  <c r="BF3" i="16"/>
  <c r="AZ3" i="16"/>
  <c r="BA3" i="16" s="1"/>
  <c r="BC3" i="16" s="1"/>
  <c r="U3" i="16"/>
  <c r="BA8" i="16" l="1"/>
  <c r="BC8" i="16" s="1"/>
  <c r="BZ10" i="16"/>
  <c r="CB10" i="16" s="1"/>
  <c r="BZ11" i="16"/>
  <c r="CB11" i="16" s="1"/>
  <c r="BZ14" i="16"/>
  <c r="CB14" i="16" s="1"/>
  <c r="BZ15" i="16"/>
  <c r="BZ16" i="16"/>
  <c r="CB16" i="16" s="1"/>
  <c r="BZ19" i="16"/>
  <c r="CB19" i="16" s="1"/>
  <c r="BZ20" i="16"/>
  <c r="CB20" i="16" s="1"/>
  <c r="BZ21" i="16"/>
  <c r="CB21" i="16" s="1"/>
  <c r="BZ24" i="16"/>
  <c r="CB24" i="16" s="1"/>
  <c r="BZ26" i="16"/>
  <c r="CB26" i="16" s="1"/>
  <c r="BZ27" i="16"/>
  <c r="BZ30" i="16"/>
  <c r="CB30" i="16" s="1"/>
  <c r="BZ32" i="16"/>
  <c r="CB32" i="16" s="1"/>
  <c r="BZ34" i="16"/>
  <c r="CB34" i="16" s="1"/>
  <c r="BZ35" i="16"/>
  <c r="BZ36" i="16"/>
  <c r="CB36" i="16" s="1"/>
  <c r="BZ37" i="16"/>
  <c r="CB37" i="16" s="1"/>
  <c r="BZ40" i="16"/>
  <c r="CB40" i="16" s="1"/>
  <c r="BZ41" i="16"/>
  <c r="CB41" i="16" s="1"/>
  <c r="BZ42" i="16"/>
  <c r="CB42" i="16" s="1"/>
  <c r="BZ43" i="16"/>
  <c r="BZ45" i="16"/>
  <c r="CB45" i="16" s="1"/>
  <c r="BZ47" i="16"/>
  <c r="BA53" i="16"/>
  <c r="BA56" i="16"/>
  <c r="BC56" i="16" s="1"/>
  <c r="BA57" i="16"/>
  <c r="BC57" i="16" s="1"/>
  <c r="BA58" i="16"/>
  <c r="BC58" i="16" s="1"/>
  <c r="BA61" i="16"/>
  <c r="BA62" i="16"/>
  <c r="BC62" i="16" s="1"/>
  <c r="BA63" i="16"/>
  <c r="BC63" i="16" s="1"/>
  <c r="BA66" i="16"/>
  <c r="BC66" i="16" s="1"/>
  <c r="BA67" i="16"/>
  <c r="BC67" i="16" s="1"/>
  <c r="BA68" i="16"/>
  <c r="BC68" i="16" s="1"/>
  <c r="BA71" i="16"/>
  <c r="BC71" i="16" s="1"/>
  <c r="BJ72" i="16"/>
  <c r="BL72" i="16" s="1"/>
  <c r="BA74" i="16"/>
  <c r="BC74" i="16" s="1"/>
  <c r="BZ78" i="16"/>
  <c r="CB78" i="16" s="1"/>
  <c r="BZ81" i="16"/>
  <c r="CB81" i="16" s="1"/>
  <c r="BZ87" i="16"/>
  <c r="BJ98" i="16"/>
  <c r="BL98" i="16" s="1"/>
  <c r="BA102" i="16"/>
  <c r="BC102" i="16" s="1"/>
  <c r="BA107" i="16"/>
  <c r="BC107" i="16" s="1"/>
  <c r="BA111" i="16"/>
  <c r="BC111" i="16" s="1"/>
  <c r="BJ112" i="16"/>
  <c r="BL112" i="16" s="1"/>
  <c r="BZ115" i="16"/>
  <c r="CB115" i="16" s="1"/>
  <c r="BJ119" i="16"/>
  <c r="BL119" i="16" s="1"/>
  <c r="BA120" i="16"/>
  <c r="BC120" i="16" s="1"/>
  <c r="BJ123" i="16"/>
  <c r="BL123" i="16" s="1"/>
  <c r="BJ74" i="16"/>
  <c r="BL74" i="16" s="1"/>
  <c r="BJ75" i="16"/>
  <c r="BL75" i="16" s="1"/>
  <c r="BJ76" i="16"/>
  <c r="BL76" i="16" s="1"/>
  <c r="BJ91" i="16"/>
  <c r="BL91" i="16" s="1"/>
  <c r="BJ92" i="16"/>
  <c r="BL92" i="16" s="1"/>
  <c r="BJ99" i="16"/>
  <c r="BL99" i="16" s="1"/>
  <c r="BJ100" i="16"/>
  <c r="BL100" i="16" s="1"/>
  <c r="BJ111" i="16"/>
  <c r="BL111" i="16" s="1"/>
  <c r="BA112" i="16"/>
  <c r="BC112" i="16" s="1"/>
  <c r="BJ115" i="16"/>
  <c r="BL115" i="16" s="1"/>
  <c r="BJ124" i="16"/>
  <c r="BL124" i="16" s="1"/>
  <c r="BZ103" i="16"/>
  <c r="BZ71" i="16"/>
  <c r="CB71" i="16" s="1"/>
  <c r="BZ88" i="16"/>
  <c r="CB88" i="16" s="1"/>
  <c r="BA92" i="16"/>
  <c r="BC92" i="16" s="1"/>
  <c r="BJ118" i="16"/>
  <c r="BL118" i="16" s="1"/>
  <c r="BJ120" i="16"/>
  <c r="BL120" i="16" s="1"/>
  <c r="BA122" i="16"/>
  <c r="BC122" i="16" s="1"/>
  <c r="BJ104" i="16"/>
  <c r="BL104" i="16" s="1"/>
  <c r="BZ118" i="16"/>
  <c r="CB118" i="16" s="1"/>
  <c r="BZ6" i="16"/>
  <c r="CB6" i="16" s="1"/>
  <c r="BJ51" i="16"/>
  <c r="BL51" i="16" s="1"/>
  <c r="BJ52" i="16"/>
  <c r="BL52" i="16" s="1"/>
  <c r="BJ56" i="16"/>
  <c r="BL56" i="16" s="1"/>
  <c r="BJ58" i="16"/>
  <c r="BL58" i="16" s="1"/>
  <c r="BJ59" i="16"/>
  <c r="BL59" i="16" s="1"/>
  <c r="BJ60" i="16"/>
  <c r="BL60" i="16" s="1"/>
  <c r="BJ61" i="16"/>
  <c r="BJ63" i="16"/>
  <c r="BL63" i="16" s="1"/>
  <c r="BJ64" i="16"/>
  <c r="BL64" i="16" s="1"/>
  <c r="BJ67" i="16"/>
  <c r="BL67" i="16" s="1"/>
  <c r="BJ68" i="16"/>
  <c r="BL68" i="16" s="1"/>
  <c r="BJ71" i="16"/>
  <c r="BL71" i="16" s="1"/>
  <c r="BJ77" i="16"/>
  <c r="BL77" i="16" s="1"/>
  <c r="BJ78" i="16"/>
  <c r="BL78" i="16" s="1"/>
  <c r="BJ79" i="16"/>
  <c r="BL79" i="16" s="1"/>
  <c r="BJ83" i="16"/>
  <c r="BL83" i="16" s="1"/>
  <c r="BJ87" i="16"/>
  <c r="BL87" i="16" s="1"/>
  <c r="BJ88" i="16"/>
  <c r="BL88" i="16" s="1"/>
  <c r="BJ89" i="16"/>
  <c r="BJ101" i="16"/>
  <c r="BL61" i="16"/>
  <c r="BL89" i="16"/>
  <c r="BL93" i="16"/>
  <c r="BL101" i="16"/>
  <c r="BL49" i="16"/>
  <c r="BL5" i="16"/>
  <c r="BL73" i="16"/>
  <c r="BL97" i="16"/>
  <c r="BL109" i="16"/>
  <c r="BC53" i="16"/>
  <c r="BC61" i="16"/>
  <c r="BC77" i="16"/>
  <c r="BC89" i="16"/>
  <c r="CB15" i="16"/>
  <c r="CB27" i="16"/>
  <c r="CB35" i="16"/>
  <c r="CB43" i="16"/>
  <c r="CB47" i="16"/>
  <c r="CB103" i="16"/>
  <c r="CB7" i="16"/>
  <c r="CB55" i="16"/>
  <c r="CB56" i="16"/>
  <c r="CB60" i="16"/>
  <c r="CB63" i="16"/>
  <c r="CB67" i="16"/>
  <c r="CB87" i="16"/>
  <c r="BZ5" i="16"/>
  <c r="CB5" i="16" s="1"/>
  <c r="BJ27" i="16"/>
  <c r="BL27" i="16" s="1"/>
  <c r="BA48" i="16"/>
  <c r="BC48" i="16" s="1"/>
  <c r="BF4" i="16"/>
  <c r="BJ4" i="16" s="1"/>
  <c r="BL4" i="16" s="1"/>
  <c r="BZ9" i="16"/>
  <c r="CB9" i="16" s="1"/>
  <c r="BA14" i="16"/>
  <c r="BC14" i="16" s="1"/>
  <c r="BA20" i="16"/>
  <c r="BC20" i="16" s="1"/>
  <c r="BA21" i="16"/>
  <c r="BC21" i="16" s="1"/>
  <c r="BJ21" i="16"/>
  <c r="BL21" i="16" s="1"/>
  <c r="BZ25" i="16"/>
  <c r="CB25" i="16" s="1"/>
  <c r="BJ31" i="16"/>
  <c r="BL31" i="16" s="1"/>
  <c r="BZ31" i="16"/>
  <c r="CB31" i="16" s="1"/>
  <c r="BA36" i="16"/>
  <c r="BC36" i="16" s="1"/>
  <c r="BA37" i="16"/>
  <c r="BC37" i="16" s="1"/>
  <c r="BJ37" i="16"/>
  <c r="BL37" i="16" s="1"/>
  <c r="BJ46" i="16"/>
  <c r="BL46" i="16" s="1"/>
  <c r="U4" i="16"/>
  <c r="BA4" i="16" s="1"/>
  <c r="BC4" i="16" s="1"/>
  <c r="AZ7" i="16"/>
  <c r="BA7" i="16" s="1"/>
  <c r="BC7" i="16" s="1"/>
  <c r="BJ8" i="16"/>
  <c r="BL8" i="16" s="1"/>
  <c r="BA9" i="16"/>
  <c r="BC9" i="16" s="1"/>
  <c r="BJ9" i="16"/>
  <c r="BL9" i="16" s="1"/>
  <c r="BZ13" i="16"/>
  <c r="CB13" i="16" s="1"/>
  <c r="BA18" i="16"/>
  <c r="BC18" i="16" s="1"/>
  <c r="BZ18" i="16"/>
  <c r="CB18" i="16" s="1"/>
  <c r="BJ20" i="16"/>
  <c r="BL20" i="16" s="1"/>
  <c r="BA24" i="16"/>
  <c r="BC24" i="16" s="1"/>
  <c r="BA25" i="16"/>
  <c r="BC25" i="16" s="1"/>
  <c r="BJ25" i="16"/>
  <c r="BL25" i="16" s="1"/>
  <c r="BZ29" i="16"/>
  <c r="CB29" i="16" s="1"/>
  <c r="BJ36" i="16"/>
  <c r="BL36" i="16" s="1"/>
  <c r="BA40" i="16"/>
  <c r="BC40" i="16" s="1"/>
  <c r="BA41" i="16"/>
  <c r="BC41" i="16" s="1"/>
  <c r="BJ41" i="16"/>
  <c r="BL41" i="16" s="1"/>
  <c r="BA42" i="16"/>
  <c r="BC42" i="16" s="1"/>
  <c r="BA44" i="16"/>
  <c r="BC44" i="16" s="1"/>
  <c r="BZ44" i="16"/>
  <c r="CB44" i="16" s="1"/>
  <c r="BJ48" i="16"/>
  <c r="BL48" i="16" s="1"/>
  <c r="U5" i="16"/>
  <c r="BA5" i="16" s="1"/>
  <c r="BC5" i="16" s="1"/>
  <c r="BY8" i="16"/>
  <c r="BZ8" i="16" s="1"/>
  <c r="CB8" i="16" s="1"/>
  <c r="BA12" i="16"/>
  <c r="BC12" i="16" s="1"/>
  <c r="BZ12" i="16"/>
  <c r="CB12" i="16" s="1"/>
  <c r="BA13" i="16"/>
  <c r="BC13" i="16" s="1"/>
  <c r="BJ13" i="16"/>
  <c r="BL13" i="16" s="1"/>
  <c r="BZ17" i="16"/>
  <c r="CB17" i="16" s="1"/>
  <c r="BZ22" i="16"/>
  <c r="CB22" i="16" s="1"/>
  <c r="BJ23" i="16"/>
  <c r="BL23" i="16" s="1"/>
  <c r="BZ23" i="16"/>
  <c r="CB23" i="16" s="1"/>
  <c r="BJ24" i="16"/>
  <c r="BL24" i="16" s="1"/>
  <c r="BA28" i="16"/>
  <c r="BC28" i="16" s="1"/>
  <c r="BZ28" i="16"/>
  <c r="CB28" i="16" s="1"/>
  <c r="BA29" i="16"/>
  <c r="BC29" i="16" s="1"/>
  <c r="BJ29" i="16"/>
  <c r="BL29" i="16" s="1"/>
  <c r="BZ33" i="16"/>
  <c r="CB33" i="16" s="1"/>
  <c r="BA38" i="16"/>
  <c r="BC38" i="16" s="1"/>
  <c r="BZ38" i="16"/>
  <c r="CB38" i="16" s="1"/>
  <c r="BJ39" i="16"/>
  <c r="BL39" i="16" s="1"/>
  <c r="BZ39" i="16"/>
  <c r="CB39" i="16" s="1"/>
  <c r="BJ40" i="16"/>
  <c r="BL40" i="16" s="1"/>
  <c r="BJ44" i="16"/>
  <c r="BL44" i="16" s="1"/>
  <c r="BZ46" i="16"/>
  <c r="CB46" i="16" s="1"/>
  <c r="BZ49" i="16"/>
  <c r="CB49" i="16" s="1"/>
  <c r="BZ50" i="16"/>
  <c r="CB50" i="16" s="1"/>
  <c r="BY48" i="16"/>
  <c r="BZ48" i="16" s="1"/>
  <c r="CB48" i="16" s="1"/>
  <c r="U50" i="16"/>
  <c r="BA50" i="16" s="1"/>
  <c r="BC50" i="16" s="1"/>
  <c r="U51" i="16"/>
  <c r="BA51" i="16" s="1"/>
  <c r="BC51" i="16" s="1"/>
  <c r="BZ51" i="16"/>
  <c r="CB51" i="16" s="1"/>
  <c r="BA52" i="16"/>
  <c r="BC52" i="16" s="1"/>
  <c r="BA54" i="16"/>
  <c r="BC54" i="16" s="1"/>
  <c r="BZ54" i="16"/>
  <c r="CB54" i="16" s="1"/>
  <c r="BA55" i="16"/>
  <c r="BC55" i="16" s="1"/>
  <c r="BJ55" i="16"/>
  <c r="BL55" i="16" s="1"/>
  <c r="BA59" i="16"/>
  <c r="BC59" i="16" s="1"/>
  <c r="BZ59" i="16"/>
  <c r="CB59" i="16" s="1"/>
  <c r="BJ62" i="16"/>
  <c r="BL62" i="16" s="1"/>
  <c r="BZ64" i="16"/>
  <c r="CB64" i="16" s="1"/>
  <c r="BA65" i="16"/>
  <c r="BC65" i="16" s="1"/>
  <c r="BJ65" i="16"/>
  <c r="BL65" i="16" s="1"/>
  <c r="AZ49" i="16"/>
  <c r="BA49" i="16" s="1"/>
  <c r="BC49" i="16" s="1"/>
  <c r="BI50" i="16"/>
  <c r="BJ50" i="16" s="1"/>
  <c r="BL50" i="16" s="1"/>
  <c r="CE50" i="16"/>
  <c r="BZ52" i="16"/>
  <c r="CB52" i="16" s="1"/>
  <c r="BJ53" i="16"/>
  <c r="BL53" i="16" s="1"/>
  <c r="BZ53" i="16"/>
  <c r="CB53" i="16" s="1"/>
  <c r="BJ54" i="16"/>
  <c r="BL54" i="16" s="1"/>
  <c r="BZ58" i="16"/>
  <c r="CB58" i="16" s="1"/>
  <c r="BA60" i="16"/>
  <c r="BC60" i="16" s="1"/>
  <c r="BJ66" i="16"/>
  <c r="BL66" i="16" s="1"/>
  <c r="BZ72" i="16"/>
  <c r="CB72" i="16" s="1"/>
  <c r="CE49" i="16"/>
  <c r="BJ57" i="16"/>
  <c r="BL57" i="16" s="1"/>
  <c r="BZ57" i="16"/>
  <c r="CB57" i="16" s="1"/>
  <c r="BZ62" i="16"/>
  <c r="CB62" i="16" s="1"/>
  <c r="BA64" i="16"/>
  <c r="BC64" i="16" s="1"/>
  <c r="CE69" i="16"/>
  <c r="BA73" i="16"/>
  <c r="BC73" i="16" s="1"/>
  <c r="BY75" i="16"/>
  <c r="AZ76" i="16"/>
  <c r="BA76" i="16" s="1"/>
  <c r="BC76" i="16" s="1"/>
  <c r="BJ80" i="16"/>
  <c r="BL80" i="16" s="1"/>
  <c r="BZ80" i="16"/>
  <c r="CB80" i="16" s="1"/>
  <c r="BJ81" i="16"/>
  <c r="BL81" i="16" s="1"/>
  <c r="BZ83" i="16"/>
  <c r="CB83" i="16" s="1"/>
  <c r="BA85" i="16"/>
  <c r="BC85" i="16" s="1"/>
  <c r="BZ85" i="16"/>
  <c r="CB85" i="16" s="1"/>
  <c r="BJ86" i="16"/>
  <c r="BL86" i="16" s="1"/>
  <c r="BZ69" i="16"/>
  <c r="CB69" i="16" s="1"/>
  <c r="BJ70" i="16"/>
  <c r="BL70" i="16" s="1"/>
  <c r="BY72" i="16"/>
  <c r="BZ74" i="16"/>
  <c r="CB74" i="16" s="1"/>
  <c r="BA75" i="16"/>
  <c r="BC75" i="16" s="1"/>
  <c r="BT75" i="16"/>
  <c r="BZ75" i="16" s="1"/>
  <c r="CB75" i="16" s="1"/>
  <c r="BJ84" i="16"/>
  <c r="BL84" i="16" s="1"/>
  <c r="BZ84" i="16"/>
  <c r="CB84" i="16" s="1"/>
  <c r="BJ85" i="16"/>
  <c r="BL85" i="16" s="1"/>
  <c r="BY68" i="16"/>
  <c r="BZ68" i="16" s="1"/>
  <c r="CB68" i="16" s="1"/>
  <c r="BI69" i="16"/>
  <c r="BJ69" i="16" s="1"/>
  <c r="BL69" i="16" s="1"/>
  <c r="U70" i="16"/>
  <c r="BA70" i="16" s="1"/>
  <c r="BC70" i="16" s="1"/>
  <c r="AZ72" i="16"/>
  <c r="BA72" i="16" s="1"/>
  <c r="BC72" i="16" s="1"/>
  <c r="BP75" i="16"/>
  <c r="BZ77" i="16"/>
  <c r="CB77" i="16" s="1"/>
  <c r="BZ82" i="16"/>
  <c r="CB82" i="16" s="1"/>
  <c r="BZ91" i="16"/>
  <c r="CB91" i="16" s="1"/>
  <c r="BP71" i="16"/>
  <c r="BY73" i="16"/>
  <c r="BZ73" i="16" s="1"/>
  <c r="CB73" i="16" s="1"/>
  <c r="BY76" i="16"/>
  <c r="BZ76" i="16" s="1"/>
  <c r="CB76" i="16" s="1"/>
  <c r="BZ79" i="16"/>
  <c r="CB79" i="16" s="1"/>
  <c r="BA81" i="16"/>
  <c r="BC81" i="16" s="1"/>
  <c r="BJ82" i="16"/>
  <c r="BL82" i="16" s="1"/>
  <c r="BA86" i="16"/>
  <c r="BC86" i="16" s="1"/>
  <c r="BZ86" i="16"/>
  <c r="CB86" i="16" s="1"/>
  <c r="BA88" i="16"/>
  <c r="BC88" i="16" s="1"/>
  <c r="BZ90" i="16"/>
  <c r="CB90" i="16" s="1"/>
  <c r="BA94" i="16"/>
  <c r="BC94" i="16" s="1"/>
  <c r="AZ97" i="16"/>
  <c r="BA97" i="16" s="1"/>
  <c r="BC97" i="16" s="1"/>
  <c r="BY89" i="16"/>
  <c r="BZ89" i="16" s="1"/>
  <c r="CB89" i="16" s="1"/>
  <c r="BA91" i="16"/>
  <c r="BC91" i="16" s="1"/>
  <c r="BT92" i="16"/>
  <c r="BZ92" i="16" s="1"/>
  <c r="CB92" i="16" s="1"/>
  <c r="BY93" i="16"/>
  <c r="BZ93" i="16" s="1"/>
  <c r="CB93" i="16" s="1"/>
  <c r="BA95" i="16"/>
  <c r="BC95" i="16" s="1"/>
  <c r="BZ95" i="16"/>
  <c r="CB95" i="16" s="1"/>
  <c r="BA96" i="16"/>
  <c r="BC96" i="16" s="1"/>
  <c r="BY98" i="16"/>
  <c r="BZ98" i="16" s="1"/>
  <c r="CB98" i="16" s="1"/>
  <c r="BY101" i="16"/>
  <c r="BZ101" i="16" s="1"/>
  <c r="CB101" i="16" s="1"/>
  <c r="BZ104" i="16"/>
  <c r="CB104" i="16" s="1"/>
  <c r="AZ90" i="16"/>
  <c r="BA90" i="16" s="1"/>
  <c r="BC90" i="16" s="1"/>
  <c r="BP92" i="16"/>
  <c r="AZ93" i="16"/>
  <c r="BA93" i="16" s="1"/>
  <c r="BC93" i="16" s="1"/>
  <c r="BJ94" i="16"/>
  <c r="BL94" i="16" s="1"/>
  <c r="BZ94" i="16"/>
  <c r="CB94" i="16" s="1"/>
  <c r="BJ95" i="16"/>
  <c r="BL95" i="16" s="1"/>
  <c r="BJ96" i="16"/>
  <c r="BL96" i="16" s="1"/>
  <c r="BP96" i="16"/>
  <c r="BZ97" i="16"/>
  <c r="CB97" i="16" s="1"/>
  <c r="BA98" i="16"/>
  <c r="BC98" i="16" s="1"/>
  <c r="BY100" i="16"/>
  <c r="AZ101" i="16"/>
  <c r="BA101" i="16" s="1"/>
  <c r="BC101" i="16" s="1"/>
  <c r="BJ102" i="16"/>
  <c r="BL102" i="16" s="1"/>
  <c r="BA103" i="16"/>
  <c r="BC103" i="16" s="1"/>
  <c r="BZ105" i="16"/>
  <c r="CB105" i="16" s="1"/>
  <c r="CE90" i="16"/>
  <c r="U99" i="16"/>
  <c r="BA99" i="16" s="1"/>
  <c r="BC99" i="16" s="1"/>
  <c r="BZ99" i="16"/>
  <c r="CB99" i="16" s="1"/>
  <c r="BA100" i="16"/>
  <c r="BC100" i="16" s="1"/>
  <c r="BT100" i="16"/>
  <c r="BY102" i="16"/>
  <c r="BZ102" i="16" s="1"/>
  <c r="CB102" i="16" s="1"/>
  <c r="BJ107" i="16"/>
  <c r="BL107" i="16" s="1"/>
  <c r="BZ113" i="16"/>
  <c r="CB113" i="16" s="1"/>
  <c r="AZ104" i="16"/>
  <c r="BA104" i="16" s="1"/>
  <c r="BC104" i="16" s="1"/>
  <c r="U106" i="16"/>
  <c r="BA106" i="16" s="1"/>
  <c r="BC106" i="16" s="1"/>
  <c r="BT107" i="16"/>
  <c r="BZ107" i="16" s="1"/>
  <c r="CB107" i="16" s="1"/>
  <c r="U108" i="16"/>
  <c r="BA108" i="16" s="1"/>
  <c r="BC108" i="16" s="1"/>
  <c r="BJ108" i="16"/>
  <c r="BL108" i="16" s="1"/>
  <c r="BY108" i="16"/>
  <c r="BZ108" i="16" s="1"/>
  <c r="CB108" i="16" s="1"/>
  <c r="BA110" i="16"/>
  <c r="BC110" i="16" s="1"/>
  <c r="BZ112" i="16"/>
  <c r="CB112" i="16" s="1"/>
  <c r="BP114" i="16"/>
  <c r="AZ115" i="16"/>
  <c r="BA115" i="16" s="1"/>
  <c r="BC115" i="16" s="1"/>
  <c r="BP115" i="16"/>
  <c r="U117" i="16"/>
  <c r="BA117" i="16" s="1"/>
  <c r="BC117" i="16" s="1"/>
  <c r="BZ117" i="16"/>
  <c r="CB117" i="16" s="1"/>
  <c r="CE117" i="16"/>
  <c r="BT119" i="16"/>
  <c r="BZ119" i="16" s="1"/>
  <c r="CB119" i="16" s="1"/>
  <c r="BA124" i="16"/>
  <c r="BC124" i="16" s="1"/>
  <c r="BY124" i="16"/>
  <c r="BZ124" i="16" s="1"/>
  <c r="CB124" i="16" s="1"/>
  <c r="BP107" i="16"/>
  <c r="BY111" i="16"/>
  <c r="U114" i="16"/>
  <c r="BA114" i="16" s="1"/>
  <c r="BC114" i="16" s="1"/>
  <c r="BJ117" i="16"/>
  <c r="BL117" i="16" s="1"/>
  <c r="BP118" i="16"/>
  <c r="AZ119" i="16"/>
  <c r="BA119" i="16" s="1"/>
  <c r="BC119" i="16" s="1"/>
  <c r="BP119" i="16"/>
  <c r="U121" i="16"/>
  <c r="BA121" i="16" s="1"/>
  <c r="BC121" i="16" s="1"/>
  <c r="BZ121" i="16"/>
  <c r="CB121" i="16" s="1"/>
  <c r="CE121" i="16"/>
  <c r="BF122" i="16"/>
  <c r="BJ122" i="16" s="1"/>
  <c r="BL122" i="16" s="1"/>
  <c r="BT122" i="16"/>
  <c r="BZ122" i="16" s="1"/>
  <c r="CB122" i="16" s="1"/>
  <c r="BT123" i="16"/>
  <c r="BZ123" i="16" s="1"/>
  <c r="CB123" i="16" s="1"/>
  <c r="U105" i="16"/>
  <c r="BA105" i="16" s="1"/>
  <c r="BC105" i="16" s="1"/>
  <c r="BI105" i="16"/>
  <c r="BJ105" i="16" s="1"/>
  <c r="BL105" i="16" s="1"/>
  <c r="CE105" i="16"/>
  <c r="BF106" i="16"/>
  <c r="BJ106" i="16" s="1"/>
  <c r="BL106" i="16" s="1"/>
  <c r="BT106" i="16"/>
  <c r="BZ106" i="16" s="1"/>
  <c r="CB106" i="16" s="1"/>
  <c r="U109" i="16"/>
  <c r="BA109" i="16" s="1"/>
  <c r="BC109" i="16" s="1"/>
  <c r="BZ109" i="16"/>
  <c r="CB109" i="16" s="1"/>
  <c r="CE109" i="16"/>
  <c r="BF110" i="16"/>
  <c r="BJ110" i="16" s="1"/>
  <c r="BL110" i="16" s="1"/>
  <c r="BT110" i="16"/>
  <c r="BZ110" i="16" s="1"/>
  <c r="CB110" i="16" s="1"/>
  <c r="BT111" i="16"/>
  <c r="AZ113" i="16"/>
  <c r="BA113" i="16" s="1"/>
  <c r="BC113" i="16" s="1"/>
  <c r="BI113" i="16"/>
  <c r="BJ113" i="16" s="1"/>
  <c r="BL113" i="16" s="1"/>
  <c r="BY114" i="16"/>
  <c r="BZ114" i="16" s="1"/>
  <c r="CB114" i="16" s="1"/>
  <c r="BA116" i="16"/>
  <c r="BC116" i="16" s="1"/>
  <c r="BJ116" i="16"/>
  <c r="BL116" i="16" s="1"/>
  <c r="BY116" i="16"/>
  <c r="BZ116" i="16" s="1"/>
  <c r="CB116" i="16" s="1"/>
  <c r="BA118" i="16"/>
  <c r="BC118" i="16" s="1"/>
  <c r="BZ120" i="16"/>
  <c r="CB120" i="16" s="1"/>
  <c r="BJ121" i="16"/>
  <c r="BL121" i="16" s="1"/>
  <c r="BP122" i="16"/>
  <c r="AZ123" i="16"/>
  <c r="BA123" i="16" s="1"/>
  <c r="BC123" i="16" s="1"/>
  <c r="BP123" i="16"/>
  <c r="F125" i="19"/>
  <c r="BZ100" i="16" l="1"/>
  <c r="CB100" i="16" s="1"/>
  <c r="BZ111" i="16"/>
  <c r="CB111" i="16" s="1"/>
  <c r="I4" i="1"/>
  <c r="B4" i="1"/>
  <c r="O2" i="1" l="1"/>
  <c r="I5" i="1" s="1"/>
  <c r="F37" i="13"/>
  <c r="K118" i="1"/>
  <c r="BS3" i="3" s="1"/>
  <c r="K125" i="1"/>
  <c r="G72" i="2" s="1"/>
  <c r="G126" i="12"/>
  <c r="J126" i="12" s="1"/>
  <c r="G125" i="12"/>
  <c r="J125" i="12" s="1"/>
  <c r="G124" i="12"/>
  <c r="J124" i="12" s="1"/>
  <c r="G123" i="12"/>
  <c r="J123" i="12" s="1"/>
  <c r="G122" i="12"/>
  <c r="J122" i="12" s="1"/>
  <c r="G121" i="12"/>
  <c r="J121" i="12" s="1"/>
  <c r="G120" i="12"/>
  <c r="J120" i="12" s="1"/>
  <c r="G119" i="12"/>
  <c r="J119" i="12" s="1"/>
  <c r="G118" i="12"/>
  <c r="J118" i="12" s="1"/>
  <c r="G117" i="12"/>
  <c r="J117" i="12" s="1"/>
  <c r="G116" i="12"/>
  <c r="J116" i="12" s="1"/>
  <c r="G115" i="12"/>
  <c r="J115" i="12" s="1"/>
  <c r="G114" i="12"/>
  <c r="J114" i="12" s="1"/>
  <c r="G113" i="12"/>
  <c r="J113" i="12" s="1"/>
  <c r="G112" i="12"/>
  <c r="J112" i="12" s="1"/>
  <c r="G111" i="12"/>
  <c r="J111" i="12" s="1"/>
  <c r="G110" i="12"/>
  <c r="J110" i="12" s="1"/>
  <c r="G109" i="12"/>
  <c r="J109" i="12" s="1"/>
  <c r="G108" i="12"/>
  <c r="J108" i="12" s="1"/>
  <c r="G107" i="12"/>
  <c r="J107" i="12" s="1"/>
  <c r="G106" i="12"/>
  <c r="J106" i="12" s="1"/>
  <c r="G105" i="12"/>
  <c r="J105" i="12" s="1"/>
  <c r="G104" i="12"/>
  <c r="J104" i="12" s="1"/>
  <c r="G103" i="12"/>
  <c r="J103" i="12" s="1"/>
  <c r="G102" i="12"/>
  <c r="J102" i="12" s="1"/>
  <c r="G101" i="12"/>
  <c r="J101" i="12" s="1"/>
  <c r="G100" i="12"/>
  <c r="J100" i="12" s="1"/>
  <c r="G99" i="12"/>
  <c r="J99" i="12" s="1"/>
  <c r="G98" i="12"/>
  <c r="J98" i="12" s="1"/>
  <c r="G97" i="12"/>
  <c r="J97" i="12" s="1"/>
  <c r="G96" i="12"/>
  <c r="J96" i="12" s="1"/>
  <c r="G95" i="12"/>
  <c r="J95" i="12" s="1"/>
  <c r="G94" i="12"/>
  <c r="J94" i="12" s="1"/>
  <c r="G93" i="12"/>
  <c r="J93" i="12" s="1"/>
  <c r="G92" i="12"/>
  <c r="J92" i="12" s="1"/>
  <c r="G91" i="12"/>
  <c r="J91" i="12" s="1"/>
  <c r="G90" i="12"/>
  <c r="J90" i="12" s="1"/>
  <c r="G89" i="12"/>
  <c r="J89" i="12" s="1"/>
  <c r="G88" i="12"/>
  <c r="J88" i="12" s="1"/>
  <c r="G87" i="12"/>
  <c r="J87" i="12" s="1"/>
  <c r="G86" i="12"/>
  <c r="J86" i="12" s="1"/>
  <c r="G85" i="12"/>
  <c r="J85" i="12" s="1"/>
  <c r="G84" i="12"/>
  <c r="J84" i="12" s="1"/>
  <c r="G83" i="12"/>
  <c r="J83" i="12" s="1"/>
  <c r="G82" i="12"/>
  <c r="J82" i="12" s="1"/>
  <c r="G81" i="12"/>
  <c r="J81" i="12" s="1"/>
  <c r="G80" i="12"/>
  <c r="J80" i="12" s="1"/>
  <c r="G79" i="12"/>
  <c r="J79" i="12" s="1"/>
  <c r="G78" i="12"/>
  <c r="J78" i="12" s="1"/>
  <c r="G77" i="12"/>
  <c r="J77" i="12" s="1"/>
  <c r="G76" i="12"/>
  <c r="J76" i="12" s="1"/>
  <c r="G75" i="12"/>
  <c r="J75" i="12" s="1"/>
  <c r="G74" i="12"/>
  <c r="J74" i="12" s="1"/>
  <c r="G73" i="12"/>
  <c r="J73" i="12" s="1"/>
  <c r="G72" i="12"/>
  <c r="J72" i="12" s="1"/>
  <c r="G71" i="12"/>
  <c r="J71" i="12" s="1"/>
  <c r="G70" i="12"/>
  <c r="J70" i="12" s="1"/>
  <c r="G69" i="12"/>
  <c r="J69" i="12" s="1"/>
  <c r="G68" i="12"/>
  <c r="J68" i="12" s="1"/>
  <c r="G67" i="12"/>
  <c r="J67" i="12" s="1"/>
  <c r="G66" i="12"/>
  <c r="J66" i="12" s="1"/>
  <c r="G65" i="12"/>
  <c r="J65" i="12" s="1"/>
  <c r="G64" i="12"/>
  <c r="J64" i="12" s="1"/>
  <c r="G63" i="12"/>
  <c r="J63" i="12" s="1"/>
  <c r="G62" i="12"/>
  <c r="J62" i="12" s="1"/>
  <c r="G61" i="12"/>
  <c r="J61" i="12" s="1"/>
  <c r="G60" i="12"/>
  <c r="J60" i="12" s="1"/>
  <c r="G59" i="12"/>
  <c r="J59" i="12" s="1"/>
  <c r="G58" i="12"/>
  <c r="J58" i="12" s="1"/>
  <c r="G57" i="12"/>
  <c r="J57" i="12" s="1"/>
  <c r="G56" i="12"/>
  <c r="J56" i="12" s="1"/>
  <c r="G55" i="12"/>
  <c r="J55" i="12" s="1"/>
  <c r="G54" i="12"/>
  <c r="J54" i="12" s="1"/>
  <c r="G53" i="12"/>
  <c r="J53" i="12" s="1"/>
  <c r="G52" i="12"/>
  <c r="J52" i="12" s="1"/>
  <c r="G51" i="12"/>
  <c r="J51" i="12" s="1"/>
  <c r="G50" i="12"/>
  <c r="J50" i="12" s="1"/>
  <c r="G49" i="12"/>
  <c r="J49" i="12" s="1"/>
  <c r="G48" i="12"/>
  <c r="J48" i="12" s="1"/>
  <c r="G47" i="12"/>
  <c r="J47" i="12" s="1"/>
  <c r="G46" i="12"/>
  <c r="J46" i="12" s="1"/>
  <c r="G45" i="12"/>
  <c r="J45" i="12" s="1"/>
  <c r="G44" i="12"/>
  <c r="J44" i="12" s="1"/>
  <c r="G43" i="12"/>
  <c r="J43" i="12" s="1"/>
  <c r="G42" i="12"/>
  <c r="J42" i="12" s="1"/>
  <c r="G41" i="12"/>
  <c r="J41" i="12" s="1"/>
  <c r="G40" i="12"/>
  <c r="J40" i="12" s="1"/>
  <c r="G39" i="12"/>
  <c r="J39" i="12" s="1"/>
  <c r="G38" i="12"/>
  <c r="J38" i="12" s="1"/>
  <c r="G37" i="12"/>
  <c r="J37" i="12" s="1"/>
  <c r="G36" i="12"/>
  <c r="J36" i="12" s="1"/>
  <c r="G35" i="12"/>
  <c r="J35" i="12" s="1"/>
  <c r="G34" i="12"/>
  <c r="J34" i="12" s="1"/>
  <c r="G33" i="12"/>
  <c r="J33" i="12" s="1"/>
  <c r="G32" i="12"/>
  <c r="J32" i="12" s="1"/>
  <c r="G31" i="12"/>
  <c r="J31" i="12" s="1"/>
  <c r="G30" i="12"/>
  <c r="J30" i="12" s="1"/>
  <c r="G29" i="12"/>
  <c r="J29" i="12" s="1"/>
  <c r="G28" i="12"/>
  <c r="J28" i="12" s="1"/>
  <c r="G27" i="12"/>
  <c r="J27" i="12" s="1"/>
  <c r="G26" i="12"/>
  <c r="J26" i="12" s="1"/>
  <c r="G25" i="12"/>
  <c r="J25" i="12" s="1"/>
  <c r="G24" i="12"/>
  <c r="J24" i="12" s="1"/>
  <c r="G23" i="12"/>
  <c r="J23" i="12" s="1"/>
  <c r="G22" i="12"/>
  <c r="J22" i="12" s="1"/>
  <c r="G21" i="12"/>
  <c r="J21" i="12" s="1"/>
  <c r="G20" i="12"/>
  <c r="J20" i="12" s="1"/>
  <c r="G19" i="12"/>
  <c r="J19" i="12" s="1"/>
  <c r="G18" i="12"/>
  <c r="J18" i="12" s="1"/>
  <c r="G17" i="12"/>
  <c r="J17" i="12" s="1"/>
  <c r="G16" i="12"/>
  <c r="J16" i="12" s="1"/>
  <c r="G15" i="12"/>
  <c r="J15" i="12" s="1"/>
  <c r="G14" i="12"/>
  <c r="J14" i="12" s="1"/>
  <c r="G13" i="12"/>
  <c r="J13" i="12" s="1"/>
  <c r="G12" i="12"/>
  <c r="J12" i="12" s="1"/>
  <c r="G11" i="12"/>
  <c r="J11" i="12" s="1"/>
  <c r="G10" i="12"/>
  <c r="J10" i="12" s="1"/>
  <c r="G9" i="12"/>
  <c r="J9" i="12" s="1"/>
  <c r="G8" i="12"/>
  <c r="J8" i="12" s="1"/>
  <c r="G7" i="12"/>
  <c r="J7" i="12" s="1"/>
  <c r="G6" i="12"/>
  <c r="J6" i="12" s="1"/>
  <c r="G5" i="12"/>
  <c r="J5" i="12" s="1"/>
  <c r="C1" i="16"/>
  <c r="D1" i="16" s="1"/>
  <c r="E1" i="16" s="1"/>
  <c r="DT3" i="3"/>
  <c r="DP3" i="3"/>
  <c r="DL3" i="3"/>
  <c r="DH3" i="3"/>
  <c r="DD3" i="3"/>
  <c r="CZ3" i="3"/>
  <c r="CV3" i="3"/>
  <c r="J1" i="14"/>
  <c r="CK3" i="3"/>
  <c r="CG3" i="3"/>
  <c r="D5" i="3"/>
  <c r="E38" i="14"/>
  <c r="HR3" i="3"/>
  <c r="G36" i="13"/>
  <c r="HQ3" i="3" s="1"/>
  <c r="HP3" i="3"/>
  <c r="HO3" i="3"/>
  <c r="HN3" i="3"/>
  <c r="HM3" i="3"/>
  <c r="HL3" i="3"/>
  <c r="G35" i="13"/>
  <c r="HK3" i="3" s="1"/>
  <c r="HJ3" i="3"/>
  <c r="HI3" i="3"/>
  <c r="HH3" i="3"/>
  <c r="HG3" i="3"/>
  <c r="HF3" i="3"/>
  <c r="G34" i="13"/>
  <c r="HE3" i="3" s="1"/>
  <c r="HD3" i="3"/>
  <c r="HC3" i="3"/>
  <c r="HB3" i="3"/>
  <c r="HA3" i="3"/>
  <c r="GZ3" i="3"/>
  <c r="G33" i="13"/>
  <c r="GY3" i="3" s="1"/>
  <c r="GX3" i="3"/>
  <c r="GW3" i="3"/>
  <c r="GV3" i="3"/>
  <c r="GU3" i="3"/>
  <c r="GT3" i="3"/>
  <c r="G32" i="13"/>
  <c r="GS3" i="3" s="1"/>
  <c r="GR3" i="3"/>
  <c r="GQ3" i="3"/>
  <c r="GP3" i="3"/>
  <c r="GO3" i="3"/>
  <c r="GN3" i="3"/>
  <c r="G31" i="13"/>
  <c r="GM3" i="3" s="1"/>
  <c r="GL3" i="3"/>
  <c r="GK3" i="3"/>
  <c r="GJ3" i="3"/>
  <c r="GI3" i="3"/>
  <c r="GH3" i="3"/>
  <c r="G30" i="13"/>
  <c r="GG3" i="3" s="1"/>
  <c r="GF3" i="3"/>
  <c r="GE3" i="3"/>
  <c r="GD3" i="3"/>
  <c r="GC3" i="3"/>
  <c r="GB3" i="3"/>
  <c r="G29" i="13"/>
  <c r="GA3" i="3"/>
  <c r="FZ3" i="3"/>
  <c r="FY3" i="3"/>
  <c r="FX3" i="3"/>
  <c r="FW3" i="3"/>
  <c r="FV3" i="3"/>
  <c r="G28" i="13"/>
  <c r="FU3" i="3" s="1"/>
  <c r="FT3" i="3"/>
  <c r="FS3" i="3"/>
  <c r="FR3" i="3"/>
  <c r="FQ3" i="3"/>
  <c r="FP3" i="3"/>
  <c r="G27" i="13"/>
  <c r="FO3" i="3" s="1"/>
  <c r="FN3" i="3"/>
  <c r="FM3" i="3"/>
  <c r="FL3" i="3"/>
  <c r="FK3" i="3"/>
  <c r="FJ3" i="3"/>
  <c r="G26" i="13"/>
  <c r="FI3" i="3" s="1"/>
  <c r="FH3" i="3"/>
  <c r="FG3" i="3"/>
  <c r="FF3" i="3"/>
  <c r="FE3" i="3"/>
  <c r="FD3" i="3"/>
  <c r="G25" i="13"/>
  <c r="FC3" i="3" s="1"/>
  <c r="FB3" i="3"/>
  <c r="FA3" i="3"/>
  <c r="EZ3" i="3"/>
  <c r="EY3" i="3"/>
  <c r="EX3" i="3"/>
  <c r="G24" i="13"/>
  <c r="EW3" i="3" s="1"/>
  <c r="EV3" i="3"/>
  <c r="EU3" i="3"/>
  <c r="ET3" i="3"/>
  <c r="ES3" i="3"/>
  <c r="ER3" i="3"/>
  <c r="G23" i="13"/>
  <c r="EQ3" i="3" s="1"/>
  <c r="EP3" i="3"/>
  <c r="EO3" i="3"/>
  <c r="EN3" i="3"/>
  <c r="EM3" i="3"/>
  <c r="EL3" i="3"/>
  <c r="G22" i="13"/>
  <c r="EK3" i="3" s="1"/>
  <c r="EJ3" i="3"/>
  <c r="EI3" i="3"/>
  <c r="EH3" i="3"/>
  <c r="EG3" i="3"/>
  <c r="E37" i="13"/>
  <c r="DS3" i="3"/>
  <c r="DR3" i="3"/>
  <c r="DQ3" i="3"/>
  <c r="DO3" i="3"/>
  <c r="DN3" i="3"/>
  <c r="DM3" i="3"/>
  <c r="K31" i="1"/>
  <c r="K71" i="1" s="1"/>
  <c r="K66" i="1"/>
  <c r="K72" i="1" s="1"/>
  <c r="K85" i="1"/>
  <c r="K94" i="1" s="1"/>
  <c r="G60" i="2" s="1"/>
  <c r="K90" i="1"/>
  <c r="K95" i="1" s="1"/>
  <c r="A1" i="13"/>
  <c r="A1" i="14" s="1"/>
  <c r="A3" i="8"/>
  <c r="G31" i="1"/>
  <c r="G71" i="1" s="1"/>
  <c r="G66" i="1"/>
  <c r="G72" i="1" s="1"/>
  <c r="G85" i="1"/>
  <c r="G94" i="1" s="1"/>
  <c r="G90" i="1"/>
  <c r="G95" i="1" s="1"/>
  <c r="B6" i="2"/>
  <c r="B8" i="8" s="1"/>
  <c r="EF3" i="3"/>
  <c r="D34" i="8"/>
  <c r="EC3" i="3" s="1"/>
  <c r="C4" i="3"/>
  <c r="D10" i="8"/>
  <c r="DU3" i="3" s="1"/>
  <c r="DK3" i="3"/>
  <c r="DJ3" i="3"/>
  <c r="DI3" i="3"/>
  <c r="DG3" i="3"/>
  <c r="DF3" i="3"/>
  <c r="DE3" i="3"/>
  <c r="DC3" i="3"/>
  <c r="DB3" i="3"/>
  <c r="DA3" i="3"/>
  <c r="CY3" i="3"/>
  <c r="CX3" i="3"/>
  <c r="CW3" i="3"/>
  <c r="CU3" i="3"/>
  <c r="CT3" i="3"/>
  <c r="CS3" i="3"/>
  <c r="CC3" i="3"/>
  <c r="CB3" i="3" s="1"/>
  <c r="CN3" i="3"/>
  <c r="CM3" i="3"/>
  <c r="CL3" i="3"/>
  <c r="CJ3" i="3"/>
  <c r="CI3" i="3"/>
  <c r="CH3" i="3"/>
  <c r="CF3" i="3"/>
  <c r="CE3" i="3"/>
  <c r="CD3" i="3"/>
  <c r="G118" i="1"/>
  <c r="BS6" i="3" s="1"/>
  <c r="G125" i="1"/>
  <c r="BX6" i="3" s="1"/>
  <c r="CA4" i="3"/>
  <c r="BZ4" i="3"/>
  <c r="BY4" i="3"/>
  <c r="I125" i="1"/>
  <c r="BX4" i="3" s="1"/>
  <c r="BW6" i="3"/>
  <c r="BW4" i="3"/>
  <c r="BW3" i="3"/>
  <c r="BV6" i="3"/>
  <c r="BV4" i="3"/>
  <c r="BV3" i="3"/>
  <c r="BU6" i="3"/>
  <c r="BU4" i="3"/>
  <c r="BU3" i="3"/>
  <c r="BT6" i="3"/>
  <c r="BT4" i="3"/>
  <c r="BT3" i="3"/>
  <c r="I118" i="1"/>
  <c r="BS4" i="3" s="1"/>
  <c r="BR6" i="3"/>
  <c r="BR4" i="3"/>
  <c r="BR3" i="3"/>
  <c r="BQ6" i="3"/>
  <c r="BQ4" i="3"/>
  <c r="BQ3" i="3"/>
  <c r="BP6" i="3"/>
  <c r="BP4" i="3"/>
  <c r="BP3" i="3"/>
  <c r="BO4" i="3"/>
  <c r="BN4" i="3"/>
  <c r="BM4" i="3"/>
  <c r="BL6" i="3"/>
  <c r="BL4" i="3"/>
  <c r="BL3" i="3"/>
  <c r="BK4" i="3"/>
  <c r="BJ4" i="3"/>
  <c r="BI4" i="3"/>
  <c r="I90" i="1"/>
  <c r="BH4" i="3" s="1"/>
  <c r="BG6" i="3"/>
  <c r="BG4" i="3"/>
  <c r="BG3" i="3"/>
  <c r="BF6" i="3"/>
  <c r="BF4" i="3"/>
  <c r="BF3" i="3"/>
  <c r="I85" i="1"/>
  <c r="BE4" i="3" s="1"/>
  <c r="BD6" i="3"/>
  <c r="BD4" i="3"/>
  <c r="BD3" i="3"/>
  <c r="BC6" i="3"/>
  <c r="BC4" i="3"/>
  <c r="BC3" i="3"/>
  <c r="BB4" i="3"/>
  <c r="BA4" i="3"/>
  <c r="AZ4" i="3"/>
  <c r="I66" i="1"/>
  <c r="AY4" i="3" s="1"/>
  <c r="AX6" i="3"/>
  <c r="AX4" i="3"/>
  <c r="AX3" i="3"/>
  <c r="AW6" i="3"/>
  <c r="AW4" i="3"/>
  <c r="AW3" i="3"/>
  <c r="AV6" i="3"/>
  <c r="AV4" i="3"/>
  <c r="AV3" i="3"/>
  <c r="AU6" i="3"/>
  <c r="AU4" i="3"/>
  <c r="AU3" i="3"/>
  <c r="AT6" i="3"/>
  <c r="AT4" i="3"/>
  <c r="AT3" i="3"/>
  <c r="AS6" i="3"/>
  <c r="AS4" i="3"/>
  <c r="AS3" i="3"/>
  <c r="AR6" i="3"/>
  <c r="AR4" i="3"/>
  <c r="AR3" i="3"/>
  <c r="AQ6" i="3"/>
  <c r="AQ4" i="3"/>
  <c r="AQ3" i="3"/>
  <c r="AP6" i="3"/>
  <c r="AP4" i="3"/>
  <c r="AP3" i="3"/>
  <c r="AO6" i="3"/>
  <c r="AO4" i="3"/>
  <c r="AO3" i="3"/>
  <c r="AN6" i="3"/>
  <c r="AN4" i="3"/>
  <c r="AN3" i="3"/>
  <c r="AM6" i="3"/>
  <c r="AM4" i="3"/>
  <c r="AM3" i="3"/>
  <c r="AL6" i="3"/>
  <c r="AL4" i="3"/>
  <c r="AL3" i="3"/>
  <c r="AK6" i="3"/>
  <c r="AK4" i="3"/>
  <c r="AK3" i="3"/>
  <c r="AJ6" i="3"/>
  <c r="AJ4" i="3"/>
  <c r="AJ3" i="3"/>
  <c r="AI6" i="3"/>
  <c r="AI4" i="3"/>
  <c r="AI3" i="3"/>
  <c r="AH6" i="3"/>
  <c r="AH4" i="3"/>
  <c r="AH3" i="3"/>
  <c r="AG6" i="3"/>
  <c r="AG4" i="3"/>
  <c r="AG3" i="3"/>
  <c r="AF6" i="3"/>
  <c r="AF4" i="3"/>
  <c r="AF3" i="3"/>
  <c r="AE6" i="3"/>
  <c r="AE4" i="3"/>
  <c r="AE3" i="3"/>
  <c r="AD6" i="3"/>
  <c r="AD4" i="3"/>
  <c r="AD3" i="3"/>
  <c r="AC6" i="3"/>
  <c r="AC4" i="3"/>
  <c r="AC3" i="3"/>
  <c r="AB6" i="3"/>
  <c r="AB4" i="3"/>
  <c r="AB3" i="3"/>
  <c r="AA6" i="3"/>
  <c r="AA4" i="3"/>
  <c r="AA3" i="3"/>
  <c r="Z6" i="3"/>
  <c r="Z4" i="3"/>
  <c r="Z3" i="3"/>
  <c r="Y6" i="3"/>
  <c r="Y4" i="3"/>
  <c r="Y3" i="3"/>
  <c r="X6" i="3"/>
  <c r="X4" i="3"/>
  <c r="X3" i="3"/>
  <c r="W6" i="3"/>
  <c r="W4" i="3"/>
  <c r="W3" i="3"/>
  <c r="V6" i="3"/>
  <c r="V4" i="3"/>
  <c r="V3" i="3"/>
  <c r="U6" i="3"/>
  <c r="U4" i="3"/>
  <c r="U3" i="3"/>
  <c r="I31" i="1"/>
  <c r="T4" i="3" s="1"/>
  <c r="S6" i="3"/>
  <c r="S4" i="3"/>
  <c r="S3" i="3"/>
  <c r="R6" i="3"/>
  <c r="R4" i="3"/>
  <c r="R3" i="3"/>
  <c r="Q6" i="3"/>
  <c r="Q4" i="3"/>
  <c r="Q3" i="3"/>
  <c r="P6" i="3"/>
  <c r="P4" i="3"/>
  <c r="P3" i="3"/>
  <c r="O6" i="3"/>
  <c r="O4" i="3"/>
  <c r="O3" i="3"/>
  <c r="N6" i="3"/>
  <c r="N4" i="3"/>
  <c r="N3" i="3"/>
  <c r="M6" i="3"/>
  <c r="M4" i="3"/>
  <c r="M3" i="3"/>
  <c r="L6" i="3"/>
  <c r="L4" i="3"/>
  <c r="L3" i="3"/>
  <c r="K6" i="3"/>
  <c r="K4" i="3"/>
  <c r="K3" i="3"/>
  <c r="J6" i="3"/>
  <c r="J4" i="3"/>
  <c r="J3" i="3"/>
  <c r="I6" i="3"/>
  <c r="I4" i="3"/>
  <c r="I3" i="3"/>
  <c r="H6" i="3"/>
  <c r="H4" i="3"/>
  <c r="H3" i="3"/>
  <c r="G6" i="3"/>
  <c r="G4" i="3"/>
  <c r="G3" i="3"/>
  <c r="F6" i="3"/>
  <c r="F4" i="3"/>
  <c r="F3" i="3"/>
  <c r="E6" i="3"/>
  <c r="E4" i="3"/>
  <c r="E3" i="3"/>
  <c r="B3" i="3"/>
  <c r="B4" i="3" s="1"/>
  <c r="B5" i="3" s="1"/>
  <c r="B6" i="3" s="1"/>
  <c r="A112" i="1"/>
  <c r="A80" i="1"/>
  <c r="A33" i="1"/>
  <c r="J124" i="1"/>
  <c r="J123" i="1"/>
  <c r="J122" i="1"/>
  <c r="J121" i="1"/>
  <c r="J117" i="1"/>
  <c r="J116" i="1"/>
  <c r="J115" i="1"/>
  <c r="J89" i="1"/>
  <c r="J88" i="1"/>
  <c r="J84" i="1"/>
  <c r="J83" i="1"/>
  <c r="J3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0" i="1"/>
  <c r="J29" i="1"/>
  <c r="J28" i="1"/>
  <c r="J27" i="1"/>
  <c r="J26" i="1"/>
  <c r="J25" i="1"/>
  <c r="J24" i="1"/>
  <c r="J23" i="1"/>
  <c r="J22" i="1"/>
  <c r="J21" i="1"/>
  <c r="J20" i="1"/>
  <c r="J19" i="1"/>
  <c r="J18" i="1"/>
  <c r="J17" i="1"/>
  <c r="J16" i="1"/>
  <c r="E10" i="1"/>
  <c r="E9" i="1"/>
  <c r="E8" i="1"/>
  <c r="F14" i="2"/>
  <c r="F11" i="3"/>
  <c r="D11" i="3"/>
  <c r="F20" i="3"/>
  <c r="D20" i="3"/>
  <c r="F14" i="3"/>
  <c r="F13" i="3"/>
  <c r="F17" i="3"/>
  <c r="F16" i="3"/>
  <c r="F12" i="3"/>
  <c r="F10" i="3"/>
  <c r="D10" i="3"/>
  <c r="D8" i="8"/>
  <c r="A1" i="8"/>
  <c r="AY6" i="3" l="1"/>
  <c r="G71" i="2"/>
  <c r="BE3" i="3"/>
  <c r="C50" i="2"/>
  <c r="T6" i="3"/>
  <c r="BX3" i="3"/>
  <c r="K128" i="1"/>
  <c r="G96" i="1"/>
  <c r="BI6" i="3" s="1"/>
  <c r="AY3" i="3"/>
  <c r="J66" i="1"/>
  <c r="G54" i="2"/>
  <c r="C6" i="3"/>
  <c r="D40" i="8"/>
  <c r="CO3" i="3" s="1"/>
  <c r="BL5" i="3"/>
  <c r="J90" i="1"/>
  <c r="J125" i="1"/>
  <c r="A3" i="3"/>
  <c r="A4" i="3" s="1"/>
  <c r="A5" i="3" s="1"/>
  <c r="A6" i="3" s="1"/>
  <c r="T3" i="3"/>
  <c r="AF5" i="3"/>
  <c r="H6" i="2"/>
  <c r="J31" i="1"/>
  <c r="BE6" i="3"/>
  <c r="K127" i="1"/>
  <c r="G127" i="1"/>
  <c r="BY6" i="3" s="1"/>
  <c r="K73" i="1"/>
  <c r="G55" i="2" s="1"/>
  <c r="G73" i="1"/>
  <c r="AZ6" i="3" s="1"/>
  <c r="D3" i="3"/>
  <c r="AV5" i="3"/>
  <c r="AN5" i="3"/>
  <c r="C3" i="3"/>
  <c r="D21" i="3" s="1"/>
  <c r="X5" i="3"/>
  <c r="C5" i="3"/>
  <c r="D6" i="3"/>
  <c r="D4" i="3"/>
  <c r="BN5" i="3"/>
  <c r="G61" i="2"/>
  <c r="K96" i="1"/>
  <c r="J118" i="1"/>
  <c r="G53" i="2"/>
  <c r="J85" i="1"/>
  <c r="BH3" i="3"/>
  <c r="BH6" i="3"/>
  <c r="G37" i="13"/>
  <c r="E1" i="13"/>
  <c r="H15" i="14"/>
  <c r="CQ3" i="3" s="1"/>
  <c r="D12" i="3" l="1"/>
  <c r="D13" i="3"/>
  <c r="G98" i="1"/>
  <c r="G103" i="1" s="1"/>
  <c r="BN6" i="3" s="1"/>
  <c r="AZ3" i="3"/>
  <c r="EE3" i="3"/>
  <c r="D13" i="8"/>
  <c r="DV3" i="3" s="1"/>
  <c r="C90" i="1"/>
  <c r="C95" i="1" s="1"/>
  <c r="C85" i="1"/>
  <c r="C94" i="1" s="1"/>
  <c r="M39" i="1"/>
  <c r="M63" i="1"/>
  <c r="C125" i="1"/>
  <c r="C118" i="1"/>
  <c r="M47" i="1"/>
  <c r="M55" i="1"/>
  <c r="BY3" i="3"/>
  <c r="G73" i="2"/>
  <c r="BV5" i="3"/>
  <c r="M123" i="1"/>
  <c r="G5" i="3"/>
  <c r="M18" i="1"/>
  <c r="O5" i="3"/>
  <c r="M26" i="1"/>
  <c r="F21" i="3"/>
  <c r="F15" i="3" s="1"/>
  <c r="C31" i="1"/>
  <c r="C71" i="1" s="1"/>
  <c r="BZ5" i="3"/>
  <c r="F74" i="2"/>
  <c r="M37" i="1"/>
  <c r="V5" i="3"/>
  <c r="M89" i="1"/>
  <c r="BG5" i="3"/>
  <c r="M49" i="1"/>
  <c r="AH5" i="3"/>
  <c r="BD5" i="3"/>
  <c r="M84" i="1"/>
  <c r="M51" i="1"/>
  <c r="AJ5" i="3"/>
  <c r="M45" i="1"/>
  <c r="AD5" i="3"/>
  <c r="I5" i="3"/>
  <c r="M20" i="1"/>
  <c r="M57" i="1"/>
  <c r="AP5" i="3"/>
  <c r="M22" i="1"/>
  <c r="K5" i="3"/>
  <c r="M59" i="1"/>
  <c r="AR5" i="3"/>
  <c r="E31" i="1"/>
  <c r="F53" i="2" s="1"/>
  <c r="M16" i="1"/>
  <c r="E5" i="3"/>
  <c r="M53" i="1"/>
  <c r="AL5" i="3"/>
  <c r="BJ6" i="3"/>
  <c r="K97" i="1"/>
  <c r="K98" i="1" s="1"/>
  <c r="Q5" i="3"/>
  <c r="M28" i="1"/>
  <c r="M65" i="1"/>
  <c r="AX5" i="3"/>
  <c r="G129" i="1"/>
  <c r="CA6" i="3" s="1"/>
  <c r="BZ6" i="3"/>
  <c r="M30" i="1"/>
  <c r="S5" i="3"/>
  <c r="M24" i="1"/>
  <c r="M5" i="3"/>
  <c r="AT5" i="3"/>
  <c r="M61" i="1"/>
  <c r="BT5" i="3"/>
  <c r="M121" i="1"/>
  <c r="M41" i="1"/>
  <c r="Z5" i="3"/>
  <c r="BQ5" i="3"/>
  <c r="M116" i="1"/>
  <c r="AB5" i="3"/>
  <c r="M43" i="1"/>
  <c r="M124" i="1"/>
  <c r="BW5" i="3"/>
  <c r="BA5" i="3"/>
  <c r="F56" i="2"/>
  <c r="W5" i="3"/>
  <c r="M38" i="1"/>
  <c r="AM5" i="3"/>
  <c r="M54" i="1"/>
  <c r="M83" i="1"/>
  <c r="BC5" i="3"/>
  <c r="E85" i="1"/>
  <c r="R5" i="3"/>
  <c r="M29" i="1"/>
  <c r="AG5" i="3"/>
  <c r="M48" i="1"/>
  <c r="AW5" i="3"/>
  <c r="M64" i="1"/>
  <c r="BR5" i="3"/>
  <c r="M117" i="1"/>
  <c r="H5" i="3"/>
  <c r="M19" i="1"/>
  <c r="AA5" i="3"/>
  <c r="M42" i="1"/>
  <c r="AQ5" i="3"/>
  <c r="M58" i="1"/>
  <c r="BA6" i="3"/>
  <c r="K74" i="1"/>
  <c r="M122" i="1"/>
  <c r="E125" i="1"/>
  <c r="BU5" i="3"/>
  <c r="F5" i="3"/>
  <c r="M17" i="1"/>
  <c r="E66" i="1"/>
  <c r="U5" i="3"/>
  <c r="M36" i="1"/>
  <c r="AK5" i="3"/>
  <c r="M52" i="1"/>
  <c r="L5" i="3"/>
  <c r="M23" i="1"/>
  <c r="AE5" i="3"/>
  <c r="M46" i="1"/>
  <c r="AU5" i="3"/>
  <c r="M62" i="1"/>
  <c r="E118" i="1"/>
  <c r="BP5" i="3"/>
  <c r="M115" i="1"/>
  <c r="J5" i="3"/>
  <c r="M21" i="1"/>
  <c r="Y5" i="3"/>
  <c r="M40" i="1"/>
  <c r="AO5" i="3"/>
  <c r="M56" i="1"/>
  <c r="G75" i="1"/>
  <c r="C66" i="1"/>
  <c r="C72" i="1" s="1"/>
  <c r="E90" i="1"/>
  <c r="M88" i="1"/>
  <c r="BF5" i="3"/>
  <c r="P5" i="3"/>
  <c r="M27" i="1"/>
  <c r="AI5" i="3"/>
  <c r="M50" i="1"/>
  <c r="BJ5" i="3"/>
  <c r="F63" i="2"/>
  <c r="N5" i="3"/>
  <c r="M25" i="1"/>
  <c r="AC5" i="3"/>
  <c r="M44" i="1"/>
  <c r="AS5" i="3"/>
  <c r="M60" i="1"/>
  <c r="G62" i="2"/>
  <c r="BI3" i="3"/>
  <c r="D16" i="8"/>
  <c r="DW3" i="3" s="1"/>
  <c r="BK6" i="3" l="1"/>
  <c r="C96" i="1"/>
  <c r="C98" i="1" s="1"/>
  <c r="C103" i="1" s="1"/>
  <c r="T5" i="3"/>
  <c r="C127" i="1"/>
  <c r="C129" i="1" s="1"/>
  <c r="C73" i="1"/>
  <c r="C75" i="1" s="1"/>
  <c r="C77" i="1" s="1"/>
  <c r="M90" i="1"/>
  <c r="E71" i="1"/>
  <c r="M125" i="1"/>
  <c r="M85" i="1"/>
  <c r="G74" i="2"/>
  <c r="BZ3" i="3"/>
  <c r="K129" i="1"/>
  <c r="F17" i="13"/>
  <c r="G63" i="2"/>
  <c r="BJ3" i="3"/>
  <c r="D28" i="8"/>
  <c r="EA3" i="3" s="1"/>
  <c r="BK3" i="3"/>
  <c r="K103" i="1"/>
  <c r="BN3" i="3" s="1"/>
  <c r="G64" i="2"/>
  <c r="BH5" i="3"/>
  <c r="E95" i="1"/>
  <c r="F61" i="2" s="1"/>
  <c r="F71" i="2"/>
  <c r="BS5" i="3"/>
  <c r="E127" i="1"/>
  <c r="G56" i="2"/>
  <c r="BA3" i="3"/>
  <c r="K75" i="1"/>
  <c r="E94" i="1"/>
  <c r="BE5" i="3"/>
  <c r="G17" i="13"/>
  <c r="F72" i="2"/>
  <c r="BX5" i="3"/>
  <c r="M118" i="1"/>
  <c r="M31" i="1"/>
  <c r="F54" i="2"/>
  <c r="AY5" i="3"/>
  <c r="E72" i="1"/>
  <c r="G102" i="1"/>
  <c r="G77" i="1"/>
  <c r="BB6" i="3"/>
  <c r="M66" i="1"/>
  <c r="E17" i="13"/>
  <c r="D37" i="8" s="1"/>
  <c r="C102" i="1" l="1"/>
  <c r="C104" i="1" s="1"/>
  <c r="C106" i="1" s="1"/>
  <c r="E73" i="1"/>
  <c r="E75" i="1" s="1"/>
  <c r="E102" i="1" s="1"/>
  <c r="CA3" i="3"/>
  <c r="D31" i="8"/>
  <c r="EB3" i="3" s="1"/>
  <c r="G75" i="2"/>
  <c r="E129" i="1"/>
  <c r="BY5" i="3"/>
  <c r="F73" i="2"/>
  <c r="F60" i="2"/>
  <c r="E96" i="1"/>
  <c r="K102" i="1"/>
  <c r="D22" i="8"/>
  <c r="DY3" i="3" s="1"/>
  <c r="K77" i="1"/>
  <c r="G57" i="2"/>
  <c r="D25" i="8"/>
  <c r="DZ3" i="3" s="1"/>
  <c r="BB3" i="3"/>
  <c r="CP3" i="3"/>
  <c r="ED3" i="3"/>
  <c r="G104" i="1"/>
  <c r="BM6" i="3"/>
  <c r="BM5" i="3" l="1"/>
  <c r="E104" i="1"/>
  <c r="AZ5" i="3"/>
  <c r="F55" i="2"/>
  <c r="E98" i="1"/>
  <c r="F62" i="2"/>
  <c r="BI5" i="3"/>
  <c r="CA5" i="3"/>
  <c r="F75" i="2"/>
  <c r="BB5" i="3"/>
  <c r="E77" i="1"/>
  <c r="F57" i="2"/>
  <c r="G106" i="1"/>
  <c r="D15" i="3"/>
  <c r="BO6" i="3"/>
  <c r="D17" i="3"/>
  <c r="D14" i="3"/>
  <c r="D16" i="3"/>
  <c r="BM3" i="3"/>
  <c r="K104" i="1"/>
  <c r="F66" i="2" l="1"/>
  <c r="E106" i="1"/>
  <c r="BO5" i="3"/>
  <c r="G66" i="2"/>
  <c r="F15" i="14"/>
  <c r="F20" i="14" s="1"/>
  <c r="K108" i="1"/>
  <c r="K109" i="1" s="1"/>
  <c r="BO3" i="3"/>
  <c r="K106" i="1"/>
  <c r="BK5" i="3"/>
  <c r="F64" i="2"/>
  <c r="D19" i="8" l="1"/>
  <c r="DX3" i="3" s="1"/>
  <c r="CR3" i="3"/>
</calcChain>
</file>

<file path=xl/comments1.xml><?xml version="1.0" encoding="utf-8"?>
<comments xmlns="http://schemas.openxmlformats.org/spreadsheetml/2006/main">
  <authors>
    <author>andrew.redding</author>
  </authors>
  <commentList>
    <comment ref="C74" authorId="0" shapeId="0">
      <text>
        <r>
          <rPr>
            <sz val="8"/>
            <color indexed="81"/>
            <rFont val="Tahoma"/>
            <family val="2"/>
          </rPr>
          <t>Pre-populated</t>
        </r>
        <r>
          <rPr>
            <sz val="8"/>
            <color indexed="81"/>
            <rFont val="Tahoma"/>
            <family val="2"/>
          </rPr>
          <t xml:space="preserve">
</t>
        </r>
      </text>
    </comment>
    <comment ref="E74" authorId="0" shapeId="0">
      <text>
        <r>
          <rPr>
            <sz val="8"/>
            <color indexed="81"/>
            <rFont val="Tahoma"/>
            <family val="2"/>
          </rPr>
          <t>Pre-populated from Approved Budget</t>
        </r>
        <r>
          <rPr>
            <sz val="8"/>
            <color indexed="81"/>
            <rFont val="Tahoma"/>
            <family val="2"/>
          </rPr>
          <t xml:space="preserve">
</t>
        </r>
      </text>
    </comment>
    <comment ref="G74" authorId="0" shapeId="0">
      <text>
        <r>
          <rPr>
            <sz val="8"/>
            <color indexed="81"/>
            <rFont val="Tahoma"/>
            <family val="2"/>
          </rPr>
          <t>Pre-populated - this is the actual final revenue balance taken from CFR returns, which may be different from the balance estimated in the Approved Budget</t>
        </r>
        <r>
          <rPr>
            <sz val="8"/>
            <color indexed="81"/>
            <rFont val="Tahoma"/>
            <family val="2"/>
          </rPr>
          <t xml:space="preserve">
</t>
        </r>
      </text>
    </comment>
    <comment ref="K75" authorId="0" shapeId="0">
      <text>
        <r>
          <rPr>
            <sz val="8"/>
            <color indexed="81"/>
            <rFont val="Tahoma"/>
            <family val="2"/>
          </rPr>
          <t xml:space="preserve">This cell will highlight in red where the cumulative balance is a deficit
</t>
        </r>
      </text>
    </comment>
    <comment ref="K83" authorId="0" shapeId="0">
      <text>
        <r>
          <rPr>
            <sz val="8"/>
            <color indexed="81"/>
            <rFont val="Tahoma"/>
            <family val="2"/>
          </rPr>
          <t>This cell will highlight in red where your forecast is lower than your actual to date - please revise or comment if correct</t>
        </r>
      </text>
    </comment>
    <comment ref="K84" authorId="0" shapeId="0">
      <text>
        <r>
          <rPr>
            <sz val="8"/>
            <color indexed="81"/>
            <rFont val="Tahoma"/>
            <family val="2"/>
          </rPr>
          <t>This cell will highlight in red where your forecast is lower than your actual to date - please revise or comment if correct</t>
        </r>
      </text>
    </comment>
    <comment ref="K88" authorId="0" shapeId="0">
      <text>
        <r>
          <rPr>
            <sz val="8"/>
            <color indexed="81"/>
            <rFont val="Tahoma"/>
            <family val="2"/>
          </rPr>
          <t>This cell will highlight in red where your forecast is lower than your actual to date - please revise or comment if correct</t>
        </r>
      </text>
    </comment>
    <comment ref="K89" authorId="0" shapeId="0">
      <text>
        <r>
          <rPr>
            <sz val="8"/>
            <color indexed="81"/>
            <rFont val="Tahoma"/>
            <family val="2"/>
          </rPr>
          <t>This cell will highlight in red where your forecast is lower than your actual to date - please revise or comment if correct</t>
        </r>
      </text>
    </comment>
    <comment ref="C97" authorId="0" shapeId="0">
      <text>
        <r>
          <rPr>
            <sz val="8"/>
            <color indexed="81"/>
            <rFont val="Tahoma"/>
            <family val="2"/>
          </rPr>
          <t>Pre-populated</t>
        </r>
        <r>
          <rPr>
            <sz val="8"/>
            <color indexed="81"/>
            <rFont val="Tahoma"/>
            <family val="2"/>
          </rPr>
          <t xml:space="preserve">
</t>
        </r>
      </text>
    </comment>
    <comment ref="E97" authorId="0" shapeId="0">
      <text>
        <r>
          <rPr>
            <sz val="8"/>
            <color indexed="81"/>
            <rFont val="Tahoma"/>
            <family val="2"/>
          </rPr>
          <t>Pre-populated from Approved Budget</t>
        </r>
        <r>
          <rPr>
            <sz val="8"/>
            <color indexed="81"/>
            <rFont val="Tahoma"/>
            <family val="2"/>
          </rPr>
          <t xml:space="preserve">
</t>
        </r>
      </text>
    </comment>
    <comment ref="G97" authorId="0" shapeId="0">
      <text>
        <r>
          <rPr>
            <sz val="8"/>
            <color indexed="81"/>
            <rFont val="Tahoma"/>
            <family val="2"/>
          </rPr>
          <t>Pre-populated - this is the actual final revenue balance taken from CFR returns, which may be different from the balance estimated in the Approved Budget</t>
        </r>
        <r>
          <rPr>
            <sz val="8"/>
            <color indexed="81"/>
            <rFont val="Tahoma"/>
            <family val="2"/>
          </rPr>
          <t xml:space="preserve">
</t>
        </r>
      </text>
    </comment>
    <comment ref="K98" authorId="0" shapeId="0">
      <text>
        <r>
          <rPr>
            <sz val="8"/>
            <color indexed="81"/>
            <rFont val="Tahoma"/>
            <family val="2"/>
          </rPr>
          <t xml:space="preserve">This cell will highlight in red where the cumulative balance is a deficit
</t>
        </r>
      </text>
    </comment>
    <comment ref="C101" authorId="0" shapeId="0">
      <text>
        <r>
          <rPr>
            <sz val="8"/>
            <color indexed="81"/>
            <rFont val="Tahoma"/>
            <family val="2"/>
          </rPr>
          <t>Pre-populated</t>
        </r>
        <r>
          <rPr>
            <sz val="8"/>
            <color indexed="81"/>
            <rFont val="Tahoma"/>
            <family val="2"/>
          </rPr>
          <t xml:space="preserve">
</t>
        </r>
      </text>
    </comment>
    <comment ref="E101" authorId="0" shapeId="0">
      <text>
        <r>
          <rPr>
            <sz val="8"/>
            <color indexed="81"/>
            <rFont val="Tahoma"/>
            <family val="2"/>
          </rPr>
          <t>Pre-populated from Approved Budget</t>
        </r>
        <r>
          <rPr>
            <sz val="8"/>
            <color indexed="81"/>
            <rFont val="Tahoma"/>
            <family val="2"/>
          </rPr>
          <t xml:space="preserve">
</t>
        </r>
      </text>
    </comment>
    <comment ref="K101" authorId="0" shapeId="0">
      <text>
        <r>
          <rPr>
            <sz val="8"/>
            <color indexed="81"/>
            <rFont val="Tahoma"/>
            <family val="2"/>
          </rPr>
          <t>please enter here the value of your forecasted carry forward at March 20134 committed to specific schemes</t>
        </r>
      </text>
    </comment>
    <comment ref="C102" authorId="0" shapeId="0">
      <text>
        <r>
          <rPr>
            <sz val="8"/>
            <color indexed="81"/>
            <rFont val="Tahoma"/>
            <family val="2"/>
          </rPr>
          <t>Pre-populated</t>
        </r>
        <r>
          <rPr>
            <sz val="8"/>
            <color indexed="81"/>
            <rFont val="Tahoma"/>
            <family val="2"/>
          </rPr>
          <t xml:space="preserve">
</t>
        </r>
      </text>
    </comment>
    <comment ref="E102" authorId="0" shapeId="0">
      <text>
        <r>
          <rPr>
            <sz val="8"/>
            <color indexed="81"/>
            <rFont val="Tahoma"/>
            <family val="2"/>
          </rPr>
          <t>Pre-populated from Approved Budget</t>
        </r>
        <r>
          <rPr>
            <sz val="8"/>
            <color indexed="81"/>
            <rFont val="Tahoma"/>
            <family val="2"/>
          </rPr>
          <t xml:space="preserve">
</t>
        </r>
      </text>
    </comment>
    <comment ref="K102" authorId="0" shapeId="0">
      <text>
        <r>
          <rPr>
            <sz val="8"/>
            <color indexed="81"/>
            <rFont val="Tahoma"/>
            <family val="2"/>
          </rPr>
          <t>this is the remaining balance not recorded as B01 or B06</t>
        </r>
      </text>
    </comment>
    <comment ref="C103" authorId="0" shapeId="0">
      <text>
        <r>
          <rPr>
            <sz val="8"/>
            <color indexed="81"/>
            <rFont val="Tahoma"/>
            <family val="2"/>
          </rPr>
          <t>Pre-populated</t>
        </r>
        <r>
          <rPr>
            <sz val="8"/>
            <color indexed="81"/>
            <rFont val="Tahoma"/>
            <family val="2"/>
          </rPr>
          <t xml:space="preserve">
</t>
        </r>
      </text>
    </comment>
    <comment ref="E103" authorId="0" shapeId="0">
      <text>
        <r>
          <rPr>
            <sz val="8"/>
            <color indexed="81"/>
            <rFont val="Tahoma"/>
            <family val="2"/>
          </rPr>
          <t>Pre-populated from Approved Budget</t>
        </r>
        <r>
          <rPr>
            <sz val="8"/>
            <color indexed="81"/>
            <rFont val="Tahoma"/>
            <family val="2"/>
          </rPr>
          <t xml:space="preserve">
</t>
        </r>
      </text>
    </comment>
    <comment ref="K104" authorId="0" shapeId="0">
      <text>
        <r>
          <rPr>
            <sz val="8"/>
            <color indexed="81"/>
            <rFont val="Tahoma"/>
            <family val="2"/>
          </rPr>
          <t xml:space="preserve">This cell will highlight in red where the cumulative balance is a deficit
</t>
        </r>
      </text>
    </comment>
    <comment ref="K117" authorId="0" shapeId="0">
      <text>
        <r>
          <rPr>
            <sz val="8"/>
            <color indexed="81"/>
            <rFont val="Tahoma"/>
            <family val="2"/>
          </rPr>
          <t>This cell will highlight in red where the value does not match the value in E30 - please revise</t>
        </r>
      </text>
    </comment>
    <comment ref="C128" authorId="0" shapeId="0">
      <text>
        <r>
          <rPr>
            <sz val="8"/>
            <color indexed="81"/>
            <rFont val="Tahoma"/>
            <family val="2"/>
          </rPr>
          <t>Pre-populated</t>
        </r>
        <r>
          <rPr>
            <sz val="8"/>
            <color indexed="81"/>
            <rFont val="Tahoma"/>
            <family val="2"/>
          </rPr>
          <t xml:space="preserve">
</t>
        </r>
      </text>
    </comment>
    <comment ref="E128" authorId="0" shapeId="0">
      <text>
        <r>
          <rPr>
            <sz val="8"/>
            <color indexed="81"/>
            <rFont val="Tahoma"/>
            <family val="2"/>
          </rPr>
          <t>Pre-populated from Approved Budget</t>
        </r>
        <r>
          <rPr>
            <sz val="8"/>
            <color indexed="81"/>
            <rFont val="Tahoma"/>
            <family val="2"/>
          </rPr>
          <t xml:space="preserve">
</t>
        </r>
      </text>
    </comment>
    <comment ref="G128" authorId="0" shapeId="0">
      <text>
        <r>
          <rPr>
            <sz val="8"/>
            <color indexed="81"/>
            <rFont val="Tahoma"/>
            <family val="2"/>
          </rPr>
          <t>Pre-populated - this is the actual final capital balance on the Council's ledger, which may be different from the balance estimated in the Approved Budget</t>
        </r>
        <r>
          <rPr>
            <sz val="8"/>
            <color indexed="81"/>
            <rFont val="Tahoma"/>
            <family val="2"/>
          </rPr>
          <t xml:space="preserve">
</t>
        </r>
      </text>
    </comment>
  </commentList>
</comments>
</file>

<file path=xl/comments2.xml><?xml version="1.0" encoding="utf-8"?>
<comments xmlns="http://schemas.openxmlformats.org/spreadsheetml/2006/main">
  <authors>
    <author>Andrew Redding</author>
  </authors>
  <commentList>
    <comment ref="AF4" authorId="0" shapeId="0">
      <text>
        <r>
          <rPr>
            <b/>
            <sz val="9"/>
            <color indexed="81"/>
            <rFont val="Tahoma"/>
            <family val="2"/>
          </rPr>
          <t>Andrew Redding:</t>
        </r>
        <r>
          <rPr>
            <sz val="9"/>
            <color indexed="81"/>
            <rFont val="Tahoma"/>
            <family val="2"/>
          </rPr>
          <t xml:space="preserve">
including same nature of scheme</t>
        </r>
      </text>
    </comment>
    <comment ref="M13" authorId="0" shapeId="0">
      <text>
        <r>
          <rPr>
            <b/>
            <sz val="9"/>
            <color indexed="81"/>
            <rFont val="Tahoma"/>
            <family val="2"/>
          </rPr>
          <t>Andrew Redding:</t>
        </r>
        <r>
          <rPr>
            <sz val="9"/>
            <color indexed="81"/>
            <rFont val="Tahoma"/>
            <family val="2"/>
          </rPr>
          <t xml:space="preserve">
BSF carried forward
was £25,000 in 2017/18</t>
        </r>
      </text>
    </comment>
    <comment ref="M23" authorId="0" shapeId="0">
      <text>
        <r>
          <rPr>
            <b/>
            <sz val="9"/>
            <color indexed="81"/>
            <rFont val="Tahoma"/>
            <family val="2"/>
          </rPr>
          <t>Andrew Redding:</t>
        </r>
        <r>
          <rPr>
            <sz val="9"/>
            <color indexed="81"/>
            <rFont val="Tahoma"/>
            <family val="2"/>
          </rPr>
          <t xml:space="preserve">
was £42k PFI fees - removed as late and not needed</t>
        </r>
      </text>
    </comment>
    <comment ref="Q74" authorId="0" shapeId="0">
      <text>
        <r>
          <rPr>
            <b/>
            <sz val="9"/>
            <color indexed="81"/>
            <rFont val="Tahoma"/>
            <family val="2"/>
          </rPr>
          <t>Andrew Redding:</t>
        </r>
        <r>
          <rPr>
            <sz val="9"/>
            <color indexed="81"/>
            <rFont val="Tahoma"/>
            <family val="2"/>
          </rPr>
          <t xml:space="preserve">
£13,000 agreed from March 17</t>
        </r>
      </text>
    </comment>
    <comment ref="M112" authorId="0" shapeId="0">
      <text>
        <r>
          <rPr>
            <b/>
            <sz val="9"/>
            <color indexed="81"/>
            <rFont val="Tahoma"/>
            <family val="2"/>
          </rPr>
          <t>Andrew Redding:</t>
        </r>
        <r>
          <rPr>
            <sz val="9"/>
            <color indexed="81"/>
            <rFont val="Tahoma"/>
            <family val="2"/>
          </rPr>
          <t xml:space="preserve">
BSF monies
was £492,166 March 2017</t>
        </r>
      </text>
    </comment>
    <comment ref="E115" authorId="0" shapeId="0">
      <text>
        <r>
          <rPr>
            <b/>
            <sz val="9"/>
            <color indexed="81"/>
            <rFont val="Tahoma"/>
            <family val="2"/>
          </rPr>
          <t>Andrew Redding:</t>
        </r>
        <r>
          <rPr>
            <sz val="9"/>
            <color indexed="81"/>
            <rFont val="Tahoma"/>
            <family val="2"/>
          </rPr>
          <t xml:space="preserve">
submitted a blank form</t>
        </r>
      </text>
    </comment>
    <comment ref="U125" authorId="0" shapeId="0">
      <text>
        <r>
          <rPr>
            <b/>
            <sz val="9"/>
            <color indexed="81"/>
            <rFont val="Tahoma"/>
            <family val="2"/>
          </rPr>
          <t>Andrew Redding:</t>
        </r>
        <r>
          <rPr>
            <sz val="9"/>
            <color indexed="81"/>
            <rFont val="Tahoma"/>
            <family val="2"/>
          </rPr>
          <t xml:space="preserve">
school recorded this as exceptional - moved to budget reduction consistent with other schemes (also means SFT can approve)</t>
        </r>
      </text>
    </comment>
  </commentList>
</comments>
</file>

<file path=xl/comments3.xml><?xml version="1.0" encoding="utf-8"?>
<comments xmlns="http://schemas.openxmlformats.org/spreadsheetml/2006/main">
  <authors>
    <author>andrew.redding</author>
  </authors>
  <commentList>
    <comment ref="E4" authorId="0" shapeId="0">
      <text>
        <r>
          <rPr>
            <b/>
            <sz val="8"/>
            <color indexed="81"/>
            <rFont val="Tahoma"/>
            <family val="2"/>
          </rPr>
          <t>andrew.redding:</t>
        </r>
        <r>
          <rPr>
            <sz val="8"/>
            <color indexed="81"/>
            <rFont val="Tahoma"/>
            <family val="2"/>
          </rPr>
          <t xml:space="preserve">
these figures become OB01 in the 2016-17 CFR Return</t>
        </r>
      </text>
    </comment>
    <comment ref="F4" authorId="0" shapeId="0">
      <text>
        <r>
          <rPr>
            <b/>
            <sz val="8"/>
            <color indexed="81"/>
            <rFont val="Tahoma"/>
            <family val="2"/>
          </rPr>
          <t>andrew.redding:</t>
        </r>
        <r>
          <rPr>
            <sz val="8"/>
            <color indexed="81"/>
            <rFont val="Tahoma"/>
            <family val="2"/>
          </rPr>
          <t xml:space="preserve">
This figure becomes OB02 in the 2016-17 CFR Return</t>
        </r>
      </text>
    </comment>
  </commentList>
</comments>
</file>

<file path=xl/sharedStrings.xml><?xml version="1.0" encoding="utf-8"?>
<sst xmlns="http://schemas.openxmlformats.org/spreadsheetml/2006/main" count="4322" uniqueCount="959">
  <si>
    <t>Horton Grange Primary School</t>
  </si>
  <si>
    <t>Horton Park Primary School</t>
  </si>
  <si>
    <t>Hothfield Junior School</t>
  </si>
  <si>
    <t>Hoyle Court Primary School</t>
  </si>
  <si>
    <t>Idle CE Primary School</t>
  </si>
  <si>
    <t>Immanuel College</t>
  </si>
  <si>
    <t>Ingrow Primary School</t>
  </si>
  <si>
    <t>Iqra Community Primary School</t>
  </si>
  <si>
    <t>Keelham Primary School</t>
  </si>
  <si>
    <t>Keighley St Andrew's CE Primary School</t>
  </si>
  <si>
    <t>Killinghall Primary School</t>
  </si>
  <si>
    <t>Knowleswood Primary School</t>
  </si>
  <si>
    <t>Laisterdyke Business and Enterprise College</t>
  </si>
  <si>
    <t>Lapage Primary School and Nursery</t>
  </si>
  <si>
    <t>Laycock Primary School</t>
  </si>
  <si>
    <t>Lees Primary School</t>
  </si>
  <si>
    <t>Ley Top Primary School</t>
  </si>
  <si>
    <t>Lidget Green Primary School</t>
  </si>
  <si>
    <t>Lilycroft Nursery School</t>
  </si>
  <si>
    <t>Lilycroft Primary School</t>
  </si>
  <si>
    <t>Lister Primary School</t>
  </si>
  <si>
    <t>Long Lee Primary School</t>
  </si>
  <si>
    <t>Low Ash Primary School</t>
  </si>
  <si>
    <t>Low Moor CE Primary School</t>
  </si>
  <si>
    <t>Lower Fields Primary School</t>
  </si>
  <si>
    <t>Margaret McMillan Primary School</t>
  </si>
  <si>
    <t>Marshfield Primary School</t>
  </si>
  <si>
    <t>Menston Primary School</t>
  </si>
  <si>
    <t>Midland Road Nursery School and Children's Centre</t>
  </si>
  <si>
    <t>Miriam Lord Community Primary School</t>
  </si>
  <si>
    <t>Myrtle Park Primary School</t>
  </si>
  <si>
    <t>Nessfield Primary School</t>
  </si>
  <si>
    <t>Newby Primary School</t>
  </si>
  <si>
    <t>Newhall Park Primary School</t>
  </si>
  <si>
    <t>Oakbank School</t>
  </si>
  <si>
    <t>Oakworth Primary School</t>
  </si>
  <si>
    <t>Oldfield Primary School</t>
  </si>
  <si>
    <t>Our Lady &amp; St Brendan's Catholic Primary School</t>
  </si>
  <si>
    <t>Our Lady of Victories Catholic Primary School</t>
  </si>
  <si>
    <t>Oxenhope CE Primary School</t>
  </si>
  <si>
    <t>Parkland Primary School</t>
  </si>
  <si>
    <t>Parkside School</t>
  </si>
  <si>
    <t>Parkwood Primary School</t>
  </si>
  <si>
    <t>Peel Park Primary School</t>
  </si>
  <si>
    <t>Poplars Farm Primary School</t>
  </si>
  <si>
    <t>Priestthorpe Primary School</t>
  </si>
  <si>
    <t>Princeville Primary School and Children's Centre</t>
  </si>
  <si>
    <t>Queensbury School</t>
  </si>
  <si>
    <t>Reevy Hill Primary School</t>
  </si>
  <si>
    <t>Riddlesden St Mary's CE Primary</t>
  </si>
  <si>
    <t>Russell Hall Primary School</t>
  </si>
  <si>
    <t>Saltaire Primary School</t>
  </si>
  <si>
    <t>Sandal Primary School and Nursery</t>
  </si>
  <si>
    <t>Sandy Lane Primary School</t>
  </si>
  <si>
    <t>Shibden Head Primary School</t>
  </si>
  <si>
    <t>Shipley CE Primary School</t>
  </si>
  <si>
    <t>Shirley Manor Primary School</t>
  </si>
  <si>
    <t>Southmere Primary School</t>
  </si>
  <si>
    <t>Springwood Community Primary School</t>
  </si>
  <si>
    <t>St Anne's Catholic Primary School</t>
  </si>
  <si>
    <t>St Anthony's Catholic Primary School (Clayton)</t>
  </si>
  <si>
    <t>St Anthony's Catholic Primary School (Shipley)</t>
  </si>
  <si>
    <t>St Bede's Catholic Grammar School</t>
  </si>
  <si>
    <t>St Clare's Catholic Primary School</t>
  </si>
  <si>
    <t>St Columba's Catholic Primary School</t>
  </si>
  <si>
    <t>St Cuthbert &amp; the First Martyrs' Catholic Primary</t>
  </si>
  <si>
    <t>ATD</t>
  </si>
  <si>
    <t>GAB</t>
  </si>
  <si>
    <t>REVISED BUDGET</t>
  </si>
  <si>
    <t>OUTTURN</t>
  </si>
  <si>
    <t>Authorisation of Revised Budget</t>
  </si>
  <si>
    <t>Authorisation of Monitor</t>
  </si>
  <si>
    <t>from the 2013/14 financial year. The 2 key headline changes are:</t>
  </si>
  <si>
    <t>Please note that completing the boxes below DOES NOT constitute a formal IUB submission to the Authority. You are simply giving an indication of possible schemes</t>
  </si>
  <si>
    <t>If you wish to make a formal submssion at this stage, please see the Protocol and speak to a member of School Funding Team.</t>
  </si>
  <si>
    <t>Scheme 1 Description</t>
  </si>
  <si>
    <t>Scheme 2 Description</t>
  </si>
  <si>
    <t>Scheme 3 Description</t>
  </si>
  <si>
    <t>Education Support Staff</t>
  </si>
  <si>
    <t>Scheme 4 Description</t>
  </si>
  <si>
    <t>Scheme 5 Description</t>
  </si>
  <si>
    <t>Scheme 6 Description</t>
  </si>
  <si>
    <t>Scheme 7 Description</t>
  </si>
  <si>
    <t>Year</t>
  </si>
  <si>
    <t>Prev. DFC not drawn</t>
  </si>
  <si>
    <t>This Yr DFC</t>
  </si>
  <si>
    <t>Total Avail. Allocation</t>
  </si>
  <si>
    <t>B03</t>
  </si>
  <si>
    <t>B05</t>
  </si>
  <si>
    <t>Total Revenue Balance</t>
  </si>
  <si>
    <t>PLEASE CHOOSE  A QUARTER IN THE AUTHORISATION PAGE</t>
  </si>
  <si>
    <t>B01+B02</t>
  </si>
  <si>
    <t>St Bede's and St Joseph's Catholic College</t>
  </si>
  <si>
    <t>Has the Capital Section Been Completed?</t>
  </si>
  <si>
    <t>Capital on SAP</t>
  </si>
  <si>
    <t>SAP</t>
  </si>
  <si>
    <t>St Edmund's Nursery &amp; Childrens Centre</t>
  </si>
  <si>
    <t>St Francis' Catholic Primary School</t>
  </si>
  <si>
    <t>St James' Church Primary School</t>
  </si>
  <si>
    <t>St John The Evangelist Catholic Primary School</t>
  </si>
  <si>
    <t>St John's CE Primary School</t>
  </si>
  <si>
    <t>St Joseph's Catholic College</t>
  </si>
  <si>
    <t>St Joseph's Catholic Primary School (Bingley)</t>
  </si>
  <si>
    <t>St Joseph's Catholic Primary School (Bradford)</t>
  </si>
  <si>
    <t>St Joseph's Catholic Primary School (Keighley)</t>
  </si>
  <si>
    <t>St Luke's CE Primary School</t>
  </si>
  <si>
    <t>St Matthew's Catholic Primary School</t>
  </si>
  <si>
    <t>St Matthew's CE Primary School</t>
  </si>
  <si>
    <t>St Paul's CE Primary School</t>
  </si>
  <si>
    <t>St Philip's CE Primary School</t>
  </si>
  <si>
    <t>St Stephen's CE Primary School</t>
  </si>
  <si>
    <t>St Walburga's Catholic Primary School</t>
  </si>
  <si>
    <t>St William's Catholic Primary School</t>
  </si>
  <si>
    <t>St Winefride's Catholic Primary School</t>
  </si>
  <si>
    <t>Stanbury Village School</t>
  </si>
  <si>
    <t>Steeton Primary School</t>
  </si>
  <si>
    <t>Stocks Lane Primary School</t>
  </si>
  <si>
    <t>Strong Close Nursery School and Children's Centre</t>
  </si>
  <si>
    <t>Swain House Primary School</t>
  </si>
  <si>
    <t>Thackley Primary School</t>
  </si>
  <si>
    <t>The Holy Family Catholic School</t>
  </si>
  <si>
    <t>The Sacred Heart Catholic Primary School</t>
  </si>
  <si>
    <t>Thornbury Primary School</t>
  </si>
  <si>
    <t>Thornton Grammar School</t>
  </si>
  <si>
    <t>Thornton Primary School</t>
  </si>
  <si>
    <t>Thorpe Primary School</t>
  </si>
  <si>
    <t>Tong High School</t>
  </si>
  <si>
    <t>Trinity All Saints CE Primary School</t>
  </si>
  <si>
    <t>Victoria Primary School</t>
  </si>
  <si>
    <t>Wellington Primary School</t>
  </si>
  <si>
    <t>Westbourne Primary School</t>
  </si>
  <si>
    <t>Westminster CE Primary School</t>
  </si>
  <si>
    <t>Whetley Primary School</t>
  </si>
  <si>
    <t>Wibsey Primary School</t>
  </si>
  <si>
    <t>Wilsden Primary School</t>
  </si>
  <si>
    <t>Windhill CE Primary School</t>
  </si>
  <si>
    <t>Woodlands CE Primary School</t>
  </si>
  <si>
    <t>Woodside Primary School and Children's Centre</t>
  </si>
  <si>
    <t>Worth Valley Primary School</t>
  </si>
  <si>
    <t>Worthinghead Primary School</t>
  </si>
  <si>
    <t>Wycliffe CE Primary School</t>
  </si>
  <si>
    <t>Allowable limit</t>
  </si>
  <si>
    <t>Titus Salt School</t>
  </si>
  <si>
    <t>Description of Project</t>
  </si>
  <si>
    <t>Alerts</t>
  </si>
  <si>
    <t>In year Surplus/(Deficit)</t>
  </si>
  <si>
    <t>Please contact your School Funding Officer if you have any queries</t>
  </si>
  <si>
    <t>RFQS</t>
  </si>
  <si>
    <t>RFQT</t>
  </si>
  <si>
    <t>RFQU</t>
  </si>
  <si>
    <t>RFQV</t>
  </si>
  <si>
    <t>RFQW</t>
  </si>
  <si>
    <t>RFQX</t>
  </si>
  <si>
    <t>RFQY</t>
  </si>
  <si>
    <t>2012/2013</t>
  </si>
  <si>
    <t>TOTAL INCOME</t>
  </si>
  <si>
    <t>CFR</t>
  </si>
  <si>
    <t>TOTAL EXPENDITURE</t>
  </si>
  <si>
    <t>In Year Surplus / Deficit</t>
  </si>
  <si>
    <t>CHOOSE</t>
  </si>
  <si>
    <t>Name of Person Authorising this Return</t>
  </si>
  <si>
    <t>Position of Person Authorising this Return</t>
  </si>
  <si>
    <t>Date Authorised</t>
  </si>
  <si>
    <t>YES</t>
  </si>
  <si>
    <t>NO</t>
  </si>
  <si>
    <t>CENTRALLY FUNDED</t>
  </si>
  <si>
    <t>SELF FUNDED</t>
  </si>
  <si>
    <t>Cost</t>
  </si>
  <si>
    <t>Phase</t>
  </si>
  <si>
    <t>NURSERY</t>
  </si>
  <si>
    <t>PRIMARY</t>
  </si>
  <si>
    <t>SECONDARY</t>
  </si>
  <si>
    <t>Beechcliffe Special School</t>
  </si>
  <si>
    <t>SPECIAL</t>
  </si>
  <si>
    <t>Chellow Heights Special School</t>
  </si>
  <si>
    <t>Delius Special School</t>
  </si>
  <si>
    <t>Hazelbeck Special School</t>
  </si>
  <si>
    <t>High Park Special School</t>
  </si>
  <si>
    <t>Phoenix Special School</t>
  </si>
  <si>
    <t>Southfield Special School</t>
  </si>
  <si>
    <t>DFE</t>
  </si>
  <si>
    <t>TOTAL EXP</t>
  </si>
  <si>
    <t>In Year</t>
  </si>
  <si>
    <t>b/fwd</t>
  </si>
  <si>
    <t>Cumulative</t>
  </si>
  <si>
    <t>total rev. Bal</t>
  </si>
  <si>
    <t>Committed Revenue Balances</t>
  </si>
  <si>
    <t>Uncommitted Revenue Balances</t>
  </si>
  <si>
    <t xml:space="preserve">Increasing Revenue Balance </t>
  </si>
  <si>
    <t xml:space="preserve">Increasing Extended Schools Balance </t>
  </si>
  <si>
    <t>Overall Increase In Extended Schools &amp; Revenue</t>
  </si>
  <si>
    <t>Pupil Premium</t>
  </si>
  <si>
    <t>Tracks</t>
  </si>
  <si>
    <t>3) By Recording YES in the Box to the right (see drop down)</t>
  </si>
  <si>
    <t>COMMUNITY FOCUSED ACTIVITIES INCOME</t>
  </si>
  <si>
    <t>COMMUNITY FOCUSED ACTIVITIES EXPENDITURE</t>
  </si>
  <si>
    <t>Total Community Focused Activities Income</t>
  </si>
  <si>
    <t>Community Focused Activities Balances</t>
  </si>
  <si>
    <t>a) The reduction in the percentages (the 'thresholds') over which balances are measured to be 'excessive'</t>
  </si>
  <si>
    <t>I01 - I05 Funding</t>
  </si>
  <si>
    <t>Normal Threshold</t>
  </si>
  <si>
    <t>Final Threshold</t>
  </si>
  <si>
    <t>(a positive figure = you are above the threshold)</t>
  </si>
  <si>
    <t>greater restriction that will be placed on the types of schemes that will be approved by the Local Authority, or you must consider how your budget can be adjusted</t>
  </si>
  <si>
    <t>to bring the school's balance under the threshold.</t>
  </si>
  <si>
    <t>b) Greater restriction on the types of expenditure for which balances over the thresholds can be held to meet</t>
  </si>
  <si>
    <t>TBC 1</t>
  </si>
  <si>
    <t>BO1</t>
  </si>
  <si>
    <t>BO2</t>
  </si>
  <si>
    <t>BO6</t>
  </si>
  <si>
    <t>1 YEAR</t>
  </si>
  <si>
    <t>3 YEAR</t>
  </si>
  <si>
    <t>I18</t>
  </si>
  <si>
    <t>Position</t>
  </si>
  <si>
    <t>Date</t>
  </si>
  <si>
    <t>Community Focused School Funding &amp;/or Grants</t>
  </si>
  <si>
    <t>Community Focused School Facilities Income</t>
  </si>
  <si>
    <t>Community Focused Schools Staff</t>
  </si>
  <si>
    <t>Community Focused Schools Costs</t>
  </si>
  <si>
    <t>Additional Grant For Schools</t>
  </si>
  <si>
    <t>PRU</t>
  </si>
  <si>
    <t>Merlin Top Primary</t>
  </si>
  <si>
    <t>In year Capital Surplus/(Deficit)</t>
  </si>
  <si>
    <t>SAP Cost Centre:</t>
  </si>
  <si>
    <t>Central PRU</t>
  </si>
  <si>
    <t>TBC2</t>
  </si>
  <si>
    <t>District PRU</t>
  </si>
  <si>
    <t>TBC6</t>
  </si>
  <si>
    <t>Education in Hospital Airedale</t>
  </si>
  <si>
    <t>TBC8</t>
  </si>
  <si>
    <t>Education in Hospital BRI</t>
  </si>
  <si>
    <t>TBC7</t>
  </si>
  <si>
    <t>TBC5</t>
  </si>
  <si>
    <t>Oastler School</t>
  </si>
  <si>
    <t>TBC</t>
  </si>
  <si>
    <t>Primary PRU</t>
  </si>
  <si>
    <t>TBC4</t>
  </si>
  <si>
    <t>Please Click on Arrow to Choose School</t>
  </si>
  <si>
    <t>a) SCHOOL'S REVENUE BUDGET</t>
  </si>
  <si>
    <t>b) COMMUNITY FOCUSED ACTIVITIES REVENUE BUDGET</t>
  </si>
  <si>
    <t>c) SCHOOL'S CAPITAL BUDGET</t>
  </si>
  <si>
    <t>Funds Delegated by the Local Authority</t>
  </si>
  <si>
    <t>DfE</t>
  </si>
  <si>
    <t>Date by which spend will be completed</t>
  </si>
  <si>
    <t>Outline of Project / Scheme</t>
  </si>
  <si>
    <t>The "Print Screen" function button can be found on the top row on every PC keypad.  Please use the 'Print Screen Sys Rq' key, shown here in pink.</t>
  </si>
  <si>
    <t>Esc</t>
  </si>
  <si>
    <t>F1</t>
  </si>
  <si>
    <t>F4</t>
  </si>
  <si>
    <t>F5</t>
  </si>
  <si>
    <t>F12</t>
  </si>
  <si>
    <t>Print</t>
  </si>
  <si>
    <t>Scroll</t>
  </si>
  <si>
    <t>Pause</t>
  </si>
  <si>
    <t>Screen</t>
  </si>
  <si>
    <t>Lock</t>
  </si>
  <si>
    <t>Break</t>
  </si>
  <si>
    <t>Sys Rq</t>
  </si>
  <si>
    <t>Within FMS6 bring up the report "Proposed CFR" onto the screen.</t>
  </si>
  <si>
    <t>Do not print the report, but press the Print Screen Sys Rq key on your key pad.</t>
  </si>
  <si>
    <t>There will be 3 pages to this report, repeat this process and paste each page below the previous page.</t>
  </si>
  <si>
    <t>Surplus / (Deficit) Brought Forward Revenue (OB01)</t>
  </si>
  <si>
    <t>Surplus / (Deficit) Brought Forward Revenue (OB02)</t>
  </si>
  <si>
    <t>How to Print Screen a Proposed CFR Report</t>
  </si>
  <si>
    <t>Then go to the sheet in this file entitled 'PRINT SCREEN CFR' (yellow tab), click any cell at the top of the page, then right click the mouse and select paste.</t>
  </si>
  <si>
    <t>Authorisation of the School's Budget Monitoring Return</t>
  </si>
  <si>
    <t>Quarter 1</t>
  </si>
  <si>
    <t>Quarter 2</t>
  </si>
  <si>
    <t>Quarter 3</t>
  </si>
  <si>
    <t>1) Please choose the relevant quarter in the box to the right</t>
  </si>
  <si>
    <t>2) How have you submitted the Proposed CFR Report?</t>
  </si>
  <si>
    <t>3) Has the Governing Body authorised this Return?</t>
  </si>
  <si>
    <t>Forecast</t>
  </si>
  <si>
    <t>Description of Scheme</t>
  </si>
  <si>
    <t>Revenue Contribution to an agreed Capital Scheme</t>
  </si>
  <si>
    <t>Revenue Contribution to an agreed Capital Spend to Save Scheme</t>
  </si>
  <si>
    <t>To support costs from a Review of Contracts of a SIGNIFICANT Value in future year (s)</t>
  </si>
  <si>
    <t>To manage a SIGNIFICANT Expansion of Pupil Numbers</t>
  </si>
  <si>
    <t>To Manage the impact of a SIGNIFICANT Budget reduction</t>
  </si>
  <si>
    <t>Please refer to the Protocol document for further information. This is available to Download from Bradford Schools Online</t>
  </si>
  <si>
    <t>If you are forecasting now to be above the threshold at 31 March 2015, you need to consider how this balance will be assigned to schemes, recognising the</t>
  </si>
  <si>
    <t>Balance held on behalf of other schools or other valid adjustment</t>
  </si>
  <si>
    <t>(Secondary = 4% of I01 - I05 funding; all other schools = 6% or £60,000, whichever is the higher)</t>
  </si>
  <si>
    <t>(full calc is within the GAB template)</t>
  </si>
  <si>
    <t>Schools are no longer required to submit a signed hard copy authorisation form. However, schools are still required to appropriately authorise budget monitoring returns prior to submission. Failure to do will result in the school being asked to resubmit. Therefore, please complete this authorisation form prior to emailing the full template file to schoolfundingteam@bradford.gov.uk</t>
  </si>
  <si>
    <t>Emailed in this Template</t>
  </si>
  <si>
    <t>Emailed separately</t>
  </si>
  <si>
    <t>GPO Post</t>
  </si>
  <si>
    <t>Caretaker Post</t>
  </si>
  <si>
    <t>Fax</t>
  </si>
  <si>
    <t>PLEASE CHOOSE</t>
  </si>
  <si>
    <t>(Choose from the drop-down menu to the right)</t>
  </si>
  <si>
    <t>AUTHORISATION OF THE BUDGET MONITORING RETURN</t>
  </si>
  <si>
    <t>Not Applicable</t>
  </si>
  <si>
    <t>Name of Person Authorising Budget Amendments (Governor)</t>
  </si>
  <si>
    <t>Position of Person Authorising Budget Amendments (Governor)</t>
  </si>
  <si>
    <t>4) By Recording YES in the Box to the right (see drop down)</t>
  </si>
  <si>
    <t>Start Budget</t>
  </si>
  <si>
    <t>You are also confirming that you are satisfied that this Return gives an accurate reflection of the school's budget position and are satisfied</t>
  </si>
  <si>
    <t>You are confirming that this Budget Monitoring Return has been authorised, following the requirements of the Scheme for Financing Schools.</t>
  </si>
  <si>
    <t>Please provide details below - overtype  the green fields</t>
  </si>
  <si>
    <t>that all relevant sections of the return have been fully completed (please see "Alerts").</t>
  </si>
  <si>
    <t>Actual Spend to Date</t>
  </si>
  <si>
    <t>Remaing sum to be Spent</t>
  </si>
  <si>
    <t>Comments</t>
  </si>
  <si>
    <t>Period Ending:</t>
  </si>
  <si>
    <t>Phase:</t>
  </si>
  <si>
    <t>DfE Number:</t>
  </si>
  <si>
    <t>Number of SAP Pay Periods included in the Actual</t>
  </si>
  <si>
    <t>Monthly Paid (E01)</t>
  </si>
  <si>
    <t>4 Weekly Paid (E03 - E05)</t>
  </si>
  <si>
    <t>Weekly Paid (E06 - E07)</t>
  </si>
  <si>
    <t>Actual Income &amp; Expenditure to date (from Proposed CFR report)</t>
  </si>
  <si>
    <t>Forecast to the end of the Financial Year</t>
  </si>
  <si>
    <t>Variance between Budget or revised Budget and Forecast</t>
  </si>
  <si>
    <t>Actual to Date as a % of Forecast</t>
  </si>
  <si>
    <t>IF BUDGETS ARE REVISED, PLEASE ENSURE ALL CELLS ARE COMPLETED IN COLUMN G FOR BOTH INCOME AND EXPENDITURE</t>
  </si>
  <si>
    <t>High Needs Top Up Funding</t>
  </si>
  <si>
    <t>Total In Year Income</t>
  </si>
  <si>
    <t>Total In Year Expenditure</t>
  </si>
  <si>
    <t xml:space="preserve">Total In Year Income </t>
  </si>
  <si>
    <t>In Year Surplus/(Deficit) Position</t>
  </si>
  <si>
    <t>Cumulative Surplus / (Deficit) Carry Forward (B01 + B02)</t>
  </si>
  <si>
    <t>Cumulative Surplus / (Deficit) Carry Forward (B06)</t>
  </si>
  <si>
    <t>Total Community Focused Activities Expenditure</t>
  </si>
  <si>
    <t>School's Revenue Balance as a % of I01 - I05 Funding</t>
  </si>
  <si>
    <t>Total Revenue Balance as a % of I01 - I05 Funding</t>
  </si>
  <si>
    <t xml:space="preserve">Capital Income </t>
  </si>
  <si>
    <t xml:space="preserve">Capital Balance Brought Forward </t>
  </si>
  <si>
    <t>Capital Balance to Carry Forward</t>
  </si>
  <si>
    <t>School's Revenue Balance</t>
  </si>
  <si>
    <t>Community Focused Activities Balance</t>
  </si>
  <si>
    <t>Cumulative Surplus / Deficit Balance (B01 + B02 + B06)</t>
  </si>
  <si>
    <t>Total Carry Forward Revenue &amp; Community Focused Balance</t>
  </si>
  <si>
    <t>SAP Monthly</t>
  </si>
  <si>
    <t>SAP 4 Weekly</t>
  </si>
  <si>
    <t>SAP Weekly</t>
  </si>
  <si>
    <t>How submitted CFR</t>
  </si>
  <si>
    <t>Name</t>
  </si>
  <si>
    <t>SAP Boxes fully complete?</t>
  </si>
  <si>
    <t>Forecasted Position Against this</t>
  </si>
  <si>
    <t>Alert 1</t>
  </si>
  <si>
    <t>Alert 2</t>
  </si>
  <si>
    <t>Alert 3</t>
  </si>
  <si>
    <t>Alert 4</t>
  </si>
  <si>
    <t>Alert 5</t>
  </si>
  <si>
    <t>Alert 6</t>
  </si>
  <si>
    <t>Alert 7</t>
  </si>
  <si>
    <t>Alert 8</t>
  </si>
  <si>
    <t>Alert 9</t>
  </si>
  <si>
    <t>Alert 10</t>
  </si>
  <si>
    <t>Alert 11</t>
  </si>
  <si>
    <t>Alert 12</t>
  </si>
  <si>
    <t>RGRN</t>
  </si>
  <si>
    <t>RGQF</t>
  </si>
  <si>
    <t>RGQH</t>
  </si>
  <si>
    <t>RGQJ</t>
  </si>
  <si>
    <t>RGQK</t>
  </si>
  <si>
    <t>RGQG</t>
  </si>
  <si>
    <t>RGQE</t>
  </si>
  <si>
    <t>RGQI</t>
  </si>
  <si>
    <t>1)</t>
  </si>
  <si>
    <t>2)</t>
  </si>
  <si>
    <t>3)</t>
  </si>
  <si>
    <t>4)</t>
  </si>
  <si>
    <t>5)</t>
  </si>
  <si>
    <t>6)</t>
  </si>
  <si>
    <t>7)</t>
  </si>
  <si>
    <t>8)</t>
  </si>
  <si>
    <t>9)</t>
  </si>
  <si>
    <t>10)</t>
  </si>
  <si>
    <t>CHECK</t>
  </si>
  <si>
    <t>11)</t>
  </si>
  <si>
    <t>This sheet shows some simple "Alerts". We would expect that the person authorising the return has taken note of these alerts, and has only authorised the return after they are satisfied the Monitoring Return gives an accurate reflection of the school's budget position and are satisfied that all relevant sections of the Return have been fully completed. As well as taking note of these alerts, please also check that any validation flags (red cells) have been resolved in the main Budget Monitoring Template, prior to submission.</t>
  </si>
  <si>
    <t>(how is this position being resolved?)</t>
  </si>
  <si>
    <t>(please complete)</t>
  </si>
  <si>
    <t>(these two figure should normally match)</t>
  </si>
  <si>
    <t>(you are increasing your carry forward balance - is this deliberate? Do you have a spending plan?)</t>
  </si>
  <si>
    <t>Does your Direct Revenue Financing Expenditure E30 equal your income figure shown in CI04?</t>
  </si>
  <si>
    <t xml:space="preserve">Do you forecast that your School's revenue carry forward balance at March will be a deficit? </t>
  </si>
  <si>
    <t>Do you forecast that your Community Focused revenue carry forward balance at March will be a deficit?</t>
  </si>
  <si>
    <t>Revised Budget</t>
  </si>
  <si>
    <t>WHERE RELEVANT - AUTHORISATION OF BUDGET AMENDMENTS (REVISED BUDGET REQUIRES GOVERNOR APPROVAL)</t>
  </si>
  <si>
    <t>You are confirming that the NEW budget revision shown in this Return (column G) have been authorised, following the requirements of the Scheme for Financing Schools.</t>
  </si>
  <si>
    <t>Have the 'SAP pay periods boxes' at the top of the main Budget Monitoring Template been completed?</t>
  </si>
  <si>
    <t>Has the Capital section of the Budget Monitoring Template been completed?</t>
  </si>
  <si>
    <t>Please check that the Budget Monitoring Template includes comments, which explain significant changes and variations</t>
  </si>
  <si>
    <t>12)</t>
  </si>
  <si>
    <t>(you will be required to assign any excess to specific schemes - see sheet d))</t>
  </si>
  <si>
    <t>Is your forecasted School's revenue balance being depleted by more than 50% this year?</t>
  </si>
  <si>
    <t>This change expressed as a % of I01 - I05 Funding</t>
  </si>
  <si>
    <t xml:space="preserve"> Your forecasted position against this threshold therefore, is:</t>
  </si>
  <si>
    <t xml:space="preserve">St Mary's and St Peter's Catholic </t>
  </si>
  <si>
    <t>Farfield Primary</t>
  </si>
  <si>
    <t>Ellar Carr</t>
  </si>
  <si>
    <t>School:</t>
  </si>
  <si>
    <t>Cost Centre:</t>
  </si>
  <si>
    <t>£</t>
  </si>
  <si>
    <t>I02</t>
  </si>
  <si>
    <t>Funding for 6th Form Students</t>
  </si>
  <si>
    <t>I03</t>
  </si>
  <si>
    <t>I04</t>
  </si>
  <si>
    <t>I05</t>
  </si>
  <si>
    <t>I06</t>
  </si>
  <si>
    <t>Other Government Grants</t>
  </si>
  <si>
    <t>I07</t>
  </si>
  <si>
    <t>I08</t>
  </si>
  <si>
    <t>Income from Facilities &amp; Services</t>
  </si>
  <si>
    <t>I09</t>
  </si>
  <si>
    <t>Income From Catering</t>
  </si>
  <si>
    <t>I10</t>
  </si>
  <si>
    <t>I11</t>
  </si>
  <si>
    <t>Receipts from Other Insurance Claims</t>
  </si>
  <si>
    <t>I12</t>
  </si>
  <si>
    <t>Income from Contributions to Visits etc.</t>
  </si>
  <si>
    <t>I13</t>
  </si>
  <si>
    <t>Total Income</t>
  </si>
  <si>
    <t>E01</t>
  </si>
  <si>
    <t>E02</t>
  </si>
  <si>
    <t>E03</t>
  </si>
  <si>
    <t>E04</t>
  </si>
  <si>
    <t>Premises Staff</t>
  </si>
  <si>
    <t>E05</t>
  </si>
  <si>
    <t>E06</t>
  </si>
  <si>
    <t>Catering Staff</t>
  </si>
  <si>
    <t>E07</t>
  </si>
  <si>
    <t>Cost of Other Staff</t>
  </si>
  <si>
    <t>E08</t>
  </si>
  <si>
    <t>Indirect Employee Expenses</t>
  </si>
  <si>
    <t>E09</t>
  </si>
  <si>
    <t>E10</t>
  </si>
  <si>
    <t>Supply Teacher Insurance</t>
  </si>
  <si>
    <t>E11</t>
  </si>
  <si>
    <t>Staff Related Insurance</t>
  </si>
  <si>
    <t>E12</t>
  </si>
  <si>
    <t>Building Maintenance &amp; Improvement</t>
  </si>
  <si>
    <t>E13</t>
  </si>
  <si>
    <t>E14</t>
  </si>
  <si>
    <t>E15</t>
  </si>
  <si>
    <t>Water &amp; Sewerage</t>
  </si>
  <si>
    <t>E16</t>
  </si>
  <si>
    <t>Energy</t>
  </si>
  <si>
    <t>E17</t>
  </si>
  <si>
    <t>Rates</t>
  </si>
  <si>
    <t>E18</t>
  </si>
  <si>
    <t>E19</t>
  </si>
  <si>
    <t>E20</t>
  </si>
  <si>
    <t xml:space="preserve">ICT Learning Resources </t>
  </si>
  <si>
    <t>E21</t>
  </si>
  <si>
    <t>Exam fees</t>
  </si>
  <si>
    <t>E22</t>
  </si>
  <si>
    <t>Administrative Supplies</t>
  </si>
  <si>
    <t>E23</t>
  </si>
  <si>
    <t>Other Insurance Premiums</t>
  </si>
  <si>
    <t>E24</t>
  </si>
  <si>
    <t>Special facilities</t>
  </si>
  <si>
    <t>E25</t>
  </si>
  <si>
    <t>Catering Supplies</t>
  </si>
  <si>
    <t>E26</t>
  </si>
  <si>
    <t>E27</t>
  </si>
  <si>
    <t>E28</t>
  </si>
  <si>
    <t>E29</t>
  </si>
  <si>
    <t>Loan Interest</t>
  </si>
  <si>
    <t>E30</t>
  </si>
  <si>
    <t>Total Expenditure</t>
  </si>
  <si>
    <t>B01</t>
  </si>
  <si>
    <t>B02</t>
  </si>
  <si>
    <t>Capital Income</t>
  </si>
  <si>
    <t>CI01</t>
  </si>
  <si>
    <t>CI03</t>
  </si>
  <si>
    <t>CI04</t>
  </si>
  <si>
    <t>Total Capital Income</t>
  </si>
  <si>
    <t>Capital Expenditure</t>
  </si>
  <si>
    <t>CE01</t>
  </si>
  <si>
    <t>Acquisition of land and existing buildings</t>
  </si>
  <si>
    <t>CE02</t>
  </si>
  <si>
    <t>New construction, conversion and renovation</t>
  </si>
  <si>
    <t>CE03</t>
  </si>
  <si>
    <t>Vehicles, plant, equipment and machinery</t>
  </si>
  <si>
    <t>CE04</t>
  </si>
  <si>
    <t>Total Capital Expenditure</t>
  </si>
  <si>
    <t>In Year capital balance</t>
  </si>
  <si>
    <t>Cost Centre</t>
  </si>
  <si>
    <t>School</t>
  </si>
  <si>
    <t>I01</t>
  </si>
  <si>
    <t>Total Exp</t>
  </si>
  <si>
    <t>In Yr surplus (deficit)</t>
  </si>
  <si>
    <t>TOTAL CAP INC</t>
  </si>
  <si>
    <t>TOTAL CAP EXP</t>
  </si>
  <si>
    <t>IN YR CAP BAL</t>
  </si>
  <si>
    <t>CAP B/F</t>
  </si>
  <si>
    <t>CAP C/F</t>
  </si>
  <si>
    <t>I15</t>
  </si>
  <si>
    <t>I16</t>
  </si>
  <si>
    <t>I17</t>
  </si>
  <si>
    <t>Pupil Focused Extended School Funding and/or Grants</t>
  </si>
  <si>
    <t>E31</t>
  </si>
  <si>
    <t>E32</t>
  </si>
  <si>
    <t>B06</t>
  </si>
  <si>
    <t>Funding for Minority Ethnic Pupils</t>
  </si>
  <si>
    <t xml:space="preserve">Other Grants &amp; Payments </t>
  </si>
  <si>
    <t>Receipts from Supply Teachers Insurance Claims</t>
  </si>
  <si>
    <t>Donations and/or Private Funds</t>
  </si>
  <si>
    <t>Teaching Staff</t>
  </si>
  <si>
    <t>Supply Teaching Staff</t>
  </si>
  <si>
    <t>Administrative &amp; Clerical Staff</t>
  </si>
  <si>
    <t>Development &amp; Training</t>
  </si>
  <si>
    <t>Cleaning &amp; Caretaking</t>
  </si>
  <si>
    <t>Grounds Maintenance &amp; Improvement</t>
  </si>
  <si>
    <t>Other Occupation Costs</t>
  </si>
  <si>
    <t>Learning Resources (not ICT equipment)</t>
  </si>
  <si>
    <t>Agency Supply Teaching Staff</t>
  </si>
  <si>
    <t>Bought in Professional Services-Curriculum</t>
  </si>
  <si>
    <t>Direct Revenue Financing (Revenue Contribution to Capital)</t>
  </si>
  <si>
    <t>Voluntary or Private Income</t>
  </si>
  <si>
    <t>Information and communications technology (ICT)</t>
  </si>
  <si>
    <t>RBJD</t>
  </si>
  <si>
    <t>RBHX</t>
  </si>
  <si>
    <t>RBKI</t>
  </si>
  <si>
    <t>RBGL</t>
  </si>
  <si>
    <t>RBFB</t>
  </si>
  <si>
    <t>RBKA</t>
  </si>
  <si>
    <t>RBIC</t>
  </si>
  <si>
    <t>RBDS</t>
  </si>
  <si>
    <t>RBEO</t>
  </si>
  <si>
    <t>RBKO</t>
  </si>
  <si>
    <t>RBFO</t>
  </si>
  <si>
    <t>RBDL</t>
  </si>
  <si>
    <t>RBDR</t>
  </si>
  <si>
    <t>RBGR</t>
  </si>
  <si>
    <t>RBEG</t>
  </si>
  <si>
    <t>RBFX</t>
  </si>
  <si>
    <t>RBKU</t>
  </si>
  <si>
    <t>RBHR</t>
  </si>
  <si>
    <t>RBFT</t>
  </si>
  <si>
    <t>RBIF</t>
  </si>
  <si>
    <t>RBFP</t>
  </si>
  <si>
    <t>RBFN</t>
  </si>
  <si>
    <t>RBEF</t>
  </si>
  <si>
    <t>RBDW</t>
  </si>
  <si>
    <t>RBKX</t>
  </si>
  <si>
    <t>RBEW</t>
  </si>
  <si>
    <t>RBHL</t>
  </si>
  <si>
    <t>RBJG</t>
  </si>
  <si>
    <t>RBKV</t>
  </si>
  <si>
    <t>RBER</t>
  </si>
  <si>
    <t>RBGA</t>
  </si>
  <si>
    <t>RBJI</t>
  </si>
  <si>
    <t>RBGN</t>
  </si>
  <si>
    <t>RBHM</t>
  </si>
  <si>
    <t>RBDO</t>
  </si>
  <si>
    <t>RBEA</t>
  </si>
  <si>
    <t>RBFI</t>
  </si>
  <si>
    <t>RBIQ</t>
  </si>
  <si>
    <t>RBHB</t>
  </si>
  <si>
    <t>RBDF</t>
  </si>
  <si>
    <t>RBJY</t>
  </si>
  <si>
    <t>RBGB</t>
  </si>
  <si>
    <t>RBFL</t>
  </si>
  <si>
    <t>RBCU</t>
  </si>
  <si>
    <t>RBFY</t>
  </si>
  <si>
    <t>RBCY</t>
  </si>
  <si>
    <t>RBKF</t>
  </si>
  <si>
    <t>RBKC</t>
  </si>
  <si>
    <t>RBEH</t>
  </si>
  <si>
    <t>RBEL</t>
  </si>
  <si>
    <t>RBKG</t>
  </si>
  <si>
    <t>RBEQ</t>
  </si>
  <si>
    <t>RBKT</t>
  </si>
  <si>
    <t>RBJZ</t>
  </si>
  <si>
    <t>RBIE</t>
  </si>
  <si>
    <t>RBJK</t>
  </si>
  <si>
    <t>RBGK</t>
  </si>
  <si>
    <t>RBHG</t>
  </si>
  <si>
    <t>RBHJ</t>
  </si>
  <si>
    <t>RBFU</t>
  </si>
  <si>
    <t>RBJQ</t>
  </si>
  <si>
    <t>RBJR</t>
  </si>
  <si>
    <t>RBDM</t>
  </si>
  <si>
    <t>RBDE</t>
  </si>
  <si>
    <t>RDQZ</t>
  </si>
  <si>
    <t>RBDU</t>
  </si>
  <si>
    <t>RBJW</t>
  </si>
  <si>
    <t>RBDA</t>
  </si>
  <si>
    <t>RBGF</t>
  </si>
  <si>
    <t>RBDY</t>
  </si>
  <si>
    <t>RBIH</t>
  </si>
  <si>
    <t>RBGX</t>
  </si>
  <si>
    <t>RBJT</t>
  </si>
  <si>
    <t>RBDI</t>
  </si>
  <si>
    <t>RBDB</t>
  </si>
  <si>
    <t>RBHF</t>
  </si>
  <si>
    <t>RBEE</t>
  </si>
  <si>
    <t>RBIB</t>
  </si>
  <si>
    <t>RBKK</t>
  </si>
  <si>
    <t>RBDZ</t>
  </si>
  <si>
    <t>RBID</t>
  </si>
  <si>
    <t>RBHZ</t>
  </si>
  <si>
    <t>RBET</t>
  </si>
  <si>
    <t>RBJV</t>
  </si>
  <si>
    <t>RBKN</t>
  </si>
  <si>
    <t>RBJE</t>
  </si>
  <si>
    <t>RBIZ</t>
  </si>
  <si>
    <t>RBKE</t>
  </si>
  <si>
    <t>RBKJ</t>
  </si>
  <si>
    <t>RBEB</t>
  </si>
  <si>
    <t>RBCX</t>
  </si>
  <si>
    <t>RBHN</t>
  </si>
  <si>
    <t>RBDX</t>
  </si>
  <si>
    <t>RBHW</t>
  </si>
  <si>
    <t>RBGE</t>
  </si>
  <si>
    <t>RBDK</t>
  </si>
  <si>
    <t>RBJS</t>
  </si>
  <si>
    <t>RBES</t>
  </si>
  <si>
    <t>RBEC</t>
  </si>
  <si>
    <t>RBDH</t>
  </si>
  <si>
    <t>RBDC</t>
  </si>
  <si>
    <t>RBJH</t>
  </si>
  <si>
    <t>RBFR</t>
  </si>
  <si>
    <t>RBIM</t>
  </si>
  <si>
    <t>RBEU</t>
  </si>
  <si>
    <t>RBIX</t>
  </si>
  <si>
    <t>RBCQ</t>
  </si>
  <si>
    <t>RBHU</t>
  </si>
  <si>
    <t>RBGW</t>
  </si>
  <si>
    <t>RBFH</t>
  </si>
  <si>
    <t>RBIO</t>
  </si>
  <si>
    <t>RBFG</t>
  </si>
  <si>
    <t>RBGZ</t>
  </si>
  <si>
    <t>RBGD</t>
  </si>
  <si>
    <t>RBCW</t>
  </si>
  <si>
    <t>RBEP</t>
  </si>
  <si>
    <t>RBKB</t>
  </si>
  <si>
    <t>RBEM</t>
  </si>
  <si>
    <t>RBFE</t>
  </si>
  <si>
    <t>RBGG</t>
  </si>
  <si>
    <t>RBGQ</t>
  </si>
  <si>
    <t>RBFJ</t>
  </si>
  <si>
    <t>RBGV</t>
  </si>
  <si>
    <t>RBFW</t>
  </si>
  <si>
    <t>RBHD</t>
  </si>
  <si>
    <t>RBCT</t>
  </si>
  <si>
    <t>RBGI</t>
  </si>
  <si>
    <t>RBFZ</t>
  </si>
  <si>
    <t>RBFC</t>
  </si>
  <si>
    <t>RBKD</t>
  </si>
  <si>
    <t>RBFF</t>
  </si>
  <si>
    <t>RBGO</t>
  </si>
  <si>
    <t>RBKM</t>
  </si>
  <si>
    <t>RBEY</t>
  </si>
  <si>
    <t>RBHV</t>
  </si>
  <si>
    <t>RBIN</t>
  </si>
  <si>
    <t>RBHH</t>
  </si>
  <si>
    <t>RBJF</t>
  </si>
  <si>
    <t>RBGS</t>
  </si>
  <si>
    <t>RBFA</t>
  </si>
  <si>
    <t>RBFD</t>
  </si>
  <si>
    <t>RBIR</t>
  </si>
  <si>
    <t>RBFS</t>
  </si>
  <si>
    <t>RBJL</t>
  </si>
  <si>
    <t>RBGP</t>
  </si>
  <si>
    <t>RBIL</t>
  </si>
  <si>
    <t>RBHQ</t>
  </si>
  <si>
    <t>RBIS</t>
  </si>
  <si>
    <t>RBGY</t>
  </si>
  <si>
    <t>RBGH</t>
  </si>
  <si>
    <t>RBFV</t>
  </si>
  <si>
    <t>RBDV</t>
  </si>
  <si>
    <t>RBGT</t>
  </si>
  <si>
    <t>RBIA</t>
  </si>
  <si>
    <t>RBKQ</t>
  </si>
  <si>
    <t>RBCV</t>
  </si>
  <si>
    <t>RBJA</t>
  </si>
  <si>
    <t>RBDG</t>
  </si>
  <si>
    <t>RBGC</t>
  </si>
  <si>
    <t>RBDD</t>
  </si>
  <si>
    <t>RBHA</t>
  </si>
  <si>
    <t>RBEJ</t>
  </si>
  <si>
    <t>RBEV</t>
  </si>
  <si>
    <t>RBIT</t>
  </si>
  <si>
    <t>RBHC</t>
  </si>
  <si>
    <t>RBKP</t>
  </si>
  <si>
    <t>RBII</t>
  </si>
  <si>
    <t>RBJP</t>
  </si>
  <si>
    <t>RBFM</t>
  </si>
  <si>
    <t>RBFK</t>
  </si>
  <si>
    <t>RBGJ</t>
  </si>
  <si>
    <t>RBFQ</t>
  </si>
  <si>
    <t>RBHE</t>
  </si>
  <si>
    <t>RBJC</t>
  </si>
  <si>
    <t>RBHS</t>
  </si>
  <si>
    <t>RBEZ</t>
  </si>
  <si>
    <t>RBJJ</t>
  </si>
  <si>
    <t>RBGM</t>
  </si>
  <si>
    <t>Est b/f bal</t>
  </si>
  <si>
    <t>Total bal</t>
  </si>
  <si>
    <t>TOTAL</t>
  </si>
  <si>
    <t>Validation</t>
  </si>
  <si>
    <t>RCCO Balanced</t>
  </si>
  <si>
    <t>Deficit Budget</t>
  </si>
  <si>
    <t>Depleting balance&gt; 50%</t>
  </si>
  <si>
    <t>Closing Balance over IUB limit</t>
  </si>
  <si>
    <t>LA Funding</t>
  </si>
  <si>
    <t>Abbey Green Nursery School</t>
  </si>
  <si>
    <t>Addingham Primary School</t>
  </si>
  <si>
    <t>Aire View Infant School</t>
  </si>
  <si>
    <t>All Saints' CE Primary School (Bradford)</t>
  </si>
  <si>
    <t>All Saints' CE Primary School (Ilkley)</t>
  </si>
  <si>
    <t>Allerton Primary School</t>
  </si>
  <si>
    <t>Ashlands Primary School</t>
  </si>
  <si>
    <t>Atlas Community Primary School</t>
  </si>
  <si>
    <t>Baildon CE Primary School</t>
  </si>
  <si>
    <t>Bankfoot Primary School</t>
  </si>
  <si>
    <t>Barkerend Primary School</t>
  </si>
  <si>
    <t>Beckfoot School</t>
  </si>
  <si>
    <t>Belle Vue Boys' School</t>
  </si>
  <si>
    <t>Ben Rhydding Primary School</t>
  </si>
  <si>
    <t>Bingley Grammar School</t>
  </si>
  <si>
    <t>Blakehill Primary School</t>
  </si>
  <si>
    <t>Bowling Park Primary School</t>
  </si>
  <si>
    <t>Brackenhill Primary School</t>
  </si>
  <si>
    <t>Bradford Moor Community Primary School</t>
  </si>
  <si>
    <t>Burley &amp; Woodhead CE Primary School</t>
  </si>
  <si>
    <t>Burley Oaks Primary School</t>
  </si>
  <si>
    <t>Buttershaw Business &amp; Enterprise College</t>
  </si>
  <si>
    <t>Byron Primary School</t>
  </si>
  <si>
    <t>Canterbury Children's Centre and Nursery School</t>
  </si>
  <si>
    <t>Carlton Bolling College</t>
  </si>
  <si>
    <t>Carrwood Primary School</t>
  </si>
  <si>
    <t>Cavendish Primary School</t>
  </si>
  <si>
    <t>Challenge College</t>
  </si>
  <si>
    <t>Clayton CE Primary School</t>
  </si>
  <si>
    <t>Clayton Village Primary School</t>
  </si>
  <si>
    <t>Copthorne Primary School</t>
  </si>
  <si>
    <t>Cottingley Village Primary School</t>
  </si>
  <si>
    <t>Crossflatts Primary School</t>
  </si>
  <si>
    <t>Crossley Hall Primary School</t>
  </si>
  <si>
    <t>Cullingworth Village Primary School</t>
  </si>
  <si>
    <t>Denholme Primary School</t>
  </si>
  <si>
    <t>East Morton CE Primary School</t>
  </si>
  <si>
    <t>Eastburn Junior and Infant School</t>
  </si>
  <si>
    <t>Eastwood Primary School</t>
  </si>
  <si>
    <t>Eldwick Primary School</t>
  </si>
  <si>
    <t>Fagley Primary School</t>
  </si>
  <si>
    <t>Farnham Primary School</t>
  </si>
  <si>
    <t>Fearnville Primary School</t>
  </si>
  <si>
    <t>Foxhill Primary School</t>
  </si>
  <si>
    <t>Frizinghall Primary School</t>
  </si>
  <si>
    <t>Girlington Primary School</t>
  </si>
  <si>
    <t>Glenaire Primary School</t>
  </si>
  <si>
    <t>Grange Technology College</t>
  </si>
  <si>
    <t>Green Lane Primary School</t>
  </si>
  <si>
    <t>Greengates Primary School</t>
  </si>
  <si>
    <t>Grove House Primary School</t>
  </si>
  <si>
    <t>Hanson School</t>
  </si>
  <si>
    <t>Harden Primary School</t>
  </si>
  <si>
    <t>Haworth Primary School</t>
  </si>
  <si>
    <t>Heaton Primary School</t>
  </si>
  <si>
    <t>Heaton St Barnabas' CE Primary School</t>
  </si>
  <si>
    <t>High Crags Primary School</t>
  </si>
  <si>
    <t>Hill Top CE Primary School</t>
  </si>
  <si>
    <t>Hirst Wood Nursery School</t>
  </si>
  <si>
    <t>Hollingwood Primary School</t>
  </si>
  <si>
    <t>Holybrook Primary School</t>
  </si>
  <si>
    <t>Holycroft Primary School</t>
  </si>
  <si>
    <t>Home Farm Primary School</t>
  </si>
  <si>
    <t>THIS SHEET IS FOR SCHOOL FUNDING TEAM USE ONLY (COPY PASTE FROM COLUMN C ACROSS - FIGURES WITHIN BORDER)</t>
  </si>
  <si>
    <t>RGYC</t>
  </si>
  <si>
    <t>Comment, which explains the Reason for Variance, Budget Revision or substantial difference</t>
  </si>
  <si>
    <t>To Manage Exceptional Circumstances which may cause SIGNIFICANT financial turbulence</t>
  </si>
  <si>
    <t>SCHEMES (INCLUDE THOSE ALREADY APPROVED)</t>
  </si>
  <si>
    <t>SFPG REQUIRED TO APPROVE (SEE NOTE BELOW and column ag)</t>
  </si>
  <si>
    <t>SFT CAN APPROVE / ALREADY APPROVED</t>
  </si>
  <si>
    <t>checking or discounted</t>
  </si>
  <si>
    <t>DESCRIPTION</t>
  </si>
  <si>
    <t>Total of Schemes</t>
  </si>
  <si>
    <t>SFPG Referral this time?</t>
  </si>
  <si>
    <t>St Bede's &amp; St Joseph's Catholic College</t>
  </si>
  <si>
    <t>Totals By Year</t>
  </si>
  <si>
    <t>Totals By Type</t>
  </si>
  <si>
    <t>No. of schools with schemes</t>
  </si>
  <si>
    <t>SFPG required to approve:</t>
  </si>
  <si>
    <t>- schemes submitted under the exceptional circumstances provision</t>
  </si>
  <si>
    <t>- school submitting NEW schemes in consecutive years (see column AG)</t>
  </si>
  <si>
    <t>- issue with capital rationale</t>
  </si>
  <si>
    <t>- SFT determines scheme does not comply</t>
  </si>
  <si>
    <t>SAP Total</t>
  </si>
  <si>
    <t>Diff</t>
  </si>
  <si>
    <t>If this is successful, you do not need to send a paper copy to the School Funding Team.</t>
  </si>
  <si>
    <t>Planned Expenditure 2018/19</t>
  </si>
  <si>
    <t>RCCO 2018/19</t>
  </si>
  <si>
    <t>Spend to Save 2018/19</t>
  </si>
  <si>
    <t>Contracts Review 2018/19</t>
  </si>
  <si>
    <t>Expansion 2018/19</t>
  </si>
  <si>
    <t>Reduction 2018/19</t>
  </si>
  <si>
    <t>Exceptional 2018/19</t>
  </si>
  <si>
    <t>RHAW</t>
  </si>
  <si>
    <t>RHAX</t>
  </si>
  <si>
    <t>RHAY</t>
  </si>
  <si>
    <t>West Bradford Cluster</t>
  </si>
  <si>
    <t>Lister Park Cluster</t>
  </si>
  <si>
    <t>Airedale and Wharfedale Cluster</t>
  </si>
  <si>
    <t>Slippages from 2015/16</t>
  </si>
  <si>
    <t>BSF schools - though may have been some spending</t>
  </si>
  <si>
    <t>Ingrow - RCCO slippage of full £80,000 (evidenced and ok)</t>
  </si>
  <si>
    <t>Crossflatts - £100,000 RCCO awaiting further detail (phone call with Anne Watkinson 28.1.16)</t>
  </si>
  <si>
    <t>Grove House - £400,000 to be spent by 31 August 2016 - agreed that will caryy over and will not expect new submission</t>
  </si>
  <si>
    <t>Already agreed for 2016/17 &amp; 2017/18</t>
  </si>
  <si>
    <t>Bankfoot RCCO £35,000 in 17/18</t>
  </si>
  <si>
    <t/>
  </si>
  <si>
    <t>Change in Forecasted Carry Forward Balance (to be held at March 2018) Monitor vs. Original Budget</t>
  </si>
  <si>
    <t>a) The totals of spending on schemes, pre-populated by the Authority (please note that some schemes may still be subject to SFPG approval)</t>
  </si>
  <si>
    <t>Planned Expenditure 2019/20</t>
  </si>
  <si>
    <t>RCCO 2019/20</t>
  </si>
  <si>
    <t>Spend to Save 2019/20</t>
  </si>
  <si>
    <t>Contracts Review 2019/20</t>
  </si>
  <si>
    <t>Expansion 2019/20</t>
  </si>
  <si>
    <t>Reduction 2019/20</t>
  </si>
  <si>
    <t>Exceptional 2019/20</t>
  </si>
  <si>
    <t>Bingley Grammar School *</t>
  </si>
  <si>
    <t>missing</t>
  </si>
  <si>
    <t>CFR 2017-18</t>
  </si>
  <si>
    <t>Set IUB Limits for 2018/19</t>
  </si>
  <si>
    <t>IUB Limit March 2019</t>
  </si>
  <si>
    <t>Capital Balances on SAP March 2018</t>
  </si>
  <si>
    <t>2018/19</t>
  </si>
  <si>
    <t>B01, B02, B06 balances from CFR 31 March 2018</t>
  </si>
  <si>
    <t>2018-19 Master Input</t>
  </si>
  <si>
    <t>SUMMARY BUDGET POSITION 2018/19</t>
  </si>
  <si>
    <t>Brought Forward Balance March 2018</t>
  </si>
  <si>
    <t>FORECASTED TOTAL SCHOOL REVENUE CARRY FORWARD BALANCE AT THE END OF 2018/19</t>
  </si>
  <si>
    <t>FORECASTED CAPITAL BALANCE TO CARRY FORWARD AT THE END OF 2018/19</t>
  </si>
  <si>
    <t>FORECASTED CARRY FORWARD BALANCE AT THE END OF 2018/19 (BO1 + BO2)</t>
  </si>
  <si>
    <t>FORECASTED CARRY FORWARD BALANCE AT THE END OF 2018/19 (BO6)</t>
  </si>
  <si>
    <t>Is your forecasted School's revenue carry forward revenue balance at March 2019 greater than at March 2018?</t>
  </si>
  <si>
    <t>Is your forecasted Community Focused revenue carry forward revenue balance at March 2019 greater than at March 2018?</t>
  </si>
  <si>
    <t>Is your forecasted total revenue carry forward balance at March 2019 in excess of the 4% / 6% or £60,000 threshold?</t>
  </si>
  <si>
    <t>(Why is this - one off expenditure or a longer term trend? Does the school's 2019/20 budget balance?)</t>
  </si>
  <si>
    <t>Do you forecast to hold a deficit Capital balance at March 2019?</t>
  </si>
  <si>
    <t>If your school has IUB Schemes from March 2018 - is sheet c) 'IUB reporting March 2018' complete?</t>
  </si>
  <si>
    <t>Assigning Excess Balances Forecasted at 31 March 2019</t>
  </si>
  <si>
    <t>If your school is forecasting to hold a revenue balance at 31 March 2019, which is in excess of 4% (Secondary) or 6% (or £60,000 -</t>
  </si>
  <si>
    <t xml:space="preserve">whichever is the higher) (all other schools), then you must start now to consider how this balance is to be assigned to schemes, or how your 2018/19 budget is </t>
  </si>
  <si>
    <t>adjusted to bring the school's balance at 31 March 2019 under these thresholds. The Local Authority's Surplus Balances Protocol changed</t>
  </si>
  <si>
    <t>You are currently forecasting to hold a revenue balance at 31 March 2019 of:</t>
  </si>
  <si>
    <t xml:space="preserve"> The threshold applicable to your school for March 2019 balances is:</t>
  </si>
  <si>
    <t>Please use the boxes below to outline any schemes that you plan to hold excess balances at 31 March 2019 to support</t>
  </si>
  <si>
    <t>Value to be held at 31 March 2019</t>
  </si>
  <si>
    <t>Spending of Surplus Balances held at 31 March 2018 Assigned to Approved Schemes (IUB)</t>
  </si>
  <si>
    <t xml:space="preserve">If your school, prior to 31 March 2018, submitted a schedule and evidence of your Governing Body's intention to spend your value of revenue carry </t>
  </si>
  <si>
    <t>forward balance held at 1 April 2018, which was in excess of the IUB threshold, then you must complete the section below, showing where your</t>
  </si>
  <si>
    <t>spending on assigned schemes has been included in your 2018/19 budget and the actual spend to date.</t>
  </si>
  <si>
    <t>Surplus Balance held at 31 March 2018 to be used as follows</t>
  </si>
  <si>
    <t>Planned Expenditure 2020/21</t>
  </si>
  <si>
    <t>b) How the 2018/19 figures above are included in your 2018/19 Budget. Please input the actual spend position and any support comments (green highlighted cells)</t>
  </si>
  <si>
    <t>Amount in 2018/19</t>
  </si>
  <si>
    <t>Has the March 2018 IUB Section Been Completed?</t>
  </si>
  <si>
    <t>IUB Threshold at March 2019</t>
  </si>
  <si>
    <t>IUB March 2019 - Scheme 1</t>
  </si>
  <si>
    <t>IUB March 2019 - Scheme 1 Value</t>
  </si>
  <si>
    <t>IUB March 2019 - Scheme 1 Date of spend</t>
  </si>
  <si>
    <t>IUB March 2019 - Scheme 2</t>
  </si>
  <si>
    <t>IUB March 2019 - Scheme 2 Value</t>
  </si>
  <si>
    <t>IUB March 2019 - Scheme 2 Date of spend</t>
  </si>
  <si>
    <t>IUB March 2019 - Scheme 3</t>
  </si>
  <si>
    <t>IUB March 2019 - Scheme 3 Value</t>
  </si>
  <si>
    <t>IUB March 2019 - Scheme 3 Date of spend</t>
  </si>
  <si>
    <t>IUB March 2019 - Scheme 4</t>
  </si>
  <si>
    <t>IUB March 2019 - Scheme 4 Value</t>
  </si>
  <si>
    <t>IUB March 2019 - Scheme 4 Date of spend</t>
  </si>
  <si>
    <t>IUB March 2019 - Scheme 5</t>
  </si>
  <si>
    <t>IUB March 2019 - Scheme 5 Value</t>
  </si>
  <si>
    <t>IUB March 2019 - Scheme 5 Date of spend</t>
  </si>
  <si>
    <t>IUB March 2019 - Scheme 6</t>
  </si>
  <si>
    <t>IUB March 2019 - Scheme 6 Value</t>
  </si>
  <si>
    <t>IUB March 2019 - Scheme 6 Date of spend</t>
  </si>
  <si>
    <t>IUB March 2019 - Scheme 7</t>
  </si>
  <si>
    <t>IUB March 2019 - Scheme 7 Value</t>
  </si>
  <si>
    <t>IUB March 2019 - Scheme 7 Date of spend</t>
  </si>
  <si>
    <t>IUB March 2018 Description</t>
  </si>
  <si>
    <t>IUB March 2018 CFR</t>
  </si>
  <si>
    <t>IUB March 2018 Value</t>
  </si>
  <si>
    <t>IUB March 2018 ATD</t>
  </si>
  <si>
    <t>IUB March 2018 Remaining Balance</t>
  </si>
  <si>
    <t>IUB March 2018 Comments</t>
  </si>
  <si>
    <t>2018/19 Budget Monitoring</t>
  </si>
  <si>
    <t>Previous Year (2017/18) Actual Outturn (Pre-Populated from FINAL CFR)</t>
  </si>
  <si>
    <t>Original Governor Approved Budget 2018/19 (Pre-Populated)</t>
  </si>
  <si>
    <t>** Please see sheet d) IUB Reporting March 2019</t>
  </si>
  <si>
    <t>2018/2019</t>
  </si>
  <si>
    <t>Silsden Primary School</t>
  </si>
  <si>
    <t>2017/18</t>
  </si>
  <si>
    <t>Bought in Professional Services-Other (includes E28b)</t>
  </si>
  <si>
    <t>new IUB submission received in March 2018</t>
  </si>
  <si>
    <t>no new submission March 2018 but carrying over March 2017 schemes (or already agreed 2018/19 scheme)</t>
  </si>
  <si>
    <t>RCCO 2020/21</t>
  </si>
  <si>
    <t>Spend to Save 2020/21</t>
  </si>
  <si>
    <t>Contracts Review 2020/21</t>
  </si>
  <si>
    <t>Expansion 2020/21</t>
  </si>
  <si>
    <t>Reduction 2020/21</t>
  </si>
  <si>
    <t>Exceptional 2020/21</t>
  </si>
  <si>
    <t>Did the School have an IUB Scheme @ March 2017</t>
  </si>
  <si>
    <t>Is March 2018 IUB Only related to March 2017 Scheme?</t>
  </si>
  <si>
    <t>RCCO - Seems to  be slippage - do we know about this</t>
  </si>
  <si>
    <t>seems to be slippage - do we know about this?</t>
  </si>
  <si>
    <t>RCCO - 10% Roof / Gate</t>
  </si>
  <si>
    <t>BSF Contract Review</t>
  </si>
  <si>
    <t>RCCO - Fencing</t>
  </si>
  <si>
    <t>RCCO - Early Years Outdoor Play Area</t>
  </si>
  <si>
    <t>Budget Reduction protection</t>
  </si>
  <si>
    <t>no point referring to SFPG - imminent academy conversion</t>
  </si>
  <si>
    <t>reduction in reception numbers</t>
  </si>
  <si>
    <t>RCCO - Community Room</t>
  </si>
  <si>
    <t>RCCO - EY Outdoor Play Area</t>
  </si>
  <si>
    <t>RCCO - Mezzanine &amp; Office Extension</t>
  </si>
  <si>
    <t>SENCO &amp; TA employment</t>
  </si>
  <si>
    <t>RCCO - various schemes</t>
  </si>
  <si>
    <t>RCCO - unspecified</t>
  </si>
  <si>
    <t>Funding uncertainty</t>
  </si>
  <si>
    <t>- new schemes for spending after March 2019</t>
  </si>
  <si>
    <t>ok CFR is correct; SAP is incorrect</t>
  </si>
  <si>
    <t>Invoices paid beg of year for SLAs</t>
  </si>
  <si>
    <t>Headteacher</t>
  </si>
  <si>
    <t>Chair of Governors</t>
  </si>
  <si>
    <t>Green Tree Valley Primary School</t>
  </si>
  <si>
    <t>ABCD</t>
  </si>
  <si>
    <t>Additional early years funding expected for increased nursery numbers</t>
  </si>
  <si>
    <t>Expected increase in EHCP Pupils in September</t>
  </si>
  <si>
    <t>Free School Meals / Looked After Children funding</t>
  </si>
  <si>
    <t>Additional Essential Life Skills Grant expected in Autumn</t>
  </si>
  <si>
    <t xml:space="preserve">Additional income from new hall hire lettings during August </t>
  </si>
  <si>
    <t>Expenditure ahown in E19</t>
  </si>
  <si>
    <t>School Fund Contribution</t>
  </si>
  <si>
    <t xml:space="preserve">Recalculated UIFSM / PE Grant funding </t>
  </si>
  <si>
    <t>0.6 Appt Delayed until January - supply cover to be used</t>
  </si>
  <si>
    <t>2 x regrade</t>
  </si>
  <si>
    <t>Estimated overtime for increased lettings</t>
  </si>
  <si>
    <t>1 x addiional post from September</t>
  </si>
  <si>
    <t>Actual policy cost less than estimated</t>
  </si>
  <si>
    <t>Actual policy cost more than estimated</t>
  </si>
  <si>
    <t>Additional costs due to removal of trees</t>
  </si>
  <si>
    <t>Additional course for Sept new starter</t>
  </si>
  <si>
    <t>Additional cost for new cleaning equipment</t>
  </si>
  <si>
    <t>Allowing for increased usage in holidays (lettings)</t>
  </si>
  <si>
    <t>Cost advised by LA</t>
  </si>
  <si>
    <t>Hand Dryer repair and replacement part</t>
  </si>
  <si>
    <t>Savings made on iPad purchases</t>
  </si>
  <si>
    <t>Increasing cost of postage and stationery</t>
  </si>
  <si>
    <t>Policy increase for school trips</t>
  </si>
  <si>
    <t>Additional needed for vacancy cover autumn term</t>
  </si>
  <si>
    <t>Music lessons now taught in house</t>
  </si>
  <si>
    <t>School contribution to capital works</t>
  </si>
  <si>
    <t>Increasing numbers in breakfast club and after school club</t>
  </si>
  <si>
    <t>cost of estimated additional hours built in</t>
  </si>
  <si>
    <t>Contribution from revenue budget towards cost of extending Green Classroom and creation of library and quiet area</t>
  </si>
  <si>
    <t>Cost of extending Green Classroom and creation of library and quiet area</t>
  </si>
  <si>
    <t>Devolved Formula Capital  allocation for 2018-19</t>
  </si>
  <si>
    <t>Sandra Checkley</t>
  </si>
  <si>
    <t>Martin Walters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</si>
</sst>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_-;\-* #,##0_-;_-* &quot;-&quot;??_-;_-@_-"/>
    <numFmt numFmtId="165" formatCode="_(* #,##0_);_(* \(#,##0\);_(* &quot;-&quot;_);_(@_)"/>
    <numFmt numFmtId="166" formatCode="_-* #,##0.0_-;\-* #,##0.0_-;_-* &quot;-&quot;??_-;_-@_-"/>
    <numFmt numFmtId="167" formatCode="#,##0;\(#,##0\)"/>
    <numFmt numFmtId="168" formatCode="&quot;£&quot;#,##0"/>
  </numFmts>
  <fonts count="58">
    <font>
      <sz val="10"/>
      <name val="Arial"/>
    </font>
    <font>
      <sz val="10"/>
      <name val="Arial"/>
      <family val="2"/>
    </font>
    <font>
      <b/>
      <sz val="10"/>
      <name val="Arial"/>
      <family val="2"/>
    </font>
    <font>
      <sz val="12"/>
      <name val="Arial"/>
      <family val="2"/>
    </font>
    <font>
      <b/>
      <sz val="12"/>
      <name val="Arial"/>
      <family val="2"/>
    </font>
    <font>
      <sz val="12"/>
      <name val="Arial"/>
      <family val="2"/>
    </font>
    <font>
      <sz val="12"/>
      <color indexed="10"/>
      <name val="Arial"/>
      <family val="2"/>
    </font>
    <font>
      <sz val="10"/>
      <name val="Arial"/>
      <family val="2"/>
    </font>
    <font>
      <sz val="8"/>
      <name val="Arial"/>
      <family val="2"/>
    </font>
    <font>
      <b/>
      <u/>
      <sz val="10"/>
      <name val="Arial"/>
      <family val="2"/>
    </font>
    <font>
      <b/>
      <sz val="10"/>
      <color indexed="10"/>
      <name val="Arial"/>
      <family val="2"/>
    </font>
    <font>
      <b/>
      <u/>
      <sz val="12"/>
      <color indexed="10"/>
      <name val="Arial"/>
      <family val="2"/>
    </font>
    <font>
      <b/>
      <u/>
      <sz val="11"/>
      <name val="Arial"/>
      <family val="2"/>
    </font>
    <font>
      <b/>
      <i/>
      <u/>
      <sz val="11"/>
      <name val="Arial"/>
      <family val="2"/>
    </font>
    <font>
      <sz val="11"/>
      <name val="Arial"/>
      <family val="2"/>
    </font>
    <font>
      <b/>
      <sz val="11"/>
      <name val="Arial"/>
      <family val="2"/>
    </font>
    <font>
      <sz val="11"/>
      <name val="Arial"/>
      <family val="2"/>
    </font>
    <font>
      <b/>
      <sz val="11"/>
      <name val="Arial"/>
      <family val="2"/>
    </font>
    <font>
      <b/>
      <sz val="18"/>
      <name val="Arial"/>
      <family val="2"/>
    </font>
    <font>
      <sz val="8"/>
      <name val="Arial"/>
      <family val="2"/>
    </font>
    <font>
      <b/>
      <sz val="14"/>
      <name val="Arial"/>
      <family val="2"/>
    </font>
    <font>
      <sz val="14"/>
      <name val="Arial"/>
      <family val="2"/>
    </font>
    <font>
      <b/>
      <sz val="16"/>
      <name val="Arial"/>
      <family val="2"/>
    </font>
    <font>
      <b/>
      <i/>
      <u/>
      <sz val="12"/>
      <name val="Arial"/>
      <family val="2"/>
    </font>
    <font>
      <b/>
      <i/>
      <sz val="11"/>
      <name val="Arial"/>
      <family val="2"/>
    </font>
    <font>
      <i/>
      <sz val="11"/>
      <name val="Arial"/>
      <family val="2"/>
    </font>
    <font>
      <b/>
      <i/>
      <sz val="11"/>
      <color indexed="10"/>
      <name val="Arial"/>
      <family val="2"/>
    </font>
    <font>
      <b/>
      <u val="singleAccounting"/>
      <sz val="11"/>
      <name val="Arial"/>
      <family val="2"/>
    </font>
    <font>
      <b/>
      <u/>
      <sz val="16"/>
      <name val="Arial"/>
      <family val="2"/>
    </font>
    <font>
      <b/>
      <sz val="12"/>
      <color indexed="9"/>
      <name val="Arial"/>
      <family val="2"/>
    </font>
    <font>
      <sz val="9"/>
      <name val="Arial"/>
      <family val="2"/>
    </font>
    <font>
      <b/>
      <sz val="9"/>
      <name val="Arial"/>
      <family val="2"/>
    </font>
    <font>
      <u/>
      <sz val="10"/>
      <name val="Arial"/>
      <family val="2"/>
    </font>
    <font>
      <sz val="8"/>
      <name val="Calibri"/>
      <family val="2"/>
    </font>
    <font>
      <sz val="10"/>
      <name val="Helv"/>
      <charset val="204"/>
    </font>
    <font>
      <b/>
      <sz val="11"/>
      <color indexed="9"/>
      <name val="Arial"/>
      <family val="2"/>
    </font>
    <font>
      <b/>
      <sz val="9"/>
      <color indexed="10"/>
      <name val="Arial"/>
      <family val="2"/>
    </font>
    <font>
      <u/>
      <sz val="10"/>
      <name val="Arial"/>
      <family val="2"/>
    </font>
    <font>
      <b/>
      <u/>
      <sz val="9"/>
      <name val="Arial"/>
      <family val="2"/>
    </font>
    <font>
      <b/>
      <sz val="8"/>
      <color indexed="10"/>
      <name val="Arial"/>
      <family val="2"/>
    </font>
    <font>
      <sz val="12"/>
      <color indexed="12"/>
      <name val="Arial"/>
      <family val="2"/>
    </font>
    <font>
      <b/>
      <sz val="12"/>
      <color indexed="12"/>
      <name val="Arial"/>
      <family val="2"/>
    </font>
    <font>
      <b/>
      <sz val="11"/>
      <color indexed="12"/>
      <name val="Arial"/>
      <family val="2"/>
    </font>
    <font>
      <b/>
      <u/>
      <sz val="20"/>
      <name val="Arial"/>
      <family val="2"/>
    </font>
    <font>
      <sz val="14"/>
      <name val="Calibri"/>
      <family val="2"/>
    </font>
    <font>
      <sz val="8"/>
      <color indexed="81"/>
      <name val="Tahoma"/>
      <family val="2"/>
    </font>
    <font>
      <b/>
      <sz val="8"/>
      <color indexed="81"/>
      <name val="Tahoma"/>
      <family val="2"/>
    </font>
    <font>
      <b/>
      <i/>
      <sz val="14"/>
      <name val="Arial"/>
      <family val="2"/>
    </font>
    <font>
      <sz val="10"/>
      <color indexed="9"/>
      <name val="Helv"/>
      <charset val="204"/>
    </font>
    <font>
      <b/>
      <i/>
      <u/>
      <sz val="10"/>
      <color indexed="23"/>
      <name val="Arial"/>
      <family val="2"/>
    </font>
    <font>
      <i/>
      <sz val="11"/>
      <color indexed="23"/>
      <name val="Arial"/>
      <family val="2"/>
    </font>
    <font>
      <b/>
      <i/>
      <sz val="12"/>
      <color indexed="23"/>
      <name val="Arial"/>
      <family val="2"/>
    </font>
    <font>
      <sz val="10"/>
      <color indexed="10"/>
      <name val="Arial"/>
      <family val="2"/>
    </font>
    <font>
      <u/>
      <sz val="10"/>
      <color rgb="FFFF0000"/>
      <name val="Arial"/>
      <family val="2"/>
    </font>
    <font>
      <sz val="10"/>
      <color rgb="FFFF0000"/>
      <name val="Arial"/>
      <family val="2"/>
    </font>
    <font>
      <b/>
      <sz val="9"/>
      <color indexed="81"/>
      <name val="Tahoma"/>
      <family val="2"/>
    </font>
    <font>
      <sz val="9"/>
      <color indexed="81"/>
      <name val="Tahoma"/>
      <family val="2"/>
    </font>
    <font>
      <b/>
      <sz val="10"/>
      <color rgb="FFFF0000"/>
      <name val="Arial"/>
      <family val="2"/>
    </font>
  </fonts>
  <fills count="24">
    <fill>
      <patternFill patternType="none"/>
    </fill>
    <fill>
      <patternFill patternType="gray125"/>
    </fill>
    <fill>
      <patternFill patternType="solid">
        <fgColor indexed="23"/>
      </patternFill>
    </fill>
    <fill>
      <patternFill patternType="solid">
        <fgColor indexed="9"/>
        <bgColor indexed="64"/>
      </patternFill>
    </fill>
    <fill>
      <patternFill patternType="solid">
        <fgColor indexed="65"/>
        <bgColor indexed="64"/>
      </patternFill>
    </fill>
    <fill>
      <patternFill patternType="solid">
        <fgColor indexed="42"/>
        <bgColor indexed="64"/>
      </patternFill>
    </fill>
    <fill>
      <patternFill patternType="solid">
        <fgColor indexed="45"/>
        <bgColor indexed="64"/>
      </patternFill>
    </fill>
    <fill>
      <patternFill patternType="solid">
        <fgColor indexed="44"/>
        <bgColor indexed="64"/>
      </patternFill>
    </fill>
    <fill>
      <patternFill patternType="solid">
        <fgColor indexed="47"/>
        <bgColor indexed="64"/>
      </patternFill>
    </fill>
    <fill>
      <patternFill patternType="solid">
        <fgColor indexed="13"/>
        <bgColor indexed="64"/>
      </patternFill>
    </fill>
    <fill>
      <patternFill patternType="solid">
        <fgColor indexed="55"/>
        <bgColor indexed="64"/>
      </patternFill>
    </fill>
    <fill>
      <patternFill patternType="solid">
        <fgColor indexed="49"/>
        <bgColor indexed="64"/>
      </patternFill>
    </fill>
    <fill>
      <patternFill patternType="solid">
        <fgColor indexed="11"/>
        <bgColor indexed="64"/>
      </patternFill>
    </fill>
    <fill>
      <patternFill patternType="solid">
        <fgColor theme="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indexed="4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3300"/>
        <bgColor indexed="64"/>
      </patternFill>
    </fill>
    <fill>
      <patternFill patternType="solid">
        <fgColor theme="0" tint="-0.249977111117893"/>
        <bgColor indexed="64"/>
      </patternFill>
    </fill>
    <fill>
      <patternFill patternType="solid">
        <fgColor theme="9" tint="0.79998168889431442"/>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top/>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22"/>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0" fontId="1" fillId="2" borderId="0"/>
    <xf numFmtId="0" fontId="35" fillId="2" borderId="0"/>
    <xf numFmtId="9" fontId="1" fillId="0" borderId="0" applyFont="0" applyFill="0" applyBorder="0" applyAlignment="0" applyProtection="0"/>
  </cellStyleXfs>
  <cellXfs count="594">
    <xf numFmtId="0" fontId="0" fillId="0" borderId="0" xfId="0"/>
    <xf numFmtId="3" fontId="4" fillId="0" borderId="1" xfId="1" applyNumberFormat="1" applyFont="1" applyFill="1" applyBorder="1" applyAlignment="1" applyProtection="1">
      <alignment horizontal="right"/>
      <protection hidden="1"/>
    </xf>
    <xf numFmtId="0" fontId="14" fillId="3" borderId="0" xfId="0" applyFont="1" applyFill="1" applyProtection="1">
      <protection hidden="1"/>
    </xf>
    <xf numFmtId="0" fontId="15" fillId="3" borderId="0" xfId="0" applyFont="1" applyFill="1" applyAlignment="1" applyProtection="1">
      <alignment horizontal="right"/>
      <protection hidden="1"/>
    </xf>
    <xf numFmtId="0" fontId="24" fillId="3" borderId="0" xfId="0" applyFont="1" applyFill="1" applyBorder="1" applyAlignment="1" applyProtection="1">
      <alignment horizontal="center"/>
      <protection hidden="1"/>
    </xf>
    <xf numFmtId="0" fontId="24" fillId="3" borderId="0" xfId="0" applyFont="1" applyFill="1" applyBorder="1" applyAlignment="1" applyProtection="1">
      <alignment horizontal="center" vertical="center"/>
      <protection hidden="1"/>
    </xf>
    <xf numFmtId="165" fontId="4" fillId="0" borderId="0" xfId="1" applyNumberFormat="1" applyFont="1" applyFill="1" applyBorder="1" applyProtection="1">
      <protection hidden="1"/>
    </xf>
    <xf numFmtId="165" fontId="4" fillId="0" borderId="2" xfId="1" applyNumberFormat="1" applyFont="1" applyFill="1" applyBorder="1" applyProtection="1">
      <protection hidden="1"/>
    </xf>
    <xf numFmtId="0" fontId="30" fillId="3" borderId="0" xfId="0" applyFont="1" applyFill="1" applyBorder="1" applyProtection="1">
      <protection hidden="1"/>
    </xf>
    <xf numFmtId="0" fontId="30" fillId="3" borderId="0" xfId="0" applyFont="1" applyFill="1" applyProtection="1">
      <protection hidden="1"/>
    </xf>
    <xf numFmtId="0" fontId="30" fillId="3" borderId="0" xfId="0" applyFont="1" applyFill="1" applyBorder="1" applyAlignment="1" applyProtection="1">
      <alignment horizontal="left"/>
      <protection hidden="1"/>
    </xf>
    <xf numFmtId="0" fontId="30" fillId="3" borderId="0" xfId="0" applyFont="1" applyFill="1" applyAlignment="1" applyProtection="1">
      <alignment horizontal="left"/>
      <protection hidden="1"/>
    </xf>
    <xf numFmtId="0" fontId="3" fillId="3" borderId="0" xfId="0" applyFont="1" applyFill="1" applyAlignment="1" applyProtection="1">
      <alignment vertical="center"/>
      <protection hidden="1"/>
    </xf>
    <xf numFmtId="0" fontId="0" fillId="3" borderId="0" xfId="0" applyFill="1"/>
    <xf numFmtId="0" fontId="33" fillId="4" borderId="0" xfId="0" applyFont="1" applyFill="1" applyProtection="1">
      <protection hidden="1"/>
    </xf>
    <xf numFmtId="0" fontId="33" fillId="4" borderId="0" xfId="0" applyFont="1" applyFill="1" applyAlignment="1" applyProtection="1">
      <alignment horizontal="center"/>
      <protection hidden="1"/>
    </xf>
    <xf numFmtId="3" fontId="5" fillId="5" borderId="3" xfId="1" applyNumberFormat="1" applyFont="1" applyFill="1" applyBorder="1" applyAlignment="1" applyProtection="1">
      <alignment horizontal="right"/>
      <protection locked="0"/>
    </xf>
    <xf numFmtId="3" fontId="5" fillId="5" borderId="4" xfId="1" applyNumberFormat="1" applyFont="1" applyFill="1" applyBorder="1" applyAlignment="1" applyProtection="1">
      <alignment horizontal="right"/>
      <protection locked="0"/>
    </xf>
    <xf numFmtId="3" fontId="4" fillId="3" borderId="1" xfId="1" applyNumberFormat="1" applyFont="1" applyFill="1" applyBorder="1" applyAlignment="1" applyProtection="1">
      <alignment horizontal="right"/>
      <protection hidden="1"/>
    </xf>
    <xf numFmtId="3" fontId="4" fillId="0" borderId="0" xfId="1" applyNumberFormat="1" applyFont="1" applyFill="1" applyBorder="1" applyAlignment="1" applyProtection="1">
      <alignment horizontal="right"/>
      <protection hidden="1"/>
    </xf>
    <xf numFmtId="0" fontId="0" fillId="0" borderId="0" xfId="0" applyProtection="1">
      <protection hidden="1"/>
    </xf>
    <xf numFmtId="0" fontId="22" fillId="0" borderId="0" xfId="0" applyFont="1" applyAlignment="1" applyProtection="1">
      <protection hidden="1"/>
    </xf>
    <xf numFmtId="0" fontId="2" fillId="0" borderId="0" xfId="0" applyFont="1" applyProtection="1">
      <protection hidden="1"/>
    </xf>
    <xf numFmtId="0" fontId="2" fillId="0" borderId="0" xfId="0" applyFont="1" applyAlignment="1" applyProtection="1">
      <alignment horizontal="left"/>
      <protection hidden="1"/>
    </xf>
    <xf numFmtId="0" fontId="2" fillId="0" borderId="0" xfId="0" applyFont="1" applyAlignment="1" applyProtection="1">
      <alignment horizontal="right"/>
      <protection hidden="1"/>
    </xf>
    <xf numFmtId="0" fontId="2" fillId="0" borderId="0" xfId="0" applyFont="1" applyAlignment="1" applyProtection="1">
      <alignment horizontal="center"/>
      <protection hidden="1"/>
    </xf>
    <xf numFmtId="164" fontId="0" fillId="0" borderId="0" xfId="1" applyNumberFormat="1" applyFont="1" applyProtection="1">
      <protection hidden="1"/>
    </xf>
    <xf numFmtId="164" fontId="0" fillId="0" borderId="0" xfId="1" applyNumberFormat="1" applyFont="1" applyBorder="1" applyProtection="1">
      <protection hidden="1"/>
    </xf>
    <xf numFmtId="0" fontId="2" fillId="0" borderId="0" xfId="0" applyFont="1" applyBorder="1"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2" fillId="0" borderId="5" xfId="0" applyFont="1" applyBorder="1" applyProtection="1">
      <protection hidden="1"/>
    </xf>
    <xf numFmtId="0" fontId="0" fillId="0" borderId="0" xfId="0" applyBorder="1" applyProtection="1">
      <protection hidden="1"/>
    </xf>
    <xf numFmtId="165" fontId="7" fillId="0" borderId="0" xfId="1" applyNumberFormat="1" applyFont="1" applyFill="1" applyBorder="1" applyAlignment="1" applyProtection="1">
      <alignment horizontal="right"/>
      <protection hidden="1"/>
    </xf>
    <xf numFmtId="0" fontId="0" fillId="0" borderId="0" xfId="0" applyAlignment="1" applyProtection="1">
      <alignment horizontal="right"/>
      <protection hidden="1"/>
    </xf>
    <xf numFmtId="0" fontId="0" fillId="0" borderId="2" xfId="0" applyBorder="1" applyProtection="1">
      <protection hidden="1"/>
    </xf>
    <xf numFmtId="0" fontId="0" fillId="0" borderId="8" xfId="0" applyBorder="1" applyProtection="1">
      <protection hidden="1"/>
    </xf>
    <xf numFmtId="0" fontId="0" fillId="0" borderId="9" xfId="0" applyBorder="1" applyProtection="1">
      <protection hidden="1"/>
    </xf>
    <xf numFmtId="0" fontId="31" fillId="3" borderId="0" xfId="0" applyFont="1" applyFill="1" applyBorder="1" applyAlignment="1" applyProtection="1">
      <alignment horizontal="left"/>
      <protection hidden="1"/>
    </xf>
    <xf numFmtId="0" fontId="2" fillId="6" borderId="5" xfId="0" applyFont="1" applyFill="1" applyBorder="1" applyProtection="1">
      <protection hidden="1"/>
    </xf>
    <xf numFmtId="0" fontId="0" fillId="6" borderId="6" xfId="0" applyFill="1" applyBorder="1" applyProtection="1">
      <protection hidden="1"/>
    </xf>
    <xf numFmtId="0" fontId="0" fillId="6" borderId="7" xfId="0" applyFill="1" applyBorder="1" applyProtection="1">
      <protection hidden="1"/>
    </xf>
    <xf numFmtId="164" fontId="7" fillId="0" borderId="0" xfId="1" applyNumberFormat="1" applyFont="1" applyFill="1" applyBorder="1" applyAlignment="1" applyProtection="1">
      <alignment horizontal="right"/>
      <protection hidden="1"/>
    </xf>
    <xf numFmtId="164" fontId="18" fillId="0" borderId="0" xfId="1" applyNumberFormat="1" applyFont="1" applyBorder="1" applyAlignment="1" applyProtection="1">
      <alignment horizontal="center"/>
      <protection hidden="1"/>
    </xf>
    <xf numFmtId="164" fontId="18" fillId="0" borderId="0" xfId="1" applyNumberFormat="1" applyFont="1" applyBorder="1" applyAlignment="1" applyProtection="1">
      <alignment horizontal="left"/>
      <protection hidden="1"/>
    </xf>
    <xf numFmtId="164" fontId="4" fillId="0" borderId="0" xfId="1" applyNumberFormat="1" applyFont="1" applyBorder="1" applyAlignment="1" applyProtection="1">
      <alignment horizontal="left"/>
      <protection hidden="1"/>
    </xf>
    <xf numFmtId="0" fontId="22" fillId="0" borderId="0" xfId="0" applyFont="1" applyAlignment="1" applyProtection="1">
      <alignment horizontal="center" vertical="center"/>
      <protection hidden="1"/>
    </xf>
    <xf numFmtId="49" fontId="29" fillId="3" borderId="0" xfId="1" applyNumberFormat="1" applyFont="1" applyFill="1" applyBorder="1" applyAlignment="1" applyProtection="1">
      <alignment horizontal="center"/>
      <protection hidden="1"/>
    </xf>
    <xf numFmtId="164" fontId="29" fillId="3" borderId="0" xfId="1" applyNumberFormat="1" applyFont="1" applyFill="1" applyBorder="1" applyAlignment="1" applyProtection="1">
      <alignment horizontal="center"/>
      <protection hidden="1"/>
    </xf>
    <xf numFmtId="164" fontId="5" fillId="0" borderId="0" xfId="1" applyNumberFormat="1" applyFont="1" applyProtection="1">
      <protection hidden="1"/>
    </xf>
    <xf numFmtId="164" fontId="22" fillId="3" borderId="10" xfId="1" applyNumberFormat="1" applyFont="1" applyFill="1" applyBorder="1" applyAlignment="1" applyProtection="1">
      <alignment horizontal="center" vertical="center"/>
      <protection hidden="1"/>
    </xf>
    <xf numFmtId="164" fontId="12" fillId="0" borderId="10" xfId="1" applyNumberFormat="1" applyFont="1" applyBorder="1" applyAlignment="1" applyProtection="1">
      <alignment horizontal="center"/>
      <protection hidden="1"/>
    </xf>
    <xf numFmtId="164" fontId="12" fillId="0" borderId="0" xfId="1" applyNumberFormat="1" applyFont="1" applyBorder="1" applyAlignment="1" applyProtection="1">
      <alignment horizontal="left"/>
      <protection hidden="1"/>
    </xf>
    <xf numFmtId="164" fontId="4" fillId="0" borderId="2" xfId="1" applyNumberFormat="1" applyFont="1" applyFill="1" applyBorder="1" applyAlignment="1" applyProtection="1">
      <alignment horizontal="center"/>
      <protection hidden="1"/>
    </xf>
    <xf numFmtId="164" fontId="3" fillId="0" borderId="0" xfId="1" applyNumberFormat="1" applyFont="1" applyBorder="1" applyProtection="1">
      <protection hidden="1"/>
    </xf>
    <xf numFmtId="164" fontId="14" fillId="0" borderId="10" xfId="1" applyNumberFormat="1" applyFont="1" applyBorder="1" applyAlignment="1" applyProtection="1">
      <alignment horizontal="center"/>
      <protection hidden="1"/>
    </xf>
    <xf numFmtId="164" fontId="14" fillId="0" borderId="0" xfId="1" applyNumberFormat="1" applyFont="1" applyBorder="1" applyProtection="1">
      <protection hidden="1"/>
    </xf>
    <xf numFmtId="164" fontId="0" fillId="0" borderId="11" xfId="1" applyNumberFormat="1" applyFont="1" applyBorder="1" applyProtection="1">
      <protection hidden="1"/>
    </xf>
    <xf numFmtId="164" fontId="14" fillId="0" borderId="10" xfId="1" applyNumberFormat="1" applyFont="1" applyFill="1" applyBorder="1" applyAlignment="1" applyProtection="1">
      <alignment horizontal="center"/>
      <protection hidden="1"/>
    </xf>
    <xf numFmtId="164" fontId="14" fillId="0" borderId="0" xfId="1" applyNumberFormat="1" applyFont="1" applyFill="1" applyBorder="1" applyProtection="1">
      <protection hidden="1"/>
    </xf>
    <xf numFmtId="164" fontId="15" fillId="0" borderId="0" xfId="1" applyNumberFormat="1" applyFont="1" applyBorder="1" applyProtection="1">
      <protection hidden="1"/>
    </xf>
    <xf numFmtId="164" fontId="4" fillId="0" borderId="0" xfId="1" applyNumberFormat="1" applyFont="1" applyFill="1" applyBorder="1" applyAlignment="1" applyProtection="1">
      <alignment horizontal="center"/>
      <protection hidden="1"/>
    </xf>
    <xf numFmtId="164" fontId="2" fillId="0" borderId="0" xfId="1" applyNumberFormat="1" applyFont="1" applyBorder="1" applyProtection="1">
      <protection hidden="1"/>
    </xf>
    <xf numFmtId="164" fontId="27" fillId="0" borderId="10" xfId="1" applyNumberFormat="1" applyFont="1" applyBorder="1" applyAlignment="1" applyProtection="1">
      <alignment horizontal="center"/>
      <protection hidden="1"/>
    </xf>
    <xf numFmtId="164" fontId="15" fillId="0" borderId="10" xfId="1" applyNumberFormat="1" applyFont="1" applyBorder="1" applyAlignment="1" applyProtection="1">
      <alignment horizontal="left"/>
      <protection hidden="1"/>
    </xf>
    <xf numFmtId="164" fontId="4" fillId="0" borderId="0" xfId="1" applyNumberFormat="1" applyFont="1" applyBorder="1" applyProtection="1">
      <protection hidden="1"/>
    </xf>
    <xf numFmtId="164" fontId="2" fillId="0" borderId="11" xfId="1" applyNumberFormat="1" applyFont="1" applyBorder="1" applyProtection="1">
      <protection hidden="1"/>
    </xf>
    <xf numFmtId="164" fontId="14" fillId="0" borderId="10" xfId="1" applyNumberFormat="1" applyFont="1" applyBorder="1" applyAlignment="1" applyProtection="1">
      <alignment horizontal="left"/>
      <protection hidden="1"/>
    </xf>
    <xf numFmtId="164" fontId="6" fillId="0" borderId="0" xfId="1" applyNumberFormat="1" applyFont="1" applyFill="1" applyBorder="1" applyAlignment="1" applyProtection="1">
      <alignment horizontal="center"/>
      <protection hidden="1"/>
    </xf>
    <xf numFmtId="164" fontId="12" fillId="0" borderId="10" xfId="1" applyNumberFormat="1" applyFont="1" applyBorder="1" applyAlignment="1" applyProtection="1">
      <alignment horizontal="left"/>
      <protection hidden="1"/>
    </xf>
    <xf numFmtId="164" fontId="3" fillId="0" borderId="0" xfId="1" applyNumberFormat="1" applyFont="1" applyFill="1" applyBorder="1" applyProtection="1">
      <protection hidden="1"/>
    </xf>
    <xf numFmtId="165" fontId="4" fillId="3" borderId="0" xfId="1" applyNumberFormat="1" applyFont="1" applyFill="1" applyBorder="1" applyProtection="1">
      <protection hidden="1"/>
    </xf>
    <xf numFmtId="164" fontId="21" fillId="0" borderId="0" xfId="1" applyNumberFormat="1" applyFont="1" applyBorder="1" applyProtection="1">
      <protection hidden="1"/>
    </xf>
    <xf numFmtId="164" fontId="21" fillId="0" borderId="11" xfId="1" applyNumberFormat="1" applyFont="1" applyBorder="1" applyProtection="1">
      <protection hidden="1"/>
    </xf>
    <xf numFmtId="3" fontId="20" fillId="3" borderId="0" xfId="1" applyNumberFormat="1" applyFont="1" applyFill="1" applyBorder="1" applyAlignment="1" applyProtection="1">
      <alignment horizontal="right"/>
      <protection hidden="1"/>
    </xf>
    <xf numFmtId="164" fontId="14" fillId="0" borderId="8" xfId="1" applyNumberFormat="1" applyFont="1" applyBorder="1" applyAlignment="1" applyProtection="1">
      <alignment horizontal="left"/>
      <protection hidden="1"/>
    </xf>
    <xf numFmtId="164" fontId="14" fillId="0" borderId="2" xfId="1" applyNumberFormat="1" applyFont="1" applyBorder="1" applyProtection="1">
      <protection hidden="1"/>
    </xf>
    <xf numFmtId="165" fontId="4" fillId="3" borderId="2" xfId="1" applyNumberFormat="1" applyFont="1" applyFill="1" applyBorder="1" applyProtection="1">
      <protection hidden="1"/>
    </xf>
    <xf numFmtId="164" fontId="3" fillId="0" borderId="2" xfId="1" applyNumberFormat="1" applyFont="1" applyBorder="1" applyProtection="1">
      <protection hidden="1"/>
    </xf>
    <xf numFmtId="164" fontId="0" fillId="0" borderId="2" xfId="1" applyNumberFormat="1" applyFont="1" applyBorder="1" applyProtection="1">
      <protection hidden="1"/>
    </xf>
    <xf numFmtId="164" fontId="16" fillId="0" borderId="0" xfId="1" applyNumberFormat="1" applyFont="1" applyBorder="1" applyProtection="1">
      <protection hidden="1"/>
    </xf>
    <xf numFmtId="164" fontId="16" fillId="0" borderId="10" xfId="1" applyNumberFormat="1" applyFont="1" applyBorder="1" applyAlignment="1" applyProtection="1">
      <alignment horizontal="left"/>
      <protection hidden="1"/>
    </xf>
    <xf numFmtId="164" fontId="17" fillId="0" borderId="10" xfId="1" applyNumberFormat="1" applyFont="1" applyBorder="1" applyAlignment="1" applyProtection="1">
      <alignment horizontal="left"/>
      <protection hidden="1"/>
    </xf>
    <xf numFmtId="164" fontId="17" fillId="0" borderId="0" xfId="1" applyNumberFormat="1" applyFont="1" applyBorder="1" applyProtection="1">
      <protection hidden="1"/>
    </xf>
    <xf numFmtId="164" fontId="2" fillId="0" borderId="12" xfId="1" applyNumberFormat="1" applyFont="1" applyBorder="1" applyProtection="1">
      <protection hidden="1"/>
    </xf>
    <xf numFmtId="164" fontId="0" fillId="0" borderId="0" xfId="1" applyNumberFormat="1" applyFont="1" applyFill="1" applyBorder="1" applyProtection="1">
      <protection hidden="1"/>
    </xf>
    <xf numFmtId="164" fontId="16" fillId="0" borderId="8" xfId="1" applyNumberFormat="1" applyFont="1" applyBorder="1" applyAlignment="1" applyProtection="1">
      <alignment horizontal="left"/>
      <protection hidden="1"/>
    </xf>
    <xf numFmtId="164" fontId="3" fillId="0" borderId="2" xfId="1" applyNumberFormat="1" applyFont="1" applyFill="1" applyBorder="1" applyProtection="1">
      <protection hidden="1"/>
    </xf>
    <xf numFmtId="164" fontId="16" fillId="0" borderId="0" xfId="1" applyNumberFormat="1" applyFont="1" applyAlignment="1" applyProtection="1">
      <alignment horizontal="left"/>
      <protection hidden="1"/>
    </xf>
    <xf numFmtId="164" fontId="16" fillId="0" borderId="0" xfId="1" applyNumberFormat="1" applyFont="1" applyProtection="1">
      <protection hidden="1"/>
    </xf>
    <xf numFmtId="164" fontId="3" fillId="0" borderId="0" xfId="1" applyNumberFormat="1" applyFont="1" applyFill="1" applyProtection="1">
      <protection hidden="1"/>
    </xf>
    <xf numFmtId="164" fontId="3" fillId="0" borderId="0" xfId="1" applyNumberFormat="1" applyFont="1" applyProtection="1">
      <protection hidden="1"/>
    </xf>
    <xf numFmtId="164" fontId="0" fillId="0" borderId="0" xfId="1" applyNumberFormat="1" applyFont="1" applyAlignment="1" applyProtection="1">
      <alignment horizontal="left"/>
      <protection hidden="1"/>
    </xf>
    <xf numFmtId="1" fontId="3" fillId="0" borderId="0" xfId="1" applyNumberFormat="1" applyFont="1" applyFill="1" applyBorder="1" applyProtection="1">
      <protection hidden="1"/>
    </xf>
    <xf numFmtId="1" fontId="19" fillId="0" borderId="0" xfId="0" applyNumberFormat="1" applyFont="1" applyFill="1" applyProtection="1">
      <protection hidden="1"/>
    </xf>
    <xf numFmtId="0" fontId="19" fillId="0" borderId="0" xfId="0" applyFont="1" applyFill="1" applyProtection="1">
      <protection hidden="1"/>
    </xf>
    <xf numFmtId="3" fontId="20" fillId="0" borderId="0" xfId="1" applyNumberFormat="1" applyFont="1" applyFill="1" applyBorder="1" applyAlignment="1" applyProtection="1">
      <alignment horizontal="right"/>
      <protection hidden="1"/>
    </xf>
    <xf numFmtId="3" fontId="4" fillId="3" borderId="0" xfId="1" applyNumberFormat="1" applyFont="1" applyFill="1" applyBorder="1" applyAlignment="1" applyProtection="1">
      <alignment horizontal="right"/>
      <protection hidden="1"/>
    </xf>
    <xf numFmtId="0" fontId="0" fillId="3" borderId="0" xfId="0" applyFill="1" applyProtection="1">
      <protection hidden="1"/>
    </xf>
    <xf numFmtId="164" fontId="0" fillId="3" borderId="0" xfId="1" applyNumberFormat="1" applyFont="1" applyFill="1" applyProtection="1">
      <protection hidden="1"/>
    </xf>
    <xf numFmtId="164" fontId="16" fillId="3" borderId="0" xfId="1" applyNumberFormat="1" applyFont="1" applyFill="1" applyAlignment="1" applyProtection="1">
      <alignment horizontal="left"/>
      <protection hidden="1"/>
    </xf>
    <xf numFmtId="164" fontId="16" fillId="3" borderId="0" xfId="1" applyNumberFormat="1" applyFont="1" applyFill="1" applyProtection="1">
      <protection hidden="1"/>
    </xf>
    <xf numFmtId="164" fontId="3" fillId="3" borderId="0" xfId="1" applyNumberFormat="1" applyFont="1" applyFill="1" applyProtection="1">
      <protection hidden="1"/>
    </xf>
    <xf numFmtId="164" fontId="15" fillId="3" borderId="0" xfId="1" applyNumberFormat="1" applyFont="1" applyFill="1" applyProtection="1">
      <protection hidden="1"/>
    </xf>
    <xf numFmtId="164" fontId="3" fillId="3" borderId="0" xfId="1" applyNumberFormat="1" applyFont="1" applyFill="1" applyBorder="1" applyProtection="1">
      <protection hidden="1"/>
    </xf>
    <xf numFmtId="164" fontId="0" fillId="0" borderId="0" xfId="1" applyNumberFormat="1" applyFont="1" applyBorder="1" applyAlignment="1" applyProtection="1">
      <alignment horizontal="left"/>
      <protection hidden="1"/>
    </xf>
    <xf numFmtId="164" fontId="0" fillId="3" borderId="13" xfId="1" applyNumberFormat="1" applyFont="1" applyFill="1" applyBorder="1" applyProtection="1">
      <protection hidden="1"/>
    </xf>
    <xf numFmtId="164" fontId="0" fillId="3" borderId="0" xfId="1" applyNumberFormat="1" applyFont="1" applyFill="1" applyAlignment="1" applyProtection="1">
      <alignment horizontal="left"/>
      <protection hidden="1"/>
    </xf>
    <xf numFmtId="164" fontId="15" fillId="3" borderId="0" xfId="1" applyNumberFormat="1" applyFont="1" applyFill="1" applyBorder="1" applyAlignment="1" applyProtection="1">
      <alignment horizontal="center"/>
      <protection hidden="1"/>
    </xf>
    <xf numFmtId="164" fontId="14" fillId="3" borderId="0" xfId="1" applyNumberFormat="1" applyFont="1" applyFill="1" applyBorder="1" applyProtection="1">
      <protection hidden="1"/>
    </xf>
    <xf numFmtId="164" fontId="15" fillId="3" borderId="0" xfId="1" applyNumberFormat="1" applyFont="1" applyFill="1" applyBorder="1" applyAlignment="1" applyProtection="1">
      <alignment horizontal="left"/>
      <protection hidden="1"/>
    </xf>
    <xf numFmtId="0" fontId="23" fillId="3" borderId="0" xfId="0" applyFont="1" applyFill="1" applyAlignment="1" applyProtection="1">
      <alignment horizontal="left"/>
      <protection hidden="1"/>
    </xf>
    <xf numFmtId="164" fontId="13" fillId="3" borderId="0" xfId="1" applyNumberFormat="1" applyFont="1" applyFill="1" applyBorder="1" applyAlignment="1" applyProtection="1">
      <alignment horizontal="left"/>
      <protection hidden="1"/>
    </xf>
    <xf numFmtId="0" fontId="14" fillId="3" borderId="0" xfId="0" applyFont="1" applyFill="1" applyAlignment="1" applyProtection="1">
      <alignment horizontal="left"/>
      <protection hidden="1"/>
    </xf>
    <xf numFmtId="0" fontId="14" fillId="3" borderId="0" xfId="0" applyFont="1" applyFill="1" applyAlignment="1" applyProtection="1">
      <alignment vertical="center"/>
      <protection hidden="1"/>
    </xf>
    <xf numFmtId="0" fontId="25" fillId="3" borderId="0" xfId="0" applyFont="1" applyFill="1" applyAlignment="1" applyProtection="1">
      <alignment vertical="center"/>
      <protection hidden="1"/>
    </xf>
    <xf numFmtId="0" fontId="25" fillId="3" borderId="0" xfId="0" applyFont="1" applyFill="1" applyProtection="1">
      <protection hidden="1"/>
    </xf>
    <xf numFmtId="49" fontId="15" fillId="3" borderId="0" xfId="0" applyNumberFormat="1" applyFont="1" applyFill="1" applyAlignment="1" applyProtection="1">
      <alignment horizontal="right"/>
      <protection hidden="1"/>
    </xf>
    <xf numFmtId="0" fontId="25" fillId="3" borderId="0" xfId="0" applyFont="1" applyFill="1" applyAlignment="1" applyProtection="1">
      <alignment horizontal="left"/>
      <protection hidden="1"/>
    </xf>
    <xf numFmtId="164" fontId="2" fillId="3" borderId="0" xfId="1" applyNumberFormat="1" applyFont="1" applyFill="1" applyBorder="1" applyAlignment="1" applyProtection="1">
      <alignment horizontal="left" wrapText="1"/>
      <protection hidden="1"/>
    </xf>
    <xf numFmtId="3" fontId="3" fillId="5" borderId="7" xfId="1" applyNumberFormat="1" applyFont="1" applyFill="1" applyBorder="1" applyAlignment="1" applyProtection="1">
      <alignment horizontal="right"/>
      <protection locked="0"/>
    </xf>
    <xf numFmtId="164" fontId="2" fillId="0" borderId="14" xfId="1" applyNumberFormat="1" applyFont="1" applyFill="1" applyBorder="1" applyAlignment="1" applyProtection="1">
      <alignment horizontal="right" wrapText="1"/>
      <protection hidden="1"/>
    </xf>
    <xf numFmtId="164" fontId="4" fillId="3" borderId="15" xfId="1" applyNumberFormat="1" applyFont="1" applyFill="1" applyBorder="1" applyProtection="1">
      <protection hidden="1"/>
    </xf>
    <xf numFmtId="3" fontId="4" fillId="3" borderId="16" xfId="1" applyNumberFormat="1" applyFont="1" applyFill="1" applyBorder="1" applyAlignment="1" applyProtection="1">
      <alignment horizontal="right"/>
      <protection hidden="1"/>
    </xf>
    <xf numFmtId="164" fontId="3" fillId="3" borderId="17" xfId="1" applyNumberFormat="1" applyFont="1" applyFill="1" applyBorder="1" applyProtection="1">
      <protection hidden="1"/>
    </xf>
    <xf numFmtId="164" fontId="3" fillId="3" borderId="0" xfId="1" applyNumberFormat="1" applyFont="1" applyFill="1" applyBorder="1" applyAlignment="1" applyProtection="1">
      <alignment horizontal="left"/>
      <protection hidden="1"/>
    </xf>
    <xf numFmtId="164" fontId="0" fillId="3" borderId="0" xfId="1" applyNumberFormat="1" applyFont="1" applyFill="1" applyBorder="1" applyAlignment="1" applyProtection="1">
      <alignment horizontal="left"/>
      <protection hidden="1"/>
    </xf>
    <xf numFmtId="0" fontId="16" fillId="3" borderId="0" xfId="0" applyFont="1" applyFill="1" applyAlignment="1" applyProtection="1">
      <alignment horizontal="left"/>
      <protection hidden="1"/>
    </xf>
    <xf numFmtId="168" fontId="15" fillId="3" borderId="0" xfId="0" applyNumberFormat="1" applyFont="1" applyFill="1" applyBorder="1" applyAlignment="1" applyProtection="1">
      <alignment horizontal="right" wrapText="1"/>
      <protection hidden="1"/>
    </xf>
    <xf numFmtId="164" fontId="1" fillId="3" borderId="0" xfId="1" applyNumberFormat="1" applyFont="1" applyFill="1" applyAlignment="1" applyProtection="1">
      <alignment horizontal="left"/>
      <protection hidden="1"/>
    </xf>
    <xf numFmtId="0" fontId="16" fillId="7" borderId="0" xfId="0" applyFont="1" applyFill="1" applyAlignment="1" applyProtection="1">
      <alignment horizontal="left"/>
      <protection hidden="1"/>
    </xf>
    <xf numFmtId="164" fontId="15" fillId="7" borderId="0" xfId="1" applyNumberFormat="1" applyFont="1" applyFill="1" applyAlignment="1" applyProtection="1">
      <alignment horizontal="left"/>
      <protection hidden="1"/>
    </xf>
    <xf numFmtId="3" fontId="14" fillId="5" borderId="4" xfId="1" applyNumberFormat="1" applyFont="1" applyFill="1" applyBorder="1" applyAlignment="1" applyProtection="1">
      <alignment horizontal="right"/>
      <protection locked="0"/>
    </xf>
    <xf numFmtId="0" fontId="22" fillId="0" borderId="0" xfId="0" applyFont="1" applyAlignment="1" applyProtection="1">
      <alignment horizontal="center"/>
      <protection hidden="1"/>
    </xf>
    <xf numFmtId="0" fontId="36" fillId="3" borderId="0" xfId="0" applyFont="1" applyFill="1" applyBorder="1" applyProtection="1">
      <protection hidden="1"/>
    </xf>
    <xf numFmtId="0" fontId="34" fillId="3" borderId="0" xfId="0" applyFont="1" applyFill="1" applyAlignment="1" applyProtection="1">
      <alignment horizontal="left"/>
      <protection hidden="1"/>
    </xf>
    <xf numFmtId="0" fontId="34" fillId="3" borderId="0" xfId="0" applyFont="1" applyFill="1" applyProtection="1">
      <protection hidden="1"/>
    </xf>
    <xf numFmtId="0" fontId="2" fillId="3" borderId="0" xfId="0" applyFont="1" applyFill="1" applyProtection="1">
      <protection hidden="1"/>
    </xf>
    <xf numFmtId="0" fontId="34" fillId="3" borderId="18" xfId="0" applyFont="1" applyFill="1" applyBorder="1" applyProtection="1">
      <protection hidden="1"/>
    </xf>
    <xf numFmtId="0" fontId="34" fillId="6" borderId="18" xfId="0" applyFont="1" applyFill="1" applyBorder="1" applyProtection="1">
      <protection hidden="1"/>
    </xf>
    <xf numFmtId="0" fontId="37" fillId="3" borderId="18" xfId="0" applyFont="1" applyFill="1" applyBorder="1" applyProtection="1">
      <protection hidden="1"/>
    </xf>
    <xf numFmtId="0" fontId="34" fillId="3" borderId="19" xfId="0" applyFont="1" applyFill="1" applyBorder="1" applyProtection="1">
      <protection hidden="1"/>
    </xf>
    <xf numFmtId="0" fontId="37" fillId="6" borderId="19" xfId="0" applyFont="1" applyFill="1" applyBorder="1" applyProtection="1">
      <protection hidden="1"/>
    </xf>
    <xf numFmtId="0" fontId="34" fillId="3" borderId="20" xfId="0" applyFont="1" applyFill="1" applyBorder="1" applyProtection="1">
      <protection hidden="1"/>
    </xf>
    <xf numFmtId="0" fontId="34" fillId="6" borderId="20" xfId="0" applyFont="1" applyFill="1" applyBorder="1" applyProtection="1">
      <protection hidden="1"/>
    </xf>
    <xf numFmtId="0" fontId="2" fillId="3" borderId="0" xfId="0" applyFont="1" applyFill="1" applyAlignment="1" applyProtection="1">
      <alignment horizontal="left"/>
      <protection hidden="1"/>
    </xf>
    <xf numFmtId="0" fontId="7" fillId="3" borderId="0" xfId="0" applyFont="1" applyFill="1" applyBorder="1" applyAlignment="1" applyProtection="1">
      <alignment horizontal="left"/>
      <protection hidden="1"/>
    </xf>
    <xf numFmtId="0" fontId="12" fillId="3" borderId="0" xfId="0" applyFont="1" applyFill="1" applyProtection="1">
      <protection hidden="1"/>
    </xf>
    <xf numFmtId="0" fontId="15" fillId="3" borderId="0" xfId="0" applyFont="1" applyFill="1" applyAlignment="1" applyProtection="1">
      <alignment vertical="center"/>
      <protection hidden="1"/>
    </xf>
    <xf numFmtId="0" fontId="14" fillId="3" borderId="0" xfId="0" applyFont="1" applyFill="1" applyBorder="1" applyProtection="1">
      <protection hidden="1"/>
    </xf>
    <xf numFmtId="0" fontId="38" fillId="3" borderId="0" xfId="0" applyFont="1" applyFill="1" applyAlignment="1" applyProtection="1">
      <alignment horizontal="left"/>
      <protection hidden="1"/>
    </xf>
    <xf numFmtId="49" fontId="2" fillId="6" borderId="4" xfId="0" applyNumberFormat="1" applyFont="1" applyFill="1" applyBorder="1" applyAlignment="1" applyProtection="1">
      <alignment horizontal="right"/>
      <protection hidden="1"/>
    </xf>
    <xf numFmtId="0" fontId="31" fillId="3" borderId="0" xfId="0" applyFont="1" applyFill="1" applyBorder="1" applyAlignment="1" applyProtection="1">
      <alignment horizontal="center"/>
      <protection hidden="1"/>
    </xf>
    <xf numFmtId="164" fontId="2" fillId="0" borderId="4" xfId="1" applyNumberFormat="1" applyFont="1" applyFill="1" applyBorder="1" applyAlignment="1" applyProtection="1">
      <alignment horizontal="right" wrapText="1"/>
      <protection hidden="1"/>
    </xf>
    <xf numFmtId="1" fontId="4" fillId="0" borderId="0" xfId="1" applyNumberFormat="1" applyFont="1" applyFill="1" applyBorder="1" applyAlignment="1" applyProtection="1">
      <alignment horizontal="center" wrapText="1"/>
      <protection hidden="1"/>
    </xf>
    <xf numFmtId="164" fontId="2" fillId="0" borderId="0" xfId="1" applyNumberFormat="1" applyFont="1" applyBorder="1" applyAlignment="1" applyProtection="1">
      <alignment horizontal="left"/>
      <protection hidden="1"/>
    </xf>
    <xf numFmtId="164" fontId="4" fillId="3" borderId="0" xfId="1" quotePrefix="1" applyNumberFormat="1" applyFont="1" applyFill="1" applyBorder="1" applyAlignment="1" applyProtection="1">
      <alignment wrapText="1"/>
      <protection hidden="1"/>
    </xf>
    <xf numFmtId="0" fontId="3" fillId="0" borderId="0" xfId="0" applyFont="1" applyBorder="1" applyAlignment="1" applyProtection="1">
      <alignment horizontal="left"/>
      <protection hidden="1"/>
    </xf>
    <xf numFmtId="164" fontId="7" fillId="0" borderId="0" xfId="1" applyNumberFormat="1" applyFont="1" applyFill="1" applyBorder="1" applyAlignment="1" applyProtection="1">
      <protection hidden="1"/>
    </xf>
    <xf numFmtId="164" fontId="4" fillId="3" borderId="21" xfId="1" quotePrefix="1" applyNumberFormat="1" applyFont="1" applyFill="1" applyBorder="1" applyAlignment="1" applyProtection="1">
      <alignment wrapText="1"/>
      <protection hidden="1"/>
    </xf>
    <xf numFmtId="164" fontId="2" fillId="0" borderId="0" xfId="1" applyNumberFormat="1" applyFont="1" applyBorder="1" applyAlignment="1" applyProtection="1">
      <alignment vertical="center" wrapText="1"/>
      <protection hidden="1"/>
    </xf>
    <xf numFmtId="164" fontId="2" fillId="0" borderId="1" xfId="1" applyNumberFormat="1" applyFont="1" applyBorder="1" applyAlignment="1" applyProtection="1">
      <alignment horizontal="left" vertical="center"/>
      <protection hidden="1"/>
    </xf>
    <xf numFmtId="164" fontId="7" fillId="0" borderId="1" xfId="1" applyNumberFormat="1" applyFont="1" applyBorder="1" applyAlignment="1" applyProtection="1">
      <alignment horizontal="left" vertical="center"/>
      <protection hidden="1"/>
    </xf>
    <xf numFmtId="1" fontId="3" fillId="0" borderId="1" xfId="1" applyNumberFormat="1" applyFont="1" applyFill="1" applyBorder="1" applyAlignment="1" applyProtection="1">
      <alignment horizontal="left" vertical="center" wrapText="1"/>
      <protection hidden="1"/>
    </xf>
    <xf numFmtId="0" fontId="6" fillId="0" borderId="0" xfId="0" applyFont="1" applyBorder="1" applyAlignment="1" applyProtection="1">
      <alignment horizontal="left"/>
      <protection hidden="1"/>
    </xf>
    <xf numFmtId="164" fontId="4" fillId="3" borderId="10" xfId="1" applyNumberFormat="1" applyFont="1" applyFill="1" applyBorder="1" applyAlignment="1" applyProtection="1">
      <alignment horizontal="center" vertical="center" wrapText="1"/>
      <protection hidden="1"/>
    </xf>
    <xf numFmtId="164" fontId="3" fillId="0" borderId="0" xfId="1" applyNumberFormat="1" applyFont="1" applyAlignment="1" applyProtection="1">
      <alignment wrapText="1"/>
      <protection hidden="1"/>
    </xf>
    <xf numFmtId="1" fontId="3" fillId="0" borderId="0" xfId="1" applyNumberFormat="1" applyFont="1" applyFill="1" applyBorder="1" applyAlignment="1" applyProtection="1">
      <alignment horizontal="center" vertical="center" wrapText="1"/>
      <protection hidden="1"/>
    </xf>
    <xf numFmtId="1" fontId="4" fillId="0" borderId="0" xfId="1" quotePrefix="1" applyNumberFormat="1" applyFont="1" applyFill="1" applyBorder="1" applyAlignment="1" applyProtection="1">
      <alignment horizontal="center" vertical="center" wrapText="1"/>
      <protection hidden="1"/>
    </xf>
    <xf numFmtId="1" fontId="3" fillId="0" borderId="1" xfId="1" applyNumberFormat="1" applyFont="1" applyFill="1" applyBorder="1" applyAlignment="1" applyProtection="1">
      <alignment horizontal="center" vertical="center" wrapText="1"/>
      <protection hidden="1"/>
    </xf>
    <xf numFmtId="1" fontId="4" fillId="0" borderId="1" xfId="1" quotePrefix="1" applyNumberFormat="1" applyFont="1" applyFill="1" applyBorder="1" applyAlignment="1" applyProtection="1">
      <alignment horizontal="center" vertical="center" wrapText="1"/>
      <protection hidden="1"/>
    </xf>
    <xf numFmtId="164" fontId="18" fillId="3" borderId="0" xfId="1" applyNumberFormat="1" applyFont="1" applyFill="1" applyBorder="1" applyAlignment="1" applyProtection="1">
      <alignment horizontal="center"/>
      <protection hidden="1"/>
    </xf>
    <xf numFmtId="1" fontId="3" fillId="3" borderId="0" xfId="1" applyNumberFormat="1" applyFont="1" applyFill="1" applyBorder="1" applyAlignment="1" applyProtection="1">
      <alignment horizontal="center" vertical="center" wrapText="1"/>
      <protection hidden="1"/>
    </xf>
    <xf numFmtId="1" fontId="4" fillId="3" borderId="0" xfId="1" quotePrefix="1" applyNumberFormat="1" applyFont="1" applyFill="1" applyBorder="1" applyAlignment="1" applyProtection="1">
      <alignment horizontal="center" vertical="center" wrapText="1"/>
      <protection hidden="1"/>
    </xf>
    <xf numFmtId="1" fontId="4" fillId="3" borderId="0" xfId="1" applyNumberFormat="1" applyFont="1" applyFill="1" applyBorder="1" applyAlignment="1" applyProtection="1">
      <alignment horizontal="center" wrapText="1"/>
      <protection hidden="1"/>
    </xf>
    <xf numFmtId="164" fontId="4" fillId="3" borderId="0" xfId="1" applyNumberFormat="1" applyFont="1" applyFill="1" applyBorder="1" applyAlignment="1" applyProtection="1">
      <alignment horizontal="center"/>
      <protection hidden="1"/>
    </xf>
    <xf numFmtId="3" fontId="4" fillId="3" borderId="11" xfId="1" applyNumberFormat="1" applyFont="1" applyFill="1" applyBorder="1" applyAlignment="1" applyProtection="1">
      <alignment horizontal="right"/>
      <protection hidden="1"/>
    </xf>
    <xf numFmtId="164" fontId="6" fillId="3" borderId="0" xfId="1" applyNumberFormat="1" applyFont="1" applyFill="1" applyBorder="1" applyAlignment="1" applyProtection="1">
      <alignment horizontal="center"/>
      <protection hidden="1"/>
    </xf>
    <xf numFmtId="3" fontId="5" fillId="3" borderId="11" xfId="1" applyNumberFormat="1" applyFont="1" applyFill="1" applyBorder="1" applyAlignment="1" applyProtection="1">
      <alignment horizontal="right"/>
      <protection hidden="1"/>
    </xf>
    <xf numFmtId="164" fontId="5" fillId="0" borderId="0" xfId="1" applyNumberFormat="1" applyFont="1" applyBorder="1" applyAlignment="1" applyProtection="1">
      <protection hidden="1"/>
    </xf>
    <xf numFmtId="0" fontId="3" fillId="3" borderId="0" xfId="0" applyFont="1" applyFill="1" applyBorder="1" applyAlignment="1" applyProtection="1">
      <alignment horizontal="center" vertical="center" wrapText="1"/>
      <protection hidden="1"/>
    </xf>
    <xf numFmtId="0" fontId="0" fillId="3" borderId="0" xfId="0" applyFill="1" applyBorder="1" applyAlignment="1" applyProtection="1">
      <alignment horizontal="center" vertical="center"/>
      <protection hidden="1"/>
    </xf>
    <xf numFmtId="164" fontId="5" fillId="0" borderId="0" xfId="1" applyNumberFormat="1" applyFont="1" applyBorder="1" applyAlignment="1" applyProtection="1">
      <alignment horizontal="left"/>
      <protection hidden="1"/>
    </xf>
    <xf numFmtId="0" fontId="33" fillId="4" borderId="0" xfId="0" applyFont="1" applyFill="1" applyAlignment="1" applyProtection="1">
      <alignment horizontal="left"/>
      <protection hidden="1"/>
    </xf>
    <xf numFmtId="164" fontId="0" fillId="0" borderId="10" xfId="1" applyNumberFormat="1" applyFont="1" applyBorder="1" applyProtection="1">
      <protection hidden="1"/>
    </xf>
    <xf numFmtId="164" fontId="2" fillId="0" borderId="10" xfId="1" applyNumberFormat="1" applyFont="1" applyBorder="1" applyProtection="1">
      <protection hidden="1"/>
    </xf>
    <xf numFmtId="0" fontId="4" fillId="3" borderId="0" xfId="0" applyFont="1" applyFill="1" applyBorder="1" applyAlignment="1" applyProtection="1">
      <alignment horizontal="center" vertical="center" wrapText="1"/>
      <protection hidden="1"/>
    </xf>
    <xf numFmtId="49" fontId="15" fillId="3" borderId="0" xfId="0" applyNumberFormat="1" applyFont="1" applyFill="1" applyBorder="1" applyAlignment="1" applyProtection="1">
      <alignment horizontal="center" vertical="center" wrapText="1"/>
      <protection hidden="1"/>
    </xf>
    <xf numFmtId="0" fontId="15" fillId="3" borderId="0" xfId="0" applyFont="1" applyFill="1" applyBorder="1" applyAlignment="1" applyProtection="1">
      <alignment horizontal="center" vertical="center" wrapText="1"/>
      <protection hidden="1"/>
    </xf>
    <xf numFmtId="0" fontId="14" fillId="3" borderId="0" xfId="0" applyFont="1" applyFill="1" applyBorder="1" applyAlignment="1" applyProtection="1">
      <alignment horizontal="center" vertical="center" wrapText="1"/>
      <protection hidden="1"/>
    </xf>
    <xf numFmtId="49" fontId="42" fillId="3" borderId="0" xfId="0" applyNumberFormat="1" applyFont="1" applyFill="1" applyBorder="1" applyAlignment="1" applyProtection="1">
      <alignment horizontal="center" vertical="center" textRotation="90" wrapText="1"/>
      <protection hidden="1"/>
    </xf>
    <xf numFmtId="164" fontId="4" fillId="0" borderId="12" xfId="1" applyNumberFormat="1" applyFont="1" applyBorder="1" applyAlignment="1" applyProtection="1">
      <alignment horizontal="left" wrapText="1"/>
      <protection hidden="1"/>
    </xf>
    <xf numFmtId="0" fontId="22" fillId="3" borderId="0" xfId="0" applyFont="1" applyFill="1" applyBorder="1" applyAlignment="1" applyProtection="1">
      <alignment horizontal="center" vertical="center"/>
      <protection hidden="1"/>
    </xf>
    <xf numFmtId="164" fontId="5" fillId="0" borderId="12" xfId="1" applyNumberFormat="1" applyFont="1" applyBorder="1" applyAlignment="1" applyProtection="1">
      <alignment horizontal="left"/>
      <protection hidden="1"/>
    </xf>
    <xf numFmtId="164" fontId="0" fillId="0" borderId="12" xfId="1" applyNumberFormat="1" applyFont="1" applyBorder="1" applyAlignment="1" applyProtection="1">
      <alignment horizontal="left"/>
      <protection hidden="1"/>
    </xf>
    <xf numFmtId="164" fontId="0" fillId="0" borderId="22" xfId="1" applyNumberFormat="1" applyFont="1" applyBorder="1" applyAlignment="1" applyProtection="1">
      <alignment horizontal="left"/>
      <protection hidden="1"/>
    </xf>
    <xf numFmtId="164" fontId="3" fillId="3" borderId="2" xfId="1" applyNumberFormat="1" applyFont="1" applyFill="1" applyBorder="1" applyProtection="1">
      <protection hidden="1"/>
    </xf>
    <xf numFmtId="164" fontId="0" fillId="0" borderId="9" xfId="1" applyNumberFormat="1" applyFont="1" applyBorder="1" applyAlignment="1" applyProtection="1">
      <alignment horizontal="left"/>
      <protection hidden="1"/>
    </xf>
    <xf numFmtId="164" fontId="32" fillId="0" borderId="0" xfId="1" applyNumberFormat="1" applyFont="1" applyBorder="1" applyAlignment="1" applyProtection="1">
      <alignment horizontal="left"/>
      <protection hidden="1"/>
    </xf>
    <xf numFmtId="164" fontId="7" fillId="0" borderId="0" xfId="1" applyNumberFormat="1" applyFont="1" applyBorder="1" applyAlignment="1" applyProtection="1">
      <alignment horizontal="left"/>
      <protection hidden="1"/>
    </xf>
    <xf numFmtId="164" fontId="22" fillId="0" borderId="2" xfId="1" applyNumberFormat="1" applyFont="1" applyBorder="1" applyAlignment="1" applyProtection="1">
      <alignment horizontal="center" vertical="center"/>
      <protection hidden="1"/>
    </xf>
    <xf numFmtId="9" fontId="40" fillId="3" borderId="11" xfId="4" applyFont="1" applyFill="1" applyBorder="1" applyAlignment="1" applyProtection="1">
      <alignment horizontal="right"/>
      <protection hidden="1"/>
    </xf>
    <xf numFmtId="9" fontId="41" fillId="3" borderId="11" xfId="4" applyFont="1" applyFill="1" applyBorder="1" applyAlignment="1" applyProtection="1">
      <alignment horizontal="right"/>
      <protection hidden="1"/>
    </xf>
    <xf numFmtId="3" fontId="20" fillId="0" borderId="1" xfId="1" applyNumberFormat="1" applyFont="1" applyFill="1" applyBorder="1" applyAlignment="1" applyProtection="1">
      <alignment horizontal="right"/>
      <protection hidden="1"/>
    </xf>
    <xf numFmtId="3" fontId="3" fillId="0" borderId="4" xfId="1" applyNumberFormat="1" applyFont="1" applyFill="1" applyBorder="1" applyAlignment="1" applyProtection="1">
      <alignment horizontal="right"/>
      <protection hidden="1"/>
    </xf>
    <xf numFmtId="167" fontId="4" fillId="0" borderId="4" xfId="1" applyNumberFormat="1" applyFont="1" applyFill="1" applyBorder="1" applyProtection="1">
      <protection hidden="1"/>
    </xf>
    <xf numFmtId="164" fontId="0" fillId="5" borderId="4" xfId="1" applyNumberFormat="1" applyFont="1" applyFill="1" applyBorder="1" applyAlignment="1" applyProtection="1">
      <alignment horizontal="left"/>
      <protection locked="0"/>
    </xf>
    <xf numFmtId="167" fontId="4" fillId="0" borderId="1" xfId="1" applyNumberFormat="1" applyFont="1" applyFill="1" applyBorder="1" applyProtection="1">
      <protection hidden="1"/>
    </xf>
    <xf numFmtId="167" fontId="4" fillId="7" borderId="1" xfId="1" applyNumberFormat="1" applyFont="1" applyFill="1" applyBorder="1" applyProtection="1">
      <protection hidden="1"/>
    </xf>
    <xf numFmtId="167" fontId="4" fillId="0" borderId="0" xfId="1" applyNumberFormat="1" applyFont="1" applyFill="1" applyBorder="1" applyProtection="1">
      <protection hidden="1"/>
    </xf>
    <xf numFmtId="167" fontId="4" fillId="3" borderId="0" xfId="1" applyNumberFormat="1" applyFont="1" applyFill="1" applyBorder="1" applyProtection="1">
      <protection hidden="1"/>
    </xf>
    <xf numFmtId="164" fontId="10" fillId="0" borderId="12" xfId="1" applyNumberFormat="1" applyFont="1" applyBorder="1" applyAlignment="1" applyProtection="1">
      <alignment horizontal="left"/>
      <protection hidden="1"/>
    </xf>
    <xf numFmtId="164" fontId="21" fillId="0" borderId="10" xfId="1" applyNumberFormat="1" applyFont="1" applyBorder="1" applyProtection="1">
      <protection hidden="1"/>
    </xf>
    <xf numFmtId="3" fontId="5" fillId="0" borderId="0" xfId="1" applyNumberFormat="1" applyFont="1" applyFill="1" applyBorder="1" applyAlignment="1" applyProtection="1">
      <alignment horizontal="right"/>
      <protection hidden="1"/>
    </xf>
    <xf numFmtId="3" fontId="5" fillId="3" borderId="0" xfId="1" applyNumberFormat="1" applyFont="1" applyFill="1" applyBorder="1" applyAlignment="1" applyProtection="1">
      <alignment horizontal="right"/>
      <protection hidden="1"/>
    </xf>
    <xf numFmtId="164" fontId="2" fillId="0" borderId="22" xfId="1" applyNumberFormat="1" applyFont="1" applyBorder="1" applyAlignment="1" applyProtection="1">
      <alignment horizontal="left"/>
      <protection hidden="1"/>
    </xf>
    <xf numFmtId="164" fontId="17" fillId="0" borderId="2" xfId="1" applyNumberFormat="1" applyFont="1" applyBorder="1" applyProtection="1">
      <protection hidden="1"/>
    </xf>
    <xf numFmtId="164" fontId="7" fillId="0" borderId="0" xfId="1" applyNumberFormat="1" applyFont="1" applyBorder="1" applyProtection="1">
      <protection hidden="1"/>
    </xf>
    <xf numFmtId="3" fontId="3" fillId="0" borderId="23" xfId="1" applyNumberFormat="1" applyFont="1" applyFill="1" applyBorder="1" applyAlignment="1" applyProtection="1">
      <alignment horizontal="right"/>
      <protection hidden="1"/>
    </xf>
    <xf numFmtId="164" fontId="12" fillId="0" borderId="24" xfId="1" applyNumberFormat="1" applyFont="1" applyBorder="1" applyAlignment="1" applyProtection="1">
      <alignment horizontal="left"/>
      <protection hidden="1"/>
    </xf>
    <xf numFmtId="164" fontId="14" fillId="0" borderId="25" xfId="1" applyNumberFormat="1" applyFont="1" applyBorder="1" applyProtection="1">
      <protection hidden="1"/>
    </xf>
    <xf numFmtId="164" fontId="4" fillId="0" borderId="25" xfId="1" applyNumberFormat="1" applyFont="1" applyFill="1" applyBorder="1" applyAlignment="1" applyProtection="1">
      <alignment horizontal="center"/>
      <protection hidden="1"/>
    </xf>
    <xf numFmtId="164" fontId="3" fillId="0" borderId="25" xfId="1" applyNumberFormat="1" applyFont="1" applyBorder="1" applyProtection="1">
      <protection hidden="1"/>
    </xf>
    <xf numFmtId="164" fontId="0" fillId="0" borderId="25" xfId="1" applyNumberFormat="1" applyFont="1" applyBorder="1" applyProtection="1">
      <protection hidden="1"/>
    </xf>
    <xf numFmtId="164" fontId="4" fillId="3" borderId="25" xfId="1" applyNumberFormat="1" applyFont="1" applyFill="1" applyBorder="1" applyAlignment="1" applyProtection="1">
      <alignment horizontal="center"/>
      <protection hidden="1"/>
    </xf>
    <xf numFmtId="164" fontId="0" fillId="0" borderId="26" xfId="1" applyNumberFormat="1" applyFont="1" applyBorder="1" applyAlignment="1" applyProtection="1">
      <alignment horizontal="left"/>
      <protection hidden="1"/>
    </xf>
    <xf numFmtId="164" fontId="14" fillId="0" borderId="13" xfId="1" applyNumberFormat="1" applyFont="1" applyBorder="1" applyAlignment="1" applyProtection="1">
      <alignment horizontal="center"/>
      <protection hidden="1"/>
    </xf>
    <xf numFmtId="164" fontId="0" fillId="0" borderId="21" xfId="1" applyNumberFormat="1" applyFont="1" applyBorder="1" applyAlignment="1" applyProtection="1">
      <alignment horizontal="left"/>
      <protection hidden="1"/>
    </xf>
    <xf numFmtId="164" fontId="4" fillId="0" borderId="13" xfId="1" applyNumberFormat="1" applyFont="1" applyBorder="1" applyProtection="1">
      <protection hidden="1"/>
    </xf>
    <xf numFmtId="164" fontId="14" fillId="0" borderId="13" xfId="1" applyNumberFormat="1" applyFont="1" applyBorder="1" applyAlignment="1" applyProtection="1">
      <alignment horizontal="left"/>
      <protection hidden="1"/>
    </xf>
    <xf numFmtId="164" fontId="10" fillId="0" borderId="21" xfId="1" applyNumberFormat="1" applyFont="1" applyBorder="1" applyAlignment="1" applyProtection="1">
      <alignment horizontal="left"/>
      <protection hidden="1"/>
    </xf>
    <xf numFmtId="164" fontId="14" fillId="0" borderId="27" xfId="1" applyNumberFormat="1" applyFont="1" applyBorder="1" applyAlignment="1" applyProtection="1">
      <alignment horizontal="left"/>
      <protection hidden="1"/>
    </xf>
    <xf numFmtId="164" fontId="14" fillId="0" borderId="28" xfId="1" applyNumberFormat="1" applyFont="1" applyBorder="1" applyProtection="1">
      <protection hidden="1"/>
    </xf>
    <xf numFmtId="165" fontId="4" fillId="3" borderId="28" xfId="1" applyNumberFormat="1" applyFont="1" applyFill="1" applyBorder="1" applyProtection="1">
      <protection hidden="1"/>
    </xf>
    <xf numFmtId="164" fontId="3" fillId="0" borderId="28" xfId="1" applyNumberFormat="1" applyFont="1" applyBorder="1" applyProtection="1">
      <protection hidden="1"/>
    </xf>
    <xf numFmtId="164" fontId="0" fillId="0" borderId="28" xfId="1" applyNumberFormat="1" applyFont="1" applyBorder="1" applyProtection="1">
      <protection hidden="1"/>
    </xf>
    <xf numFmtId="165" fontId="4" fillId="0" borderId="28" xfId="1" applyNumberFormat="1" applyFont="1" applyFill="1" applyBorder="1" applyProtection="1">
      <protection hidden="1"/>
    </xf>
    <xf numFmtId="164" fontId="0" fillId="0" borderId="29" xfId="1" applyNumberFormat="1" applyFont="1" applyBorder="1" applyAlignment="1" applyProtection="1">
      <alignment horizontal="left"/>
      <protection hidden="1"/>
    </xf>
    <xf numFmtId="9" fontId="3" fillId="0" borderId="0" xfId="4" applyFont="1" applyFill="1" applyBorder="1" applyAlignment="1" applyProtection="1">
      <alignment horizontal="right"/>
      <protection hidden="1"/>
    </xf>
    <xf numFmtId="9" fontId="4" fillId="3" borderId="0" xfId="4" applyFont="1" applyFill="1" applyBorder="1" applyAlignment="1" applyProtection="1">
      <alignment horizontal="right"/>
      <protection hidden="1"/>
    </xf>
    <xf numFmtId="164" fontId="3" fillId="0" borderId="4" xfId="1" applyNumberFormat="1" applyFont="1" applyBorder="1" applyProtection="1">
      <protection hidden="1"/>
    </xf>
    <xf numFmtId="168" fontId="15" fillId="3" borderId="1" xfId="0" applyNumberFormat="1" applyFont="1" applyFill="1" applyBorder="1" applyAlignment="1" applyProtection="1">
      <alignment horizontal="right" vertical="center" wrapText="1"/>
      <protection hidden="1"/>
    </xf>
    <xf numFmtId="168" fontId="15" fillId="3" borderId="0" xfId="0" applyNumberFormat="1" applyFont="1" applyFill="1" applyBorder="1" applyAlignment="1" applyProtection="1">
      <alignment horizontal="right" vertical="center" wrapText="1"/>
      <protection hidden="1"/>
    </xf>
    <xf numFmtId="168" fontId="15" fillId="7" borderId="1" xfId="0" applyNumberFormat="1" applyFont="1" applyFill="1" applyBorder="1" applyAlignment="1" applyProtection="1">
      <alignment horizontal="right" vertical="center" wrapText="1"/>
      <protection hidden="1"/>
    </xf>
    <xf numFmtId="0" fontId="0" fillId="0" borderId="0" xfId="0" applyAlignment="1" applyProtection="1">
      <alignment horizontal="left"/>
      <protection hidden="1"/>
    </xf>
    <xf numFmtId="0" fontId="10" fillId="0" borderId="0" xfId="0" applyFont="1" applyProtection="1">
      <protection hidden="1"/>
    </xf>
    <xf numFmtId="0" fontId="2" fillId="0" borderId="0" xfId="0" applyFont="1" applyAlignment="1" applyProtection="1">
      <alignment horizontal="center" wrapText="1"/>
      <protection hidden="1"/>
    </xf>
    <xf numFmtId="0" fontId="2" fillId="0" borderId="0" xfId="0" applyFont="1" applyAlignment="1" applyProtection="1">
      <alignment horizontal="left" wrapText="1"/>
      <protection hidden="1"/>
    </xf>
    <xf numFmtId="0" fontId="9" fillId="8" borderId="24" xfId="0" applyFont="1" applyFill="1" applyBorder="1" applyProtection="1">
      <protection hidden="1"/>
    </xf>
    <xf numFmtId="0" fontId="0" fillId="8" borderId="25" xfId="0" applyFill="1" applyBorder="1" applyAlignment="1" applyProtection="1">
      <alignment horizontal="left"/>
      <protection hidden="1"/>
    </xf>
    <xf numFmtId="0" fontId="0" fillId="8" borderId="13" xfId="0" applyFill="1" applyBorder="1" applyProtection="1">
      <protection hidden="1"/>
    </xf>
    <xf numFmtId="0" fontId="2" fillId="8" borderId="0" xfId="0" applyFont="1" applyFill="1" applyBorder="1" applyAlignment="1" applyProtection="1">
      <alignment horizontal="left"/>
      <protection hidden="1"/>
    </xf>
    <xf numFmtId="0" fontId="0" fillId="8" borderId="0" xfId="0" applyFill="1" applyBorder="1" applyAlignment="1" applyProtection="1">
      <alignment horizontal="left"/>
      <protection hidden="1"/>
    </xf>
    <xf numFmtId="3" fontId="0" fillId="8" borderId="0" xfId="0" applyNumberFormat="1" applyFill="1" applyBorder="1" applyAlignment="1" applyProtection="1">
      <alignment horizontal="left"/>
      <protection hidden="1"/>
    </xf>
    <xf numFmtId="0" fontId="0" fillId="8" borderId="27" xfId="0" applyFill="1" applyBorder="1" applyProtection="1">
      <protection hidden="1"/>
    </xf>
    <xf numFmtId="0" fontId="0" fillId="8" borderId="28" xfId="0" applyFill="1" applyBorder="1" applyAlignment="1" applyProtection="1">
      <alignment horizontal="left"/>
      <protection hidden="1"/>
    </xf>
    <xf numFmtId="0" fontId="2" fillId="0" borderId="30" xfId="0" applyFont="1" applyBorder="1" applyAlignment="1" applyProtection="1">
      <alignment horizontal="center"/>
      <protection hidden="1"/>
    </xf>
    <xf numFmtId="0" fontId="2" fillId="0" borderId="30" xfId="0" applyFont="1" applyBorder="1" applyAlignment="1" applyProtection="1">
      <alignment horizontal="left"/>
      <protection hidden="1"/>
    </xf>
    <xf numFmtId="0" fontId="7" fillId="0" borderId="30" xfId="0" applyFont="1" applyBorder="1" applyAlignment="1" applyProtection="1">
      <alignment horizontal="left"/>
      <protection hidden="1"/>
    </xf>
    <xf numFmtId="167" fontId="44" fillId="5" borderId="4" xfId="1" applyNumberFormat="1" applyFont="1" applyFill="1" applyBorder="1" applyProtection="1">
      <protection locked="0"/>
    </xf>
    <xf numFmtId="167" fontId="4" fillId="3" borderId="1" xfId="1" applyNumberFormat="1" applyFont="1" applyFill="1" applyBorder="1" applyProtection="1">
      <protection hidden="1"/>
    </xf>
    <xf numFmtId="0" fontId="7" fillId="0" borderId="0" xfId="0" applyFont="1" applyFill="1" applyBorder="1"/>
    <xf numFmtId="0" fontId="7" fillId="0" borderId="0" xfId="0" applyFont="1"/>
    <xf numFmtId="10" fontId="3" fillId="0" borderId="1" xfId="4" applyNumberFormat="1" applyFont="1" applyFill="1" applyBorder="1" applyAlignment="1" applyProtection="1">
      <alignment horizontal="right"/>
      <protection hidden="1"/>
    </xf>
    <xf numFmtId="166" fontId="0" fillId="0" borderId="0" xfId="1" applyNumberFormat="1" applyFont="1" applyBorder="1" applyProtection="1">
      <protection hidden="1"/>
    </xf>
    <xf numFmtId="10" fontId="4" fillId="7" borderId="1" xfId="4" applyNumberFormat="1" applyFont="1" applyFill="1" applyBorder="1" applyAlignment="1" applyProtection="1">
      <alignment horizontal="right"/>
      <protection hidden="1"/>
    </xf>
    <xf numFmtId="0" fontId="7" fillId="0" borderId="0" xfId="0" applyFont="1" applyFill="1"/>
    <xf numFmtId="0" fontId="7" fillId="0" borderId="0" xfId="0" applyFont="1" applyFill="1" applyBorder="1" applyAlignment="1">
      <alignment horizontal="right"/>
    </xf>
    <xf numFmtId="3" fontId="7" fillId="0" borderId="0" xfId="0" applyNumberFormat="1" applyFont="1" applyFill="1" applyBorder="1" applyAlignment="1">
      <alignment horizontal="right"/>
    </xf>
    <xf numFmtId="0" fontId="0" fillId="0" borderId="0" xfId="0" applyProtection="1">
      <protection locked="0"/>
    </xf>
    <xf numFmtId="3" fontId="7" fillId="0" borderId="1" xfId="1" quotePrefix="1" applyNumberFormat="1" applyFont="1" applyFill="1" applyBorder="1" applyAlignment="1" applyProtection="1">
      <alignment horizontal="center"/>
      <protection locked="0"/>
    </xf>
    <xf numFmtId="3" fontId="0" fillId="0" borderId="0" xfId="0" applyNumberFormat="1" applyAlignment="1" applyProtection="1">
      <alignment horizontal="right"/>
      <protection hidden="1"/>
    </xf>
    <xf numFmtId="164" fontId="4" fillId="3" borderId="27" xfId="1" applyNumberFormat="1" applyFont="1" applyFill="1" applyBorder="1" applyProtection="1">
      <protection hidden="1"/>
    </xf>
    <xf numFmtId="3" fontId="4" fillId="3" borderId="28" xfId="1" applyNumberFormat="1" applyFont="1" applyFill="1" applyBorder="1" applyAlignment="1" applyProtection="1">
      <alignment horizontal="right"/>
      <protection hidden="1"/>
    </xf>
    <xf numFmtId="164" fontId="3" fillId="3" borderId="29" xfId="1" applyNumberFormat="1" applyFont="1" applyFill="1" applyBorder="1" applyProtection="1">
      <protection hidden="1"/>
    </xf>
    <xf numFmtId="3" fontId="4" fillId="0" borderId="20" xfId="1" applyNumberFormat="1" applyFont="1" applyFill="1" applyBorder="1" applyAlignment="1" applyProtection="1">
      <alignment horizontal="right"/>
      <protection hidden="1"/>
    </xf>
    <xf numFmtId="3" fontId="3" fillId="5" borderId="31" xfId="1" applyNumberFormat="1" applyFont="1" applyFill="1" applyBorder="1" applyAlignment="1" applyProtection="1">
      <alignment horizontal="right"/>
      <protection locked="0"/>
    </xf>
    <xf numFmtId="3" fontId="14" fillId="3" borderId="4" xfId="1" applyNumberFormat="1" applyFont="1" applyFill="1" applyBorder="1" applyAlignment="1" applyProtection="1">
      <alignment horizontal="right"/>
      <protection hidden="1"/>
    </xf>
    <xf numFmtId="0" fontId="15" fillId="3" borderId="0" xfId="0" applyFont="1" applyFill="1" applyAlignment="1" applyProtection="1">
      <alignment horizontal="left"/>
      <protection hidden="1"/>
    </xf>
    <xf numFmtId="167" fontId="4" fillId="0" borderId="23" xfId="1" applyNumberFormat="1" applyFont="1" applyFill="1" applyBorder="1" applyProtection="1">
      <protection hidden="1"/>
    </xf>
    <xf numFmtId="3" fontId="4" fillId="5" borderId="1" xfId="1" applyNumberFormat="1" applyFont="1" applyFill="1" applyBorder="1" applyAlignment="1" applyProtection="1">
      <alignment horizontal="right"/>
      <protection locked="0"/>
    </xf>
    <xf numFmtId="10" fontId="3" fillId="0" borderId="4" xfId="1" applyNumberFormat="1" applyFont="1" applyBorder="1" applyAlignment="1" applyProtection="1">
      <alignment horizontal="right"/>
      <protection hidden="1"/>
    </xf>
    <xf numFmtId="167" fontId="7" fillId="3" borderId="4" xfId="1" applyNumberFormat="1" applyFont="1" applyFill="1" applyBorder="1" applyAlignment="1" applyProtection="1">
      <alignment horizontal="right"/>
      <protection hidden="1"/>
    </xf>
    <xf numFmtId="167" fontId="2" fillId="3" borderId="4" xfId="1" applyNumberFormat="1" applyFont="1" applyFill="1" applyBorder="1" applyAlignment="1" applyProtection="1">
      <alignment horizontal="right"/>
      <protection hidden="1"/>
    </xf>
    <xf numFmtId="0" fontId="26" fillId="3" borderId="0" xfId="0" applyFont="1" applyFill="1" applyAlignment="1" applyProtection="1">
      <alignment horizontal="center" vertical="center" wrapText="1"/>
      <protection hidden="1"/>
    </xf>
    <xf numFmtId="164" fontId="22" fillId="3" borderId="0" xfId="1" applyNumberFormat="1" applyFont="1" applyFill="1" applyBorder="1" applyAlignment="1" applyProtection="1">
      <alignment horizontal="center"/>
      <protection hidden="1"/>
    </xf>
    <xf numFmtId="164" fontId="7" fillId="3" borderId="0" xfId="1" applyNumberFormat="1" applyFont="1" applyFill="1" applyBorder="1" applyAlignment="1" applyProtection="1">
      <alignment horizontal="right"/>
      <protection hidden="1"/>
    </xf>
    <xf numFmtId="49" fontId="2" fillId="3" borderId="0" xfId="0" applyNumberFormat="1" applyFont="1" applyFill="1" applyBorder="1" applyAlignment="1" applyProtection="1">
      <alignment horizontal="right"/>
      <protection hidden="1"/>
    </xf>
    <xf numFmtId="164" fontId="2" fillId="3" borderId="0" xfId="1" applyNumberFormat="1" applyFont="1" applyFill="1" applyBorder="1" applyAlignment="1" applyProtection="1">
      <alignment horizontal="right"/>
      <protection hidden="1"/>
    </xf>
    <xf numFmtId="0" fontId="0" fillId="3" borderId="0" xfId="0" applyFill="1" applyBorder="1" applyAlignment="1" applyProtection="1">
      <alignment horizontal="right"/>
      <protection hidden="1"/>
    </xf>
    <xf numFmtId="0" fontId="0" fillId="3" borderId="0" xfId="0" applyFill="1" applyBorder="1" applyProtection="1">
      <protection hidden="1"/>
    </xf>
    <xf numFmtId="0" fontId="47" fillId="3" borderId="4" xfId="0" applyFont="1" applyFill="1" applyBorder="1" applyAlignment="1" applyProtection="1">
      <alignment horizontal="center" vertical="center" wrapText="1"/>
      <protection locked="0"/>
    </xf>
    <xf numFmtId="164" fontId="22" fillId="0" borderId="0" xfId="1" applyNumberFormat="1" applyFont="1" applyBorder="1" applyAlignment="1" applyProtection="1">
      <alignment horizontal="right"/>
      <protection hidden="1"/>
    </xf>
    <xf numFmtId="0" fontId="34" fillId="0" borderId="0" xfId="0" applyFont="1" applyProtection="1">
      <protection hidden="1"/>
    </xf>
    <xf numFmtId="0" fontId="34" fillId="3" borderId="0" xfId="0" applyFont="1" applyFill="1" applyAlignment="1" applyProtection="1">
      <alignment horizontal="left" wrapText="1"/>
      <protection hidden="1"/>
    </xf>
    <xf numFmtId="43" fontId="14" fillId="0" borderId="32" xfId="1" applyFont="1" applyBorder="1" applyAlignment="1" applyProtection="1">
      <protection hidden="1"/>
    </xf>
    <xf numFmtId="43" fontId="14" fillId="0" borderId="6" xfId="1" applyFont="1" applyBorder="1" applyAlignment="1" applyProtection="1">
      <protection hidden="1"/>
    </xf>
    <xf numFmtId="164" fontId="15" fillId="0" borderId="0" xfId="1" applyNumberFormat="1" applyFont="1" applyProtection="1">
      <protection hidden="1"/>
    </xf>
    <xf numFmtId="164" fontId="2" fillId="0" borderId="4" xfId="1" applyNumberFormat="1" applyFont="1" applyBorder="1" applyAlignment="1" applyProtection="1">
      <alignment horizontal="left"/>
      <protection hidden="1"/>
    </xf>
    <xf numFmtId="0" fontId="34" fillId="3" borderId="0" xfId="0" applyFont="1" applyFill="1" applyBorder="1" applyAlignment="1" applyProtection="1">
      <alignment horizontal="left" vertical="center" wrapText="1"/>
      <protection hidden="1"/>
    </xf>
    <xf numFmtId="0" fontId="34" fillId="7" borderId="0" xfId="0" applyFont="1" applyFill="1" applyAlignment="1" applyProtection="1">
      <alignment horizontal="left" wrapText="1"/>
      <protection hidden="1"/>
    </xf>
    <xf numFmtId="164" fontId="2" fillId="0" borderId="33" xfId="1" applyNumberFormat="1" applyFont="1" applyFill="1" applyBorder="1" applyAlignment="1" applyProtection="1">
      <alignment horizontal="right" wrapText="1"/>
      <protection hidden="1"/>
    </xf>
    <xf numFmtId="0" fontId="34" fillId="0" borderId="0" xfId="0" applyFont="1" applyAlignment="1" applyProtection="1">
      <alignment wrapText="1"/>
      <protection hidden="1"/>
    </xf>
    <xf numFmtId="43" fontId="14" fillId="0" borderId="34" xfId="1" applyFont="1" applyFill="1" applyBorder="1" applyAlignment="1" applyProtection="1">
      <protection hidden="1"/>
    </xf>
    <xf numFmtId="164" fontId="3" fillId="0" borderId="7" xfId="1" applyNumberFormat="1" applyFont="1" applyFill="1" applyBorder="1" applyAlignment="1" applyProtection="1">
      <alignment wrapText="1"/>
      <protection hidden="1"/>
    </xf>
    <xf numFmtId="14" fontId="3" fillId="5" borderId="4" xfId="1" applyNumberFormat="1" applyFont="1" applyFill="1" applyBorder="1" applyAlignment="1" applyProtection="1">
      <alignment horizontal="right"/>
      <protection locked="0"/>
    </xf>
    <xf numFmtId="164" fontId="3" fillId="0" borderId="6" xfId="1" applyNumberFormat="1" applyFont="1" applyFill="1" applyBorder="1" applyAlignment="1" applyProtection="1">
      <alignment wrapText="1"/>
      <protection hidden="1"/>
    </xf>
    <xf numFmtId="164" fontId="3" fillId="0" borderId="4" xfId="1" applyNumberFormat="1" applyFont="1" applyFill="1" applyBorder="1" applyAlignment="1" applyProtection="1">
      <alignment wrapText="1"/>
      <protection hidden="1"/>
    </xf>
    <xf numFmtId="43" fontId="14" fillId="0" borderId="35" xfId="1" applyFont="1" applyFill="1" applyBorder="1" applyAlignment="1" applyProtection="1">
      <protection hidden="1"/>
    </xf>
    <xf numFmtId="164" fontId="3" fillId="0" borderId="36" xfId="1" applyNumberFormat="1" applyFont="1" applyFill="1" applyBorder="1" applyAlignment="1" applyProtection="1">
      <alignment wrapText="1"/>
      <protection hidden="1"/>
    </xf>
    <xf numFmtId="164" fontId="3" fillId="0" borderId="31" xfId="1" applyNumberFormat="1" applyFont="1" applyFill="1" applyBorder="1" applyAlignment="1" applyProtection="1">
      <alignment wrapText="1"/>
      <protection hidden="1"/>
    </xf>
    <xf numFmtId="14" fontId="3" fillId="5" borderId="37" xfId="1" applyNumberFormat="1" applyFont="1" applyFill="1" applyBorder="1" applyAlignment="1" applyProtection="1">
      <alignment horizontal="right"/>
      <protection locked="0"/>
    </xf>
    <xf numFmtId="3" fontId="34" fillId="3" borderId="1" xfId="0" applyNumberFormat="1" applyFont="1" applyFill="1" applyBorder="1" applyProtection="1">
      <protection hidden="1"/>
    </xf>
    <xf numFmtId="1" fontId="34" fillId="3" borderId="1" xfId="0" applyNumberFormat="1" applyFont="1" applyFill="1" applyBorder="1" applyAlignment="1" applyProtection="1">
      <alignment horizontal="center"/>
      <protection hidden="1"/>
    </xf>
    <xf numFmtId="3" fontId="7" fillId="0" borderId="0" xfId="0" applyNumberFormat="1" applyFont="1" applyAlignment="1" applyProtection="1">
      <alignment horizontal="right"/>
      <protection hidden="1"/>
    </xf>
    <xf numFmtId="0" fontId="9" fillId="0" borderId="0" xfId="0" applyFont="1" applyFill="1"/>
    <xf numFmtId="3" fontId="7" fillId="0" borderId="0" xfId="0" applyNumberFormat="1" applyFont="1" applyFill="1" applyAlignment="1">
      <alignment horizontal="right"/>
    </xf>
    <xf numFmtId="0" fontId="2" fillId="0" borderId="0" xfId="0" applyFont="1" applyAlignment="1">
      <alignment wrapText="1"/>
    </xf>
    <xf numFmtId="3" fontId="2" fillId="7" borderId="0" xfId="0" applyNumberFormat="1" applyFont="1" applyFill="1" applyAlignment="1">
      <alignment horizontal="right" wrapText="1"/>
    </xf>
    <xf numFmtId="3" fontId="2" fillId="7" borderId="0" xfId="0" applyNumberFormat="1" applyFont="1" applyFill="1" applyAlignment="1">
      <alignment horizontal="right"/>
    </xf>
    <xf numFmtId="0" fontId="7" fillId="0" borderId="2" xfId="0" applyFont="1" applyBorder="1"/>
    <xf numFmtId="3" fontId="2" fillId="7" borderId="2" xfId="0" applyNumberFormat="1" applyFont="1" applyFill="1" applyBorder="1" applyAlignment="1">
      <alignment horizontal="right"/>
    </xf>
    <xf numFmtId="0" fontId="7" fillId="0" borderId="0" xfId="0" applyFont="1" applyBorder="1"/>
    <xf numFmtId="3" fontId="2" fillId="0" borderId="0" xfId="0" applyNumberFormat="1" applyFont="1" applyFill="1" applyAlignment="1">
      <alignment horizontal="right"/>
    </xf>
    <xf numFmtId="1" fontId="48" fillId="3" borderId="0" xfId="0" applyNumberFormat="1" applyFont="1" applyFill="1" applyAlignment="1" applyProtection="1">
      <alignment horizontal="left" wrapText="1"/>
      <protection hidden="1"/>
    </xf>
    <xf numFmtId="49" fontId="2" fillId="8" borderId="0" xfId="0" applyNumberFormat="1" applyFont="1" applyFill="1" applyBorder="1" applyAlignment="1" applyProtection="1">
      <alignment horizontal="left"/>
      <protection hidden="1"/>
    </xf>
    <xf numFmtId="0" fontId="10" fillId="0" borderId="0" xfId="0" applyFont="1" applyAlignment="1" applyProtection="1">
      <alignment horizontal="right"/>
      <protection hidden="1"/>
    </xf>
    <xf numFmtId="0" fontId="18" fillId="0" borderId="0" xfId="0" applyFont="1" applyFill="1" applyAlignment="1" applyProtection="1">
      <alignment horizontal="right"/>
      <protection hidden="1"/>
    </xf>
    <xf numFmtId="0" fontId="0" fillId="0" borderId="0" xfId="0" applyFill="1" applyAlignment="1" applyProtection="1">
      <alignment horizontal="right"/>
      <protection hidden="1"/>
    </xf>
    <xf numFmtId="0" fontId="0" fillId="8" borderId="25" xfId="0" applyFill="1" applyBorder="1" applyAlignment="1" applyProtection="1">
      <alignment horizontal="right"/>
      <protection hidden="1"/>
    </xf>
    <xf numFmtId="0" fontId="0" fillId="8" borderId="26" xfId="0" applyFill="1" applyBorder="1" applyAlignment="1" applyProtection="1">
      <alignment horizontal="right"/>
      <protection hidden="1"/>
    </xf>
    <xf numFmtId="0" fontId="2" fillId="8" borderId="0" xfId="0" applyFont="1" applyFill="1" applyBorder="1" applyAlignment="1" applyProtection="1">
      <alignment horizontal="right"/>
      <protection hidden="1"/>
    </xf>
    <xf numFmtId="49" fontId="2" fillId="8" borderId="0" xfId="0" applyNumberFormat="1" applyFont="1" applyFill="1" applyBorder="1" applyAlignment="1" applyProtection="1">
      <alignment horizontal="right"/>
      <protection hidden="1"/>
    </xf>
    <xf numFmtId="0" fontId="0" fillId="8" borderId="21" xfId="0" applyFill="1" applyBorder="1" applyAlignment="1" applyProtection="1">
      <alignment horizontal="right"/>
      <protection hidden="1"/>
    </xf>
    <xf numFmtId="0" fontId="0" fillId="8" borderId="0" xfId="0" applyFill="1" applyBorder="1" applyAlignment="1" applyProtection="1">
      <alignment horizontal="right"/>
      <protection hidden="1"/>
    </xf>
    <xf numFmtId="3" fontId="0" fillId="8" borderId="0" xfId="0" applyNumberFormat="1" applyFill="1" applyBorder="1" applyAlignment="1" applyProtection="1">
      <alignment horizontal="right"/>
      <protection hidden="1"/>
    </xf>
    <xf numFmtId="0" fontId="0" fillId="8" borderId="28" xfId="0" applyFill="1" applyBorder="1" applyAlignment="1" applyProtection="1">
      <alignment horizontal="right"/>
      <protection hidden="1"/>
    </xf>
    <xf numFmtId="0" fontId="0" fillId="8" borderId="29" xfId="0" applyFill="1" applyBorder="1" applyAlignment="1" applyProtection="1">
      <alignment horizontal="right"/>
      <protection hidden="1"/>
    </xf>
    <xf numFmtId="14" fontId="34" fillId="3" borderId="0" xfId="0" applyNumberFormat="1" applyFont="1" applyFill="1" applyAlignment="1" applyProtection="1">
      <alignment horizontal="right"/>
      <protection hidden="1"/>
    </xf>
    <xf numFmtId="164" fontId="14" fillId="5" borderId="4" xfId="1" applyNumberFormat="1" applyFont="1" applyFill="1" applyBorder="1" applyAlignment="1" applyProtection="1">
      <alignment horizontal="left"/>
      <protection locked="0"/>
    </xf>
    <xf numFmtId="0" fontId="14" fillId="3" borderId="0" xfId="0" applyFont="1" applyFill="1" applyBorder="1" applyAlignment="1" applyProtection="1">
      <alignment wrapText="1"/>
      <protection hidden="1"/>
    </xf>
    <xf numFmtId="43" fontId="9" fillId="3" borderId="0" xfId="1" applyFont="1" applyFill="1" applyBorder="1" applyAlignment="1" applyProtection="1">
      <alignment wrapText="1"/>
      <protection hidden="1"/>
    </xf>
    <xf numFmtId="43" fontId="49" fillId="0" borderId="1" xfId="1" applyFont="1" applyBorder="1" applyAlignment="1" applyProtection="1">
      <alignment horizontal="right" wrapText="1"/>
      <protection hidden="1"/>
    </xf>
    <xf numFmtId="0" fontId="2" fillId="0" borderId="38" xfId="0" applyFont="1" applyBorder="1" applyAlignment="1" applyProtection="1">
      <protection locked="0"/>
    </xf>
    <xf numFmtId="0" fontId="7" fillId="0" borderId="38" xfId="0" applyFont="1" applyBorder="1" applyAlignment="1" applyProtection="1">
      <alignment horizontal="center"/>
      <protection locked="0"/>
    </xf>
    <xf numFmtId="0" fontId="7" fillId="0" borderId="38" xfId="0" applyFont="1" applyBorder="1" applyAlignment="1" applyProtection="1">
      <alignment horizontal="left"/>
      <protection locked="0"/>
    </xf>
    <xf numFmtId="0" fontId="7" fillId="0" borderId="0" xfId="0" applyFont="1" applyFill="1" applyBorder="1" applyProtection="1">
      <protection locked="0"/>
    </xf>
    <xf numFmtId="0" fontId="2" fillId="0" borderId="0" xfId="0" applyFont="1" applyFill="1" applyAlignment="1" applyProtection="1">
      <alignment wrapText="1"/>
      <protection locked="0"/>
    </xf>
    <xf numFmtId="0" fontId="2" fillId="0" borderId="0" xfId="0" applyFont="1" applyFill="1" applyAlignment="1" applyProtection="1">
      <alignment horizontal="center" wrapText="1"/>
      <protection locked="0"/>
    </xf>
    <xf numFmtId="0" fontId="2" fillId="0" borderId="0" xfId="0" applyFont="1" applyFill="1" applyAlignment="1" applyProtection="1">
      <alignment horizontal="left" wrapText="1"/>
      <protection locked="0"/>
    </xf>
    <xf numFmtId="0" fontId="2" fillId="5" borderId="0" xfId="0" applyFont="1" applyFill="1" applyAlignment="1" applyProtection="1">
      <alignment horizontal="center" wrapText="1"/>
      <protection locked="0"/>
    </xf>
    <xf numFmtId="0" fontId="2" fillId="0" borderId="0" xfId="0" applyFont="1" applyAlignment="1" applyProtection="1">
      <alignment horizontal="center" wrapText="1"/>
      <protection locked="0"/>
    </xf>
    <xf numFmtId="0" fontId="7" fillId="0" borderId="30" xfId="0" applyFont="1" applyFill="1" applyBorder="1" applyAlignment="1" applyProtection="1">
      <protection hidden="1"/>
    </xf>
    <xf numFmtId="0" fontId="7" fillId="0" borderId="30" xfId="0" applyFont="1" applyFill="1" applyBorder="1" applyAlignment="1" applyProtection="1">
      <alignment horizontal="center"/>
      <protection hidden="1"/>
    </xf>
    <xf numFmtId="0" fontId="7" fillId="0" borderId="30" xfId="0" applyFont="1" applyFill="1" applyBorder="1" applyAlignment="1" applyProtection="1">
      <alignment horizontal="left"/>
      <protection hidden="1"/>
    </xf>
    <xf numFmtId="3" fontId="7" fillId="5" borderId="30" xfId="0" applyNumberFormat="1" applyFont="1" applyFill="1" applyBorder="1" applyAlignment="1" applyProtection="1">
      <alignment horizontal="center"/>
      <protection locked="0"/>
    </xf>
    <xf numFmtId="167" fontId="7" fillId="0" borderId="0" xfId="0" applyNumberFormat="1" applyFont="1" applyFill="1" applyBorder="1" applyProtection="1">
      <protection locked="0"/>
    </xf>
    <xf numFmtId="167" fontId="52" fillId="0" borderId="0" xfId="0" applyNumberFormat="1" applyFont="1" applyFill="1" applyBorder="1" applyProtection="1">
      <protection locked="0"/>
    </xf>
    <xf numFmtId="0" fontId="7" fillId="0" borderId="0" xfId="0" applyFont="1" applyAlignment="1" applyProtection="1">
      <protection locked="0"/>
    </xf>
    <xf numFmtId="0" fontId="7" fillId="0" borderId="0" xfId="0" applyFont="1" applyAlignment="1" applyProtection="1">
      <alignment horizontal="center"/>
      <protection locked="0"/>
    </xf>
    <xf numFmtId="0" fontId="7" fillId="0" borderId="0" xfId="0" applyFont="1" applyAlignment="1" applyProtection="1">
      <alignment horizontal="left"/>
      <protection locked="0"/>
    </xf>
    <xf numFmtId="0" fontId="7" fillId="0" borderId="0" xfId="0" applyFont="1" applyFill="1" applyBorder="1" applyAlignment="1" applyProtection="1">
      <alignment horizontal="center"/>
      <protection locked="0"/>
    </xf>
    <xf numFmtId="3" fontId="7" fillId="0" borderId="0" xfId="1" applyNumberFormat="1" applyFont="1" applyFill="1" applyBorder="1" applyAlignment="1" applyProtection="1">
      <alignment horizontal="center"/>
      <protection locked="0"/>
    </xf>
    <xf numFmtId="3" fontId="5" fillId="3" borderId="3" xfId="1" applyNumberFormat="1" applyFont="1" applyFill="1" applyBorder="1" applyAlignment="1" applyProtection="1">
      <alignment horizontal="right"/>
      <protection hidden="1"/>
    </xf>
    <xf numFmtId="3" fontId="5" fillId="3" borderId="4" xfId="1" applyNumberFormat="1" applyFont="1" applyFill="1" applyBorder="1" applyAlignment="1" applyProtection="1">
      <alignment horizontal="right"/>
      <protection hidden="1"/>
    </xf>
    <xf numFmtId="0" fontId="7" fillId="0" borderId="38" xfId="0" applyFont="1" applyFill="1" applyBorder="1" applyAlignment="1" applyProtection="1">
      <alignment horizontal="center"/>
      <protection locked="0"/>
    </xf>
    <xf numFmtId="167" fontId="7" fillId="5" borderId="0" xfId="0" applyNumberFormat="1" applyFont="1" applyFill="1" applyBorder="1" applyAlignment="1" applyProtection="1">
      <alignment horizontal="right"/>
      <protection locked="0"/>
    </xf>
    <xf numFmtId="167" fontId="2" fillId="0" borderId="0" xfId="0" applyNumberFormat="1" applyFont="1" applyFill="1" applyBorder="1" applyProtection="1">
      <protection locked="0"/>
    </xf>
    <xf numFmtId="0" fontId="9" fillId="0" borderId="0" xfId="0" applyFont="1" applyAlignment="1">
      <alignment horizontal="left"/>
    </xf>
    <xf numFmtId="0" fontId="2" fillId="0" borderId="0" xfId="0" applyFont="1" applyFill="1" applyAlignment="1">
      <alignment horizontal="left" wrapText="1"/>
    </xf>
    <xf numFmtId="3" fontId="2" fillId="0" borderId="0" xfId="0" applyNumberFormat="1" applyFont="1" applyAlignment="1">
      <alignment wrapText="1"/>
    </xf>
    <xf numFmtId="3" fontId="7" fillId="5" borderId="0" xfId="0" applyNumberFormat="1" applyFont="1" applyFill="1" applyBorder="1" applyAlignment="1">
      <alignment horizontal="right"/>
    </xf>
    <xf numFmtId="1" fontId="48" fillId="3" borderId="0" xfId="0" applyNumberFormat="1" applyFont="1" applyFill="1" applyProtection="1">
      <protection hidden="1"/>
    </xf>
    <xf numFmtId="3" fontId="50" fillId="3" borderId="3" xfId="0" applyNumberFormat="1" applyFont="1" applyFill="1" applyBorder="1" applyAlignment="1" applyProtection="1">
      <alignment horizontal="right"/>
      <protection hidden="1"/>
    </xf>
    <xf numFmtId="43" fontId="9" fillId="6" borderId="1" xfId="1" applyFont="1" applyFill="1" applyBorder="1" applyAlignment="1" applyProtection="1">
      <alignment horizontal="right" wrapText="1"/>
      <protection hidden="1"/>
    </xf>
    <xf numFmtId="3" fontId="4" fillId="6" borderId="20" xfId="1" applyNumberFormat="1" applyFont="1" applyFill="1" applyBorder="1" applyAlignment="1" applyProtection="1">
      <alignment horizontal="right"/>
      <protection hidden="1"/>
    </xf>
    <xf numFmtId="3" fontId="51" fillId="0" borderId="20" xfId="1" applyNumberFormat="1" applyFont="1" applyFill="1" applyBorder="1" applyAlignment="1" applyProtection="1">
      <alignment horizontal="right"/>
      <protection hidden="1"/>
    </xf>
    <xf numFmtId="43" fontId="14" fillId="0" borderId="39" xfId="1" applyFont="1" applyBorder="1" applyAlignment="1" applyProtection="1">
      <protection hidden="1"/>
    </xf>
    <xf numFmtId="3" fontId="50" fillId="3" borderId="40" xfId="0" applyNumberFormat="1" applyFont="1" applyFill="1" applyBorder="1" applyAlignment="1" applyProtection="1">
      <alignment horizontal="right"/>
      <protection hidden="1"/>
    </xf>
    <xf numFmtId="43" fontId="14" fillId="0" borderId="34" xfId="1" applyFont="1" applyBorder="1" applyAlignment="1" applyProtection="1">
      <protection hidden="1"/>
    </xf>
    <xf numFmtId="43" fontId="14" fillId="0" borderId="35" xfId="1" applyFont="1" applyBorder="1" applyAlignment="1" applyProtection="1">
      <protection hidden="1"/>
    </xf>
    <xf numFmtId="43" fontId="14" fillId="0" borderId="36" xfId="1" applyFont="1" applyBorder="1" applyAlignment="1" applyProtection="1">
      <protection hidden="1"/>
    </xf>
    <xf numFmtId="3" fontId="50" fillId="3" borderId="41" xfId="0" applyNumberFormat="1" applyFont="1" applyFill="1" applyBorder="1" applyAlignment="1" applyProtection="1">
      <alignment horizontal="right"/>
      <protection hidden="1"/>
    </xf>
    <xf numFmtId="3" fontId="50" fillId="3" borderId="42" xfId="0" applyNumberFormat="1" applyFont="1" applyFill="1" applyBorder="1" applyAlignment="1" applyProtection="1">
      <alignment horizontal="right"/>
      <protection hidden="1"/>
    </xf>
    <xf numFmtId="3" fontId="15" fillId="6" borderId="3" xfId="0" applyNumberFormat="1" applyFont="1" applyFill="1" applyBorder="1" applyAlignment="1" applyProtection="1">
      <alignment horizontal="right"/>
      <protection hidden="1"/>
    </xf>
    <xf numFmtId="3" fontId="15" fillId="6" borderId="41" xfId="0" applyNumberFormat="1" applyFont="1" applyFill="1" applyBorder="1" applyAlignment="1" applyProtection="1">
      <alignment horizontal="right"/>
      <protection hidden="1"/>
    </xf>
    <xf numFmtId="0" fontId="52" fillId="0" borderId="38" xfId="0" applyFont="1" applyFill="1" applyBorder="1" applyAlignment="1" applyProtection="1">
      <alignment horizontal="left"/>
      <protection locked="0"/>
    </xf>
    <xf numFmtId="0" fontId="9" fillId="0" borderId="0" xfId="0" applyFont="1" applyAlignment="1" applyProtection="1">
      <alignment horizontal="left"/>
      <protection locked="0"/>
    </xf>
    <xf numFmtId="3" fontId="2" fillId="0" borderId="0" xfId="0" applyNumberFormat="1" applyFont="1" applyFill="1" applyBorder="1" applyAlignment="1">
      <alignment horizontal="right"/>
    </xf>
    <xf numFmtId="3" fontId="2" fillId="0" borderId="0" xfId="0" applyNumberFormat="1" applyFont="1" applyFill="1" applyBorder="1" applyAlignment="1">
      <alignment horizontal="right" wrapText="1"/>
    </xf>
    <xf numFmtId="0" fontId="7" fillId="0" borderId="0" xfId="0" applyFont="1" applyFill="1" applyBorder="1" applyAlignment="1">
      <alignment wrapText="1"/>
    </xf>
    <xf numFmtId="0" fontId="7" fillId="0" borderId="0" xfId="0" applyFont="1" applyFill="1" applyBorder="1" applyAlignment="1">
      <alignment horizontal="right" wrapText="1"/>
    </xf>
    <xf numFmtId="0" fontId="7" fillId="0" borderId="38" xfId="0" applyFont="1" applyBorder="1" applyAlignment="1" applyProtection="1">
      <alignment horizontal="right"/>
      <protection locked="0"/>
    </xf>
    <xf numFmtId="0" fontId="2" fillId="5" borderId="0" xfId="0" applyFont="1" applyFill="1" applyAlignment="1" applyProtection="1">
      <alignment horizontal="right" wrapText="1"/>
      <protection locked="0"/>
    </xf>
    <xf numFmtId="3" fontId="7" fillId="5" borderId="30" xfId="0" applyNumberFormat="1" applyFont="1" applyFill="1" applyBorder="1" applyAlignment="1" applyProtection="1">
      <alignment horizontal="right"/>
      <protection locked="0"/>
    </xf>
    <xf numFmtId="0" fontId="7" fillId="0" borderId="0" xfId="0" applyFont="1" applyFill="1" applyBorder="1" applyAlignment="1" applyProtection="1">
      <alignment horizontal="right"/>
      <protection locked="0"/>
    </xf>
    <xf numFmtId="3" fontId="7" fillId="0" borderId="0" xfId="1" applyNumberFormat="1" applyFont="1" applyFill="1" applyBorder="1" applyAlignment="1" applyProtection="1">
      <alignment horizontal="right"/>
      <protection locked="0"/>
    </xf>
    <xf numFmtId="1" fontId="7" fillId="0" borderId="0" xfId="0" applyNumberFormat="1" applyFont="1" applyFill="1" applyProtection="1">
      <protection hidden="1"/>
    </xf>
    <xf numFmtId="1" fontId="0" fillId="0" borderId="0" xfId="0" applyNumberFormat="1" applyFill="1" applyProtection="1">
      <protection hidden="1"/>
    </xf>
    <xf numFmtId="0" fontId="0" fillId="0" borderId="0" xfId="0" applyFill="1" applyAlignment="1" applyProtection="1">
      <alignment horizontal="left"/>
      <protection hidden="1"/>
    </xf>
    <xf numFmtId="1" fontId="0" fillId="8" borderId="13" xfId="0" applyNumberFormat="1" applyFill="1" applyBorder="1" applyAlignment="1" applyProtection="1">
      <alignment horizontal="left"/>
      <protection hidden="1"/>
    </xf>
    <xf numFmtId="1" fontId="0" fillId="8" borderId="0" xfId="0" applyNumberFormat="1" applyFill="1" applyBorder="1" applyAlignment="1" applyProtection="1">
      <alignment horizontal="left"/>
      <protection hidden="1"/>
    </xf>
    <xf numFmtId="164" fontId="0" fillId="5" borderId="0" xfId="1" applyNumberFormat="1" applyFont="1" applyFill="1" applyBorder="1" applyAlignment="1" applyProtection="1">
      <alignment horizontal="right"/>
      <protection hidden="1"/>
    </xf>
    <xf numFmtId="3" fontId="0" fillId="10" borderId="0" xfId="0" applyNumberFormat="1" applyFill="1" applyBorder="1" applyAlignment="1" applyProtection="1">
      <alignment horizontal="right"/>
      <protection hidden="1"/>
    </xf>
    <xf numFmtId="3" fontId="0" fillId="10" borderId="0" xfId="0" applyNumberFormat="1" applyFill="1" applyBorder="1" applyAlignment="1" applyProtection="1">
      <alignment horizontal="left"/>
      <protection hidden="1"/>
    </xf>
    <xf numFmtId="3" fontId="0" fillId="10" borderId="21" xfId="0" applyNumberFormat="1" applyFill="1" applyBorder="1" applyAlignment="1" applyProtection="1">
      <alignment horizontal="right"/>
      <protection hidden="1"/>
    </xf>
    <xf numFmtId="1" fontId="0" fillId="8" borderId="27" xfId="0" applyNumberFormat="1" applyFill="1" applyBorder="1" applyAlignment="1" applyProtection="1">
      <alignment horizontal="left"/>
      <protection hidden="1"/>
    </xf>
    <xf numFmtId="1" fontId="0" fillId="8" borderId="28" xfId="0" applyNumberFormat="1" applyFill="1" applyBorder="1" applyAlignment="1" applyProtection="1">
      <alignment horizontal="left"/>
      <protection hidden="1"/>
    </xf>
    <xf numFmtId="164" fontId="0" fillId="5" borderId="28" xfId="1" applyNumberFormat="1" applyFont="1" applyFill="1" applyBorder="1" applyAlignment="1" applyProtection="1">
      <alignment horizontal="right"/>
      <protection hidden="1"/>
    </xf>
    <xf numFmtId="3" fontId="0" fillId="10" borderId="28" xfId="0" applyNumberFormat="1" applyFill="1" applyBorder="1" applyAlignment="1" applyProtection="1">
      <alignment horizontal="right"/>
      <protection hidden="1"/>
    </xf>
    <xf numFmtId="3" fontId="0" fillId="10" borderId="28" xfId="0" applyNumberFormat="1" applyFill="1" applyBorder="1" applyAlignment="1" applyProtection="1">
      <alignment horizontal="left"/>
      <protection hidden="1"/>
    </xf>
    <xf numFmtId="3" fontId="0" fillId="10" borderId="29" xfId="0" applyNumberFormat="1" applyFill="1" applyBorder="1" applyAlignment="1" applyProtection="1">
      <alignment horizontal="right"/>
      <protection hidden="1"/>
    </xf>
    <xf numFmtId="1" fontId="0" fillId="8" borderId="24" xfId="0" applyNumberFormat="1" applyFill="1" applyBorder="1" applyAlignment="1" applyProtection="1">
      <alignment horizontal="left"/>
      <protection hidden="1"/>
    </xf>
    <xf numFmtId="1" fontId="0" fillId="8" borderId="25" xfId="0" applyNumberFormat="1" applyFill="1" applyBorder="1" applyAlignment="1" applyProtection="1">
      <alignment horizontal="left"/>
      <protection hidden="1"/>
    </xf>
    <xf numFmtId="164" fontId="0" fillId="5" borderId="25" xfId="1" applyNumberFormat="1" applyFont="1" applyFill="1" applyBorder="1" applyAlignment="1" applyProtection="1">
      <alignment horizontal="right"/>
      <protection hidden="1"/>
    </xf>
    <xf numFmtId="3" fontId="0" fillId="6" borderId="25" xfId="0" applyNumberFormat="1" applyFill="1" applyBorder="1" applyAlignment="1" applyProtection="1">
      <alignment horizontal="right"/>
      <protection hidden="1"/>
    </xf>
    <xf numFmtId="3" fontId="0" fillId="7" borderId="25" xfId="0" applyNumberFormat="1" applyFill="1" applyBorder="1" applyAlignment="1" applyProtection="1">
      <alignment horizontal="right"/>
      <protection hidden="1"/>
    </xf>
    <xf numFmtId="0" fontId="0" fillId="7" borderId="25" xfId="0" applyFill="1" applyBorder="1" applyAlignment="1" applyProtection="1">
      <alignment horizontal="left"/>
      <protection hidden="1"/>
    </xf>
    <xf numFmtId="14" fontId="0" fillId="7" borderId="25" xfId="0" applyNumberFormat="1" applyFill="1" applyBorder="1" applyAlignment="1" applyProtection="1">
      <alignment horizontal="right"/>
      <protection hidden="1"/>
    </xf>
    <xf numFmtId="0" fontId="0" fillId="11" borderId="25" xfId="0" applyFill="1" applyBorder="1" applyAlignment="1" applyProtection="1">
      <alignment horizontal="right"/>
      <protection hidden="1"/>
    </xf>
    <xf numFmtId="3" fontId="7" fillId="12" borderId="25" xfId="0" applyNumberFormat="1" applyFont="1" applyFill="1" applyBorder="1" applyAlignment="1" applyProtection="1">
      <alignment horizontal="right" wrapText="1"/>
      <protection hidden="1"/>
    </xf>
    <xf numFmtId="3" fontId="7" fillId="12" borderId="26" xfId="0" applyNumberFormat="1" applyFont="1" applyFill="1" applyBorder="1" applyAlignment="1" applyProtection="1">
      <alignment horizontal="right" wrapText="1"/>
      <protection hidden="1"/>
    </xf>
    <xf numFmtId="0" fontId="2" fillId="0" borderId="28" xfId="0" applyFont="1" applyBorder="1" applyAlignment="1" applyProtection="1">
      <alignment horizontal="left" wrapText="1"/>
      <protection hidden="1"/>
    </xf>
    <xf numFmtId="0" fontId="2" fillId="0" borderId="28" xfId="0" applyFont="1" applyBorder="1" applyAlignment="1" applyProtection="1">
      <alignment horizontal="right" wrapText="1"/>
      <protection hidden="1"/>
    </xf>
    <xf numFmtId="0" fontId="2" fillId="0" borderId="28" xfId="0" applyFont="1" applyFill="1" applyBorder="1" applyAlignment="1" applyProtection="1">
      <alignment horizontal="right" wrapText="1"/>
      <protection hidden="1"/>
    </xf>
    <xf numFmtId="0" fontId="2" fillId="6" borderId="28" xfId="0" applyFont="1" applyFill="1" applyBorder="1" applyAlignment="1" applyProtection="1">
      <alignment horizontal="right" wrapText="1"/>
      <protection hidden="1"/>
    </xf>
    <xf numFmtId="0" fontId="2" fillId="8" borderId="28" xfId="0" applyFont="1" applyFill="1" applyBorder="1" applyAlignment="1" applyProtection="1">
      <alignment horizontal="right" wrapText="1"/>
      <protection hidden="1"/>
    </xf>
    <xf numFmtId="3" fontId="2" fillId="7" borderId="28" xfId="0" applyNumberFormat="1" applyFont="1" applyFill="1" applyBorder="1" applyAlignment="1" applyProtection="1">
      <alignment horizontal="right" wrapText="1"/>
      <protection hidden="1"/>
    </xf>
    <xf numFmtId="0" fontId="2" fillId="7" borderId="28" xfId="0" applyFont="1" applyFill="1" applyBorder="1" applyAlignment="1" applyProtection="1">
      <alignment horizontal="left" wrapText="1"/>
      <protection hidden="1"/>
    </xf>
    <xf numFmtId="0" fontId="2" fillId="7" borderId="28" xfId="0" applyFont="1" applyFill="1" applyBorder="1" applyAlignment="1" applyProtection="1">
      <alignment horizontal="right" wrapText="1"/>
      <protection hidden="1"/>
    </xf>
    <xf numFmtId="0" fontId="2" fillId="11" borderId="28" xfId="0" applyFont="1" applyFill="1" applyBorder="1" applyAlignment="1" applyProtection="1">
      <alignment horizontal="right" wrapText="1"/>
      <protection hidden="1"/>
    </xf>
    <xf numFmtId="3" fontId="2" fillId="12" borderId="28" xfId="0" applyNumberFormat="1" applyFont="1" applyFill="1" applyBorder="1" applyAlignment="1" applyProtection="1">
      <alignment horizontal="right" wrapText="1"/>
      <protection hidden="1"/>
    </xf>
    <xf numFmtId="0" fontId="2" fillId="8" borderId="28" xfId="0" applyFont="1" applyFill="1" applyBorder="1" applyAlignment="1" applyProtection="1">
      <alignment horizontal="left" wrapText="1"/>
      <protection hidden="1"/>
    </xf>
    <xf numFmtId="3" fontId="0" fillId="8" borderId="25" xfId="0" applyNumberFormat="1" applyFill="1" applyBorder="1" applyAlignment="1" applyProtection="1">
      <alignment horizontal="left"/>
      <protection hidden="1"/>
    </xf>
    <xf numFmtId="14" fontId="0" fillId="8" borderId="25" xfId="0" applyNumberFormat="1" applyFill="1" applyBorder="1" applyAlignment="1" applyProtection="1">
      <alignment horizontal="right"/>
      <protection hidden="1"/>
    </xf>
    <xf numFmtId="3" fontId="7" fillId="0" borderId="0" xfId="0" applyNumberFormat="1" applyFont="1" applyFill="1" applyBorder="1" applyAlignment="1">
      <alignment horizontal="left"/>
    </xf>
    <xf numFmtId="0" fontId="15" fillId="13" borderId="0" xfId="0" applyFont="1" applyFill="1" applyAlignment="1" applyProtection="1">
      <alignment vertical="center"/>
      <protection hidden="1"/>
    </xf>
    <xf numFmtId="0" fontId="26" fillId="13" borderId="0" xfId="0" applyFont="1" applyFill="1" applyAlignment="1" applyProtection="1">
      <alignment horizontal="center" vertical="center" wrapText="1"/>
      <protection hidden="1"/>
    </xf>
    <xf numFmtId="167" fontId="4" fillId="3" borderId="1" xfId="1" applyNumberFormat="1" applyFont="1" applyFill="1" applyBorder="1" applyProtection="1">
      <protection locked="0" hidden="1"/>
    </xf>
    <xf numFmtId="3" fontId="0" fillId="0" borderId="0" xfId="0" applyNumberFormat="1" applyFill="1" applyAlignment="1">
      <alignment horizontal="left"/>
    </xf>
    <xf numFmtId="3" fontId="0" fillId="0" borderId="0" xfId="0" applyNumberFormat="1" applyAlignment="1">
      <alignment horizontal="right"/>
    </xf>
    <xf numFmtId="0" fontId="52" fillId="0" borderId="0" xfId="0" applyFont="1" applyFill="1" applyAlignment="1"/>
    <xf numFmtId="3" fontId="0" fillId="0" borderId="0" xfId="0" applyNumberFormat="1" applyAlignment="1">
      <alignment horizontal="left"/>
    </xf>
    <xf numFmtId="3" fontId="0" fillId="0" borderId="0" xfId="0" applyNumberFormat="1" applyAlignment="1"/>
    <xf numFmtId="3" fontId="0" fillId="0" borderId="0" xfId="0" applyNumberFormat="1" applyAlignment="1">
      <alignment horizontal="center"/>
    </xf>
    <xf numFmtId="0" fontId="0" fillId="0" borderId="0" xfId="0" applyAlignment="1">
      <alignment horizontal="left"/>
    </xf>
    <xf numFmtId="0" fontId="0" fillId="15" borderId="0" xfId="0" applyFill="1" applyAlignment="1">
      <alignment horizontal="left"/>
    </xf>
    <xf numFmtId="0" fontId="0" fillId="15" borderId="0" xfId="0" applyFill="1"/>
    <xf numFmtId="3" fontId="0" fillId="0" borderId="0" xfId="0" applyNumberFormat="1" applyFill="1" applyAlignment="1">
      <alignment horizontal="right"/>
    </xf>
    <xf numFmtId="0" fontId="0" fillId="17" borderId="0" xfId="0" applyFill="1" applyAlignment="1">
      <alignment horizontal="left"/>
    </xf>
    <xf numFmtId="0" fontId="0" fillId="17" borderId="0" xfId="0" applyFill="1"/>
    <xf numFmtId="3" fontId="0" fillId="9" borderId="0" xfId="0" applyNumberFormat="1" applyFill="1" applyAlignment="1">
      <alignment horizontal="left"/>
    </xf>
    <xf numFmtId="0" fontId="2" fillId="0" borderId="0" xfId="0" applyFont="1" applyAlignment="1">
      <alignment horizontal="center" wrapText="1"/>
    </xf>
    <xf numFmtId="3" fontId="2" fillId="5" borderId="0" xfId="0" applyNumberFormat="1" applyFont="1" applyFill="1" applyAlignment="1">
      <alignment horizontal="right" wrapText="1"/>
    </xf>
    <xf numFmtId="3" fontId="2" fillId="5" borderId="0" xfId="0" applyNumberFormat="1" applyFont="1" applyFill="1" applyAlignment="1">
      <alignment horizontal="left" wrapText="1"/>
    </xf>
    <xf numFmtId="0" fontId="0" fillId="0" borderId="0" xfId="0" applyFill="1" applyAlignment="1">
      <alignment horizontal="left"/>
    </xf>
    <xf numFmtId="0" fontId="0" fillId="0" borderId="0" xfId="0" applyFill="1" applyAlignment="1">
      <alignment horizontal="center"/>
    </xf>
    <xf numFmtId="0" fontId="0" fillId="0" borderId="0" xfId="0" applyFill="1"/>
    <xf numFmtId="0" fontId="0" fillId="0" borderId="0" xfId="0" applyFill="1" applyAlignment="1"/>
    <xf numFmtId="3" fontId="0" fillId="5" borderId="0" xfId="0" applyNumberFormat="1" applyFill="1" applyAlignment="1">
      <alignment horizontal="center"/>
    </xf>
    <xf numFmtId="0" fontId="0" fillId="0" borderId="0" xfId="0" applyAlignment="1">
      <alignment horizontal="center"/>
    </xf>
    <xf numFmtId="0" fontId="2" fillId="0" borderId="0" xfId="0" applyFont="1"/>
    <xf numFmtId="0" fontId="0" fillId="0" borderId="0" xfId="0" applyAlignment="1"/>
    <xf numFmtId="3" fontId="2" fillId="0" borderId="4" xfId="0" applyNumberFormat="1" applyFont="1" applyBorder="1" applyAlignment="1">
      <alignment horizontal="right"/>
    </xf>
    <xf numFmtId="3" fontId="2" fillId="0" borderId="23" xfId="0" applyNumberFormat="1" applyFont="1" applyBorder="1" applyAlignment="1">
      <alignment horizontal="right"/>
    </xf>
    <xf numFmtId="3" fontId="2" fillId="0" borderId="1" xfId="0" applyNumberFormat="1" applyFont="1" applyBorder="1" applyAlignment="1">
      <alignment horizontal="right"/>
    </xf>
    <xf numFmtId="3" fontId="2" fillId="18" borderId="1" xfId="0" applyNumberFormat="1" applyFont="1" applyFill="1" applyBorder="1" applyAlignment="1">
      <alignment horizontal="right"/>
    </xf>
    <xf numFmtId="3" fontId="52" fillId="0" borderId="0" xfId="0" applyNumberFormat="1" applyFont="1" applyAlignment="1">
      <alignment horizontal="right"/>
    </xf>
    <xf numFmtId="3" fontId="2" fillId="0" borderId="0" xfId="0" applyNumberFormat="1" applyFont="1" applyAlignment="1">
      <alignment horizontal="right"/>
    </xf>
    <xf numFmtId="0" fontId="0" fillId="0" borderId="0" xfId="0" quotePrefix="1" applyAlignment="1">
      <alignment horizontal="left"/>
    </xf>
    <xf numFmtId="0" fontId="0" fillId="0" borderId="0" xfId="0" quotePrefix="1" applyFill="1" applyAlignment="1">
      <alignment horizontal="left"/>
    </xf>
    <xf numFmtId="0" fontId="7" fillId="0" borderId="30" xfId="0" applyNumberFormat="1" applyFont="1" applyFill="1" applyBorder="1" applyAlignment="1" applyProtection="1">
      <alignment horizontal="center"/>
      <protection hidden="1"/>
    </xf>
    <xf numFmtId="3" fontId="7" fillId="0" borderId="0" xfId="0" applyNumberFormat="1" applyFont="1" applyFill="1" applyBorder="1"/>
    <xf numFmtId="0" fontId="1" fillId="0" borderId="0" xfId="0" applyFont="1" applyAlignment="1" applyProtection="1">
      <alignment horizontal="left"/>
      <protection locked="0"/>
    </xf>
    <xf numFmtId="167" fontId="1" fillId="0" borderId="0" xfId="0" applyNumberFormat="1" applyFont="1" applyFill="1" applyBorder="1" applyProtection="1">
      <protection locked="0"/>
    </xf>
    <xf numFmtId="0" fontId="1" fillId="14" borderId="0" xfId="0" applyFont="1" applyFill="1" applyAlignment="1"/>
    <xf numFmtId="3" fontId="1" fillId="16" borderId="0" xfId="0" applyNumberFormat="1" applyFont="1" applyFill="1" applyAlignment="1">
      <alignment horizontal="left"/>
    </xf>
    <xf numFmtId="3" fontId="2" fillId="0" borderId="0" xfId="0" applyNumberFormat="1" applyFont="1" applyFill="1" applyAlignment="1">
      <alignment horizontal="center" wrapText="1"/>
    </xf>
    <xf numFmtId="3" fontId="2" fillId="19" borderId="0" xfId="0" applyNumberFormat="1" applyFont="1" applyFill="1" applyAlignment="1">
      <alignment horizontal="center" wrapText="1"/>
    </xf>
    <xf numFmtId="3" fontId="2" fillId="0" borderId="0" xfId="0" applyNumberFormat="1" applyFont="1" applyAlignment="1">
      <alignment horizontal="left" wrapText="1"/>
    </xf>
    <xf numFmtId="0" fontId="1" fillId="0" borderId="0" xfId="0" applyFont="1" applyAlignment="1">
      <alignment horizontal="left"/>
    </xf>
    <xf numFmtId="0" fontId="53" fillId="0" borderId="0" xfId="0" applyFont="1"/>
    <xf numFmtId="0" fontId="54" fillId="0" borderId="0" xfId="0" applyFont="1"/>
    <xf numFmtId="0" fontId="1" fillId="0" borderId="0" xfId="0" applyFont="1" applyProtection="1">
      <protection locked="0"/>
    </xf>
    <xf numFmtId="0" fontId="1" fillId="0" borderId="30" xfId="0" applyFont="1" applyFill="1" applyBorder="1" applyAlignment="1" applyProtection="1">
      <alignment horizontal="left"/>
      <protection hidden="1"/>
    </xf>
    <xf numFmtId="164" fontId="14" fillId="3" borderId="0" xfId="1" applyNumberFormat="1" applyFont="1" applyFill="1" applyAlignment="1" applyProtection="1">
      <alignment horizontal="left"/>
      <protection hidden="1"/>
    </xf>
    <xf numFmtId="164" fontId="14" fillId="0" borderId="0" xfId="1" applyNumberFormat="1" applyFont="1" applyAlignment="1" applyProtection="1">
      <alignment horizontal="left"/>
      <protection hidden="1"/>
    </xf>
    <xf numFmtId="0" fontId="1" fillId="0" borderId="0" xfId="0" applyFont="1" applyFill="1"/>
    <xf numFmtId="0" fontId="1" fillId="0" borderId="30" xfId="0" applyFont="1" applyFill="1" applyBorder="1" applyAlignment="1" applyProtection="1">
      <protection hidden="1"/>
    </xf>
    <xf numFmtId="164" fontId="57" fillId="0" borderId="0" xfId="1" applyNumberFormat="1" applyFont="1" applyFill="1" applyBorder="1" applyAlignment="1" applyProtection="1">
      <alignment horizontal="left"/>
      <protection hidden="1"/>
    </xf>
    <xf numFmtId="3" fontId="1" fillId="5" borderId="0" xfId="0" applyNumberFormat="1" applyFont="1" applyFill="1" applyAlignment="1">
      <alignment horizontal="center"/>
    </xf>
    <xf numFmtId="0" fontId="52" fillId="19" borderId="38" xfId="0" applyFont="1" applyFill="1" applyBorder="1" applyAlignment="1" applyProtection="1">
      <alignment horizontal="left"/>
      <protection locked="0"/>
    </xf>
    <xf numFmtId="0" fontId="2" fillId="19" borderId="0" xfId="0" applyFont="1" applyFill="1" applyAlignment="1" applyProtection="1">
      <alignment horizontal="left" wrapText="1"/>
      <protection locked="0"/>
    </xf>
    <xf numFmtId="0" fontId="2" fillId="19" borderId="0" xfId="0" applyFont="1" applyFill="1" applyAlignment="1">
      <alignment wrapText="1"/>
    </xf>
    <xf numFmtId="0" fontId="7" fillId="0" borderId="0" xfId="0" applyFont="1" applyFill="1" applyAlignment="1" applyProtection="1">
      <alignment horizontal="left"/>
      <protection locked="0"/>
    </xf>
    <xf numFmtId="164" fontId="1" fillId="0" borderId="0" xfId="1" applyNumberFormat="1" applyFont="1" applyAlignment="1" applyProtection="1">
      <alignment horizontal="left"/>
      <protection hidden="1"/>
    </xf>
    <xf numFmtId="0" fontId="1" fillId="0" borderId="0" xfId="0" applyFont="1"/>
    <xf numFmtId="164" fontId="4" fillId="20" borderId="1" xfId="1" applyNumberFormat="1" applyFont="1" applyFill="1" applyBorder="1" applyAlignment="1" applyProtection="1">
      <alignment vertical="center" wrapText="1"/>
      <protection locked="0"/>
    </xf>
    <xf numFmtId="3" fontId="0" fillId="5" borderId="0" xfId="0" applyNumberFormat="1" applyFill="1" applyAlignment="1">
      <alignment horizontal="right"/>
    </xf>
    <xf numFmtId="3" fontId="0" fillId="5" borderId="0" xfId="0" applyNumberFormat="1" applyFill="1" applyAlignment="1">
      <alignment horizontal="left"/>
    </xf>
    <xf numFmtId="0" fontId="0" fillId="17" borderId="0" xfId="0" applyFill="1" applyAlignment="1">
      <alignment horizontal="center"/>
    </xf>
    <xf numFmtId="3" fontId="0" fillId="17" borderId="0" xfId="0" applyNumberFormat="1" applyFill="1" applyAlignment="1">
      <alignment horizontal="right"/>
    </xf>
    <xf numFmtId="3" fontId="0" fillId="19" borderId="0" xfId="0" applyNumberFormat="1" applyFill="1" applyAlignment="1">
      <alignment horizontal="left"/>
    </xf>
    <xf numFmtId="0" fontId="0" fillId="14" borderId="0" xfId="0" applyFill="1"/>
    <xf numFmtId="3" fontId="0" fillId="14" borderId="0" xfId="0" applyNumberFormat="1" applyFill="1" applyAlignment="1">
      <alignment horizontal="right"/>
    </xf>
    <xf numFmtId="0" fontId="0" fillId="21" borderId="0" xfId="0" applyFill="1"/>
    <xf numFmtId="3" fontId="0" fillId="21" borderId="0" xfId="0" applyNumberFormat="1" applyFill="1" applyAlignment="1">
      <alignment horizontal="right"/>
    </xf>
    <xf numFmtId="3" fontId="1" fillId="5" borderId="0" xfId="0" applyNumberFormat="1" applyFont="1" applyFill="1" applyAlignment="1">
      <alignment horizontal="left"/>
    </xf>
    <xf numFmtId="0" fontId="0" fillId="15" borderId="0" xfId="0" applyFill="1" applyAlignment="1">
      <alignment horizontal="center"/>
    </xf>
    <xf numFmtId="3" fontId="0" fillId="22" borderId="0" xfId="0" applyNumberFormat="1" applyFill="1" applyAlignment="1">
      <alignment horizontal="center"/>
    </xf>
    <xf numFmtId="0" fontId="1" fillId="17" borderId="0" xfId="0" applyFont="1" applyFill="1"/>
    <xf numFmtId="0" fontId="0" fillId="23" borderId="0" xfId="0" applyFill="1" applyAlignment="1">
      <alignment horizontal="center"/>
    </xf>
    <xf numFmtId="3" fontId="2" fillId="20" borderId="0" xfId="0" applyNumberFormat="1" applyFont="1" applyFill="1" applyBorder="1" applyAlignment="1">
      <alignment horizontal="right" wrapText="1"/>
    </xf>
    <xf numFmtId="0" fontId="2" fillId="20" borderId="0" xfId="0" applyFont="1" applyFill="1" applyAlignment="1" applyProtection="1">
      <alignment horizontal="left" wrapText="1"/>
      <protection locked="0"/>
    </xf>
    <xf numFmtId="0" fontId="1" fillId="0" borderId="0" xfId="0" applyFont="1" applyFill="1" applyBorder="1"/>
    <xf numFmtId="3" fontId="7" fillId="20" borderId="0" xfId="0" applyNumberFormat="1" applyFont="1" applyFill="1" applyBorder="1" applyAlignment="1">
      <alignment horizontal="right"/>
    </xf>
    <xf numFmtId="164" fontId="1" fillId="5" borderId="4" xfId="1" applyNumberFormat="1" applyFont="1" applyFill="1" applyBorder="1" applyAlignment="1" applyProtection="1">
      <alignment horizontal="left"/>
      <protection locked="0"/>
    </xf>
    <xf numFmtId="164" fontId="1" fillId="5" borderId="4" xfId="1" applyNumberFormat="1" applyFont="1" applyFill="1" applyBorder="1" applyAlignment="1" applyProtection="1">
      <alignment horizontal="left" wrapText="1"/>
      <protection locked="0"/>
    </xf>
    <xf numFmtId="0" fontId="11" fillId="0" borderId="0" xfId="0" applyFont="1" applyAlignment="1" applyProtection="1">
      <alignment horizontal="center"/>
      <protection hidden="1"/>
    </xf>
    <xf numFmtId="0" fontId="28" fillId="3" borderId="0" xfId="0" applyFont="1" applyFill="1" applyAlignment="1" applyProtection="1">
      <alignment horizontal="center"/>
      <protection hidden="1"/>
    </xf>
    <xf numFmtId="167" fontId="2" fillId="3" borderId="23" xfId="1" applyNumberFormat="1" applyFont="1" applyFill="1" applyBorder="1" applyAlignment="1" applyProtection="1">
      <alignment horizontal="right" vertical="center"/>
      <protection hidden="1"/>
    </xf>
    <xf numFmtId="167" fontId="2" fillId="3" borderId="3" xfId="1" applyNumberFormat="1" applyFont="1" applyFill="1" applyBorder="1" applyAlignment="1" applyProtection="1">
      <alignment horizontal="right" vertical="center"/>
      <protection hidden="1"/>
    </xf>
    <xf numFmtId="164" fontId="2" fillId="3" borderId="0" xfId="1" applyNumberFormat="1"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164" fontId="4" fillId="0" borderId="13" xfId="1" applyNumberFormat="1" applyFont="1" applyBorder="1" applyAlignment="1" applyProtection="1">
      <alignment vertical="center" wrapText="1"/>
      <protection hidden="1"/>
    </xf>
    <xf numFmtId="164" fontId="4" fillId="0" borderId="0" xfId="1" applyNumberFormat="1" applyFont="1" applyAlignment="1" applyProtection="1">
      <alignment vertical="center" wrapText="1"/>
      <protection hidden="1"/>
    </xf>
    <xf numFmtId="0" fontId="26" fillId="3" borderId="0" xfId="0" applyFont="1" applyFill="1" applyAlignment="1" applyProtection="1">
      <alignment horizontal="center" vertical="center" wrapText="1"/>
      <protection hidden="1"/>
    </xf>
    <xf numFmtId="0" fontId="20" fillId="3" borderId="23" xfId="0" applyFont="1" applyFill="1" applyBorder="1" applyAlignment="1" applyProtection="1">
      <alignment horizontal="center" vertical="center" shrinkToFit="1"/>
      <protection locked="0"/>
    </xf>
    <xf numFmtId="0" fontId="20" fillId="3" borderId="3" xfId="0" applyFont="1" applyFill="1" applyBorder="1" applyAlignment="1" applyProtection="1">
      <alignment horizontal="center" vertical="center" shrinkToFit="1"/>
      <protection locked="0"/>
    </xf>
    <xf numFmtId="0" fontId="31" fillId="5" borderId="43" xfId="0" applyFont="1" applyFill="1" applyBorder="1" applyAlignment="1" applyProtection="1">
      <alignment horizontal="center"/>
      <protection locked="0"/>
    </xf>
    <xf numFmtId="14" fontId="31" fillId="5" borderId="43" xfId="0" applyNumberFormat="1" applyFont="1" applyFill="1" applyBorder="1" applyAlignment="1" applyProtection="1">
      <alignment horizontal="center"/>
      <protection locked="0"/>
    </xf>
    <xf numFmtId="0" fontId="2" fillId="0" borderId="44" xfId="0" applyFont="1" applyBorder="1" applyAlignment="1" applyProtection="1">
      <alignment horizontal="left" vertical="center"/>
      <protection hidden="1"/>
    </xf>
    <xf numFmtId="0" fontId="2" fillId="0" borderId="45" xfId="0" applyFont="1" applyBorder="1" applyAlignment="1" applyProtection="1">
      <alignment horizontal="left" vertical="center"/>
      <protection hidden="1"/>
    </xf>
    <xf numFmtId="0" fontId="2" fillId="0" borderId="22" xfId="0" applyFont="1" applyBorder="1" applyAlignment="1" applyProtection="1">
      <alignment horizontal="left" vertical="center"/>
      <protection hidden="1"/>
    </xf>
    <xf numFmtId="0" fontId="2" fillId="0" borderId="8"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2" fillId="0" borderId="9" xfId="0" applyFont="1" applyBorder="1" applyAlignment="1" applyProtection="1">
      <alignment horizontal="left" vertical="center"/>
      <protection hidden="1"/>
    </xf>
    <xf numFmtId="0" fontId="24" fillId="3" borderId="18" xfId="0" applyFont="1" applyFill="1" applyBorder="1" applyAlignment="1" applyProtection="1">
      <alignment horizontal="center" vertical="center"/>
      <protection hidden="1"/>
    </xf>
    <xf numFmtId="0" fontId="24" fillId="3" borderId="20" xfId="0" applyFont="1" applyFill="1" applyBorder="1" applyAlignment="1" applyProtection="1">
      <alignment horizontal="center" vertical="center"/>
      <protection hidden="1"/>
    </xf>
    <xf numFmtId="164" fontId="28" fillId="3" borderId="0" xfId="1" applyNumberFormat="1" applyFont="1" applyFill="1" applyBorder="1" applyAlignment="1" applyProtection="1">
      <alignment horizontal="center"/>
      <protection hidden="1"/>
    </xf>
    <xf numFmtId="0" fontId="24" fillId="3" borderId="18" xfId="0" applyFont="1" applyFill="1" applyBorder="1" applyAlignment="1" applyProtection="1">
      <alignment horizontal="center" vertical="center" wrapText="1"/>
      <protection hidden="1"/>
    </xf>
    <xf numFmtId="0" fontId="24" fillId="3" borderId="20" xfId="0" applyFont="1" applyFill="1" applyBorder="1" applyAlignment="1" applyProtection="1">
      <alignment horizontal="center" vertical="center" wrapText="1"/>
      <protection hidden="1"/>
    </xf>
    <xf numFmtId="0" fontId="26" fillId="3" borderId="0" xfId="0" applyFont="1" applyFill="1" applyAlignment="1" applyProtection="1">
      <alignment horizontal="left" vertical="center" wrapText="1"/>
      <protection hidden="1"/>
    </xf>
    <xf numFmtId="164" fontId="22" fillId="3" borderId="0" xfId="1" applyNumberFormat="1" applyFont="1" applyFill="1" applyBorder="1" applyAlignment="1" applyProtection="1">
      <alignment horizontal="center"/>
      <protection hidden="1"/>
    </xf>
    <xf numFmtId="164" fontId="28" fillId="6" borderId="44" xfId="1" applyNumberFormat="1" applyFont="1" applyFill="1" applyBorder="1" applyAlignment="1" applyProtection="1">
      <alignment horizontal="center" vertical="center"/>
      <protection hidden="1"/>
    </xf>
    <xf numFmtId="164" fontId="28" fillId="6" borderId="45" xfId="1" applyNumberFormat="1" applyFont="1" applyFill="1" applyBorder="1" applyAlignment="1" applyProtection="1">
      <alignment horizontal="center" vertical="center"/>
      <protection hidden="1"/>
    </xf>
    <xf numFmtId="164" fontId="28" fillId="6" borderId="22" xfId="1" applyNumberFormat="1" applyFont="1" applyFill="1" applyBorder="1" applyAlignment="1" applyProtection="1">
      <alignment horizontal="center" vertical="center"/>
      <protection hidden="1"/>
    </xf>
    <xf numFmtId="49" fontId="39" fillId="3" borderId="0" xfId="0" applyNumberFormat="1" applyFont="1" applyFill="1" applyBorder="1" applyAlignment="1" applyProtection="1">
      <alignment horizontal="center" vertical="center" wrapText="1" shrinkToFit="1"/>
      <protection hidden="1"/>
    </xf>
    <xf numFmtId="164" fontId="28" fillId="6" borderId="10" xfId="1" applyNumberFormat="1" applyFont="1" applyFill="1" applyBorder="1" applyAlignment="1" applyProtection="1">
      <alignment horizontal="center" vertical="center"/>
      <protection hidden="1"/>
    </xf>
    <xf numFmtId="164" fontId="28" fillId="6" borderId="0" xfId="1" applyNumberFormat="1" applyFont="1" applyFill="1" applyBorder="1" applyAlignment="1" applyProtection="1">
      <alignment horizontal="center" vertical="center"/>
      <protection hidden="1"/>
    </xf>
    <xf numFmtId="164" fontId="28" fillId="6" borderId="12" xfId="1" applyNumberFormat="1" applyFont="1" applyFill="1" applyBorder="1" applyAlignment="1" applyProtection="1">
      <alignment horizontal="center" vertical="center"/>
      <protection hidden="1"/>
    </xf>
    <xf numFmtId="164" fontId="43" fillId="0" borderId="0" xfId="1" applyNumberFormat="1" applyFont="1" applyBorder="1" applyAlignment="1" applyProtection="1">
      <alignment horizontal="center"/>
      <protection hidden="1"/>
    </xf>
    <xf numFmtId="164" fontId="4" fillId="0" borderId="15" xfId="1" applyNumberFormat="1" applyFont="1" applyBorder="1" applyAlignment="1" applyProtection="1">
      <alignment horizontal="left" vertical="center"/>
      <protection hidden="1"/>
    </xf>
    <xf numFmtId="0" fontId="3" fillId="0" borderId="16" xfId="0" applyFont="1" applyBorder="1" applyAlignment="1" applyProtection="1">
      <alignment horizontal="left" vertical="center"/>
      <protection hidden="1"/>
    </xf>
    <xf numFmtId="0" fontId="3" fillId="0" borderId="17" xfId="0" applyFont="1" applyBorder="1" applyAlignment="1" applyProtection="1">
      <alignment horizontal="left" vertical="center"/>
      <protection hidden="1"/>
    </xf>
    <xf numFmtId="164" fontId="3" fillId="0" borderId="15" xfId="1" applyNumberFormat="1" applyFont="1" applyBorder="1" applyAlignment="1" applyProtection="1">
      <alignment horizontal="left" vertical="center"/>
      <protection hidden="1"/>
    </xf>
    <xf numFmtId="164" fontId="3" fillId="0" borderId="16" xfId="1" applyNumberFormat="1" applyFont="1" applyBorder="1" applyAlignment="1" applyProtection="1">
      <alignment horizontal="left" vertical="center"/>
      <protection hidden="1"/>
    </xf>
    <xf numFmtId="164" fontId="3" fillId="0" borderId="17" xfId="1" applyNumberFormat="1" applyFont="1" applyBorder="1" applyAlignment="1" applyProtection="1">
      <alignment horizontal="left" vertical="center"/>
      <protection hidden="1"/>
    </xf>
    <xf numFmtId="164" fontId="22" fillId="6" borderId="44" xfId="1" applyNumberFormat="1" applyFont="1" applyFill="1" applyBorder="1" applyAlignment="1" applyProtection="1">
      <alignment horizontal="center" vertical="center"/>
      <protection hidden="1"/>
    </xf>
    <xf numFmtId="164" fontId="22" fillId="6" borderId="45" xfId="1" applyNumberFormat="1" applyFont="1" applyFill="1" applyBorder="1" applyAlignment="1" applyProtection="1">
      <alignment horizontal="center" vertical="center"/>
      <protection hidden="1"/>
    </xf>
    <xf numFmtId="164" fontId="22" fillId="6" borderId="22" xfId="1" applyNumberFormat="1" applyFont="1" applyFill="1" applyBorder="1" applyAlignment="1" applyProtection="1">
      <alignment horizontal="center" vertical="center"/>
      <protection hidden="1"/>
    </xf>
    <xf numFmtId="0" fontId="14" fillId="5" borderId="31" xfId="0" applyFont="1" applyFill="1" applyBorder="1" applyAlignment="1" applyProtection="1">
      <alignment horizontal="left" wrapText="1"/>
      <protection locked="0"/>
    </xf>
    <xf numFmtId="0" fontId="14" fillId="5" borderId="37" xfId="0" applyFont="1" applyFill="1" applyBorder="1" applyAlignment="1" applyProtection="1">
      <alignment horizontal="left" wrapText="1"/>
      <protection locked="0"/>
    </xf>
    <xf numFmtId="0" fontId="14" fillId="5" borderId="47" xfId="0" applyFont="1" applyFill="1" applyBorder="1" applyAlignment="1" applyProtection="1">
      <alignment horizontal="left" wrapText="1"/>
      <protection locked="0"/>
    </xf>
    <xf numFmtId="0" fontId="14" fillId="5" borderId="7" xfId="0" applyFont="1" applyFill="1" applyBorder="1" applyAlignment="1" applyProtection="1">
      <alignment horizontal="left" wrapText="1"/>
      <protection locked="0"/>
    </xf>
    <xf numFmtId="0" fontId="14" fillId="5" borderId="4" xfId="0" applyFont="1" applyFill="1" applyBorder="1" applyAlignment="1" applyProtection="1">
      <alignment horizontal="left" wrapText="1"/>
      <protection locked="0"/>
    </xf>
    <xf numFmtId="0" fontId="14" fillId="5" borderId="46" xfId="0" applyFont="1" applyFill="1" applyBorder="1" applyAlignment="1" applyProtection="1">
      <alignment horizontal="left" wrapText="1"/>
      <protection locked="0"/>
    </xf>
    <xf numFmtId="0" fontId="14" fillId="5" borderId="9" xfId="0" applyFont="1" applyFill="1" applyBorder="1" applyAlignment="1" applyProtection="1">
      <alignment horizontal="left" wrapText="1"/>
      <protection locked="0"/>
    </xf>
    <xf numFmtId="0" fontId="14" fillId="5" borderId="3" xfId="0" applyFont="1" applyFill="1" applyBorder="1" applyAlignment="1" applyProtection="1">
      <alignment horizontal="left" wrapText="1"/>
      <protection locked="0"/>
    </xf>
    <xf numFmtId="0" fontId="14" fillId="5" borderId="40" xfId="0" applyFont="1" applyFill="1" applyBorder="1" applyAlignment="1" applyProtection="1">
      <alignment horizontal="left" wrapText="1"/>
      <protection locked="0"/>
    </xf>
    <xf numFmtId="164" fontId="16" fillId="3" borderId="0" xfId="1" applyNumberFormat="1" applyFont="1" applyFill="1" applyAlignment="1" applyProtection="1">
      <alignment horizontal="left" wrapText="1"/>
      <protection hidden="1"/>
    </xf>
    <xf numFmtId="0" fontId="34" fillId="3" borderId="0" xfId="0" applyFont="1" applyFill="1" applyAlignment="1" applyProtection="1">
      <alignment horizontal="left" wrapText="1"/>
      <protection hidden="1"/>
    </xf>
    <xf numFmtId="164" fontId="2" fillId="0" borderId="39" xfId="1" applyNumberFormat="1" applyFont="1" applyBorder="1" applyAlignment="1" applyProtection="1">
      <alignment horizontal="left" wrapText="1"/>
      <protection hidden="1"/>
    </xf>
    <xf numFmtId="164" fontId="2" fillId="0" borderId="32" xfId="1" applyNumberFormat="1" applyFont="1" applyBorder="1" applyAlignment="1" applyProtection="1">
      <alignment horizontal="left" wrapText="1"/>
      <protection hidden="1"/>
    </xf>
    <xf numFmtId="164" fontId="2" fillId="0" borderId="14" xfId="1" applyNumberFormat="1" applyFont="1" applyBorder="1" applyAlignment="1" applyProtection="1">
      <alignment horizontal="left" wrapText="1"/>
      <protection hidden="1"/>
    </xf>
    <xf numFmtId="43" fontId="9" fillId="0" borderId="48" xfId="1" applyFont="1" applyBorder="1" applyAlignment="1" applyProtection="1">
      <alignment horizontal="left" wrapText="1"/>
      <protection hidden="1"/>
    </xf>
    <xf numFmtId="43" fontId="9" fillId="0" borderId="49" xfId="1" applyFont="1" applyBorder="1" applyAlignment="1" applyProtection="1">
      <alignment horizontal="left" wrapText="1"/>
      <protection hidden="1"/>
    </xf>
    <xf numFmtId="0" fontId="7" fillId="0" borderId="49" xfId="0" applyFont="1" applyBorder="1" applyAlignment="1" applyProtection="1">
      <alignment horizontal="left" wrapText="1"/>
      <protection hidden="1"/>
    </xf>
    <xf numFmtId="0" fontId="34" fillId="0" borderId="50" xfId="0" applyFont="1" applyBorder="1" applyAlignment="1" applyProtection="1">
      <alignment horizontal="left" wrapText="1"/>
      <protection hidden="1"/>
    </xf>
    <xf numFmtId="164" fontId="16" fillId="5" borderId="5" xfId="1" applyNumberFormat="1" applyFont="1" applyFill="1" applyBorder="1" applyAlignment="1" applyProtection="1">
      <alignment horizontal="left"/>
      <protection locked="0"/>
    </xf>
    <xf numFmtId="164" fontId="16" fillId="5" borderId="6" xfId="1" applyNumberFormat="1" applyFont="1" applyFill="1" applyBorder="1" applyAlignment="1" applyProtection="1">
      <alignment horizontal="left"/>
      <protection locked="0"/>
    </xf>
    <xf numFmtId="164" fontId="16" fillId="5" borderId="7" xfId="1" applyNumberFormat="1" applyFont="1" applyFill="1" applyBorder="1" applyAlignment="1" applyProtection="1">
      <alignment horizontal="left"/>
      <protection locked="0"/>
    </xf>
    <xf numFmtId="164" fontId="2" fillId="0" borderId="5" xfId="1" applyNumberFormat="1" applyFont="1" applyFill="1" applyBorder="1" applyAlignment="1" applyProtection="1">
      <alignment horizontal="left" wrapText="1"/>
      <protection hidden="1"/>
    </xf>
    <xf numFmtId="164" fontId="2" fillId="0" borderId="6" xfId="1" applyNumberFormat="1" applyFont="1" applyFill="1" applyBorder="1" applyAlignment="1" applyProtection="1">
      <alignment horizontal="left" wrapText="1"/>
      <protection hidden="1"/>
    </xf>
    <xf numFmtId="164" fontId="2" fillId="0" borderId="7" xfId="1" applyNumberFormat="1" applyFont="1" applyFill="1" applyBorder="1" applyAlignment="1" applyProtection="1">
      <alignment horizontal="left" wrapText="1"/>
      <protection hidden="1"/>
    </xf>
    <xf numFmtId="164" fontId="14" fillId="5" borderId="5" xfId="1" applyNumberFormat="1" applyFont="1" applyFill="1" applyBorder="1" applyAlignment="1" applyProtection="1">
      <alignment horizontal="left"/>
      <protection locked="0"/>
    </xf>
    <xf numFmtId="164" fontId="14" fillId="5" borderId="4" xfId="1" applyNumberFormat="1" applyFont="1" applyFill="1" applyBorder="1" applyAlignment="1" applyProtection="1">
      <alignment horizontal="left" wrapText="1"/>
      <protection locked="0"/>
    </xf>
    <xf numFmtId="43" fontId="2" fillId="0" borderId="15" xfId="1" applyFont="1" applyBorder="1" applyAlignment="1" applyProtection="1">
      <alignment horizontal="left" vertical="center" wrapText="1"/>
      <protection hidden="1"/>
    </xf>
    <xf numFmtId="0" fontId="7" fillId="0" borderId="16" xfId="0" applyFont="1" applyBorder="1" applyAlignment="1" applyProtection="1">
      <alignment horizontal="left" vertical="center"/>
      <protection hidden="1"/>
    </xf>
    <xf numFmtId="164" fontId="2" fillId="0" borderId="4" xfId="1" applyNumberFormat="1" applyFont="1" applyBorder="1" applyAlignment="1" applyProtection="1">
      <alignment wrapText="1"/>
      <protection hidden="1"/>
    </xf>
    <xf numFmtId="164" fontId="14" fillId="5" borderId="23" xfId="1" applyNumberFormat="1" applyFont="1" applyFill="1" applyBorder="1" applyAlignment="1" applyProtection="1">
      <alignment horizontal="left" wrapText="1"/>
      <protection locked="0"/>
    </xf>
    <xf numFmtId="0" fontId="18" fillId="0" borderId="0" xfId="0" applyFont="1" applyFill="1" applyAlignment="1" applyProtection="1">
      <alignment horizontal="right"/>
      <protection hidden="1"/>
    </xf>
    <xf numFmtId="0" fontId="0" fillId="0" borderId="0" xfId="0" applyFill="1" applyAlignment="1" applyProtection="1">
      <alignment horizontal="right"/>
      <protection hidden="1"/>
    </xf>
  </cellXfs>
  <cellStyles count="5">
    <cellStyle name="Comma" xfId="1" builtinId="3"/>
    <cellStyle name="Filled" xfId="2"/>
    <cellStyle name="Heading" xfId="3"/>
    <cellStyle name="Normal" xfId="0" builtinId="0"/>
    <cellStyle name="Percent" xfId="4" builtinId="5"/>
  </cellStyles>
  <dxfs count="21">
    <dxf>
      <font>
        <condense val="0"/>
        <extend val="0"/>
        <color auto="1"/>
      </font>
      <fill>
        <patternFill>
          <bgColor indexed="42"/>
        </patternFill>
      </fill>
    </dxf>
    <dxf>
      <font>
        <condense val="0"/>
        <extend val="0"/>
        <color auto="1"/>
      </font>
      <fill>
        <patternFill>
          <bgColor indexed="42"/>
        </patternFill>
      </fill>
    </dxf>
    <dxf>
      <fill>
        <patternFill>
          <bgColor indexed="10"/>
        </patternFill>
      </fill>
    </dxf>
    <dxf>
      <fill>
        <patternFill>
          <bgColor indexed="1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condense val="0"/>
        <extend val="0"/>
      </font>
      <fill>
        <patternFill>
          <bgColor indexed="10"/>
        </patternFill>
      </fill>
    </dxf>
    <dxf>
      <font>
        <b/>
        <i/>
        <condense val="0"/>
        <extend val="0"/>
      </font>
      <fill>
        <patternFill>
          <bgColor indexed="10"/>
        </patternFill>
      </fill>
    </dxf>
    <dxf>
      <font>
        <b/>
        <i/>
        <condense val="0"/>
        <extend val="0"/>
      </font>
      <fill>
        <patternFill>
          <bgColor indexed="10"/>
        </patternFill>
      </fill>
    </dxf>
    <dxf>
      <font>
        <b/>
        <i/>
        <condense val="0"/>
        <extend val="0"/>
      </font>
      <fill>
        <patternFill>
          <bgColor indexed="10"/>
        </patternFill>
      </fill>
    </dxf>
    <dxf>
      <font>
        <b/>
        <i/>
        <condense val="0"/>
        <extend val="0"/>
      </font>
      <fill>
        <patternFill>
          <bgColor indexed="13"/>
        </patternFill>
      </fill>
    </dxf>
    <dxf>
      <font>
        <b/>
        <i val="0"/>
        <condense val="0"/>
        <extend val="0"/>
      </font>
      <fill>
        <patternFill>
          <bgColor indexed="10"/>
        </patternFill>
      </fill>
    </dxf>
    <dxf>
      <fill>
        <patternFill>
          <bgColor indexed="9"/>
        </patternFill>
      </fill>
    </dxf>
    <dxf>
      <fill>
        <patternFill>
          <bgColor indexed="10"/>
        </patternFill>
      </fill>
    </dxf>
    <dxf>
      <fill>
        <patternFill>
          <bgColor indexed="13"/>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4.tmp"/><Relationship Id="rId2" Type="http://schemas.openxmlformats.org/officeDocument/2006/relationships/image" Target="../media/image3.tmp"/><Relationship Id="rId1" Type="http://schemas.openxmlformats.org/officeDocument/2006/relationships/image" Target="../media/image2.tmp"/></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12</xdr:col>
          <xdr:colOff>76200</xdr:colOff>
          <xdr:row>64</xdr:row>
          <xdr:rowOff>123825</xdr:rowOff>
        </xdr:to>
        <xdr:sp macro="" textlink="">
          <xdr:nvSpPr>
            <xdr:cNvPr id="2053" name="Object 5" hidden="1">
              <a:extLst>
                <a:ext uri="{63B3BB69-23CF-44E3-9099-C40C66FF867C}">
                  <a14:compatExt spid="_x0000_s205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86360</xdr:colOff>
      <xdr:row>51</xdr:row>
      <xdr:rowOff>635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572760" cy="8258810"/>
        </a:xfrm>
        <a:prstGeom prst="rect">
          <a:avLst/>
        </a:prstGeom>
      </xdr:spPr>
    </xdr:pic>
    <xdr:clientData/>
  </xdr:twoCellAnchor>
  <xdr:twoCellAnchor editAs="oneCell">
    <xdr:from>
      <xdr:col>10</xdr:col>
      <xdr:colOff>0</xdr:colOff>
      <xdr:row>0</xdr:row>
      <xdr:rowOff>0</xdr:rowOff>
    </xdr:from>
    <xdr:to>
      <xdr:col>19</xdr:col>
      <xdr:colOff>245110</xdr:colOff>
      <xdr:row>51</xdr:row>
      <xdr:rowOff>97155</xdr:rowOff>
    </xdr:to>
    <xdr:pic>
      <xdr:nvPicPr>
        <xdr:cNvPr id="4" name="Picture 3"/>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0" y="0"/>
          <a:ext cx="5731510" cy="8355330"/>
        </a:xfrm>
        <a:prstGeom prst="rect">
          <a:avLst/>
        </a:prstGeom>
      </xdr:spPr>
    </xdr:pic>
    <xdr:clientData/>
  </xdr:twoCellAnchor>
  <xdr:twoCellAnchor editAs="oneCell">
    <xdr:from>
      <xdr:col>20</xdr:col>
      <xdr:colOff>0</xdr:colOff>
      <xdr:row>0</xdr:row>
      <xdr:rowOff>0</xdr:rowOff>
    </xdr:from>
    <xdr:to>
      <xdr:col>29</xdr:col>
      <xdr:colOff>181610</xdr:colOff>
      <xdr:row>52</xdr:row>
      <xdr:rowOff>19685</xdr:rowOff>
    </xdr:to>
    <xdr:pic>
      <xdr:nvPicPr>
        <xdr:cNvPr id="5" name="Picture 4"/>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2000" y="0"/>
          <a:ext cx="5668010" cy="84397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6"/>
    <pageSetUpPr fitToPage="1"/>
  </sheetPr>
  <dimension ref="A1:N90"/>
  <sheetViews>
    <sheetView showGridLines="0" topLeftCell="A25" workbookViewId="0"/>
  </sheetViews>
  <sheetFormatPr defaultRowHeight="12.75"/>
  <sheetData>
    <row r="1" spans="2:14">
      <c r="B1" s="13"/>
      <c r="C1" s="13"/>
      <c r="D1" s="13"/>
      <c r="E1" s="13"/>
      <c r="F1" s="13"/>
      <c r="G1" s="13"/>
      <c r="H1" s="13"/>
      <c r="I1" s="13"/>
      <c r="J1" s="13"/>
      <c r="K1" s="13"/>
      <c r="L1" s="13"/>
      <c r="M1" s="13"/>
      <c r="N1" s="13"/>
    </row>
    <row r="2" spans="2:14">
      <c r="B2" s="13"/>
      <c r="C2" s="13"/>
      <c r="D2" s="13"/>
      <c r="E2" s="13"/>
      <c r="F2" s="13"/>
      <c r="G2" s="13"/>
      <c r="H2" s="13"/>
      <c r="I2" s="13"/>
      <c r="J2" s="13"/>
      <c r="K2" s="13"/>
      <c r="L2" s="13"/>
      <c r="M2" s="13"/>
      <c r="N2" s="13"/>
    </row>
    <row r="3" spans="2:14">
      <c r="B3" s="13"/>
      <c r="C3" s="13"/>
      <c r="D3" s="13"/>
      <c r="E3" s="13"/>
      <c r="F3" s="13"/>
      <c r="G3" s="13"/>
      <c r="H3" s="13"/>
      <c r="I3" s="13"/>
      <c r="J3" s="13"/>
      <c r="K3" s="13"/>
      <c r="L3" s="13"/>
      <c r="M3" s="13"/>
      <c r="N3" s="13"/>
    </row>
    <row r="4" spans="2:14">
      <c r="B4" s="13"/>
      <c r="C4" s="13"/>
      <c r="D4" s="13"/>
      <c r="E4" s="13"/>
      <c r="F4" s="13"/>
      <c r="G4" s="13"/>
      <c r="H4" s="13"/>
      <c r="I4" s="13"/>
      <c r="J4" s="13"/>
      <c r="K4" s="13"/>
      <c r="L4" s="13"/>
      <c r="M4" s="13"/>
      <c r="N4" s="13"/>
    </row>
    <row r="5" spans="2:14">
      <c r="B5" s="13"/>
      <c r="C5" s="13"/>
      <c r="D5" s="13"/>
      <c r="E5" s="13"/>
      <c r="F5" s="13"/>
      <c r="G5" s="13"/>
      <c r="H5" s="13"/>
      <c r="I5" s="13"/>
      <c r="J5" s="13"/>
      <c r="K5" s="13"/>
      <c r="L5" s="13"/>
      <c r="M5" s="13"/>
      <c r="N5" s="13"/>
    </row>
    <row r="6" spans="2:14">
      <c r="B6" s="13"/>
      <c r="C6" s="13"/>
      <c r="D6" s="13"/>
      <c r="E6" s="13"/>
      <c r="F6" s="13"/>
      <c r="G6" s="13"/>
      <c r="H6" s="13"/>
      <c r="I6" s="13"/>
      <c r="J6" s="13"/>
      <c r="K6" s="13"/>
      <c r="L6" s="13"/>
      <c r="M6" s="13"/>
      <c r="N6" s="13"/>
    </row>
    <row r="7" spans="2:14">
      <c r="B7" s="13"/>
      <c r="C7" s="13"/>
      <c r="D7" s="13"/>
      <c r="E7" s="13"/>
      <c r="F7" s="13"/>
      <c r="G7" s="13"/>
      <c r="H7" s="13"/>
      <c r="I7" s="13"/>
      <c r="J7" s="13"/>
      <c r="K7" s="13"/>
      <c r="L7" s="13"/>
      <c r="M7" s="13"/>
      <c r="N7" s="13"/>
    </row>
    <row r="8" spans="2:14">
      <c r="B8" s="13"/>
      <c r="C8" s="13"/>
      <c r="D8" s="13"/>
      <c r="E8" s="13"/>
      <c r="F8" s="13"/>
      <c r="G8" s="13"/>
      <c r="H8" s="13"/>
      <c r="I8" s="13"/>
      <c r="J8" s="13"/>
      <c r="K8" s="13"/>
      <c r="L8" s="13"/>
      <c r="M8" s="13"/>
      <c r="N8" s="13"/>
    </row>
    <row r="9" spans="2:14">
      <c r="B9" s="13"/>
      <c r="C9" s="13"/>
      <c r="D9" s="13"/>
      <c r="E9" s="13"/>
      <c r="F9" s="13"/>
      <c r="G9" s="13"/>
      <c r="H9" s="13"/>
      <c r="I9" s="13"/>
      <c r="J9" s="13"/>
      <c r="K9" s="13"/>
      <c r="L9" s="13"/>
      <c r="M9" s="13"/>
      <c r="N9" s="13"/>
    </row>
    <row r="10" spans="2:14">
      <c r="B10" s="13"/>
      <c r="C10" s="13"/>
      <c r="D10" s="13"/>
      <c r="E10" s="13"/>
      <c r="F10" s="13"/>
      <c r="G10" s="13"/>
      <c r="H10" s="13"/>
      <c r="I10" s="13"/>
      <c r="J10" s="13"/>
      <c r="K10" s="13"/>
      <c r="L10" s="13"/>
      <c r="M10" s="13"/>
      <c r="N10" s="13"/>
    </row>
    <row r="11" spans="2:14">
      <c r="B11" s="13"/>
      <c r="C11" s="13"/>
      <c r="D11" s="13"/>
      <c r="E11" s="13"/>
      <c r="F11" s="13"/>
      <c r="G11" s="13"/>
      <c r="H11" s="13"/>
      <c r="I11" s="13"/>
      <c r="J11" s="13"/>
      <c r="K11" s="13"/>
      <c r="L11" s="13"/>
      <c r="M11" s="13"/>
      <c r="N11" s="13"/>
    </row>
    <row r="12" spans="2:14">
      <c r="B12" s="13"/>
      <c r="C12" s="13"/>
      <c r="D12" s="13"/>
      <c r="E12" s="13"/>
      <c r="F12" s="13"/>
      <c r="G12" s="13"/>
      <c r="H12" s="13"/>
      <c r="I12" s="13"/>
      <c r="J12" s="13"/>
      <c r="K12" s="13"/>
      <c r="L12" s="13"/>
      <c r="M12" s="13"/>
      <c r="N12" s="13"/>
    </row>
    <row r="13" spans="2:14">
      <c r="B13" s="13"/>
      <c r="C13" s="13"/>
      <c r="D13" s="13"/>
      <c r="E13" s="13"/>
      <c r="F13" s="13"/>
      <c r="G13" s="13"/>
      <c r="H13" s="13"/>
      <c r="I13" s="13"/>
      <c r="J13" s="13"/>
      <c r="K13" s="13"/>
      <c r="L13" s="13"/>
      <c r="M13" s="13"/>
      <c r="N13" s="13"/>
    </row>
    <row r="14" spans="2:14">
      <c r="B14" s="13"/>
      <c r="C14" s="13"/>
      <c r="D14" s="13"/>
      <c r="E14" s="13"/>
      <c r="F14" s="13"/>
      <c r="G14" s="13"/>
      <c r="H14" s="13"/>
      <c r="I14" s="13"/>
      <c r="J14" s="13"/>
      <c r="K14" s="13"/>
      <c r="L14" s="13"/>
      <c r="M14" s="13"/>
      <c r="N14" s="13"/>
    </row>
    <row r="15" spans="2:14">
      <c r="B15" s="13"/>
      <c r="C15" s="13"/>
      <c r="D15" s="13"/>
      <c r="E15" s="13"/>
      <c r="F15" s="13"/>
      <c r="G15" s="13"/>
      <c r="H15" s="13"/>
      <c r="I15" s="13"/>
      <c r="J15" s="13"/>
      <c r="K15" s="13"/>
      <c r="L15" s="13"/>
      <c r="M15" s="13"/>
      <c r="N15" s="13"/>
    </row>
    <row r="16" spans="2:14">
      <c r="B16" s="13"/>
      <c r="C16" s="13"/>
      <c r="D16" s="13"/>
      <c r="E16" s="13"/>
      <c r="F16" s="13"/>
      <c r="G16" s="13"/>
      <c r="H16" s="13"/>
      <c r="I16" s="13"/>
      <c r="J16" s="13"/>
      <c r="K16" s="13"/>
      <c r="L16" s="13"/>
      <c r="M16" s="13"/>
      <c r="N16" s="13"/>
    </row>
    <row r="17" spans="2:14">
      <c r="B17" s="13"/>
      <c r="C17" s="13"/>
      <c r="D17" s="13"/>
      <c r="E17" s="13"/>
      <c r="F17" s="13"/>
      <c r="G17" s="13"/>
      <c r="H17" s="13"/>
      <c r="I17" s="13"/>
      <c r="J17" s="13"/>
      <c r="K17" s="13"/>
      <c r="L17" s="13"/>
      <c r="M17" s="13"/>
      <c r="N17" s="13"/>
    </row>
    <row r="18" spans="2:14">
      <c r="B18" s="13"/>
      <c r="C18" s="13"/>
      <c r="D18" s="13"/>
      <c r="E18" s="13"/>
      <c r="F18" s="13"/>
      <c r="G18" s="13"/>
      <c r="H18" s="13"/>
      <c r="I18" s="13"/>
      <c r="J18" s="13"/>
      <c r="K18" s="13"/>
      <c r="L18" s="13"/>
      <c r="M18" s="13"/>
      <c r="N18" s="13"/>
    </row>
    <row r="19" spans="2:14">
      <c r="B19" s="13"/>
      <c r="C19" s="13"/>
      <c r="D19" s="13"/>
      <c r="E19" s="13"/>
      <c r="F19" s="13"/>
      <c r="G19" s="13"/>
      <c r="H19" s="13"/>
      <c r="I19" s="13"/>
      <c r="J19" s="13"/>
      <c r="K19" s="13"/>
      <c r="L19" s="13"/>
      <c r="M19" s="13"/>
      <c r="N19" s="13"/>
    </row>
    <row r="20" spans="2:14">
      <c r="B20" s="13"/>
      <c r="C20" s="13"/>
      <c r="D20" s="13"/>
      <c r="E20" s="13"/>
      <c r="F20" s="13"/>
      <c r="G20" s="13"/>
      <c r="H20" s="13"/>
      <c r="I20" s="13"/>
      <c r="J20" s="13"/>
      <c r="K20" s="13"/>
      <c r="L20" s="13"/>
      <c r="M20" s="13"/>
      <c r="N20" s="13"/>
    </row>
    <row r="21" spans="2:14">
      <c r="B21" s="13"/>
      <c r="C21" s="13"/>
      <c r="D21" s="13"/>
      <c r="E21" s="13"/>
      <c r="F21" s="13"/>
      <c r="G21" s="13"/>
      <c r="H21" s="13"/>
      <c r="I21" s="13"/>
      <c r="J21" s="13"/>
      <c r="K21" s="13"/>
      <c r="L21" s="13"/>
      <c r="M21" s="13"/>
      <c r="N21" s="13"/>
    </row>
    <row r="22" spans="2:14">
      <c r="B22" s="13"/>
      <c r="C22" s="13"/>
      <c r="D22" s="13"/>
      <c r="E22" s="13"/>
      <c r="F22" s="13"/>
      <c r="G22" s="13"/>
      <c r="H22" s="13"/>
      <c r="I22" s="13"/>
      <c r="J22" s="13"/>
      <c r="K22" s="13"/>
      <c r="L22" s="13"/>
      <c r="M22" s="13"/>
      <c r="N22" s="13"/>
    </row>
    <row r="23" spans="2:14">
      <c r="B23" s="13"/>
      <c r="C23" s="13"/>
      <c r="D23" s="13"/>
      <c r="E23" s="13"/>
      <c r="F23" s="13"/>
      <c r="G23" s="13"/>
      <c r="H23" s="13"/>
      <c r="I23" s="13"/>
      <c r="J23" s="13"/>
      <c r="K23" s="13"/>
      <c r="L23" s="13"/>
      <c r="M23" s="13"/>
      <c r="N23" s="13"/>
    </row>
    <row r="24" spans="2:14">
      <c r="B24" s="13"/>
      <c r="C24" s="13"/>
      <c r="D24" s="13"/>
      <c r="E24" s="13"/>
      <c r="F24" s="13"/>
      <c r="G24" s="13"/>
      <c r="H24" s="13"/>
      <c r="I24" s="13"/>
      <c r="J24" s="13"/>
      <c r="K24" s="13"/>
      <c r="L24" s="13"/>
      <c r="M24" s="13"/>
      <c r="N24" s="13"/>
    </row>
    <row r="25" spans="2:14">
      <c r="B25" s="13"/>
      <c r="C25" s="13"/>
      <c r="D25" s="13"/>
      <c r="E25" s="13"/>
      <c r="F25" s="13"/>
      <c r="G25" s="13"/>
      <c r="H25" s="13"/>
      <c r="I25" s="13"/>
      <c r="J25" s="13"/>
      <c r="K25" s="13"/>
      <c r="L25" s="13"/>
      <c r="M25" s="13"/>
      <c r="N25" s="13"/>
    </row>
    <row r="26" spans="2:14">
      <c r="B26" s="13"/>
      <c r="C26" s="13"/>
      <c r="D26" s="13"/>
      <c r="E26" s="13"/>
      <c r="F26" s="13"/>
      <c r="G26" s="13"/>
      <c r="H26" s="13"/>
      <c r="I26" s="13"/>
      <c r="J26" s="13"/>
      <c r="K26" s="13"/>
      <c r="L26" s="13"/>
      <c r="M26" s="13"/>
      <c r="N26" s="13"/>
    </row>
    <row r="27" spans="2:14">
      <c r="B27" s="13"/>
      <c r="C27" s="13"/>
      <c r="D27" s="13"/>
      <c r="E27" s="13"/>
      <c r="F27" s="13"/>
      <c r="G27" s="13"/>
      <c r="H27" s="13"/>
      <c r="I27" s="13"/>
      <c r="J27" s="13"/>
      <c r="K27" s="13"/>
      <c r="L27" s="13"/>
      <c r="M27" s="13"/>
      <c r="N27" s="13"/>
    </row>
    <row r="28" spans="2:14">
      <c r="B28" s="13"/>
      <c r="C28" s="13"/>
      <c r="D28" s="13"/>
      <c r="E28" s="13"/>
      <c r="F28" s="13"/>
      <c r="G28" s="13"/>
      <c r="H28" s="13"/>
      <c r="I28" s="13"/>
      <c r="J28" s="13"/>
      <c r="K28" s="13"/>
      <c r="L28" s="13"/>
      <c r="M28" s="13"/>
      <c r="N28" s="13"/>
    </row>
    <row r="29" spans="2:14">
      <c r="B29" s="13"/>
      <c r="C29" s="13"/>
      <c r="D29" s="13"/>
      <c r="E29" s="13"/>
      <c r="F29" s="13"/>
      <c r="G29" s="13"/>
      <c r="H29" s="13"/>
      <c r="I29" s="13"/>
      <c r="J29" s="13"/>
      <c r="K29" s="13"/>
      <c r="L29" s="13"/>
      <c r="M29" s="13"/>
      <c r="N29" s="13"/>
    </row>
    <row r="30" spans="2:14">
      <c r="B30" s="13"/>
      <c r="C30" s="13"/>
      <c r="D30" s="13"/>
      <c r="E30" s="13"/>
      <c r="F30" s="13"/>
      <c r="G30" s="13"/>
      <c r="H30" s="13"/>
      <c r="I30" s="13"/>
      <c r="J30" s="13"/>
      <c r="K30" s="13"/>
      <c r="L30" s="13"/>
      <c r="M30" s="13"/>
      <c r="N30" s="13"/>
    </row>
    <row r="31" spans="2:14">
      <c r="B31" s="13"/>
      <c r="C31" s="13"/>
      <c r="D31" s="13"/>
      <c r="E31" s="13"/>
      <c r="F31" s="13"/>
      <c r="G31" s="13"/>
      <c r="H31" s="13"/>
      <c r="I31" s="13"/>
      <c r="J31" s="13"/>
      <c r="K31" s="13"/>
      <c r="L31" s="13"/>
      <c r="M31" s="13"/>
      <c r="N31" s="13"/>
    </row>
    <row r="32" spans="2:14">
      <c r="B32" s="13"/>
      <c r="C32" s="13"/>
      <c r="D32" s="13"/>
      <c r="E32" s="13"/>
      <c r="F32" s="13"/>
      <c r="G32" s="13"/>
      <c r="H32" s="13"/>
      <c r="I32" s="13"/>
      <c r="J32" s="13"/>
      <c r="K32" s="13"/>
      <c r="L32" s="13"/>
      <c r="M32" s="13"/>
      <c r="N32" s="13"/>
    </row>
    <row r="33" spans="2:14">
      <c r="B33" s="13"/>
      <c r="C33" s="13"/>
      <c r="D33" s="13"/>
      <c r="E33" s="13"/>
      <c r="F33" s="13"/>
      <c r="G33" s="13"/>
      <c r="H33" s="13"/>
      <c r="I33" s="13"/>
      <c r="J33" s="13"/>
      <c r="K33" s="13"/>
      <c r="L33" s="13"/>
      <c r="M33" s="13"/>
      <c r="N33" s="13"/>
    </row>
    <row r="34" spans="2:14">
      <c r="B34" s="13"/>
      <c r="C34" s="13"/>
      <c r="D34" s="13"/>
      <c r="E34" s="13"/>
      <c r="F34" s="13"/>
      <c r="G34" s="13"/>
      <c r="H34" s="13"/>
      <c r="I34" s="13"/>
      <c r="J34" s="13"/>
      <c r="K34" s="13"/>
      <c r="L34" s="13"/>
      <c r="M34" s="13"/>
      <c r="N34" s="13"/>
    </row>
    <row r="35" spans="2:14">
      <c r="B35" s="13"/>
      <c r="C35" s="13"/>
      <c r="D35" s="13"/>
      <c r="E35" s="13"/>
      <c r="F35" s="13"/>
      <c r="G35" s="13"/>
      <c r="H35" s="13"/>
      <c r="I35" s="13"/>
      <c r="J35" s="13"/>
      <c r="K35" s="13"/>
      <c r="L35" s="13"/>
      <c r="M35" s="13"/>
      <c r="N35" s="13"/>
    </row>
    <row r="36" spans="2:14">
      <c r="B36" s="13"/>
      <c r="C36" s="13"/>
      <c r="D36" s="13"/>
      <c r="E36" s="13"/>
      <c r="F36" s="13"/>
      <c r="G36" s="13"/>
      <c r="H36" s="13"/>
      <c r="I36" s="13"/>
      <c r="J36" s="13"/>
      <c r="K36" s="13"/>
      <c r="L36" s="13"/>
      <c r="M36" s="13"/>
      <c r="N36" s="13"/>
    </row>
    <row r="37" spans="2:14">
      <c r="B37" s="13"/>
      <c r="C37" s="13"/>
      <c r="D37" s="13"/>
      <c r="E37" s="13"/>
      <c r="F37" s="13"/>
      <c r="G37" s="13"/>
      <c r="H37" s="13"/>
      <c r="I37" s="13"/>
      <c r="J37" s="13"/>
      <c r="K37" s="13"/>
      <c r="L37" s="13"/>
      <c r="M37" s="13"/>
      <c r="N37" s="13"/>
    </row>
    <row r="38" spans="2:14">
      <c r="B38" s="13"/>
      <c r="C38" s="13"/>
      <c r="D38" s="13"/>
      <c r="E38" s="13"/>
      <c r="F38" s="13"/>
      <c r="G38" s="13"/>
      <c r="H38" s="13"/>
      <c r="I38" s="13"/>
      <c r="J38" s="13"/>
      <c r="K38" s="13"/>
      <c r="L38" s="13"/>
      <c r="M38" s="13"/>
      <c r="N38" s="13"/>
    </row>
    <row r="39" spans="2:14">
      <c r="B39" s="13"/>
      <c r="C39" s="13"/>
      <c r="D39" s="13"/>
      <c r="E39" s="13"/>
      <c r="F39" s="13"/>
      <c r="G39" s="13"/>
      <c r="H39" s="13"/>
      <c r="I39" s="13"/>
      <c r="J39" s="13"/>
      <c r="K39" s="13"/>
      <c r="L39" s="13"/>
      <c r="M39" s="13"/>
      <c r="N39" s="13"/>
    </row>
    <row r="40" spans="2:14">
      <c r="B40" s="13"/>
      <c r="C40" s="13"/>
      <c r="D40" s="13"/>
      <c r="E40" s="13"/>
      <c r="F40" s="13"/>
      <c r="G40" s="13"/>
      <c r="H40" s="13"/>
      <c r="I40" s="13"/>
      <c r="J40" s="13"/>
      <c r="K40" s="13"/>
      <c r="L40" s="13"/>
      <c r="M40" s="13"/>
      <c r="N40" s="13"/>
    </row>
    <row r="41" spans="2:14">
      <c r="B41" s="13"/>
      <c r="C41" s="13"/>
      <c r="D41" s="13"/>
      <c r="E41" s="13"/>
      <c r="F41" s="13"/>
      <c r="G41" s="13"/>
      <c r="H41" s="13"/>
      <c r="I41" s="13"/>
      <c r="J41" s="13"/>
      <c r="K41" s="13"/>
      <c r="L41" s="13"/>
      <c r="M41" s="13"/>
      <c r="N41" s="13"/>
    </row>
    <row r="42" spans="2:14">
      <c r="B42" s="13"/>
      <c r="C42" s="13"/>
      <c r="D42" s="13"/>
      <c r="E42" s="13"/>
      <c r="F42" s="13"/>
      <c r="G42" s="13"/>
      <c r="H42" s="13"/>
      <c r="I42" s="13"/>
      <c r="J42" s="13"/>
      <c r="K42" s="13"/>
      <c r="L42" s="13"/>
      <c r="M42" s="13"/>
      <c r="N42" s="13"/>
    </row>
    <row r="43" spans="2:14">
      <c r="B43" s="13"/>
      <c r="C43" s="13"/>
      <c r="D43" s="13"/>
      <c r="E43" s="13"/>
      <c r="F43" s="13"/>
      <c r="G43" s="13"/>
      <c r="H43" s="13"/>
      <c r="I43" s="13"/>
      <c r="J43" s="13"/>
      <c r="K43" s="13"/>
      <c r="L43" s="13"/>
      <c r="M43" s="13"/>
      <c r="N43" s="13"/>
    </row>
    <row r="44" spans="2:14">
      <c r="B44" s="13"/>
      <c r="C44" s="13"/>
      <c r="D44" s="13"/>
      <c r="E44" s="13"/>
      <c r="F44" s="13"/>
      <c r="G44" s="13"/>
      <c r="H44" s="13"/>
      <c r="I44" s="13"/>
      <c r="J44" s="13"/>
      <c r="K44" s="13"/>
      <c r="L44" s="13"/>
      <c r="M44" s="13"/>
      <c r="N44" s="13"/>
    </row>
    <row r="45" spans="2:14">
      <c r="B45" s="13"/>
      <c r="C45" s="13"/>
      <c r="D45" s="13"/>
      <c r="E45" s="13"/>
      <c r="F45" s="13"/>
      <c r="G45" s="13"/>
      <c r="H45" s="13"/>
      <c r="I45" s="13"/>
      <c r="J45" s="13"/>
      <c r="K45" s="13"/>
      <c r="L45" s="13"/>
      <c r="M45" s="13"/>
      <c r="N45" s="13"/>
    </row>
    <row r="46" spans="2:14">
      <c r="B46" s="13"/>
      <c r="C46" s="13"/>
      <c r="D46" s="13"/>
      <c r="E46" s="13"/>
      <c r="F46" s="13"/>
      <c r="G46" s="13"/>
      <c r="H46" s="13"/>
      <c r="I46" s="13"/>
      <c r="J46" s="13"/>
      <c r="K46" s="13"/>
      <c r="L46" s="13"/>
      <c r="M46" s="13"/>
      <c r="N46" s="13"/>
    </row>
    <row r="47" spans="2:14">
      <c r="B47" s="13"/>
      <c r="C47" s="13"/>
      <c r="D47" s="13"/>
      <c r="E47" s="13"/>
      <c r="F47" s="13"/>
      <c r="G47" s="13"/>
      <c r="H47" s="13"/>
      <c r="I47" s="13"/>
      <c r="J47" s="13"/>
      <c r="K47" s="13"/>
      <c r="L47" s="13"/>
      <c r="M47" s="13"/>
      <c r="N47" s="13"/>
    </row>
    <row r="48" spans="2:14">
      <c r="B48" s="13"/>
      <c r="C48" s="13"/>
      <c r="D48" s="13"/>
      <c r="E48" s="13"/>
      <c r="F48" s="13"/>
      <c r="G48" s="13"/>
      <c r="H48" s="13"/>
      <c r="I48" s="13"/>
      <c r="J48" s="13"/>
      <c r="K48" s="13"/>
      <c r="L48" s="13"/>
      <c r="M48" s="13"/>
      <c r="N48" s="13"/>
    </row>
    <row r="49" spans="2:14">
      <c r="B49" s="13"/>
      <c r="C49" s="13"/>
      <c r="D49" s="13"/>
      <c r="E49" s="13"/>
      <c r="F49" s="13"/>
      <c r="G49" s="13"/>
      <c r="H49" s="13"/>
      <c r="I49" s="13"/>
      <c r="J49" s="13"/>
      <c r="K49" s="13"/>
      <c r="L49" s="13"/>
      <c r="M49" s="13"/>
      <c r="N49" s="13"/>
    </row>
    <row r="50" spans="2:14">
      <c r="B50" s="13"/>
      <c r="C50" s="13"/>
      <c r="D50" s="13"/>
      <c r="E50" s="13"/>
      <c r="F50" s="13"/>
      <c r="G50" s="13"/>
      <c r="H50" s="13"/>
      <c r="I50" s="13"/>
      <c r="J50" s="13"/>
      <c r="K50" s="13"/>
      <c r="L50" s="13"/>
      <c r="M50" s="13"/>
      <c r="N50" s="13"/>
    </row>
    <row r="51" spans="2:14">
      <c r="B51" s="13"/>
      <c r="C51" s="13"/>
      <c r="D51" s="13"/>
      <c r="E51" s="13"/>
      <c r="F51" s="13"/>
      <c r="G51" s="13"/>
      <c r="H51" s="13"/>
      <c r="I51" s="13"/>
      <c r="J51" s="13"/>
      <c r="K51" s="13"/>
      <c r="L51" s="13"/>
      <c r="M51" s="13"/>
      <c r="N51" s="13"/>
    </row>
    <row r="67" spans="1:14">
      <c r="A67" s="136"/>
      <c r="B67" s="136"/>
      <c r="C67" s="136"/>
      <c r="D67" s="136"/>
      <c r="E67" s="136"/>
      <c r="F67" s="136"/>
      <c r="G67" s="136"/>
      <c r="H67" s="136"/>
      <c r="I67" s="136"/>
      <c r="J67" s="136"/>
      <c r="K67" s="137"/>
      <c r="L67" s="137"/>
      <c r="M67" s="137"/>
      <c r="N67" s="137"/>
    </row>
    <row r="68" spans="1:14">
      <c r="A68" s="138" t="s">
        <v>263</v>
      </c>
      <c r="B68" s="137"/>
      <c r="C68" s="137"/>
      <c r="D68" s="137"/>
      <c r="E68" s="137"/>
      <c r="F68" s="137"/>
      <c r="G68" s="137"/>
      <c r="H68" s="137"/>
      <c r="I68" s="137"/>
      <c r="J68" s="137"/>
      <c r="K68" s="137"/>
      <c r="L68" s="137"/>
      <c r="M68" s="137"/>
      <c r="N68" s="137"/>
    </row>
    <row r="69" spans="1:14">
      <c r="A69" s="137"/>
      <c r="B69" s="137"/>
      <c r="C69" s="137"/>
      <c r="D69" s="137"/>
      <c r="E69" s="137"/>
      <c r="F69" s="137"/>
      <c r="G69" s="137"/>
      <c r="H69" s="137"/>
      <c r="I69" s="137"/>
      <c r="J69" s="137"/>
      <c r="K69" s="137"/>
      <c r="L69" s="137"/>
      <c r="M69" s="137"/>
      <c r="N69" s="137"/>
    </row>
    <row r="70" spans="1:14">
      <c r="A70" s="137" t="s">
        <v>245</v>
      </c>
      <c r="B70" s="137"/>
      <c r="C70" s="137"/>
      <c r="D70" s="137"/>
      <c r="E70" s="137"/>
      <c r="F70" s="137"/>
      <c r="G70" s="137"/>
      <c r="H70" s="137"/>
      <c r="I70" s="137"/>
      <c r="J70" s="137"/>
      <c r="K70" s="137"/>
      <c r="L70" s="137"/>
      <c r="M70" s="137"/>
      <c r="N70" s="137"/>
    </row>
    <row r="71" spans="1:14" ht="13.5" thickBot="1">
      <c r="A71" s="137"/>
      <c r="B71" s="137"/>
      <c r="C71" s="137"/>
      <c r="D71" s="137"/>
      <c r="E71" s="137"/>
      <c r="F71" s="137"/>
      <c r="G71" s="137"/>
      <c r="H71" s="137"/>
      <c r="I71" s="137"/>
      <c r="J71" s="137"/>
      <c r="K71" s="137"/>
      <c r="L71" s="137"/>
      <c r="M71" s="137"/>
      <c r="N71" s="137"/>
    </row>
    <row r="72" spans="1:14">
      <c r="A72" s="139" t="s">
        <v>246</v>
      </c>
      <c r="B72" s="139" t="s">
        <v>247</v>
      </c>
      <c r="C72" s="139" t="s">
        <v>248</v>
      </c>
      <c r="D72" s="139" t="s">
        <v>249</v>
      </c>
      <c r="E72" s="139" t="s">
        <v>250</v>
      </c>
      <c r="F72" s="137"/>
      <c r="G72" s="140" t="s">
        <v>251</v>
      </c>
      <c r="H72" s="139" t="s">
        <v>252</v>
      </c>
      <c r="I72" s="141" t="s">
        <v>253</v>
      </c>
      <c r="J72" s="137"/>
      <c r="K72" s="137"/>
      <c r="L72" s="137"/>
      <c r="M72" s="137"/>
      <c r="N72" s="137"/>
    </row>
    <row r="73" spans="1:14">
      <c r="A73" s="142"/>
      <c r="B73" s="142"/>
      <c r="C73" s="142"/>
      <c r="D73" s="142"/>
      <c r="E73" s="142"/>
      <c r="F73" s="137"/>
      <c r="G73" s="143" t="s">
        <v>254</v>
      </c>
      <c r="H73" s="142" t="s">
        <v>255</v>
      </c>
      <c r="I73" s="142" t="s">
        <v>256</v>
      </c>
      <c r="J73" s="137"/>
      <c r="K73" s="137"/>
      <c r="L73" s="137"/>
      <c r="M73" s="137"/>
      <c r="N73" s="137"/>
    </row>
    <row r="74" spans="1:14" ht="13.5" thickBot="1">
      <c r="A74" s="144"/>
      <c r="B74" s="144"/>
      <c r="C74" s="144"/>
      <c r="D74" s="144"/>
      <c r="E74" s="144"/>
      <c r="F74" s="137"/>
      <c r="G74" s="145" t="s">
        <v>257</v>
      </c>
      <c r="H74" s="144"/>
      <c r="I74" s="144"/>
      <c r="J74" s="137"/>
      <c r="K74" s="137"/>
      <c r="L74" s="137"/>
      <c r="M74" s="137"/>
      <c r="N74" s="137"/>
    </row>
    <row r="75" spans="1:14">
      <c r="A75" s="137"/>
      <c r="B75" s="137"/>
      <c r="C75" s="137"/>
      <c r="D75" s="137"/>
      <c r="E75" s="137"/>
      <c r="F75" s="137"/>
      <c r="G75" s="137"/>
      <c r="H75" s="137"/>
      <c r="I75" s="137"/>
      <c r="J75" s="137"/>
      <c r="K75" s="137"/>
      <c r="L75" s="137"/>
      <c r="M75" s="137"/>
      <c r="N75" s="137"/>
    </row>
    <row r="76" spans="1:14">
      <c r="A76" s="137" t="s">
        <v>258</v>
      </c>
      <c r="B76" s="137"/>
      <c r="C76" s="137"/>
      <c r="D76" s="137"/>
      <c r="E76" s="137"/>
      <c r="F76" s="137"/>
      <c r="G76" s="137"/>
      <c r="H76" s="137"/>
      <c r="I76" s="137"/>
      <c r="J76" s="137"/>
      <c r="K76" s="137"/>
      <c r="L76" s="137"/>
      <c r="M76" s="137"/>
      <c r="N76" s="137"/>
    </row>
    <row r="77" spans="1:14">
      <c r="A77" s="137"/>
      <c r="B77" s="137"/>
      <c r="C77" s="137"/>
      <c r="D77" s="137"/>
      <c r="E77" s="137"/>
      <c r="F77" s="137"/>
      <c r="G77" s="137"/>
      <c r="H77" s="137"/>
      <c r="I77" s="137"/>
      <c r="J77" s="137"/>
      <c r="K77" s="137"/>
      <c r="L77" s="137"/>
      <c r="M77" s="137"/>
      <c r="N77" s="137"/>
    </row>
    <row r="78" spans="1:14">
      <c r="A78" s="137" t="s">
        <v>259</v>
      </c>
      <c r="B78" s="137"/>
      <c r="C78" s="137"/>
      <c r="D78" s="137"/>
      <c r="E78" s="137"/>
      <c r="F78" s="137"/>
      <c r="G78" s="137"/>
      <c r="H78" s="137"/>
      <c r="I78" s="137"/>
      <c r="J78" s="137"/>
      <c r="K78" s="137"/>
      <c r="L78" s="137"/>
      <c r="M78" s="137"/>
      <c r="N78" s="137"/>
    </row>
    <row r="79" spans="1:14">
      <c r="A79" s="137" t="s">
        <v>264</v>
      </c>
      <c r="B79" s="137"/>
      <c r="C79" s="137"/>
      <c r="D79" s="137"/>
      <c r="E79" s="137"/>
      <c r="F79" s="137"/>
      <c r="G79" s="137"/>
      <c r="H79" s="137"/>
      <c r="I79" s="137"/>
      <c r="J79" s="137"/>
      <c r="K79" s="137"/>
      <c r="L79" s="137"/>
      <c r="M79" s="137"/>
      <c r="N79" s="137"/>
    </row>
    <row r="80" spans="1:14">
      <c r="A80" s="137"/>
      <c r="B80" s="137"/>
      <c r="C80" s="137"/>
      <c r="D80" s="137"/>
      <c r="E80" s="137"/>
      <c r="F80" s="137"/>
      <c r="G80" s="137"/>
      <c r="H80" s="137"/>
      <c r="I80" s="137"/>
      <c r="J80" s="137"/>
      <c r="K80" s="137"/>
      <c r="L80" s="137"/>
      <c r="M80" s="137"/>
      <c r="N80" s="137"/>
    </row>
    <row r="81" spans="1:14">
      <c r="A81" s="137" t="s">
        <v>260</v>
      </c>
      <c r="B81" s="137"/>
      <c r="C81" s="137"/>
      <c r="D81" s="137"/>
      <c r="E81" s="137"/>
      <c r="F81" s="137"/>
      <c r="G81" s="137"/>
      <c r="H81" s="137"/>
      <c r="I81" s="137"/>
      <c r="J81" s="137"/>
      <c r="K81" s="137"/>
      <c r="L81" s="137"/>
      <c r="M81" s="137"/>
      <c r="N81" s="137"/>
    </row>
    <row r="82" spans="1:14">
      <c r="A82" s="137"/>
      <c r="B82" s="137"/>
      <c r="C82" s="137"/>
      <c r="D82" s="137"/>
      <c r="E82" s="137"/>
      <c r="F82" s="137"/>
      <c r="G82" s="137"/>
      <c r="H82" s="137"/>
      <c r="I82" s="137"/>
      <c r="J82" s="137"/>
      <c r="K82" s="137"/>
      <c r="L82" s="137"/>
      <c r="M82" s="137"/>
      <c r="N82" s="137"/>
    </row>
    <row r="83" spans="1:14">
      <c r="A83" s="137" t="s">
        <v>788</v>
      </c>
      <c r="B83" s="137"/>
      <c r="C83" s="137"/>
      <c r="D83" s="137"/>
      <c r="E83" s="137"/>
      <c r="F83" s="137"/>
      <c r="G83" s="137"/>
      <c r="H83" s="137"/>
      <c r="I83" s="137"/>
      <c r="J83" s="137"/>
      <c r="K83" s="137"/>
      <c r="L83" s="137"/>
      <c r="M83" s="137"/>
      <c r="N83" s="137"/>
    </row>
    <row r="84" spans="1:14">
      <c r="A84" s="136"/>
      <c r="B84" s="136"/>
      <c r="C84" s="136"/>
      <c r="D84" s="136"/>
      <c r="E84" s="136"/>
      <c r="F84" s="136"/>
      <c r="G84" s="136"/>
      <c r="H84" s="136"/>
      <c r="I84" s="136"/>
      <c r="J84" s="136"/>
      <c r="K84" s="137"/>
      <c r="L84" s="137"/>
      <c r="M84" s="137"/>
      <c r="N84" s="137"/>
    </row>
    <row r="85" spans="1:14">
      <c r="A85" s="136"/>
      <c r="B85" s="136"/>
      <c r="C85" s="136"/>
      <c r="D85" s="136"/>
      <c r="E85" s="136"/>
      <c r="F85" s="136"/>
      <c r="G85" s="136"/>
      <c r="H85" s="136"/>
      <c r="I85" s="136"/>
      <c r="J85" s="136"/>
      <c r="K85" s="137"/>
      <c r="L85" s="137"/>
      <c r="M85" s="137"/>
      <c r="N85" s="137"/>
    </row>
    <row r="86" spans="1:14">
      <c r="A86" s="136"/>
      <c r="B86" s="136"/>
      <c r="C86" s="136"/>
      <c r="D86" s="136"/>
      <c r="E86" s="136"/>
      <c r="F86" s="136"/>
      <c r="G86" s="136"/>
      <c r="H86" s="136"/>
      <c r="I86" s="136"/>
      <c r="J86" s="136"/>
      <c r="K86" s="137"/>
      <c r="L86" s="137"/>
      <c r="M86" s="137"/>
      <c r="N86" s="137"/>
    </row>
    <row r="87" spans="1:14">
      <c r="A87" s="146"/>
      <c r="B87" s="136"/>
      <c r="C87" s="136"/>
      <c r="D87" s="136"/>
      <c r="E87" s="136"/>
      <c r="F87" s="136"/>
      <c r="G87" s="136"/>
      <c r="H87" s="136"/>
      <c r="I87" s="136"/>
      <c r="J87" s="136"/>
      <c r="K87" s="137"/>
      <c r="L87" s="137"/>
      <c r="M87" s="137"/>
      <c r="N87" s="137"/>
    </row>
    <row r="88" spans="1:14">
      <c r="A88" s="136"/>
      <c r="B88" s="136"/>
      <c r="C88" s="136"/>
      <c r="D88" s="136"/>
      <c r="E88" s="136"/>
      <c r="F88" s="136"/>
      <c r="G88" s="136"/>
      <c r="H88" s="136"/>
      <c r="I88" s="136"/>
      <c r="J88" s="136"/>
      <c r="K88" s="137"/>
      <c r="L88" s="137"/>
      <c r="M88" s="137"/>
      <c r="N88" s="137"/>
    </row>
    <row r="89" spans="1:14">
      <c r="A89" s="136"/>
      <c r="B89" s="136"/>
      <c r="C89" s="136"/>
      <c r="D89" s="136"/>
      <c r="E89" s="136"/>
      <c r="F89" s="136"/>
      <c r="G89" s="136"/>
      <c r="H89" s="136"/>
      <c r="I89" s="136"/>
      <c r="J89" s="136"/>
      <c r="K89" s="137"/>
      <c r="L89" s="137"/>
      <c r="M89" s="137"/>
      <c r="N89" s="137"/>
    </row>
    <row r="90" spans="1:14">
      <c r="A90" s="136"/>
      <c r="B90" s="136"/>
      <c r="C90" s="136"/>
      <c r="D90" s="136"/>
      <c r="E90" s="136"/>
      <c r="F90" s="136"/>
      <c r="G90" s="136"/>
      <c r="H90" s="136"/>
      <c r="I90" s="136"/>
      <c r="J90" s="136"/>
      <c r="K90" s="137"/>
      <c r="L90" s="137"/>
      <c r="M90" s="137"/>
      <c r="N90" s="137"/>
    </row>
  </sheetData>
  <phoneticPr fontId="8" type="noConversion"/>
  <pageMargins left="0.15748031496062992" right="0.15748031496062992" top="0.39370078740157483" bottom="0.39370078740157483" header="0.51181102362204722" footer="0.51181102362204722"/>
  <pageSetup paperSize="9" scale="70" orientation="portrait" r:id="rId1"/>
  <headerFooter alignWithMargins="0"/>
  <drawing r:id="rId2"/>
  <legacyDrawing r:id="rId3"/>
  <oleObjects>
    <mc:AlternateContent xmlns:mc="http://schemas.openxmlformats.org/markup-compatibility/2006">
      <mc:Choice Requires="x14">
        <oleObject progId="Word.Document.8" shapeId="2053" r:id="rId4">
          <objectPr defaultSize="0" autoPict="0" r:id="rId5">
            <anchor moveWithCells="1">
              <from>
                <xdr:col>1</xdr:col>
                <xdr:colOff>0</xdr:colOff>
                <xdr:row>3</xdr:row>
                <xdr:rowOff>0</xdr:rowOff>
              </from>
              <to>
                <xdr:col>12</xdr:col>
                <xdr:colOff>76200</xdr:colOff>
                <xdr:row>64</xdr:row>
                <xdr:rowOff>123825</xdr:rowOff>
              </to>
            </anchor>
          </objectPr>
        </oleObject>
      </mc:Choice>
      <mc:Fallback>
        <oleObject progId="Word.Document.8" shapeId="2053"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H4450"/>
  <sheetViews>
    <sheetView workbookViewId="0">
      <pane xSplit="3" ySplit="2" topLeftCell="D87" activePane="bottomRight" state="frozen"/>
      <selection pane="topRight" activeCell="D1" sqref="D1"/>
      <selection pane="bottomLeft" activeCell="A3" sqref="A3"/>
      <selection pane="bottomRight" activeCell="B3" sqref="B3:E127"/>
    </sheetView>
  </sheetViews>
  <sheetFormatPr defaultRowHeight="12.75"/>
  <cols>
    <col min="1" max="1" width="12" style="359" customWidth="1"/>
    <col min="2" max="2" width="8.7109375" style="360" customWidth="1"/>
    <col min="3" max="3" width="44.85546875" style="361" bestFit="1" customWidth="1"/>
    <col min="4" max="4" width="15.85546875" style="361" bestFit="1" customWidth="1"/>
    <col min="5" max="5" width="12.7109375" style="360" bestFit="1" customWidth="1"/>
    <col min="6" max="6" width="13.28515625" style="396" customWidth="1"/>
    <col min="7" max="7" width="14.28515625" style="396" customWidth="1"/>
    <col min="8" max="8" width="11.42578125" style="396" customWidth="1"/>
    <col min="9" max="10" width="12.28515625" style="396" bestFit="1" customWidth="1"/>
    <col min="11" max="12" width="11.28515625" style="396" bestFit="1" customWidth="1"/>
    <col min="13" max="14" width="12.28515625" style="396" bestFit="1" customWidth="1"/>
    <col min="15" max="15" width="11.42578125" style="396" customWidth="1"/>
    <col min="16" max="16" width="10.7109375" style="396" customWidth="1"/>
    <col min="17" max="18" width="11.28515625" style="396" bestFit="1" customWidth="1"/>
    <col min="19" max="19" width="12.28515625" style="396" bestFit="1" customWidth="1"/>
    <col min="20" max="20" width="10.28515625" style="396" bestFit="1" customWidth="1"/>
    <col min="21" max="21" width="11.28515625" style="396" bestFit="1" customWidth="1"/>
    <col min="22" max="22" width="9.42578125" style="396" bestFit="1" customWidth="1"/>
    <col min="23" max="23" width="14" style="396" bestFit="1" customWidth="1"/>
    <col min="24" max="24" width="11.85546875" style="396" customWidth="1"/>
    <col min="25" max="25" width="11.5703125" style="396" bestFit="1" customWidth="1"/>
    <col min="26" max="26" width="13.7109375" style="396" bestFit="1" customWidth="1"/>
    <col min="27" max="30" width="12.5703125" style="396" bestFit="1" customWidth="1"/>
    <col min="31" max="34" width="11.5703125" style="396" bestFit="1" customWidth="1"/>
    <col min="35" max="35" width="12.5703125" style="396" bestFit="1" customWidth="1"/>
    <col min="36" max="36" width="11.5703125" style="396" bestFit="1" customWidth="1"/>
    <col min="37" max="37" width="12.5703125" style="396" bestFit="1" customWidth="1"/>
    <col min="38" max="38" width="11.5703125" style="396" bestFit="1" customWidth="1"/>
    <col min="39" max="39" width="12.5703125" style="396" bestFit="1" customWidth="1"/>
    <col min="40" max="40" width="11.5703125" style="396" bestFit="1" customWidth="1"/>
    <col min="41" max="45" width="12.5703125" style="396" bestFit="1" customWidth="1"/>
    <col min="46" max="47" width="11.5703125" style="396" bestFit="1" customWidth="1"/>
    <col min="48" max="49" width="12.5703125" style="396" bestFit="1" customWidth="1"/>
    <col min="50" max="50" width="11.5703125" style="396" bestFit="1" customWidth="1"/>
    <col min="51" max="51" width="12.5703125" style="396" bestFit="1" customWidth="1"/>
    <col min="52" max="52" width="10.28515625" style="396" bestFit="1" customWidth="1"/>
    <col min="53" max="55" width="12.5703125" style="396" bestFit="1" customWidth="1"/>
    <col min="56" max="56" width="12" style="396" customWidth="1"/>
    <col min="57" max="58" width="14" style="396" customWidth="1"/>
    <col min="59" max="59" width="14.28515625" style="396" bestFit="1" customWidth="1"/>
    <col min="60" max="60" width="15.5703125" style="396" bestFit="1" customWidth="1"/>
    <col min="61" max="61" width="13.5703125" style="396" bestFit="1" customWidth="1"/>
    <col min="62" max="62" width="14.140625" style="396" bestFit="1" customWidth="1"/>
    <col min="63" max="63" width="12.5703125" style="396" bestFit="1" customWidth="1"/>
    <col min="64" max="64" width="15.140625" style="396" bestFit="1" customWidth="1"/>
    <col min="65" max="65" width="11.140625" style="396" bestFit="1" customWidth="1"/>
    <col min="66" max="66" width="12.7109375" style="396" bestFit="1" customWidth="1"/>
    <col min="67" max="68" width="12.5703125" style="396" bestFit="1" customWidth="1"/>
    <col min="69" max="69" width="10.5703125" style="396" bestFit="1" customWidth="1"/>
    <col min="70" max="71" width="12.5703125" style="396" bestFit="1" customWidth="1"/>
    <col min="72" max="72" width="9.7109375" style="396" bestFit="1" customWidth="1"/>
    <col min="73" max="73" width="12.5703125" style="396" bestFit="1" customWidth="1"/>
    <col min="74" max="75" width="11.5703125" style="396" bestFit="1" customWidth="1"/>
    <col min="76" max="77" width="12.5703125" style="396" bestFit="1" customWidth="1"/>
    <col min="78" max="86" width="9.140625" style="396"/>
    <col min="87" max="16384" width="9.140625" style="347"/>
  </cols>
  <sheetData>
    <row r="1" spans="1:86">
      <c r="A1" s="344" t="s">
        <v>827</v>
      </c>
      <c r="B1" s="345">
        <v>1</v>
      </c>
      <c r="C1" s="492" t="s">
        <v>820</v>
      </c>
      <c r="D1" s="346">
        <v>3</v>
      </c>
      <c r="E1" s="345">
        <v>4</v>
      </c>
      <c r="F1" s="393">
        <v>5</v>
      </c>
      <c r="G1" s="393">
        <v>6</v>
      </c>
      <c r="H1" s="393">
        <v>7</v>
      </c>
      <c r="I1" s="393">
        <v>8</v>
      </c>
      <c r="J1" s="393">
        <v>9</v>
      </c>
      <c r="K1" s="393">
        <v>10</v>
      </c>
      <c r="L1" s="393">
        <v>11</v>
      </c>
      <c r="M1" s="393">
        <v>12</v>
      </c>
      <c r="N1" s="393">
        <v>13</v>
      </c>
      <c r="O1" s="393">
        <v>14</v>
      </c>
      <c r="P1" s="393">
        <v>15</v>
      </c>
      <c r="Q1" s="393">
        <v>16</v>
      </c>
      <c r="R1" s="393">
        <v>17</v>
      </c>
      <c r="S1" s="393">
        <v>18</v>
      </c>
      <c r="T1" s="393">
        <v>19</v>
      </c>
      <c r="U1" s="393">
        <v>20</v>
      </c>
      <c r="V1" s="393">
        <v>21</v>
      </c>
      <c r="W1" s="393">
        <v>22</v>
      </c>
      <c r="X1" s="393">
        <v>23</v>
      </c>
      <c r="Y1" s="393">
        <v>24</v>
      </c>
      <c r="Z1" s="393">
        <v>25</v>
      </c>
      <c r="AA1" s="393">
        <v>26</v>
      </c>
      <c r="AB1" s="393">
        <v>27</v>
      </c>
      <c r="AC1" s="393">
        <v>28</v>
      </c>
      <c r="AD1" s="393">
        <v>29</v>
      </c>
      <c r="AE1" s="393">
        <v>30</v>
      </c>
      <c r="AF1" s="393">
        <v>31</v>
      </c>
      <c r="AG1" s="393">
        <v>32</v>
      </c>
      <c r="AH1" s="393">
        <v>33</v>
      </c>
      <c r="AI1" s="393">
        <v>34</v>
      </c>
      <c r="AJ1" s="393">
        <v>35</v>
      </c>
      <c r="AK1" s="393">
        <v>36</v>
      </c>
      <c r="AL1" s="393">
        <v>37</v>
      </c>
      <c r="AM1" s="393">
        <v>38</v>
      </c>
      <c r="AN1" s="393">
        <v>39</v>
      </c>
      <c r="AO1" s="393">
        <v>40</v>
      </c>
      <c r="AP1" s="393">
        <v>41</v>
      </c>
      <c r="AQ1" s="393">
        <v>42</v>
      </c>
      <c r="AR1" s="393">
        <v>43</v>
      </c>
      <c r="AS1" s="393">
        <v>44</v>
      </c>
      <c r="AT1" s="393">
        <v>45</v>
      </c>
      <c r="AU1" s="393">
        <v>46</v>
      </c>
      <c r="AV1" s="393">
        <v>47</v>
      </c>
      <c r="AW1" s="393">
        <v>48</v>
      </c>
      <c r="AX1" s="393">
        <v>49</v>
      </c>
      <c r="AY1" s="393">
        <v>50</v>
      </c>
      <c r="AZ1" s="393">
        <v>51</v>
      </c>
      <c r="BA1" s="393">
        <v>52</v>
      </c>
      <c r="BB1" s="393">
        <v>53</v>
      </c>
      <c r="BC1" s="393">
        <v>54</v>
      </c>
      <c r="BD1" s="393">
        <v>55</v>
      </c>
      <c r="BE1" s="393">
        <v>56</v>
      </c>
      <c r="BF1" s="393">
        <v>57</v>
      </c>
      <c r="BG1" s="393">
        <v>58</v>
      </c>
      <c r="BH1" s="393">
        <v>59</v>
      </c>
      <c r="BI1" s="393">
        <v>60</v>
      </c>
      <c r="BJ1" s="393">
        <v>61</v>
      </c>
      <c r="BK1" s="393">
        <v>62</v>
      </c>
      <c r="BL1" s="393">
        <v>63</v>
      </c>
      <c r="BM1" s="393">
        <v>64</v>
      </c>
      <c r="BN1" s="393">
        <v>65</v>
      </c>
      <c r="BO1" s="393">
        <v>66</v>
      </c>
      <c r="BP1" s="393">
        <v>67</v>
      </c>
      <c r="BQ1" s="393">
        <v>68</v>
      </c>
      <c r="BR1" s="393">
        <v>69</v>
      </c>
      <c r="BS1" s="393">
        <v>70</v>
      </c>
      <c r="BT1" s="393">
        <v>71</v>
      </c>
      <c r="BU1" s="393">
        <v>72</v>
      </c>
      <c r="BV1" s="393">
        <v>73</v>
      </c>
      <c r="BW1" s="393">
        <v>74</v>
      </c>
      <c r="BX1" s="393">
        <v>75</v>
      </c>
      <c r="BY1" s="393">
        <v>76</v>
      </c>
      <c r="BZ1" s="393">
        <v>77</v>
      </c>
      <c r="CA1" s="393">
        <v>78</v>
      </c>
      <c r="CB1" s="393">
        <v>79</v>
      </c>
      <c r="CC1" s="393">
        <v>80</v>
      </c>
      <c r="CD1" s="393">
        <v>81</v>
      </c>
      <c r="CE1" s="393">
        <v>82</v>
      </c>
      <c r="CF1" s="393">
        <v>83</v>
      </c>
      <c r="CG1" s="393">
        <v>84</v>
      </c>
      <c r="CH1" s="393">
        <v>85</v>
      </c>
    </row>
    <row r="2" spans="1:86" s="352" customFormat="1" ht="25.5">
      <c r="A2" s="348" t="s">
        <v>83</v>
      </c>
      <c r="B2" s="349" t="s">
        <v>482</v>
      </c>
      <c r="C2" s="350" t="s">
        <v>483</v>
      </c>
      <c r="D2" s="350" t="s">
        <v>168</v>
      </c>
      <c r="E2" s="349" t="s">
        <v>242</v>
      </c>
      <c r="F2" s="394" t="s">
        <v>484</v>
      </c>
      <c r="G2" s="394" t="s">
        <v>398</v>
      </c>
      <c r="H2" s="394" t="s">
        <v>400</v>
      </c>
      <c r="I2" s="394" t="s">
        <v>401</v>
      </c>
      <c r="J2" s="394" t="s">
        <v>402</v>
      </c>
      <c r="K2" s="394" t="s">
        <v>403</v>
      </c>
      <c r="L2" s="394" t="s">
        <v>405</v>
      </c>
      <c r="M2" s="394" t="s">
        <v>406</v>
      </c>
      <c r="N2" s="394" t="s">
        <v>408</v>
      </c>
      <c r="O2" s="394" t="s">
        <v>410</v>
      </c>
      <c r="P2" s="394" t="s">
        <v>411</v>
      </c>
      <c r="Q2" s="394" t="s">
        <v>413</v>
      </c>
      <c r="R2" s="394" t="s">
        <v>415</v>
      </c>
      <c r="S2" s="394" t="s">
        <v>492</v>
      </c>
      <c r="T2" s="394" t="s">
        <v>212</v>
      </c>
      <c r="U2" s="394" t="s">
        <v>416</v>
      </c>
      <c r="V2" s="394" t="s">
        <v>417</v>
      </c>
      <c r="W2" s="394" t="s">
        <v>418</v>
      </c>
      <c r="X2" s="394" t="s">
        <v>419</v>
      </c>
      <c r="Y2" s="394" t="s">
        <v>420</v>
      </c>
      <c r="Z2" s="394" t="s">
        <v>422</v>
      </c>
      <c r="AA2" s="394" t="s">
        <v>423</v>
      </c>
      <c r="AB2" s="394" t="s">
        <v>425</v>
      </c>
      <c r="AC2" s="394" t="s">
        <v>427</v>
      </c>
      <c r="AD2" s="394" t="s">
        <v>429</v>
      </c>
      <c r="AE2" s="394" t="s">
        <v>430</v>
      </c>
      <c r="AF2" s="394" t="s">
        <v>432</v>
      </c>
      <c r="AG2" s="394" t="s">
        <v>434</v>
      </c>
      <c r="AH2" s="394" t="s">
        <v>436</v>
      </c>
      <c r="AI2" s="394" t="s">
        <v>437</v>
      </c>
      <c r="AJ2" s="394" t="s">
        <v>438</v>
      </c>
      <c r="AK2" s="394" t="s">
        <v>440</v>
      </c>
      <c r="AL2" s="394" t="s">
        <v>442</v>
      </c>
      <c r="AM2" s="394" t="s">
        <v>444</v>
      </c>
      <c r="AN2" s="394" t="s">
        <v>445</v>
      </c>
      <c r="AO2" s="394" t="s">
        <v>446</v>
      </c>
      <c r="AP2" s="394" t="s">
        <v>448</v>
      </c>
      <c r="AQ2" s="394" t="s">
        <v>450</v>
      </c>
      <c r="AR2" s="394" t="s">
        <v>452</v>
      </c>
      <c r="AS2" s="394" t="s">
        <v>454</v>
      </c>
      <c r="AT2" s="394" t="s">
        <v>456</v>
      </c>
      <c r="AU2" s="394" t="s">
        <v>458</v>
      </c>
      <c r="AV2" s="394" t="s">
        <v>459</v>
      </c>
      <c r="AW2" s="394" t="s">
        <v>460</v>
      </c>
      <c r="AX2" s="394" t="s">
        <v>461</v>
      </c>
      <c r="AY2" s="394" t="s">
        <v>463</v>
      </c>
      <c r="AZ2" s="394" t="s">
        <v>485</v>
      </c>
      <c r="BA2" s="394" t="s">
        <v>486</v>
      </c>
      <c r="BB2" s="394" t="s">
        <v>694</v>
      </c>
      <c r="BC2" s="394" t="s">
        <v>695</v>
      </c>
      <c r="BD2" s="394" t="s">
        <v>493</v>
      </c>
      <c r="BE2" s="394" t="s">
        <v>494</v>
      </c>
      <c r="BF2" s="394" t="s">
        <v>155</v>
      </c>
      <c r="BG2" s="394" t="s">
        <v>496</v>
      </c>
      <c r="BH2" s="394" t="s">
        <v>497</v>
      </c>
      <c r="BI2" s="394" t="s">
        <v>181</v>
      </c>
      <c r="BJ2" s="394" t="s">
        <v>182</v>
      </c>
      <c r="BK2" s="394" t="s">
        <v>183</v>
      </c>
      <c r="BL2" s="394" t="s">
        <v>184</v>
      </c>
      <c r="BM2" s="394" t="s">
        <v>207</v>
      </c>
      <c r="BN2" s="394" t="s">
        <v>208</v>
      </c>
      <c r="BO2" s="394" t="s">
        <v>209</v>
      </c>
      <c r="BP2" s="394" t="s">
        <v>185</v>
      </c>
      <c r="BQ2" s="394" t="s">
        <v>84</v>
      </c>
      <c r="BR2" s="394" t="s">
        <v>85</v>
      </c>
      <c r="BS2" s="394" t="s">
        <v>86</v>
      </c>
      <c r="BT2" s="394" t="s">
        <v>468</v>
      </c>
      <c r="BU2" s="394" t="s">
        <v>469</v>
      </c>
      <c r="BV2" s="394" t="s">
        <v>470</v>
      </c>
      <c r="BW2" s="394" t="s">
        <v>487</v>
      </c>
      <c r="BX2" s="394" t="s">
        <v>473</v>
      </c>
      <c r="BY2" s="394" t="s">
        <v>475</v>
      </c>
      <c r="BZ2" s="394" t="s">
        <v>477</v>
      </c>
      <c r="CA2" s="394" t="s">
        <v>479</v>
      </c>
      <c r="CB2" s="394" t="s">
        <v>488</v>
      </c>
      <c r="CC2" s="394" t="s">
        <v>489</v>
      </c>
      <c r="CD2" s="394" t="s">
        <v>490</v>
      </c>
      <c r="CE2" s="394" t="s">
        <v>491</v>
      </c>
      <c r="CF2" s="394" t="s">
        <v>87</v>
      </c>
      <c r="CG2" s="394" t="s">
        <v>88</v>
      </c>
      <c r="CH2" s="394" t="s">
        <v>184</v>
      </c>
    </row>
    <row r="3" spans="1:86" s="357" customFormat="1">
      <c r="A3" s="489" t="s">
        <v>825</v>
      </c>
      <c r="B3" s="354" t="s">
        <v>516</v>
      </c>
      <c r="C3" s="355" t="s">
        <v>703</v>
      </c>
      <c r="D3" s="355" t="s">
        <v>169</v>
      </c>
      <c r="E3" s="472">
        <v>1008</v>
      </c>
      <c r="F3" s="395">
        <v>401512</v>
      </c>
      <c r="G3" s="395">
        <v>0</v>
      </c>
      <c r="H3" s="395">
        <v>76667</v>
      </c>
      <c r="I3" s="395">
        <v>0</v>
      </c>
      <c r="J3" s="395">
        <v>3000</v>
      </c>
      <c r="K3" s="395">
        <v>0</v>
      </c>
      <c r="L3" s="395">
        <v>0</v>
      </c>
      <c r="M3" s="395">
        <v>20100</v>
      </c>
      <c r="N3" s="395">
        <v>0</v>
      </c>
      <c r="O3" s="395">
        <v>0</v>
      </c>
      <c r="P3" s="395">
        <v>0</v>
      </c>
      <c r="Q3" s="395">
        <v>0</v>
      </c>
      <c r="R3" s="395">
        <v>0</v>
      </c>
      <c r="S3" s="395">
        <v>0</v>
      </c>
      <c r="T3" s="395">
        <v>0</v>
      </c>
      <c r="U3" s="395">
        <v>501279</v>
      </c>
      <c r="V3" s="395">
        <v>152593</v>
      </c>
      <c r="W3" s="395">
        <v>0</v>
      </c>
      <c r="X3" s="395">
        <v>165538</v>
      </c>
      <c r="Y3" s="395">
        <v>29995</v>
      </c>
      <c r="Z3" s="395">
        <v>29478</v>
      </c>
      <c r="AA3" s="395">
        <v>0</v>
      </c>
      <c r="AB3" s="395">
        <v>0</v>
      </c>
      <c r="AC3" s="395">
        <v>909</v>
      </c>
      <c r="AD3" s="395">
        <v>0</v>
      </c>
      <c r="AE3" s="395">
        <v>0</v>
      </c>
      <c r="AF3" s="395">
        <v>958</v>
      </c>
      <c r="AG3" s="395">
        <v>4000</v>
      </c>
      <c r="AH3" s="395">
        <v>950</v>
      </c>
      <c r="AI3" s="395">
        <v>500</v>
      </c>
      <c r="AJ3" s="395">
        <v>3800</v>
      </c>
      <c r="AK3" s="395">
        <v>9500</v>
      </c>
      <c r="AL3" s="395">
        <v>12960</v>
      </c>
      <c r="AM3" s="395">
        <v>11554</v>
      </c>
      <c r="AN3" s="395">
        <v>3700</v>
      </c>
      <c r="AO3" s="395">
        <v>0</v>
      </c>
      <c r="AP3" s="395">
        <v>0</v>
      </c>
      <c r="AQ3" s="395">
        <v>11802</v>
      </c>
      <c r="AR3" s="395">
        <v>1893</v>
      </c>
      <c r="AS3" s="395">
        <v>0</v>
      </c>
      <c r="AT3" s="395">
        <v>600</v>
      </c>
      <c r="AU3" s="395">
        <v>16239</v>
      </c>
      <c r="AV3" s="395">
        <v>600</v>
      </c>
      <c r="AW3" s="395">
        <v>17614</v>
      </c>
      <c r="AX3" s="395">
        <v>0</v>
      </c>
      <c r="AY3" s="395">
        <v>0</v>
      </c>
      <c r="AZ3" s="395">
        <v>475183</v>
      </c>
      <c r="BA3" s="395">
        <v>26096</v>
      </c>
      <c r="BB3" s="395">
        <v>50247</v>
      </c>
      <c r="BC3" s="395">
        <v>76343</v>
      </c>
      <c r="BD3" s="395">
        <v>0</v>
      </c>
      <c r="BE3" s="395">
        <v>0</v>
      </c>
      <c r="BF3" s="395">
        <v>0</v>
      </c>
      <c r="BG3" s="395">
        <v>0</v>
      </c>
      <c r="BH3" s="395">
        <v>0</v>
      </c>
      <c r="BI3" s="395">
        <v>0</v>
      </c>
      <c r="BJ3" s="395">
        <v>0</v>
      </c>
      <c r="BK3" s="395">
        <v>0</v>
      </c>
      <c r="BL3" s="395">
        <v>0</v>
      </c>
      <c r="BM3" s="395">
        <v>0</v>
      </c>
      <c r="BN3" s="395">
        <v>76343</v>
      </c>
      <c r="BO3" s="395">
        <v>0</v>
      </c>
      <c r="BP3" s="395">
        <v>76343</v>
      </c>
      <c r="BQ3" s="395">
        <v>0</v>
      </c>
      <c r="BR3" s="395">
        <v>0</v>
      </c>
      <c r="BS3" s="395">
        <v>0</v>
      </c>
      <c r="BT3" s="395">
        <v>4695</v>
      </c>
      <c r="BU3" s="395">
        <v>0</v>
      </c>
      <c r="BV3" s="395">
        <v>0</v>
      </c>
      <c r="BW3" s="395">
        <v>4695</v>
      </c>
      <c r="BX3" s="395">
        <v>0</v>
      </c>
      <c r="BY3" s="395">
        <v>0</v>
      </c>
      <c r="BZ3" s="395">
        <v>0</v>
      </c>
      <c r="CA3" s="395">
        <v>0</v>
      </c>
      <c r="CB3" s="395">
        <v>0</v>
      </c>
      <c r="CC3" s="395">
        <v>4695</v>
      </c>
      <c r="CD3" s="395">
        <v>9042</v>
      </c>
      <c r="CE3" s="395">
        <v>13737</v>
      </c>
      <c r="CF3" s="395">
        <v>13737</v>
      </c>
      <c r="CG3" s="395">
        <v>0</v>
      </c>
      <c r="CH3" s="395">
        <v>13737</v>
      </c>
    </row>
    <row r="4" spans="1:86" s="357" customFormat="1">
      <c r="A4" s="489" t="s">
        <v>825</v>
      </c>
      <c r="B4" s="354" t="s">
        <v>517</v>
      </c>
      <c r="C4" s="355" t="s">
        <v>704</v>
      </c>
      <c r="D4" s="355" t="s">
        <v>170</v>
      </c>
      <c r="E4" s="472">
        <v>2173</v>
      </c>
      <c r="F4" s="395">
        <v>902287</v>
      </c>
      <c r="G4" s="395">
        <v>0</v>
      </c>
      <c r="H4" s="395">
        <v>25510</v>
      </c>
      <c r="I4" s="395">
        <v>0</v>
      </c>
      <c r="J4" s="395">
        <v>30389</v>
      </c>
      <c r="K4" s="395">
        <v>0</v>
      </c>
      <c r="L4" s="395">
        <v>0</v>
      </c>
      <c r="M4" s="395">
        <v>21828</v>
      </c>
      <c r="N4" s="395">
        <v>0</v>
      </c>
      <c r="O4" s="395">
        <v>0</v>
      </c>
      <c r="P4" s="395">
        <v>0</v>
      </c>
      <c r="Q4" s="395">
        <v>7100</v>
      </c>
      <c r="R4" s="395">
        <v>3500</v>
      </c>
      <c r="S4" s="395">
        <v>0</v>
      </c>
      <c r="T4" s="395">
        <v>50535</v>
      </c>
      <c r="U4" s="395">
        <v>1041149</v>
      </c>
      <c r="V4" s="395">
        <v>447252</v>
      </c>
      <c r="W4" s="395">
        <v>0</v>
      </c>
      <c r="X4" s="395">
        <v>134103</v>
      </c>
      <c r="Y4" s="395">
        <v>24878</v>
      </c>
      <c r="Z4" s="395">
        <v>59466</v>
      </c>
      <c r="AA4" s="395">
        <v>0</v>
      </c>
      <c r="AB4" s="395">
        <v>7638</v>
      </c>
      <c r="AC4" s="395">
        <v>402</v>
      </c>
      <c r="AD4" s="395">
        <v>5000</v>
      </c>
      <c r="AE4" s="395">
        <v>12835</v>
      </c>
      <c r="AF4" s="395">
        <v>4513</v>
      </c>
      <c r="AG4" s="395">
        <v>20000</v>
      </c>
      <c r="AH4" s="395">
        <v>3485</v>
      </c>
      <c r="AI4" s="395">
        <v>20956</v>
      </c>
      <c r="AJ4" s="395">
        <v>2478</v>
      </c>
      <c r="AK4" s="395">
        <v>17696</v>
      </c>
      <c r="AL4" s="395">
        <v>20640</v>
      </c>
      <c r="AM4" s="395">
        <v>9296</v>
      </c>
      <c r="AN4" s="395">
        <v>39674</v>
      </c>
      <c r="AO4" s="395">
        <v>9090</v>
      </c>
      <c r="AP4" s="395">
        <v>0</v>
      </c>
      <c r="AQ4" s="395">
        <v>10441</v>
      </c>
      <c r="AR4" s="395">
        <v>6247</v>
      </c>
      <c r="AS4" s="395">
        <v>0</v>
      </c>
      <c r="AT4" s="395">
        <v>64559</v>
      </c>
      <c r="AU4" s="395">
        <v>14972</v>
      </c>
      <c r="AV4" s="395">
        <v>37977</v>
      </c>
      <c r="AW4" s="395">
        <v>36403</v>
      </c>
      <c r="AX4" s="395">
        <v>0</v>
      </c>
      <c r="AY4" s="395">
        <v>22000</v>
      </c>
      <c r="AZ4" s="395">
        <v>1032001</v>
      </c>
      <c r="BA4" s="395">
        <v>9148</v>
      </c>
      <c r="BB4" s="395">
        <v>57554</v>
      </c>
      <c r="BC4" s="395">
        <v>66702</v>
      </c>
      <c r="BD4" s="395">
        <v>0</v>
      </c>
      <c r="BE4" s="395">
        <v>0</v>
      </c>
      <c r="BF4" s="395">
        <v>0</v>
      </c>
      <c r="BG4" s="395">
        <v>0</v>
      </c>
      <c r="BH4" s="395">
        <v>0</v>
      </c>
      <c r="BI4" s="395">
        <v>0</v>
      </c>
      <c r="BJ4" s="395">
        <v>0</v>
      </c>
      <c r="BK4" s="395">
        <v>0</v>
      </c>
      <c r="BL4" s="395">
        <v>0</v>
      </c>
      <c r="BM4" s="395">
        <v>0</v>
      </c>
      <c r="BN4" s="395">
        <v>66702</v>
      </c>
      <c r="BO4" s="395">
        <v>0</v>
      </c>
      <c r="BP4" s="395">
        <v>66702</v>
      </c>
      <c r="BQ4" s="395">
        <v>0</v>
      </c>
      <c r="BR4" s="395">
        <v>0</v>
      </c>
      <c r="BS4" s="395">
        <v>0</v>
      </c>
      <c r="BT4" s="395">
        <v>6385</v>
      </c>
      <c r="BU4" s="395">
        <v>0</v>
      </c>
      <c r="BV4" s="395">
        <v>22000</v>
      </c>
      <c r="BW4" s="395">
        <v>28385</v>
      </c>
      <c r="BX4" s="395">
        <v>0</v>
      </c>
      <c r="BY4" s="395">
        <v>5000</v>
      </c>
      <c r="BZ4" s="395">
        <v>0</v>
      </c>
      <c r="CA4" s="395">
        <v>29970</v>
      </c>
      <c r="CB4" s="395">
        <v>34970</v>
      </c>
      <c r="CC4" s="395">
        <v>-6585</v>
      </c>
      <c r="CD4" s="395">
        <v>30695</v>
      </c>
      <c r="CE4" s="395">
        <v>24110</v>
      </c>
      <c r="CF4" s="395">
        <v>24110</v>
      </c>
      <c r="CG4" s="395">
        <v>0</v>
      </c>
      <c r="CH4" s="395">
        <v>24110</v>
      </c>
    </row>
    <row r="5" spans="1:86" s="357" customFormat="1">
      <c r="A5" s="489" t="s">
        <v>825</v>
      </c>
      <c r="B5" s="354" t="s">
        <v>518</v>
      </c>
      <c r="C5" s="485" t="s">
        <v>890</v>
      </c>
      <c r="D5" s="355" t="s">
        <v>170</v>
      </c>
      <c r="E5" s="472">
        <v>2146</v>
      </c>
      <c r="F5" s="395">
        <v>2368645</v>
      </c>
      <c r="G5" s="395">
        <v>0</v>
      </c>
      <c r="H5" s="395">
        <v>31029</v>
      </c>
      <c r="I5" s="395">
        <v>0</v>
      </c>
      <c r="J5" s="395">
        <v>100116</v>
      </c>
      <c r="K5" s="395">
        <v>0</v>
      </c>
      <c r="L5" s="395">
        <v>10200</v>
      </c>
      <c r="M5" s="395">
        <v>4000</v>
      </c>
      <c r="N5" s="395">
        <v>0</v>
      </c>
      <c r="O5" s="395">
        <v>3000</v>
      </c>
      <c r="P5" s="395">
        <v>0</v>
      </c>
      <c r="Q5" s="395">
        <v>24000</v>
      </c>
      <c r="R5" s="395">
        <v>0</v>
      </c>
      <c r="S5" s="395">
        <v>0</v>
      </c>
      <c r="T5" s="395">
        <v>114307</v>
      </c>
      <c r="U5" s="395">
        <v>2655297</v>
      </c>
      <c r="V5" s="395">
        <v>1264345</v>
      </c>
      <c r="W5" s="395">
        <v>0</v>
      </c>
      <c r="X5" s="395">
        <v>500374</v>
      </c>
      <c r="Y5" s="395">
        <v>72994</v>
      </c>
      <c r="Z5" s="395">
        <v>101666</v>
      </c>
      <c r="AA5" s="395">
        <v>0</v>
      </c>
      <c r="AB5" s="395">
        <v>49379</v>
      </c>
      <c r="AC5" s="395">
        <v>88855</v>
      </c>
      <c r="AD5" s="395">
        <v>9200</v>
      </c>
      <c r="AE5" s="395">
        <v>36111</v>
      </c>
      <c r="AF5" s="395">
        <v>12367</v>
      </c>
      <c r="AG5" s="395">
        <v>19000</v>
      </c>
      <c r="AH5" s="395">
        <v>1600</v>
      </c>
      <c r="AI5" s="395">
        <v>0</v>
      </c>
      <c r="AJ5" s="395">
        <v>6950</v>
      </c>
      <c r="AK5" s="395">
        <v>37250</v>
      </c>
      <c r="AL5" s="395">
        <v>34680</v>
      </c>
      <c r="AM5" s="395">
        <v>14015</v>
      </c>
      <c r="AN5" s="395">
        <v>83000</v>
      </c>
      <c r="AO5" s="395">
        <v>31000</v>
      </c>
      <c r="AP5" s="395">
        <v>0</v>
      </c>
      <c r="AQ5" s="395">
        <v>33175</v>
      </c>
      <c r="AR5" s="395">
        <v>13832</v>
      </c>
      <c r="AS5" s="395">
        <v>14500</v>
      </c>
      <c r="AT5" s="395">
        <v>142755</v>
      </c>
      <c r="AU5" s="395">
        <v>26000</v>
      </c>
      <c r="AV5" s="395">
        <v>29000</v>
      </c>
      <c r="AW5" s="395">
        <v>38150</v>
      </c>
      <c r="AX5" s="395">
        <v>0</v>
      </c>
      <c r="AY5" s="395">
        <v>0</v>
      </c>
      <c r="AZ5" s="395">
        <v>2660198</v>
      </c>
      <c r="BA5" s="395">
        <v>-4901</v>
      </c>
      <c r="BB5" s="395">
        <v>126958</v>
      </c>
      <c r="BC5" s="395">
        <v>122057</v>
      </c>
      <c r="BD5" s="395">
        <v>0</v>
      </c>
      <c r="BE5" s="395">
        <v>10000</v>
      </c>
      <c r="BF5" s="395">
        <v>10000</v>
      </c>
      <c r="BG5" s="395">
        <v>0</v>
      </c>
      <c r="BH5" s="395">
        <v>10000</v>
      </c>
      <c r="BI5" s="395">
        <v>10000</v>
      </c>
      <c r="BJ5" s="395">
        <v>0</v>
      </c>
      <c r="BK5" s="395">
        <v>0</v>
      </c>
      <c r="BL5" s="395">
        <v>0</v>
      </c>
      <c r="BM5" s="395">
        <v>0</v>
      </c>
      <c r="BN5" s="395">
        <v>122057</v>
      </c>
      <c r="BO5" s="395">
        <v>0</v>
      </c>
      <c r="BP5" s="395">
        <v>122057</v>
      </c>
      <c r="BQ5" s="395">
        <v>0</v>
      </c>
      <c r="BR5" s="395">
        <v>0</v>
      </c>
      <c r="BS5" s="395">
        <v>0</v>
      </c>
      <c r="BT5" s="395">
        <v>0</v>
      </c>
      <c r="BU5" s="395">
        <v>0</v>
      </c>
      <c r="BV5" s="395">
        <v>0</v>
      </c>
      <c r="BW5" s="395">
        <v>0</v>
      </c>
      <c r="BX5" s="395">
        <v>0</v>
      </c>
      <c r="BY5" s="395">
        <v>0</v>
      </c>
      <c r="BZ5" s="395">
        <v>0</v>
      </c>
      <c r="CA5" s="395">
        <v>0</v>
      </c>
      <c r="CB5" s="395">
        <v>0</v>
      </c>
      <c r="CC5" s="395">
        <v>0</v>
      </c>
      <c r="CD5" s="395">
        <v>11561.21</v>
      </c>
      <c r="CE5" s="395">
        <v>11561.21</v>
      </c>
      <c r="CF5" s="395">
        <v>11561.21</v>
      </c>
      <c r="CG5" s="395">
        <v>0</v>
      </c>
      <c r="CH5" s="395">
        <v>11561.21</v>
      </c>
    </row>
    <row r="6" spans="1:86" s="357" customFormat="1">
      <c r="A6" s="489" t="s">
        <v>825</v>
      </c>
      <c r="B6" s="354" t="s">
        <v>519</v>
      </c>
      <c r="C6" s="355" t="s">
        <v>706</v>
      </c>
      <c r="D6" s="355" t="s">
        <v>170</v>
      </c>
      <c r="E6" s="472">
        <v>3000</v>
      </c>
      <c r="F6" s="395">
        <v>2898807</v>
      </c>
      <c r="G6" s="395">
        <v>0</v>
      </c>
      <c r="H6" s="395">
        <v>20283</v>
      </c>
      <c r="I6" s="395">
        <v>0</v>
      </c>
      <c r="J6" s="395">
        <v>295000</v>
      </c>
      <c r="K6" s="395">
        <v>0</v>
      </c>
      <c r="L6" s="395">
        <v>0</v>
      </c>
      <c r="M6" s="395">
        <v>12530</v>
      </c>
      <c r="N6" s="395">
        <v>55000</v>
      </c>
      <c r="O6" s="395">
        <v>0</v>
      </c>
      <c r="P6" s="395">
        <v>0</v>
      </c>
      <c r="Q6" s="395">
        <v>15300</v>
      </c>
      <c r="R6" s="395">
        <v>0</v>
      </c>
      <c r="S6" s="395">
        <v>0</v>
      </c>
      <c r="T6" s="395">
        <v>99450</v>
      </c>
      <c r="U6" s="395">
        <v>3396370</v>
      </c>
      <c r="V6" s="395">
        <v>1352459</v>
      </c>
      <c r="W6" s="395">
        <v>0</v>
      </c>
      <c r="X6" s="395">
        <v>894748</v>
      </c>
      <c r="Y6" s="395">
        <v>135998</v>
      </c>
      <c r="Z6" s="395">
        <v>182297</v>
      </c>
      <c r="AA6" s="395">
        <v>99848</v>
      </c>
      <c r="AB6" s="395">
        <v>48428</v>
      </c>
      <c r="AC6" s="395">
        <v>70111</v>
      </c>
      <c r="AD6" s="395">
        <v>15000</v>
      </c>
      <c r="AE6" s="395">
        <v>34967</v>
      </c>
      <c r="AF6" s="395">
        <v>14876</v>
      </c>
      <c r="AG6" s="395">
        <v>35000</v>
      </c>
      <c r="AH6" s="395">
        <v>3800</v>
      </c>
      <c r="AI6" s="395">
        <v>6500</v>
      </c>
      <c r="AJ6" s="395">
        <v>12000</v>
      </c>
      <c r="AK6" s="395">
        <v>52300</v>
      </c>
      <c r="AL6" s="395">
        <v>63939</v>
      </c>
      <c r="AM6" s="395">
        <v>28600</v>
      </c>
      <c r="AN6" s="395">
        <v>90126</v>
      </c>
      <c r="AO6" s="395">
        <v>26500</v>
      </c>
      <c r="AP6" s="395">
        <v>0</v>
      </c>
      <c r="AQ6" s="395">
        <v>51076</v>
      </c>
      <c r="AR6" s="395">
        <v>15987</v>
      </c>
      <c r="AS6" s="395">
        <v>1100</v>
      </c>
      <c r="AT6" s="395">
        <v>89775</v>
      </c>
      <c r="AU6" s="395">
        <v>5000</v>
      </c>
      <c r="AV6" s="395">
        <v>20897</v>
      </c>
      <c r="AW6" s="395">
        <v>60136</v>
      </c>
      <c r="AX6" s="395">
        <v>0</v>
      </c>
      <c r="AY6" s="395">
        <v>0</v>
      </c>
      <c r="AZ6" s="395">
        <v>3411468</v>
      </c>
      <c r="BA6" s="395">
        <v>-15098</v>
      </c>
      <c r="BB6" s="395">
        <v>110007.34</v>
      </c>
      <c r="BC6" s="395">
        <v>94909.34</v>
      </c>
      <c r="BD6" s="395">
        <v>0</v>
      </c>
      <c r="BE6" s="395">
        <v>0</v>
      </c>
      <c r="BF6" s="395">
        <v>0</v>
      </c>
      <c r="BG6" s="395">
        <v>0</v>
      </c>
      <c r="BH6" s="395">
        <v>0</v>
      </c>
      <c r="BI6" s="395">
        <v>0</v>
      </c>
      <c r="BJ6" s="395">
        <v>0</v>
      </c>
      <c r="BK6" s="395">
        <v>0</v>
      </c>
      <c r="BL6" s="395">
        <v>0</v>
      </c>
      <c r="BM6" s="395">
        <v>0</v>
      </c>
      <c r="BN6" s="395">
        <v>94909.34</v>
      </c>
      <c r="BO6" s="395">
        <v>0</v>
      </c>
      <c r="BP6" s="395">
        <v>94909.34</v>
      </c>
      <c r="BQ6" s="395">
        <v>0</v>
      </c>
      <c r="BR6" s="395">
        <v>0</v>
      </c>
      <c r="BS6" s="395">
        <v>0</v>
      </c>
      <c r="BT6" s="395">
        <v>11000</v>
      </c>
      <c r="BU6" s="395">
        <v>0</v>
      </c>
      <c r="BV6" s="395">
        <v>0</v>
      </c>
      <c r="BW6" s="395">
        <v>11000</v>
      </c>
      <c r="BX6" s="395">
        <v>0</v>
      </c>
      <c r="BY6" s="395">
        <v>19698</v>
      </c>
      <c r="BZ6" s="395">
        <v>0</v>
      </c>
      <c r="CA6" s="395">
        <v>0</v>
      </c>
      <c r="CB6" s="395">
        <v>19698</v>
      </c>
      <c r="CC6" s="395">
        <v>-8698</v>
      </c>
      <c r="CD6" s="395">
        <v>20501.250000000007</v>
      </c>
      <c r="CE6" s="395">
        <v>11803.250000000007</v>
      </c>
      <c r="CF6" s="395">
        <v>11803.250000000007</v>
      </c>
      <c r="CG6" s="395">
        <v>0</v>
      </c>
      <c r="CH6" s="395">
        <v>11803.250000000007</v>
      </c>
    </row>
    <row r="7" spans="1:86" s="357" customFormat="1">
      <c r="A7" s="489" t="s">
        <v>825</v>
      </c>
      <c r="B7" s="354" t="s">
        <v>520</v>
      </c>
      <c r="C7" s="355" t="s">
        <v>707</v>
      </c>
      <c r="D7" s="355" t="s">
        <v>170</v>
      </c>
      <c r="E7" s="472">
        <v>3026</v>
      </c>
      <c r="F7" s="395">
        <v>1193279</v>
      </c>
      <c r="G7" s="395">
        <v>0</v>
      </c>
      <c r="H7" s="395">
        <v>13214</v>
      </c>
      <c r="I7" s="395">
        <v>0</v>
      </c>
      <c r="J7" s="395">
        <v>37021</v>
      </c>
      <c r="K7" s="395">
        <v>0</v>
      </c>
      <c r="L7" s="395">
        <v>66025</v>
      </c>
      <c r="M7" s="395">
        <v>10151</v>
      </c>
      <c r="N7" s="395">
        <v>43625</v>
      </c>
      <c r="O7" s="395">
        <v>0</v>
      </c>
      <c r="P7" s="395">
        <v>0</v>
      </c>
      <c r="Q7" s="395">
        <v>16000</v>
      </c>
      <c r="R7" s="395">
        <v>3900</v>
      </c>
      <c r="S7" s="395">
        <v>0</v>
      </c>
      <c r="T7" s="395">
        <v>76007</v>
      </c>
      <c r="U7" s="395">
        <v>1459222</v>
      </c>
      <c r="V7" s="395">
        <v>688385</v>
      </c>
      <c r="W7" s="395">
        <v>0</v>
      </c>
      <c r="X7" s="395">
        <v>224131</v>
      </c>
      <c r="Y7" s="395">
        <v>56019</v>
      </c>
      <c r="Z7" s="395">
        <v>57594</v>
      </c>
      <c r="AA7" s="395">
        <v>77127</v>
      </c>
      <c r="AB7" s="395">
        <v>30406</v>
      </c>
      <c r="AC7" s="395">
        <v>7192</v>
      </c>
      <c r="AD7" s="395">
        <v>14500</v>
      </c>
      <c r="AE7" s="395">
        <v>18399</v>
      </c>
      <c r="AF7" s="395">
        <v>6858</v>
      </c>
      <c r="AG7" s="395">
        <v>8006</v>
      </c>
      <c r="AH7" s="395">
        <v>5280</v>
      </c>
      <c r="AI7" s="395">
        <v>500</v>
      </c>
      <c r="AJ7" s="395">
        <v>3000</v>
      </c>
      <c r="AK7" s="395">
        <v>15153</v>
      </c>
      <c r="AL7" s="395">
        <v>33524</v>
      </c>
      <c r="AM7" s="395">
        <v>14551</v>
      </c>
      <c r="AN7" s="395">
        <v>51108</v>
      </c>
      <c r="AO7" s="395">
        <v>25098</v>
      </c>
      <c r="AP7" s="395">
        <v>0</v>
      </c>
      <c r="AQ7" s="395">
        <v>11743</v>
      </c>
      <c r="AR7" s="395">
        <v>6672</v>
      </c>
      <c r="AS7" s="395">
        <v>0</v>
      </c>
      <c r="AT7" s="395">
        <v>50738</v>
      </c>
      <c r="AU7" s="395">
        <v>10000</v>
      </c>
      <c r="AV7" s="395">
        <v>24954</v>
      </c>
      <c r="AW7" s="395">
        <v>31369</v>
      </c>
      <c r="AX7" s="395">
        <v>0</v>
      </c>
      <c r="AY7" s="395">
        <v>30000</v>
      </c>
      <c r="AZ7" s="395">
        <v>1502307</v>
      </c>
      <c r="BA7" s="395">
        <v>-43085</v>
      </c>
      <c r="BB7" s="395">
        <v>9933</v>
      </c>
      <c r="BC7" s="395">
        <v>-33152</v>
      </c>
      <c r="BD7" s="395">
        <v>0</v>
      </c>
      <c r="BE7" s="395">
        <v>88500</v>
      </c>
      <c r="BF7" s="395">
        <v>88500</v>
      </c>
      <c r="BG7" s="395">
        <v>52222</v>
      </c>
      <c r="BH7" s="395">
        <v>3121</v>
      </c>
      <c r="BI7" s="395">
        <v>55343</v>
      </c>
      <c r="BJ7" s="395">
        <v>33157</v>
      </c>
      <c r="BK7" s="395">
        <v>85905</v>
      </c>
      <c r="BL7" s="395">
        <v>119062</v>
      </c>
      <c r="BM7" s="395">
        <v>0</v>
      </c>
      <c r="BN7" s="395">
        <v>-33152</v>
      </c>
      <c r="BO7" s="395">
        <v>119062</v>
      </c>
      <c r="BP7" s="395">
        <v>85910</v>
      </c>
      <c r="BQ7" s="395">
        <v>0</v>
      </c>
      <c r="BR7" s="395">
        <v>0</v>
      </c>
      <c r="BS7" s="395">
        <v>0</v>
      </c>
      <c r="BT7" s="395">
        <v>7566</v>
      </c>
      <c r="BU7" s="395">
        <v>0</v>
      </c>
      <c r="BV7" s="395">
        <v>30000</v>
      </c>
      <c r="BW7" s="395">
        <v>37566</v>
      </c>
      <c r="BX7" s="395">
        <v>0</v>
      </c>
      <c r="BY7" s="395">
        <v>52766</v>
      </c>
      <c r="BZ7" s="395">
        <v>0</v>
      </c>
      <c r="CA7" s="395">
        <v>0</v>
      </c>
      <c r="CB7" s="395">
        <v>52766</v>
      </c>
      <c r="CC7" s="395">
        <v>-15200</v>
      </c>
      <c r="CD7" s="395">
        <v>15200</v>
      </c>
      <c r="CE7" s="395">
        <v>0</v>
      </c>
      <c r="CF7" s="395">
        <v>0</v>
      </c>
      <c r="CG7" s="395">
        <v>0</v>
      </c>
      <c r="CH7" s="395">
        <v>0</v>
      </c>
    </row>
    <row r="8" spans="1:86" s="357" customFormat="1">
      <c r="A8" s="489" t="s">
        <v>825</v>
      </c>
      <c r="B8" s="354" t="s">
        <v>522</v>
      </c>
      <c r="C8" s="355" t="s">
        <v>709</v>
      </c>
      <c r="D8" s="355" t="s">
        <v>170</v>
      </c>
      <c r="E8" s="472">
        <v>2150</v>
      </c>
      <c r="F8" s="395">
        <v>1641252</v>
      </c>
      <c r="G8" s="395">
        <v>0</v>
      </c>
      <c r="H8" s="395">
        <v>34436</v>
      </c>
      <c r="I8" s="395">
        <v>0</v>
      </c>
      <c r="J8" s="395">
        <v>83000</v>
      </c>
      <c r="K8" s="395">
        <v>0</v>
      </c>
      <c r="L8" s="395">
        <v>0</v>
      </c>
      <c r="M8" s="395">
        <v>86385</v>
      </c>
      <c r="N8" s="395">
        <v>124457</v>
      </c>
      <c r="O8" s="395">
        <v>0</v>
      </c>
      <c r="P8" s="395">
        <v>0</v>
      </c>
      <c r="Q8" s="395">
        <v>24000</v>
      </c>
      <c r="R8" s="395">
        <v>0</v>
      </c>
      <c r="S8" s="395">
        <v>0</v>
      </c>
      <c r="T8" s="395">
        <v>65272</v>
      </c>
      <c r="U8" s="395">
        <v>2058802</v>
      </c>
      <c r="V8" s="395">
        <v>948663</v>
      </c>
      <c r="W8" s="395">
        <v>0</v>
      </c>
      <c r="X8" s="395">
        <v>317886</v>
      </c>
      <c r="Y8" s="395">
        <v>53831</v>
      </c>
      <c r="Z8" s="395">
        <v>78400</v>
      </c>
      <c r="AA8" s="395">
        <v>67700</v>
      </c>
      <c r="AB8" s="395">
        <v>29690</v>
      </c>
      <c r="AC8" s="395">
        <v>9580</v>
      </c>
      <c r="AD8" s="395">
        <v>6500</v>
      </c>
      <c r="AE8" s="395">
        <v>15583</v>
      </c>
      <c r="AF8" s="395">
        <v>9714</v>
      </c>
      <c r="AG8" s="395">
        <v>26030</v>
      </c>
      <c r="AH8" s="395">
        <v>3310</v>
      </c>
      <c r="AI8" s="395">
        <v>500</v>
      </c>
      <c r="AJ8" s="395">
        <v>7000</v>
      </c>
      <c r="AK8" s="395">
        <v>25000</v>
      </c>
      <c r="AL8" s="395">
        <v>35989</v>
      </c>
      <c r="AM8" s="395">
        <v>10044</v>
      </c>
      <c r="AN8" s="395">
        <v>64605</v>
      </c>
      <c r="AO8" s="395">
        <v>12150</v>
      </c>
      <c r="AP8" s="395">
        <v>0</v>
      </c>
      <c r="AQ8" s="395">
        <v>15329</v>
      </c>
      <c r="AR8" s="395">
        <v>11369</v>
      </c>
      <c r="AS8" s="395">
        <v>102956</v>
      </c>
      <c r="AT8" s="395">
        <v>121007</v>
      </c>
      <c r="AU8" s="395">
        <v>7000</v>
      </c>
      <c r="AV8" s="395">
        <v>41281</v>
      </c>
      <c r="AW8" s="395">
        <v>31656</v>
      </c>
      <c r="AX8" s="395">
        <v>0</v>
      </c>
      <c r="AY8" s="395">
        <v>0</v>
      </c>
      <c r="AZ8" s="395">
        <v>2052773</v>
      </c>
      <c r="BA8" s="395">
        <v>6029</v>
      </c>
      <c r="BB8" s="395">
        <v>99402</v>
      </c>
      <c r="BC8" s="395">
        <v>105431</v>
      </c>
      <c r="BD8" s="395">
        <v>102956</v>
      </c>
      <c r="BE8" s="395">
        <v>141310</v>
      </c>
      <c r="BF8" s="395">
        <v>244266</v>
      </c>
      <c r="BG8" s="395">
        <v>151189</v>
      </c>
      <c r="BH8" s="395">
        <v>93083</v>
      </c>
      <c r="BI8" s="395">
        <v>244272</v>
      </c>
      <c r="BJ8" s="395">
        <v>-6</v>
      </c>
      <c r="BK8" s="395">
        <v>6</v>
      </c>
      <c r="BL8" s="395">
        <v>0</v>
      </c>
      <c r="BM8" s="395">
        <v>40000</v>
      </c>
      <c r="BN8" s="395">
        <v>65431</v>
      </c>
      <c r="BO8" s="395">
        <v>0</v>
      </c>
      <c r="BP8" s="395">
        <v>105431</v>
      </c>
      <c r="BQ8" s="395">
        <v>0</v>
      </c>
      <c r="BR8" s="395">
        <v>0</v>
      </c>
      <c r="BS8" s="395">
        <v>0</v>
      </c>
      <c r="BT8" s="395">
        <v>9069</v>
      </c>
      <c r="BU8" s="395">
        <v>0</v>
      </c>
      <c r="BV8" s="395">
        <v>0</v>
      </c>
      <c r="BW8" s="395">
        <v>9069</v>
      </c>
      <c r="BX8" s="395">
        <v>0</v>
      </c>
      <c r="BY8" s="395">
        <v>9495</v>
      </c>
      <c r="BZ8" s="395">
        <v>0</v>
      </c>
      <c r="CA8" s="395">
        <v>0</v>
      </c>
      <c r="CB8" s="395">
        <v>9495</v>
      </c>
      <c r="CC8" s="395">
        <v>-426</v>
      </c>
      <c r="CD8" s="395">
        <v>426</v>
      </c>
      <c r="CE8" s="395">
        <v>0</v>
      </c>
      <c r="CF8" s="395">
        <v>0</v>
      </c>
      <c r="CG8" s="395">
        <v>0</v>
      </c>
      <c r="CH8" s="395">
        <v>0</v>
      </c>
    </row>
    <row r="9" spans="1:86" s="357" customFormat="1">
      <c r="A9" s="489" t="s">
        <v>825</v>
      </c>
      <c r="B9" s="354" t="s">
        <v>524</v>
      </c>
      <c r="C9" s="355" t="s">
        <v>711</v>
      </c>
      <c r="D9" s="355" t="s">
        <v>170</v>
      </c>
      <c r="E9" s="472">
        <v>3360</v>
      </c>
      <c r="F9" s="395">
        <v>1564193</v>
      </c>
      <c r="G9" s="395">
        <v>0</v>
      </c>
      <c r="H9" s="395">
        <v>11012</v>
      </c>
      <c r="I9" s="395">
        <v>0</v>
      </c>
      <c r="J9" s="395">
        <v>48353</v>
      </c>
      <c r="K9" s="395">
        <v>90759</v>
      </c>
      <c r="L9" s="395">
        <v>0</v>
      </c>
      <c r="M9" s="395">
        <v>103735</v>
      </c>
      <c r="N9" s="395">
        <v>51000</v>
      </c>
      <c r="O9" s="395">
        <v>0</v>
      </c>
      <c r="P9" s="395">
        <v>0</v>
      </c>
      <c r="Q9" s="395">
        <v>0</v>
      </c>
      <c r="R9" s="395">
        <v>0</v>
      </c>
      <c r="S9" s="395">
        <v>0</v>
      </c>
      <c r="T9" s="395">
        <v>88745</v>
      </c>
      <c r="U9" s="395">
        <v>1957797</v>
      </c>
      <c r="V9" s="395">
        <v>1016972</v>
      </c>
      <c r="W9" s="395">
        <v>5000</v>
      </c>
      <c r="X9" s="395">
        <v>263745</v>
      </c>
      <c r="Y9" s="395">
        <v>57053</v>
      </c>
      <c r="Z9" s="395">
        <v>64956</v>
      </c>
      <c r="AA9" s="395">
        <v>85303</v>
      </c>
      <c r="AB9" s="395">
        <v>48496</v>
      </c>
      <c r="AC9" s="395">
        <v>2500</v>
      </c>
      <c r="AD9" s="395">
        <v>9500</v>
      </c>
      <c r="AE9" s="395">
        <v>25286</v>
      </c>
      <c r="AF9" s="395">
        <v>9102</v>
      </c>
      <c r="AG9" s="395">
        <v>12265</v>
      </c>
      <c r="AH9" s="395">
        <v>4950</v>
      </c>
      <c r="AI9" s="395">
        <v>310</v>
      </c>
      <c r="AJ9" s="395">
        <v>5500</v>
      </c>
      <c r="AK9" s="395">
        <v>18800</v>
      </c>
      <c r="AL9" s="395">
        <v>4095</v>
      </c>
      <c r="AM9" s="395">
        <v>13635</v>
      </c>
      <c r="AN9" s="395">
        <v>62478</v>
      </c>
      <c r="AO9" s="395">
        <v>17600</v>
      </c>
      <c r="AP9" s="395">
        <v>0</v>
      </c>
      <c r="AQ9" s="395">
        <v>11500</v>
      </c>
      <c r="AR9" s="395">
        <v>9098</v>
      </c>
      <c r="AS9" s="395">
        <v>82995</v>
      </c>
      <c r="AT9" s="395">
        <v>57400</v>
      </c>
      <c r="AU9" s="395">
        <v>2500</v>
      </c>
      <c r="AV9" s="395">
        <v>19472</v>
      </c>
      <c r="AW9" s="395">
        <v>34328</v>
      </c>
      <c r="AX9" s="395">
        <v>0</v>
      </c>
      <c r="AY9" s="395">
        <v>23300</v>
      </c>
      <c r="AZ9" s="395">
        <v>1968139</v>
      </c>
      <c r="BA9" s="395">
        <v>-10342</v>
      </c>
      <c r="BB9" s="395">
        <v>107233</v>
      </c>
      <c r="BC9" s="395">
        <v>96891</v>
      </c>
      <c r="BD9" s="395">
        <v>0</v>
      </c>
      <c r="BE9" s="395">
        <v>0</v>
      </c>
      <c r="BF9" s="395">
        <v>0</v>
      </c>
      <c r="BG9" s="395">
        <v>0</v>
      </c>
      <c r="BH9" s="395">
        <v>0</v>
      </c>
      <c r="BI9" s="395">
        <v>0</v>
      </c>
      <c r="BJ9" s="395">
        <v>0</v>
      </c>
      <c r="BK9" s="395">
        <v>0</v>
      </c>
      <c r="BL9" s="395">
        <v>0</v>
      </c>
      <c r="BM9" s="395">
        <v>0</v>
      </c>
      <c r="BN9" s="395">
        <v>96891</v>
      </c>
      <c r="BO9" s="395">
        <v>0</v>
      </c>
      <c r="BP9" s="395">
        <v>96891</v>
      </c>
      <c r="BQ9" s="395">
        <v>0</v>
      </c>
      <c r="BR9" s="395">
        <v>0</v>
      </c>
      <c r="BS9" s="395">
        <v>0</v>
      </c>
      <c r="BT9" s="395">
        <v>0</v>
      </c>
      <c r="BU9" s="395">
        <v>0</v>
      </c>
      <c r="BV9" s="395">
        <v>23300</v>
      </c>
      <c r="BW9" s="395">
        <v>23300</v>
      </c>
      <c r="BX9" s="395">
        <v>0</v>
      </c>
      <c r="BY9" s="395">
        <v>15300</v>
      </c>
      <c r="BZ9" s="395">
        <v>8000</v>
      </c>
      <c r="CA9" s="395">
        <v>0</v>
      </c>
      <c r="CB9" s="395">
        <v>23300</v>
      </c>
      <c r="CC9" s="395">
        <v>0</v>
      </c>
      <c r="CD9" s="395">
        <v>0</v>
      </c>
      <c r="CE9" s="395">
        <v>0</v>
      </c>
      <c r="CF9" s="395">
        <v>0</v>
      </c>
      <c r="CG9" s="395">
        <v>0</v>
      </c>
      <c r="CH9" s="395">
        <v>0</v>
      </c>
    </row>
    <row r="10" spans="1:86" s="357" customFormat="1">
      <c r="A10" s="489" t="s">
        <v>825</v>
      </c>
      <c r="B10" s="354" t="s">
        <v>525</v>
      </c>
      <c r="C10" s="355" t="s">
        <v>712</v>
      </c>
      <c r="D10" s="355" t="s">
        <v>170</v>
      </c>
      <c r="E10" s="472">
        <v>2102</v>
      </c>
      <c r="F10" s="395">
        <v>1280357</v>
      </c>
      <c r="G10" s="395">
        <v>0</v>
      </c>
      <c r="H10" s="395">
        <v>17003</v>
      </c>
      <c r="I10" s="395">
        <v>0</v>
      </c>
      <c r="J10" s="395">
        <v>81474</v>
      </c>
      <c r="K10" s="395">
        <v>9000</v>
      </c>
      <c r="L10" s="395">
        <v>0</v>
      </c>
      <c r="M10" s="395">
        <v>2500</v>
      </c>
      <c r="N10" s="395">
        <v>3000</v>
      </c>
      <c r="O10" s="395">
        <v>0</v>
      </c>
      <c r="P10" s="395">
        <v>0</v>
      </c>
      <c r="Q10" s="395">
        <v>4000</v>
      </c>
      <c r="R10" s="395">
        <v>0</v>
      </c>
      <c r="S10" s="395">
        <v>0</v>
      </c>
      <c r="T10" s="395">
        <v>39000</v>
      </c>
      <c r="U10" s="395">
        <v>1436334</v>
      </c>
      <c r="V10" s="395">
        <v>674717</v>
      </c>
      <c r="W10" s="395">
        <v>0</v>
      </c>
      <c r="X10" s="395">
        <v>311090</v>
      </c>
      <c r="Y10" s="395">
        <v>66839</v>
      </c>
      <c r="Z10" s="395">
        <v>78915</v>
      </c>
      <c r="AA10" s="395">
        <v>0</v>
      </c>
      <c r="AB10" s="395">
        <v>23341</v>
      </c>
      <c r="AC10" s="395">
        <v>2081</v>
      </c>
      <c r="AD10" s="395">
        <v>4500</v>
      </c>
      <c r="AE10" s="395">
        <v>16028</v>
      </c>
      <c r="AF10" s="395">
        <v>5321</v>
      </c>
      <c r="AG10" s="395">
        <v>5000</v>
      </c>
      <c r="AH10" s="395">
        <v>2600</v>
      </c>
      <c r="AI10" s="395">
        <v>1040</v>
      </c>
      <c r="AJ10" s="395">
        <v>4682</v>
      </c>
      <c r="AK10" s="395">
        <v>19380</v>
      </c>
      <c r="AL10" s="395">
        <v>13596</v>
      </c>
      <c r="AM10" s="395">
        <v>6500</v>
      </c>
      <c r="AN10" s="395">
        <v>37000</v>
      </c>
      <c r="AO10" s="395">
        <v>3000</v>
      </c>
      <c r="AP10" s="395">
        <v>0</v>
      </c>
      <c r="AQ10" s="395">
        <v>9000</v>
      </c>
      <c r="AR10" s="395">
        <v>6970</v>
      </c>
      <c r="AS10" s="395">
        <v>0</v>
      </c>
      <c r="AT10" s="395">
        <v>76815</v>
      </c>
      <c r="AU10" s="395">
        <v>8000</v>
      </c>
      <c r="AV10" s="395">
        <v>6000</v>
      </c>
      <c r="AW10" s="395">
        <v>28000</v>
      </c>
      <c r="AX10" s="395">
        <v>0</v>
      </c>
      <c r="AY10" s="395">
        <v>0</v>
      </c>
      <c r="AZ10" s="395">
        <v>1410415</v>
      </c>
      <c r="BA10" s="395">
        <v>25919</v>
      </c>
      <c r="BB10" s="395">
        <v>1250</v>
      </c>
      <c r="BC10" s="395">
        <v>27169</v>
      </c>
      <c r="BD10" s="395">
        <v>0</v>
      </c>
      <c r="BE10" s="395">
        <v>0</v>
      </c>
      <c r="BF10" s="395">
        <v>0</v>
      </c>
      <c r="BG10" s="395">
        <v>0</v>
      </c>
      <c r="BH10" s="395">
        <v>0</v>
      </c>
      <c r="BI10" s="395">
        <v>0</v>
      </c>
      <c r="BJ10" s="395">
        <v>0</v>
      </c>
      <c r="BK10" s="395">
        <v>0</v>
      </c>
      <c r="BL10" s="395">
        <v>0</v>
      </c>
      <c r="BM10" s="395">
        <v>0</v>
      </c>
      <c r="BN10" s="395">
        <v>27169</v>
      </c>
      <c r="BO10" s="395">
        <v>0</v>
      </c>
      <c r="BP10" s="395">
        <v>27169</v>
      </c>
      <c r="BQ10" s="395">
        <v>0</v>
      </c>
      <c r="BR10" s="395">
        <v>0</v>
      </c>
      <c r="BS10" s="395">
        <v>0</v>
      </c>
      <c r="BT10" s="395">
        <v>7000</v>
      </c>
      <c r="BU10" s="395">
        <v>0</v>
      </c>
      <c r="BV10" s="395">
        <v>0</v>
      </c>
      <c r="BW10" s="395">
        <v>7000</v>
      </c>
      <c r="BX10" s="395">
        <v>0</v>
      </c>
      <c r="BY10" s="395">
        <v>16000</v>
      </c>
      <c r="BZ10" s="395">
        <v>0</v>
      </c>
      <c r="CA10" s="395">
        <v>0</v>
      </c>
      <c r="CB10" s="395">
        <v>16000</v>
      </c>
      <c r="CC10" s="395">
        <v>-9000</v>
      </c>
      <c r="CD10" s="395">
        <v>16051</v>
      </c>
      <c r="CE10" s="395">
        <v>7051</v>
      </c>
      <c r="CF10" s="395">
        <v>7051</v>
      </c>
      <c r="CG10" s="395">
        <v>0</v>
      </c>
      <c r="CH10" s="395">
        <v>7051</v>
      </c>
    </row>
    <row r="11" spans="1:86" s="357" customFormat="1">
      <c r="A11" s="489" t="s">
        <v>825</v>
      </c>
      <c r="B11" s="354" t="s">
        <v>151</v>
      </c>
      <c r="C11" s="355" t="s">
        <v>172</v>
      </c>
      <c r="D11" s="355" t="s">
        <v>173</v>
      </c>
      <c r="E11" s="472">
        <v>7032</v>
      </c>
      <c r="F11" s="395">
        <v>1050000</v>
      </c>
      <c r="G11" s="395">
        <v>350000</v>
      </c>
      <c r="H11" s="395">
        <v>1161848</v>
      </c>
      <c r="I11" s="395">
        <v>0</v>
      </c>
      <c r="J11" s="395">
        <v>37090</v>
      </c>
      <c r="K11" s="395">
        <v>8609</v>
      </c>
      <c r="L11" s="395">
        <v>0</v>
      </c>
      <c r="M11" s="395">
        <v>4250</v>
      </c>
      <c r="N11" s="395">
        <v>1600</v>
      </c>
      <c r="O11" s="395">
        <v>0</v>
      </c>
      <c r="P11" s="395">
        <v>0</v>
      </c>
      <c r="Q11" s="395">
        <v>500</v>
      </c>
      <c r="R11" s="395">
        <v>0</v>
      </c>
      <c r="S11" s="395">
        <v>0</v>
      </c>
      <c r="T11" s="395">
        <v>0</v>
      </c>
      <c r="U11" s="395">
        <v>2613897</v>
      </c>
      <c r="V11" s="395">
        <v>932636</v>
      </c>
      <c r="W11" s="395">
        <v>0</v>
      </c>
      <c r="X11" s="395">
        <v>1134161</v>
      </c>
      <c r="Y11" s="395">
        <v>0</v>
      </c>
      <c r="Z11" s="395">
        <v>155600</v>
      </c>
      <c r="AA11" s="395">
        <v>0</v>
      </c>
      <c r="AB11" s="395">
        <v>8191</v>
      </c>
      <c r="AC11" s="395">
        <v>13050</v>
      </c>
      <c r="AD11" s="395">
        <v>20500</v>
      </c>
      <c r="AE11" s="395">
        <v>4661</v>
      </c>
      <c r="AF11" s="395">
        <v>28350</v>
      </c>
      <c r="AG11" s="395">
        <v>244911</v>
      </c>
      <c r="AH11" s="395">
        <v>0</v>
      </c>
      <c r="AI11" s="395">
        <v>0</v>
      </c>
      <c r="AJ11" s="395">
        <v>0</v>
      </c>
      <c r="AK11" s="395">
        <v>0</v>
      </c>
      <c r="AL11" s="395">
        <v>0</v>
      </c>
      <c r="AM11" s="395">
        <v>0</v>
      </c>
      <c r="AN11" s="395">
        <v>52609</v>
      </c>
      <c r="AO11" s="395">
        <v>15500</v>
      </c>
      <c r="AP11" s="395">
        <v>2000</v>
      </c>
      <c r="AQ11" s="395">
        <v>27700</v>
      </c>
      <c r="AR11" s="395">
        <v>1080</v>
      </c>
      <c r="AS11" s="395">
        <v>0</v>
      </c>
      <c r="AT11" s="395">
        <v>16300</v>
      </c>
      <c r="AU11" s="395">
        <v>43000</v>
      </c>
      <c r="AV11" s="395">
        <v>28672</v>
      </c>
      <c r="AW11" s="395">
        <v>45738</v>
      </c>
      <c r="AX11" s="395">
        <v>0</v>
      </c>
      <c r="AY11" s="395">
        <v>0</v>
      </c>
      <c r="AZ11" s="395">
        <v>2774659</v>
      </c>
      <c r="BA11" s="395">
        <v>-160762</v>
      </c>
      <c r="BB11" s="395">
        <v>215000.31</v>
      </c>
      <c r="BC11" s="395">
        <v>54238.31</v>
      </c>
      <c r="BD11" s="395">
        <v>0</v>
      </c>
      <c r="BE11" s="395">
        <v>0</v>
      </c>
      <c r="BF11" s="395">
        <v>0</v>
      </c>
      <c r="BG11" s="395">
        <v>0</v>
      </c>
      <c r="BH11" s="395">
        <v>0</v>
      </c>
      <c r="BI11" s="395">
        <v>0</v>
      </c>
      <c r="BJ11" s="395">
        <v>0</v>
      </c>
      <c r="BK11" s="395">
        <v>0</v>
      </c>
      <c r="BL11" s="395">
        <v>0</v>
      </c>
      <c r="BM11" s="395">
        <v>0</v>
      </c>
      <c r="BN11" s="395">
        <v>54238.31</v>
      </c>
      <c r="BO11" s="395">
        <v>0</v>
      </c>
      <c r="BP11" s="395">
        <v>54238.31</v>
      </c>
      <c r="BQ11" s="395">
        <v>0</v>
      </c>
      <c r="BR11" s="395">
        <v>0</v>
      </c>
      <c r="BS11" s="395">
        <v>0</v>
      </c>
      <c r="BT11" s="395">
        <v>0</v>
      </c>
      <c r="BU11" s="395">
        <v>0</v>
      </c>
      <c r="BV11" s="395">
        <v>0</v>
      </c>
      <c r="BW11" s="395">
        <v>0</v>
      </c>
      <c r="BX11" s="395">
        <v>0</v>
      </c>
      <c r="BY11" s="395">
        <v>0</v>
      </c>
      <c r="BZ11" s="395">
        <v>0</v>
      </c>
      <c r="CA11" s="395">
        <v>0</v>
      </c>
      <c r="CB11" s="395">
        <v>0</v>
      </c>
      <c r="CC11" s="395">
        <v>0</v>
      </c>
      <c r="CD11" s="395">
        <v>0</v>
      </c>
      <c r="CE11" s="395">
        <v>0</v>
      </c>
      <c r="CF11" s="395">
        <v>0</v>
      </c>
      <c r="CG11" s="395">
        <v>0</v>
      </c>
      <c r="CH11" s="395">
        <v>0</v>
      </c>
    </row>
    <row r="12" spans="1:86" s="357" customFormat="1">
      <c r="A12" s="489" t="s">
        <v>825</v>
      </c>
      <c r="B12" s="354" t="s">
        <v>529</v>
      </c>
      <c r="C12" s="355" t="s">
        <v>716</v>
      </c>
      <c r="D12" s="355" t="s">
        <v>170</v>
      </c>
      <c r="E12" s="472">
        <v>2166</v>
      </c>
      <c r="F12" s="395">
        <v>835372</v>
      </c>
      <c r="G12" s="395">
        <v>0</v>
      </c>
      <c r="H12" s="395">
        <v>15424</v>
      </c>
      <c r="I12" s="395">
        <v>0</v>
      </c>
      <c r="J12" s="395">
        <v>12832</v>
      </c>
      <c r="K12" s="395">
        <v>0</v>
      </c>
      <c r="L12" s="395">
        <v>2000</v>
      </c>
      <c r="M12" s="395">
        <v>37070</v>
      </c>
      <c r="N12" s="395">
        <v>900</v>
      </c>
      <c r="O12" s="395">
        <v>0</v>
      </c>
      <c r="P12" s="395">
        <v>0</v>
      </c>
      <c r="Q12" s="395">
        <v>16500</v>
      </c>
      <c r="R12" s="395">
        <v>3870</v>
      </c>
      <c r="S12" s="395">
        <v>0</v>
      </c>
      <c r="T12" s="395">
        <v>51946</v>
      </c>
      <c r="U12" s="395">
        <v>975914</v>
      </c>
      <c r="V12" s="395">
        <v>463025</v>
      </c>
      <c r="W12" s="395">
        <v>0</v>
      </c>
      <c r="X12" s="395">
        <v>134921</v>
      </c>
      <c r="Y12" s="395">
        <v>36335</v>
      </c>
      <c r="Z12" s="395">
        <v>44770</v>
      </c>
      <c r="AA12" s="395">
        <v>0</v>
      </c>
      <c r="AB12" s="395">
        <v>8946</v>
      </c>
      <c r="AC12" s="395">
        <v>7650</v>
      </c>
      <c r="AD12" s="395">
        <v>6000</v>
      </c>
      <c r="AE12" s="395">
        <v>12366</v>
      </c>
      <c r="AF12" s="395">
        <v>4421</v>
      </c>
      <c r="AG12" s="395">
        <v>11000</v>
      </c>
      <c r="AH12" s="395">
        <v>4674</v>
      </c>
      <c r="AI12" s="395">
        <v>750</v>
      </c>
      <c r="AJ12" s="395">
        <v>4000</v>
      </c>
      <c r="AK12" s="395">
        <v>17000</v>
      </c>
      <c r="AL12" s="395">
        <v>21120</v>
      </c>
      <c r="AM12" s="395">
        <v>6000</v>
      </c>
      <c r="AN12" s="395">
        <v>39736</v>
      </c>
      <c r="AO12" s="395">
        <v>10440</v>
      </c>
      <c r="AP12" s="395">
        <v>0</v>
      </c>
      <c r="AQ12" s="395">
        <v>9400</v>
      </c>
      <c r="AR12" s="395">
        <v>4638</v>
      </c>
      <c r="AS12" s="395">
        <v>1700</v>
      </c>
      <c r="AT12" s="395">
        <v>58188</v>
      </c>
      <c r="AU12" s="395">
        <v>15000</v>
      </c>
      <c r="AV12" s="395">
        <v>33660</v>
      </c>
      <c r="AW12" s="395">
        <v>24217</v>
      </c>
      <c r="AX12" s="395">
        <v>0</v>
      </c>
      <c r="AY12" s="395">
        <v>0</v>
      </c>
      <c r="AZ12" s="395">
        <v>979957</v>
      </c>
      <c r="BA12" s="395">
        <v>-4043</v>
      </c>
      <c r="BB12" s="395">
        <v>4093.9799999999996</v>
      </c>
      <c r="BC12" s="395">
        <v>50.979999999999563</v>
      </c>
      <c r="BD12" s="395">
        <v>0</v>
      </c>
      <c r="BE12" s="395">
        <v>0</v>
      </c>
      <c r="BF12" s="395">
        <v>0</v>
      </c>
      <c r="BG12" s="395">
        <v>0</v>
      </c>
      <c r="BH12" s="395">
        <v>0</v>
      </c>
      <c r="BI12" s="395">
        <v>0</v>
      </c>
      <c r="BJ12" s="395">
        <v>0</v>
      </c>
      <c r="BK12" s="395">
        <v>0</v>
      </c>
      <c r="BL12" s="395">
        <v>0</v>
      </c>
      <c r="BM12" s="395">
        <v>0</v>
      </c>
      <c r="BN12" s="395">
        <v>50.979999999999563</v>
      </c>
      <c r="BO12" s="395">
        <v>0</v>
      </c>
      <c r="BP12" s="395">
        <v>50.979999999999563</v>
      </c>
      <c r="BQ12" s="395">
        <v>0</v>
      </c>
      <c r="BR12" s="395">
        <v>0</v>
      </c>
      <c r="BS12" s="395">
        <v>0</v>
      </c>
      <c r="BT12" s="395">
        <v>6464</v>
      </c>
      <c r="BU12" s="395">
        <v>0</v>
      </c>
      <c r="BV12" s="395">
        <v>0</v>
      </c>
      <c r="BW12" s="395">
        <v>6464</v>
      </c>
      <c r="BX12" s="395">
        <v>0</v>
      </c>
      <c r="BY12" s="395">
        <v>2424</v>
      </c>
      <c r="BZ12" s="395">
        <v>0</v>
      </c>
      <c r="CA12" s="395">
        <v>5000</v>
      </c>
      <c r="CB12" s="395">
        <v>7424</v>
      </c>
      <c r="CC12" s="395">
        <v>-960</v>
      </c>
      <c r="CD12" s="395">
        <v>960.41000000000349</v>
      </c>
      <c r="CE12" s="395">
        <v>0.41000000000349246</v>
      </c>
      <c r="CF12" s="395">
        <v>0.41000000000349246</v>
      </c>
      <c r="CG12" s="395">
        <v>0</v>
      </c>
      <c r="CH12" s="395">
        <v>0.41000000000349246</v>
      </c>
    </row>
    <row r="13" spans="1:86" s="357" customFormat="1">
      <c r="A13" s="489" t="s">
        <v>825</v>
      </c>
      <c r="B13" s="354" t="s">
        <v>530</v>
      </c>
      <c r="C13" s="355" t="s">
        <v>717</v>
      </c>
      <c r="D13" s="355" t="s">
        <v>171</v>
      </c>
      <c r="E13" s="472">
        <v>5400</v>
      </c>
      <c r="F13" s="395">
        <v>7225088</v>
      </c>
      <c r="G13" s="395">
        <v>1328141</v>
      </c>
      <c r="H13" s="395">
        <v>60674</v>
      </c>
      <c r="I13" s="395">
        <v>0</v>
      </c>
      <c r="J13" s="395">
        <v>318102</v>
      </c>
      <c r="K13" s="395">
        <v>22000</v>
      </c>
      <c r="L13" s="395">
        <v>0</v>
      </c>
      <c r="M13" s="395">
        <v>98242</v>
      </c>
      <c r="N13" s="395">
        <v>0</v>
      </c>
      <c r="O13" s="395">
        <v>0</v>
      </c>
      <c r="P13" s="395">
        <v>0</v>
      </c>
      <c r="Q13" s="395">
        <v>2000</v>
      </c>
      <c r="R13" s="395">
        <v>3500</v>
      </c>
      <c r="S13" s="395">
        <v>0</v>
      </c>
      <c r="T13" s="395">
        <v>0</v>
      </c>
      <c r="U13" s="395">
        <v>9057747</v>
      </c>
      <c r="V13" s="395">
        <v>5548850</v>
      </c>
      <c r="W13" s="395">
        <v>0</v>
      </c>
      <c r="X13" s="395">
        <v>971800</v>
      </c>
      <c r="Y13" s="395">
        <v>167619</v>
      </c>
      <c r="Z13" s="395">
        <v>564364</v>
      </c>
      <c r="AA13" s="395">
        <v>0</v>
      </c>
      <c r="AB13" s="395">
        <v>54228</v>
      </c>
      <c r="AC13" s="395">
        <v>44600</v>
      </c>
      <c r="AD13" s="395">
        <v>33000</v>
      </c>
      <c r="AE13" s="395">
        <v>5881</v>
      </c>
      <c r="AF13" s="395">
        <v>1960</v>
      </c>
      <c r="AG13" s="395">
        <v>97000</v>
      </c>
      <c r="AH13" s="395">
        <v>15000</v>
      </c>
      <c r="AI13" s="395">
        <v>192000</v>
      </c>
      <c r="AJ13" s="395">
        <v>13000</v>
      </c>
      <c r="AK13" s="395">
        <v>158000</v>
      </c>
      <c r="AL13" s="395">
        <v>37000</v>
      </c>
      <c r="AM13" s="395">
        <v>46300</v>
      </c>
      <c r="AN13" s="395">
        <v>255500</v>
      </c>
      <c r="AO13" s="395">
        <v>162000</v>
      </c>
      <c r="AP13" s="395">
        <v>220000</v>
      </c>
      <c r="AQ13" s="395">
        <v>97700</v>
      </c>
      <c r="AR13" s="395">
        <v>62538</v>
      </c>
      <c r="AS13" s="395">
        <v>23485</v>
      </c>
      <c r="AT13" s="395">
        <v>67000</v>
      </c>
      <c r="AU13" s="395">
        <v>158000</v>
      </c>
      <c r="AV13" s="395">
        <v>62600</v>
      </c>
      <c r="AW13" s="395">
        <v>67026</v>
      </c>
      <c r="AX13" s="395">
        <v>0</v>
      </c>
      <c r="AY13" s="395">
        <v>30000</v>
      </c>
      <c r="AZ13" s="395">
        <v>9156451</v>
      </c>
      <c r="BA13" s="395">
        <v>-98704</v>
      </c>
      <c r="BB13" s="395">
        <v>308104</v>
      </c>
      <c r="BC13" s="395">
        <v>209400</v>
      </c>
      <c r="BD13" s="395">
        <v>0</v>
      </c>
      <c r="BE13" s="395">
        <v>0</v>
      </c>
      <c r="BF13" s="395">
        <v>0</v>
      </c>
      <c r="BG13" s="395">
        <v>0</v>
      </c>
      <c r="BH13" s="395">
        <v>0</v>
      </c>
      <c r="BI13" s="395">
        <v>0</v>
      </c>
      <c r="BJ13" s="395">
        <v>0</v>
      </c>
      <c r="BK13" s="395">
        <v>0</v>
      </c>
      <c r="BL13" s="395">
        <v>0</v>
      </c>
      <c r="BM13" s="395">
        <v>0</v>
      </c>
      <c r="BN13" s="395">
        <v>209400</v>
      </c>
      <c r="BO13" s="395">
        <v>0</v>
      </c>
      <c r="BP13" s="395">
        <v>209400</v>
      </c>
      <c r="BQ13" s="395">
        <v>0</v>
      </c>
      <c r="BR13" s="395">
        <v>0</v>
      </c>
      <c r="BS13" s="395">
        <v>0</v>
      </c>
      <c r="BT13" s="395">
        <v>292905</v>
      </c>
      <c r="BU13" s="395">
        <v>0</v>
      </c>
      <c r="BV13" s="395">
        <v>30000</v>
      </c>
      <c r="BW13" s="395">
        <v>322905</v>
      </c>
      <c r="BX13" s="395">
        <v>0</v>
      </c>
      <c r="BY13" s="395">
        <v>270644</v>
      </c>
      <c r="BZ13" s="395">
        <v>85000</v>
      </c>
      <c r="CA13" s="395">
        <v>15000</v>
      </c>
      <c r="CB13" s="395">
        <v>370644</v>
      </c>
      <c r="CC13" s="395">
        <v>-47739</v>
      </c>
      <c r="CD13" s="395">
        <v>71730</v>
      </c>
      <c r="CE13" s="395">
        <v>23991</v>
      </c>
      <c r="CF13" s="395">
        <v>23991</v>
      </c>
      <c r="CG13" s="395">
        <v>0</v>
      </c>
      <c r="CH13" s="395">
        <v>23991</v>
      </c>
    </row>
    <row r="14" spans="1:86" s="357" customFormat="1">
      <c r="A14" s="489" t="s">
        <v>825</v>
      </c>
      <c r="B14" s="354" t="s">
        <v>531</v>
      </c>
      <c r="C14" s="355" t="s">
        <v>718</v>
      </c>
      <c r="D14" s="355" t="s">
        <v>170</v>
      </c>
      <c r="E14" s="472">
        <v>2062</v>
      </c>
      <c r="F14" s="395">
        <v>1566563</v>
      </c>
      <c r="G14" s="395">
        <v>0</v>
      </c>
      <c r="H14" s="395">
        <v>10943</v>
      </c>
      <c r="I14" s="395">
        <v>0</v>
      </c>
      <c r="J14" s="395">
        <v>121978</v>
      </c>
      <c r="K14" s="395">
        <v>20162</v>
      </c>
      <c r="L14" s="395">
        <v>0</v>
      </c>
      <c r="M14" s="395">
        <v>13000</v>
      </c>
      <c r="N14" s="395">
        <v>7454</v>
      </c>
      <c r="O14" s="395">
        <v>0</v>
      </c>
      <c r="P14" s="395">
        <v>0</v>
      </c>
      <c r="Q14" s="395">
        <v>0</v>
      </c>
      <c r="R14" s="395">
        <v>0</v>
      </c>
      <c r="S14" s="395">
        <v>0</v>
      </c>
      <c r="T14" s="395">
        <v>79476</v>
      </c>
      <c r="U14" s="395">
        <v>1819576</v>
      </c>
      <c r="V14" s="395">
        <v>819322</v>
      </c>
      <c r="W14" s="395">
        <v>0</v>
      </c>
      <c r="X14" s="395">
        <v>400238</v>
      </c>
      <c r="Y14" s="395">
        <v>56750</v>
      </c>
      <c r="Z14" s="395">
        <v>80492</v>
      </c>
      <c r="AA14" s="395">
        <v>0</v>
      </c>
      <c r="AB14" s="395">
        <v>33696</v>
      </c>
      <c r="AC14" s="395">
        <v>7803</v>
      </c>
      <c r="AD14" s="395">
        <v>5000</v>
      </c>
      <c r="AE14" s="395">
        <v>21992</v>
      </c>
      <c r="AF14" s="395">
        <v>8516</v>
      </c>
      <c r="AG14" s="395">
        <v>13929</v>
      </c>
      <c r="AH14" s="395">
        <v>2520</v>
      </c>
      <c r="AI14" s="395">
        <v>0</v>
      </c>
      <c r="AJ14" s="395">
        <v>4600</v>
      </c>
      <c r="AK14" s="395">
        <v>23176</v>
      </c>
      <c r="AL14" s="395">
        <v>32980</v>
      </c>
      <c r="AM14" s="395">
        <v>8331</v>
      </c>
      <c r="AN14" s="395">
        <v>52873</v>
      </c>
      <c r="AO14" s="395">
        <v>27873</v>
      </c>
      <c r="AP14" s="395">
        <v>0</v>
      </c>
      <c r="AQ14" s="395">
        <v>9781</v>
      </c>
      <c r="AR14" s="395">
        <v>8715</v>
      </c>
      <c r="AS14" s="395">
        <v>0</v>
      </c>
      <c r="AT14" s="395">
        <v>107707</v>
      </c>
      <c r="AU14" s="395">
        <v>6110</v>
      </c>
      <c r="AV14" s="395">
        <v>43861</v>
      </c>
      <c r="AW14" s="395">
        <v>35318</v>
      </c>
      <c r="AX14" s="395">
        <v>0</v>
      </c>
      <c r="AY14" s="395">
        <v>0</v>
      </c>
      <c r="AZ14" s="395">
        <v>1811583</v>
      </c>
      <c r="BA14" s="395">
        <v>7993</v>
      </c>
      <c r="BB14" s="395">
        <v>79758</v>
      </c>
      <c r="BC14" s="395">
        <v>87751</v>
      </c>
      <c r="BD14" s="395">
        <v>0</v>
      </c>
      <c r="BE14" s="395">
        <v>0</v>
      </c>
      <c r="BF14" s="395">
        <v>0</v>
      </c>
      <c r="BG14" s="395">
        <v>0</v>
      </c>
      <c r="BH14" s="395">
        <v>0</v>
      </c>
      <c r="BI14" s="395">
        <v>0</v>
      </c>
      <c r="BJ14" s="395">
        <v>0</v>
      </c>
      <c r="BK14" s="395">
        <v>0</v>
      </c>
      <c r="BL14" s="395">
        <v>0</v>
      </c>
      <c r="BM14" s="395">
        <v>0</v>
      </c>
      <c r="BN14" s="395">
        <v>87751</v>
      </c>
      <c r="BO14" s="395">
        <v>0</v>
      </c>
      <c r="BP14" s="395">
        <v>87751</v>
      </c>
      <c r="BQ14" s="395">
        <v>0</v>
      </c>
      <c r="BR14" s="395">
        <v>0</v>
      </c>
      <c r="BS14" s="395">
        <v>0</v>
      </c>
      <c r="BT14" s="395">
        <v>8770</v>
      </c>
      <c r="BU14" s="395">
        <v>0</v>
      </c>
      <c r="BV14" s="395">
        <v>0</v>
      </c>
      <c r="BW14" s="395">
        <v>8770</v>
      </c>
      <c r="BX14" s="395">
        <v>0</v>
      </c>
      <c r="BY14" s="395">
        <v>8770</v>
      </c>
      <c r="BZ14" s="395">
        <v>0</v>
      </c>
      <c r="CA14" s="395">
        <v>0</v>
      </c>
      <c r="CB14" s="395">
        <v>8770</v>
      </c>
      <c r="CC14" s="395">
        <v>0</v>
      </c>
      <c r="CD14" s="395">
        <v>442</v>
      </c>
      <c r="CE14" s="395">
        <v>442</v>
      </c>
      <c r="CF14" s="395">
        <v>442</v>
      </c>
      <c r="CG14" s="395">
        <v>0</v>
      </c>
      <c r="CH14" s="395">
        <v>442</v>
      </c>
    </row>
    <row r="15" spans="1:86" s="357" customFormat="1">
      <c r="A15" s="489" t="s">
        <v>825</v>
      </c>
      <c r="B15" s="354" t="s">
        <v>532</v>
      </c>
      <c r="C15" s="355" t="s">
        <v>719</v>
      </c>
      <c r="D15" s="355" t="s">
        <v>170</v>
      </c>
      <c r="E15" s="472">
        <v>2075</v>
      </c>
      <c r="F15" s="395">
        <v>2986909</v>
      </c>
      <c r="G15" s="395">
        <v>0</v>
      </c>
      <c r="H15" s="395">
        <v>45803</v>
      </c>
      <c r="I15" s="395">
        <v>0</v>
      </c>
      <c r="J15" s="395">
        <v>367873</v>
      </c>
      <c r="K15" s="395">
        <v>0</v>
      </c>
      <c r="L15" s="395">
        <v>0</v>
      </c>
      <c r="M15" s="395">
        <v>31180</v>
      </c>
      <c r="N15" s="395">
        <v>4600</v>
      </c>
      <c r="O15" s="395">
        <v>5000</v>
      </c>
      <c r="P15" s="395">
        <v>0</v>
      </c>
      <c r="Q15" s="395">
        <v>20000</v>
      </c>
      <c r="R15" s="395">
        <v>0</v>
      </c>
      <c r="S15" s="395">
        <v>0</v>
      </c>
      <c r="T15" s="395">
        <v>79218</v>
      </c>
      <c r="U15" s="395">
        <v>3540583</v>
      </c>
      <c r="V15" s="395">
        <v>1531919</v>
      </c>
      <c r="W15" s="395">
        <v>0</v>
      </c>
      <c r="X15" s="395">
        <v>855043</v>
      </c>
      <c r="Y15" s="395">
        <v>141809</v>
      </c>
      <c r="Z15" s="395">
        <v>144007</v>
      </c>
      <c r="AA15" s="395">
        <v>0</v>
      </c>
      <c r="AB15" s="395">
        <v>61655</v>
      </c>
      <c r="AC15" s="395">
        <v>21460</v>
      </c>
      <c r="AD15" s="395">
        <v>12800</v>
      </c>
      <c r="AE15" s="395">
        <v>41086</v>
      </c>
      <c r="AF15" s="395">
        <v>14733</v>
      </c>
      <c r="AG15" s="395">
        <v>25000</v>
      </c>
      <c r="AH15" s="395">
        <v>4900</v>
      </c>
      <c r="AI15" s="395">
        <v>16000</v>
      </c>
      <c r="AJ15" s="395">
        <v>6500</v>
      </c>
      <c r="AK15" s="395">
        <v>53280</v>
      </c>
      <c r="AL15" s="395">
        <v>50152</v>
      </c>
      <c r="AM15" s="395">
        <v>24680</v>
      </c>
      <c r="AN15" s="395">
        <v>126151</v>
      </c>
      <c r="AO15" s="395">
        <v>47200</v>
      </c>
      <c r="AP15" s="395">
        <v>0</v>
      </c>
      <c r="AQ15" s="395">
        <v>41000</v>
      </c>
      <c r="AR15" s="395">
        <v>14654</v>
      </c>
      <c r="AS15" s="395">
        <v>6600</v>
      </c>
      <c r="AT15" s="395">
        <v>177543</v>
      </c>
      <c r="AU15" s="395">
        <v>10000</v>
      </c>
      <c r="AV15" s="395">
        <v>75072</v>
      </c>
      <c r="AW15" s="395">
        <v>38759</v>
      </c>
      <c r="AX15" s="395">
        <v>0</v>
      </c>
      <c r="AY15" s="395">
        <v>0</v>
      </c>
      <c r="AZ15" s="395">
        <v>3542003</v>
      </c>
      <c r="BA15" s="395">
        <v>-1420</v>
      </c>
      <c r="BB15" s="395">
        <v>200506.47999999911</v>
      </c>
      <c r="BC15" s="395">
        <v>199086.47999999911</v>
      </c>
      <c r="BD15" s="395">
        <v>0</v>
      </c>
      <c r="BE15" s="395">
        <v>0</v>
      </c>
      <c r="BF15" s="395">
        <v>0</v>
      </c>
      <c r="BG15" s="395">
        <v>0</v>
      </c>
      <c r="BH15" s="395">
        <v>0</v>
      </c>
      <c r="BI15" s="395">
        <v>0</v>
      </c>
      <c r="BJ15" s="395">
        <v>0</v>
      </c>
      <c r="BK15" s="395">
        <v>0</v>
      </c>
      <c r="BL15" s="395">
        <v>0</v>
      </c>
      <c r="BM15" s="395">
        <v>0</v>
      </c>
      <c r="BN15" s="395">
        <v>199086.47999999911</v>
      </c>
      <c r="BO15" s="395">
        <v>0</v>
      </c>
      <c r="BP15" s="395">
        <v>199086.47999999911</v>
      </c>
      <c r="BQ15" s="395">
        <v>0</v>
      </c>
      <c r="BR15" s="395">
        <v>0</v>
      </c>
      <c r="BS15" s="395">
        <v>0</v>
      </c>
      <c r="BT15" s="395">
        <v>11740</v>
      </c>
      <c r="BU15" s="395">
        <v>0</v>
      </c>
      <c r="BV15" s="395">
        <v>0</v>
      </c>
      <c r="BW15" s="395">
        <v>11740</v>
      </c>
      <c r="BX15" s="395">
        <v>0</v>
      </c>
      <c r="BY15" s="395">
        <v>0</v>
      </c>
      <c r="BZ15" s="395">
        <v>0</v>
      </c>
      <c r="CA15" s="395">
        <v>0</v>
      </c>
      <c r="CB15" s="395">
        <v>0</v>
      </c>
      <c r="CC15" s="395">
        <v>11740</v>
      </c>
      <c r="CD15" s="395">
        <v>62842.25</v>
      </c>
      <c r="CE15" s="395">
        <v>74582.25</v>
      </c>
      <c r="CF15" s="395">
        <v>74582.25</v>
      </c>
      <c r="CG15" s="395">
        <v>0</v>
      </c>
      <c r="CH15" s="395">
        <v>74582.25</v>
      </c>
    </row>
    <row r="16" spans="1:86" s="357" customFormat="1">
      <c r="A16" s="489" t="s">
        <v>825</v>
      </c>
      <c r="B16" s="354" t="s">
        <v>533</v>
      </c>
      <c r="C16" s="355" t="s">
        <v>720</v>
      </c>
      <c r="D16" s="355" t="s">
        <v>170</v>
      </c>
      <c r="E16" s="472">
        <v>2107</v>
      </c>
      <c r="F16" s="395">
        <v>1952260</v>
      </c>
      <c r="G16" s="395">
        <v>0</v>
      </c>
      <c r="H16" s="395">
        <v>41840</v>
      </c>
      <c r="I16" s="395">
        <v>0</v>
      </c>
      <c r="J16" s="395">
        <v>188760</v>
      </c>
      <c r="K16" s="395">
        <v>0</v>
      </c>
      <c r="L16" s="395">
        <v>0</v>
      </c>
      <c r="M16" s="395">
        <v>6748</v>
      </c>
      <c r="N16" s="395">
        <v>3000</v>
      </c>
      <c r="O16" s="395">
        <v>15000</v>
      </c>
      <c r="P16" s="395">
        <v>0</v>
      </c>
      <c r="Q16" s="395">
        <v>0</v>
      </c>
      <c r="R16" s="395">
        <v>0</v>
      </c>
      <c r="S16" s="395">
        <v>0</v>
      </c>
      <c r="T16" s="395">
        <v>83592</v>
      </c>
      <c r="U16" s="395">
        <v>2291200</v>
      </c>
      <c r="V16" s="395">
        <v>899794</v>
      </c>
      <c r="W16" s="395">
        <v>0</v>
      </c>
      <c r="X16" s="395">
        <v>524045</v>
      </c>
      <c r="Y16" s="395">
        <v>74542</v>
      </c>
      <c r="Z16" s="395">
        <v>154842</v>
      </c>
      <c r="AA16" s="395">
        <v>0</v>
      </c>
      <c r="AB16" s="395">
        <v>83605</v>
      </c>
      <c r="AC16" s="395">
        <v>12595</v>
      </c>
      <c r="AD16" s="395">
        <v>18800</v>
      </c>
      <c r="AE16" s="395">
        <v>27838</v>
      </c>
      <c r="AF16" s="395">
        <v>9967</v>
      </c>
      <c r="AG16" s="395">
        <v>25000</v>
      </c>
      <c r="AH16" s="395">
        <v>4375</v>
      </c>
      <c r="AI16" s="395">
        <v>5650</v>
      </c>
      <c r="AJ16" s="395">
        <v>5500</v>
      </c>
      <c r="AK16" s="395">
        <v>26000</v>
      </c>
      <c r="AL16" s="395">
        <v>39687</v>
      </c>
      <c r="AM16" s="395">
        <v>10198</v>
      </c>
      <c r="AN16" s="395">
        <v>62674</v>
      </c>
      <c r="AO16" s="395">
        <v>18135</v>
      </c>
      <c r="AP16" s="395">
        <v>0</v>
      </c>
      <c r="AQ16" s="395">
        <v>29825</v>
      </c>
      <c r="AR16" s="395">
        <v>9657</v>
      </c>
      <c r="AS16" s="395">
        <v>9500</v>
      </c>
      <c r="AT16" s="395">
        <v>111460</v>
      </c>
      <c r="AU16" s="395">
        <v>35000</v>
      </c>
      <c r="AV16" s="395">
        <v>34225</v>
      </c>
      <c r="AW16" s="395">
        <v>20622</v>
      </c>
      <c r="AX16" s="395">
        <v>0</v>
      </c>
      <c r="AY16" s="395">
        <v>0</v>
      </c>
      <c r="AZ16" s="395">
        <v>2253536</v>
      </c>
      <c r="BA16" s="395">
        <v>37664</v>
      </c>
      <c r="BB16" s="395">
        <v>118539</v>
      </c>
      <c r="BC16" s="395">
        <v>156203</v>
      </c>
      <c r="BD16" s="395">
        <v>0</v>
      </c>
      <c r="BE16" s="395">
        <v>0</v>
      </c>
      <c r="BF16" s="395">
        <v>0</v>
      </c>
      <c r="BG16" s="395">
        <v>0</v>
      </c>
      <c r="BH16" s="395">
        <v>0</v>
      </c>
      <c r="BI16" s="395">
        <v>0</v>
      </c>
      <c r="BJ16" s="395">
        <v>0</v>
      </c>
      <c r="BK16" s="395">
        <v>0</v>
      </c>
      <c r="BL16" s="395">
        <v>0</v>
      </c>
      <c r="BM16" s="395">
        <v>0</v>
      </c>
      <c r="BN16" s="395">
        <v>156203</v>
      </c>
      <c r="BO16" s="395">
        <v>0</v>
      </c>
      <c r="BP16" s="395">
        <v>156203</v>
      </c>
      <c r="BQ16" s="395">
        <v>0</v>
      </c>
      <c r="BR16" s="395">
        <v>0</v>
      </c>
      <c r="BS16" s="395">
        <v>0</v>
      </c>
      <c r="BT16" s="395">
        <v>9000</v>
      </c>
      <c r="BU16" s="395">
        <v>0</v>
      </c>
      <c r="BV16" s="395">
        <v>0</v>
      </c>
      <c r="BW16" s="395">
        <v>9000</v>
      </c>
      <c r="BX16" s="395">
        <v>0</v>
      </c>
      <c r="BY16" s="395">
        <v>0</v>
      </c>
      <c r="BZ16" s="395">
        <v>0</v>
      </c>
      <c r="CA16" s="395">
        <v>0</v>
      </c>
      <c r="CB16" s="395">
        <v>0</v>
      </c>
      <c r="CC16" s="395">
        <v>9000</v>
      </c>
      <c r="CD16" s="395">
        <v>33002</v>
      </c>
      <c r="CE16" s="395">
        <v>42002</v>
      </c>
      <c r="CF16" s="395">
        <v>42002</v>
      </c>
      <c r="CG16" s="395">
        <v>0</v>
      </c>
      <c r="CH16" s="395">
        <v>42002</v>
      </c>
    </row>
    <row r="17" spans="1:86" s="357" customFormat="1">
      <c r="A17" s="489" t="s">
        <v>825</v>
      </c>
      <c r="B17" s="354" t="s">
        <v>535</v>
      </c>
      <c r="C17" s="355" t="s">
        <v>722</v>
      </c>
      <c r="D17" s="355" t="s">
        <v>170</v>
      </c>
      <c r="E17" s="472">
        <v>3031</v>
      </c>
      <c r="F17" s="395">
        <v>834211</v>
      </c>
      <c r="G17" s="395">
        <v>0</v>
      </c>
      <c r="H17" s="395">
        <v>7712</v>
      </c>
      <c r="I17" s="395">
        <v>0</v>
      </c>
      <c r="J17" s="395">
        <v>15800</v>
      </c>
      <c r="K17" s="395">
        <v>1016</v>
      </c>
      <c r="L17" s="395">
        <v>11200</v>
      </c>
      <c r="M17" s="395">
        <v>11400</v>
      </c>
      <c r="N17" s="395">
        <v>0</v>
      </c>
      <c r="O17" s="395">
        <v>0</v>
      </c>
      <c r="P17" s="395">
        <v>0</v>
      </c>
      <c r="Q17" s="395">
        <v>14000</v>
      </c>
      <c r="R17" s="395">
        <v>9600</v>
      </c>
      <c r="S17" s="395">
        <v>0</v>
      </c>
      <c r="T17" s="395">
        <v>54420</v>
      </c>
      <c r="U17" s="395">
        <v>959359</v>
      </c>
      <c r="V17" s="395">
        <v>410029</v>
      </c>
      <c r="W17" s="395">
        <v>0</v>
      </c>
      <c r="X17" s="395">
        <v>134619</v>
      </c>
      <c r="Y17" s="395">
        <v>23974</v>
      </c>
      <c r="Z17" s="395">
        <v>50150</v>
      </c>
      <c r="AA17" s="395">
        <v>0</v>
      </c>
      <c r="AB17" s="395">
        <v>8880</v>
      </c>
      <c r="AC17" s="395">
        <v>8793</v>
      </c>
      <c r="AD17" s="395">
        <v>7742</v>
      </c>
      <c r="AE17" s="395">
        <v>12115</v>
      </c>
      <c r="AF17" s="395">
        <v>4473</v>
      </c>
      <c r="AG17" s="395">
        <v>27357</v>
      </c>
      <c r="AH17" s="395">
        <v>42550</v>
      </c>
      <c r="AI17" s="395">
        <v>17000</v>
      </c>
      <c r="AJ17" s="395">
        <v>5748</v>
      </c>
      <c r="AK17" s="395">
        <v>10924</v>
      </c>
      <c r="AL17" s="395">
        <v>17400</v>
      </c>
      <c r="AM17" s="395">
        <v>5747</v>
      </c>
      <c r="AN17" s="395">
        <v>44434</v>
      </c>
      <c r="AO17" s="395">
        <v>25458</v>
      </c>
      <c r="AP17" s="395">
        <v>0</v>
      </c>
      <c r="AQ17" s="395">
        <v>14333</v>
      </c>
      <c r="AR17" s="395">
        <v>4662</v>
      </c>
      <c r="AS17" s="395">
        <v>0</v>
      </c>
      <c r="AT17" s="395">
        <v>70329</v>
      </c>
      <c r="AU17" s="395">
        <v>11000</v>
      </c>
      <c r="AV17" s="395">
        <v>30150</v>
      </c>
      <c r="AW17" s="395">
        <v>17955</v>
      </c>
      <c r="AX17" s="395">
        <v>0</v>
      </c>
      <c r="AY17" s="395">
        <v>0</v>
      </c>
      <c r="AZ17" s="395">
        <v>1005822</v>
      </c>
      <c r="BA17" s="395">
        <v>-46463</v>
      </c>
      <c r="BB17" s="395">
        <v>10661</v>
      </c>
      <c r="BC17" s="395">
        <v>-35802</v>
      </c>
      <c r="BD17" s="395">
        <v>0</v>
      </c>
      <c r="BE17" s="395">
        <v>64000</v>
      </c>
      <c r="BF17" s="395">
        <v>64000</v>
      </c>
      <c r="BG17" s="395">
        <v>31825</v>
      </c>
      <c r="BH17" s="395">
        <v>5916</v>
      </c>
      <c r="BI17" s="395">
        <v>37741</v>
      </c>
      <c r="BJ17" s="395">
        <v>26259</v>
      </c>
      <c r="BK17" s="395">
        <v>68000</v>
      </c>
      <c r="BL17" s="395">
        <v>94259</v>
      </c>
      <c r="BM17" s="395">
        <v>0</v>
      </c>
      <c r="BN17" s="395">
        <v>-35802</v>
      </c>
      <c r="BO17" s="395">
        <v>94259</v>
      </c>
      <c r="BP17" s="395">
        <v>58457</v>
      </c>
      <c r="BQ17" s="395">
        <v>0</v>
      </c>
      <c r="BR17" s="395">
        <v>0</v>
      </c>
      <c r="BS17" s="395">
        <v>0</v>
      </c>
      <c r="BT17" s="395">
        <v>6408</v>
      </c>
      <c r="BU17" s="395">
        <v>0</v>
      </c>
      <c r="BV17" s="395">
        <v>0</v>
      </c>
      <c r="BW17" s="395">
        <v>6408</v>
      </c>
      <c r="BX17" s="395">
        <v>0</v>
      </c>
      <c r="BY17" s="395">
        <v>7469</v>
      </c>
      <c r="BZ17" s="395">
        <v>0</v>
      </c>
      <c r="CA17" s="395">
        <v>0</v>
      </c>
      <c r="CB17" s="395">
        <v>7469</v>
      </c>
      <c r="CC17" s="395">
        <v>-1061</v>
      </c>
      <c r="CD17" s="395">
        <v>1061</v>
      </c>
      <c r="CE17" s="395">
        <v>0</v>
      </c>
      <c r="CF17" s="395">
        <v>0</v>
      </c>
      <c r="CG17" s="395">
        <v>0</v>
      </c>
      <c r="CH17" s="395">
        <v>0</v>
      </c>
    </row>
    <row r="18" spans="1:86" s="357" customFormat="1">
      <c r="A18" s="489" t="s">
        <v>825</v>
      </c>
      <c r="B18" s="354" t="s">
        <v>536</v>
      </c>
      <c r="C18" s="355" t="s">
        <v>723</v>
      </c>
      <c r="D18" s="355" t="s">
        <v>170</v>
      </c>
      <c r="E18" s="472">
        <v>2203</v>
      </c>
      <c r="F18" s="395">
        <v>1539983</v>
      </c>
      <c r="G18" s="395">
        <v>0</v>
      </c>
      <c r="H18" s="395">
        <v>12490</v>
      </c>
      <c r="I18" s="395">
        <v>0</v>
      </c>
      <c r="J18" s="395">
        <v>32000</v>
      </c>
      <c r="K18" s="395">
        <v>0</v>
      </c>
      <c r="L18" s="395">
        <v>0</v>
      </c>
      <c r="M18" s="395">
        <v>173225</v>
      </c>
      <c r="N18" s="395">
        <v>0</v>
      </c>
      <c r="O18" s="395">
        <v>2470</v>
      </c>
      <c r="P18" s="395">
        <v>0</v>
      </c>
      <c r="Q18" s="395">
        <v>25000</v>
      </c>
      <c r="R18" s="395">
        <v>10000</v>
      </c>
      <c r="S18" s="395">
        <v>0</v>
      </c>
      <c r="T18" s="395">
        <v>92898</v>
      </c>
      <c r="U18" s="395">
        <v>1888066</v>
      </c>
      <c r="V18" s="395">
        <v>880210</v>
      </c>
      <c r="W18" s="395">
        <v>0</v>
      </c>
      <c r="X18" s="395">
        <v>252076</v>
      </c>
      <c r="Y18" s="395">
        <v>46929</v>
      </c>
      <c r="Z18" s="395">
        <v>82224</v>
      </c>
      <c r="AA18" s="395">
        <v>0</v>
      </c>
      <c r="AB18" s="395">
        <v>75622</v>
      </c>
      <c r="AC18" s="395">
        <v>12000</v>
      </c>
      <c r="AD18" s="395">
        <v>15000</v>
      </c>
      <c r="AE18" s="395">
        <v>38100</v>
      </c>
      <c r="AF18" s="395">
        <v>9056</v>
      </c>
      <c r="AG18" s="395">
        <v>9700</v>
      </c>
      <c r="AH18" s="395">
        <v>6800</v>
      </c>
      <c r="AI18" s="395">
        <v>500</v>
      </c>
      <c r="AJ18" s="395">
        <v>5400</v>
      </c>
      <c r="AK18" s="395">
        <v>18000</v>
      </c>
      <c r="AL18" s="395">
        <v>34757</v>
      </c>
      <c r="AM18" s="395">
        <v>13000</v>
      </c>
      <c r="AN18" s="395">
        <v>85000</v>
      </c>
      <c r="AO18" s="395">
        <v>32000</v>
      </c>
      <c r="AP18" s="395">
        <v>0</v>
      </c>
      <c r="AQ18" s="395">
        <v>18000</v>
      </c>
      <c r="AR18" s="395">
        <v>9290</v>
      </c>
      <c r="AS18" s="395">
        <v>19500</v>
      </c>
      <c r="AT18" s="395">
        <v>116826</v>
      </c>
      <c r="AU18" s="395">
        <v>18000</v>
      </c>
      <c r="AV18" s="395">
        <v>47800</v>
      </c>
      <c r="AW18" s="395">
        <v>42000</v>
      </c>
      <c r="AX18" s="395">
        <v>0</v>
      </c>
      <c r="AY18" s="395">
        <v>0</v>
      </c>
      <c r="AZ18" s="395">
        <v>1887790</v>
      </c>
      <c r="BA18" s="395">
        <v>276</v>
      </c>
      <c r="BB18" s="395">
        <v>86995</v>
      </c>
      <c r="BC18" s="395">
        <v>87271</v>
      </c>
      <c r="BD18" s="395">
        <v>0</v>
      </c>
      <c r="BE18" s="395">
        <v>0</v>
      </c>
      <c r="BF18" s="395">
        <v>0</v>
      </c>
      <c r="BG18" s="395">
        <v>0</v>
      </c>
      <c r="BH18" s="395">
        <v>0</v>
      </c>
      <c r="BI18" s="395">
        <v>0</v>
      </c>
      <c r="BJ18" s="395">
        <v>0</v>
      </c>
      <c r="BK18" s="395">
        <v>0</v>
      </c>
      <c r="BL18" s="395">
        <v>0</v>
      </c>
      <c r="BM18" s="395">
        <v>0</v>
      </c>
      <c r="BN18" s="395">
        <v>87271</v>
      </c>
      <c r="BO18" s="395">
        <v>0</v>
      </c>
      <c r="BP18" s="395">
        <v>87271</v>
      </c>
      <c r="BQ18" s="395">
        <v>0</v>
      </c>
      <c r="BR18" s="395">
        <v>0</v>
      </c>
      <c r="BS18" s="395">
        <v>0</v>
      </c>
      <c r="BT18" s="395">
        <v>8815</v>
      </c>
      <c r="BU18" s="395">
        <v>0</v>
      </c>
      <c r="BV18" s="395">
        <v>0</v>
      </c>
      <c r="BW18" s="395">
        <v>8815</v>
      </c>
      <c r="BX18" s="395">
        <v>0</v>
      </c>
      <c r="BY18" s="395">
        <v>5000</v>
      </c>
      <c r="BZ18" s="395">
        <v>0</v>
      </c>
      <c r="CA18" s="395">
        <v>10000</v>
      </c>
      <c r="CB18" s="395">
        <v>15000</v>
      </c>
      <c r="CC18" s="395">
        <v>-6185</v>
      </c>
      <c r="CD18" s="395">
        <v>38395</v>
      </c>
      <c r="CE18" s="395">
        <v>32210</v>
      </c>
      <c r="CF18" s="395">
        <v>32210</v>
      </c>
      <c r="CG18" s="395">
        <v>0</v>
      </c>
      <c r="CH18" s="395">
        <v>32210</v>
      </c>
    </row>
    <row r="19" spans="1:86" s="357" customFormat="1">
      <c r="A19" s="489" t="s">
        <v>825</v>
      </c>
      <c r="B19" s="354" t="s">
        <v>539</v>
      </c>
      <c r="C19" s="355" t="s">
        <v>725</v>
      </c>
      <c r="D19" s="355" t="s">
        <v>170</v>
      </c>
      <c r="E19" s="472">
        <v>2036</v>
      </c>
      <c r="F19" s="395">
        <v>2890761</v>
      </c>
      <c r="G19" s="395">
        <v>0</v>
      </c>
      <c r="H19" s="395">
        <v>22288</v>
      </c>
      <c r="I19" s="395">
        <v>0</v>
      </c>
      <c r="J19" s="395">
        <v>223080</v>
      </c>
      <c r="K19" s="395">
        <v>12219</v>
      </c>
      <c r="L19" s="395">
        <v>0</v>
      </c>
      <c r="M19" s="395">
        <v>6250</v>
      </c>
      <c r="N19" s="395">
        <v>15100</v>
      </c>
      <c r="O19" s="395">
        <v>0</v>
      </c>
      <c r="P19" s="395">
        <v>0</v>
      </c>
      <c r="Q19" s="395">
        <v>0</v>
      </c>
      <c r="R19" s="395">
        <v>0</v>
      </c>
      <c r="S19" s="395">
        <v>0</v>
      </c>
      <c r="T19" s="395">
        <v>107678</v>
      </c>
      <c r="U19" s="395">
        <v>3277376</v>
      </c>
      <c r="V19" s="395">
        <v>1478448</v>
      </c>
      <c r="W19" s="395">
        <v>0</v>
      </c>
      <c r="X19" s="395">
        <v>697903</v>
      </c>
      <c r="Y19" s="395">
        <v>105996</v>
      </c>
      <c r="Z19" s="395">
        <v>172304</v>
      </c>
      <c r="AA19" s="395">
        <v>0</v>
      </c>
      <c r="AB19" s="395">
        <v>94569</v>
      </c>
      <c r="AC19" s="395">
        <v>16500</v>
      </c>
      <c r="AD19" s="395">
        <v>20000</v>
      </c>
      <c r="AE19" s="395">
        <v>23041</v>
      </c>
      <c r="AF19" s="395">
        <v>15090</v>
      </c>
      <c r="AG19" s="395">
        <v>35000</v>
      </c>
      <c r="AH19" s="395">
        <v>2100</v>
      </c>
      <c r="AI19" s="395">
        <v>3250</v>
      </c>
      <c r="AJ19" s="395">
        <v>16500</v>
      </c>
      <c r="AK19" s="395">
        <v>40410</v>
      </c>
      <c r="AL19" s="395">
        <v>69020</v>
      </c>
      <c r="AM19" s="395">
        <v>23190</v>
      </c>
      <c r="AN19" s="395">
        <v>108089</v>
      </c>
      <c r="AO19" s="395">
        <v>17876</v>
      </c>
      <c r="AP19" s="395">
        <v>0</v>
      </c>
      <c r="AQ19" s="395">
        <v>23800</v>
      </c>
      <c r="AR19" s="395">
        <v>14201</v>
      </c>
      <c r="AS19" s="395">
        <v>28250</v>
      </c>
      <c r="AT19" s="395">
        <v>160375</v>
      </c>
      <c r="AU19" s="395">
        <v>28460</v>
      </c>
      <c r="AV19" s="395">
        <v>44618</v>
      </c>
      <c r="AW19" s="395">
        <v>39647</v>
      </c>
      <c r="AX19" s="395">
        <v>0</v>
      </c>
      <c r="AY19" s="395">
        <v>0</v>
      </c>
      <c r="AZ19" s="395">
        <v>3278637</v>
      </c>
      <c r="BA19" s="395">
        <v>-1261</v>
      </c>
      <c r="BB19" s="395">
        <v>198339</v>
      </c>
      <c r="BC19" s="395">
        <v>197078</v>
      </c>
      <c r="BD19" s="395">
        <v>0</v>
      </c>
      <c r="BE19" s="395">
        <v>0</v>
      </c>
      <c r="BF19" s="395">
        <v>0</v>
      </c>
      <c r="BG19" s="395">
        <v>0</v>
      </c>
      <c r="BH19" s="395">
        <v>0</v>
      </c>
      <c r="BI19" s="395">
        <v>0</v>
      </c>
      <c r="BJ19" s="395">
        <v>0</v>
      </c>
      <c r="BK19" s="395">
        <v>0</v>
      </c>
      <c r="BL19" s="395">
        <v>0</v>
      </c>
      <c r="BM19" s="395">
        <v>0</v>
      </c>
      <c r="BN19" s="395">
        <v>197078</v>
      </c>
      <c r="BO19" s="395">
        <v>0</v>
      </c>
      <c r="BP19" s="395">
        <v>197078</v>
      </c>
      <c r="BQ19" s="395">
        <v>0</v>
      </c>
      <c r="BR19" s="395">
        <v>0</v>
      </c>
      <c r="BS19" s="395">
        <v>0</v>
      </c>
      <c r="BT19" s="395">
        <v>11616</v>
      </c>
      <c r="BU19" s="395">
        <v>0</v>
      </c>
      <c r="BV19" s="395">
        <v>0</v>
      </c>
      <c r="BW19" s="395">
        <v>11616</v>
      </c>
      <c r="BX19" s="395">
        <v>0</v>
      </c>
      <c r="BY19" s="395">
        <v>20741</v>
      </c>
      <c r="BZ19" s="395">
        <v>0</v>
      </c>
      <c r="CA19" s="395">
        <v>0</v>
      </c>
      <c r="CB19" s="395">
        <v>20741</v>
      </c>
      <c r="CC19" s="395">
        <v>-9125</v>
      </c>
      <c r="CD19" s="395">
        <v>9125</v>
      </c>
      <c r="CE19" s="395">
        <v>0</v>
      </c>
      <c r="CF19" s="395">
        <v>0</v>
      </c>
      <c r="CG19" s="395">
        <v>0</v>
      </c>
      <c r="CH19" s="395">
        <v>0</v>
      </c>
    </row>
    <row r="20" spans="1:86" s="357" customFormat="1">
      <c r="A20" s="489" t="s">
        <v>825</v>
      </c>
      <c r="B20" s="354" t="s">
        <v>540</v>
      </c>
      <c r="C20" s="355" t="s">
        <v>726</v>
      </c>
      <c r="D20" s="355" t="s">
        <v>169</v>
      </c>
      <c r="E20" s="472">
        <v>1012</v>
      </c>
      <c r="F20" s="395">
        <v>859311</v>
      </c>
      <c r="G20" s="395">
        <v>0</v>
      </c>
      <c r="H20" s="395">
        <v>14846</v>
      </c>
      <c r="I20" s="395">
        <v>0</v>
      </c>
      <c r="J20" s="395">
        <v>4484</v>
      </c>
      <c r="K20" s="395">
        <v>4497</v>
      </c>
      <c r="L20" s="395">
        <v>37920</v>
      </c>
      <c r="M20" s="395">
        <v>4300</v>
      </c>
      <c r="N20" s="395">
        <v>0</v>
      </c>
      <c r="O20" s="395">
        <v>0</v>
      </c>
      <c r="P20" s="395">
        <v>0</v>
      </c>
      <c r="Q20" s="395">
        <v>0</v>
      </c>
      <c r="R20" s="395">
        <v>0</v>
      </c>
      <c r="S20" s="395">
        <v>0</v>
      </c>
      <c r="T20" s="395">
        <v>0</v>
      </c>
      <c r="U20" s="395">
        <v>925358</v>
      </c>
      <c r="V20" s="395">
        <v>265782</v>
      </c>
      <c r="W20" s="395">
        <v>0</v>
      </c>
      <c r="X20" s="395">
        <v>368070</v>
      </c>
      <c r="Y20" s="395">
        <v>42166</v>
      </c>
      <c r="Z20" s="395">
        <v>72935</v>
      </c>
      <c r="AA20" s="395">
        <v>0</v>
      </c>
      <c r="AB20" s="395">
        <v>7796</v>
      </c>
      <c r="AC20" s="395">
        <v>4050</v>
      </c>
      <c r="AD20" s="395">
        <v>4100</v>
      </c>
      <c r="AE20" s="395">
        <v>6100</v>
      </c>
      <c r="AF20" s="395">
        <v>0</v>
      </c>
      <c r="AG20" s="395">
        <v>11500</v>
      </c>
      <c r="AH20" s="395">
        <v>4000</v>
      </c>
      <c r="AI20" s="395">
        <v>3000</v>
      </c>
      <c r="AJ20" s="395">
        <v>5500</v>
      </c>
      <c r="AK20" s="395">
        <v>16000</v>
      </c>
      <c r="AL20" s="395">
        <v>16107</v>
      </c>
      <c r="AM20" s="395">
        <v>8355</v>
      </c>
      <c r="AN20" s="395">
        <v>21000</v>
      </c>
      <c r="AO20" s="395">
        <v>4000</v>
      </c>
      <c r="AP20" s="395">
        <v>0</v>
      </c>
      <c r="AQ20" s="395">
        <v>20670</v>
      </c>
      <c r="AR20" s="395">
        <v>2150</v>
      </c>
      <c r="AS20" s="395">
        <v>0</v>
      </c>
      <c r="AT20" s="395">
        <v>4500</v>
      </c>
      <c r="AU20" s="395">
        <v>15000</v>
      </c>
      <c r="AV20" s="395">
        <v>8300</v>
      </c>
      <c r="AW20" s="395">
        <v>30792</v>
      </c>
      <c r="AX20" s="395">
        <v>0</v>
      </c>
      <c r="AY20" s="395">
        <v>0</v>
      </c>
      <c r="AZ20" s="395">
        <v>941873</v>
      </c>
      <c r="BA20" s="395">
        <v>-16515</v>
      </c>
      <c r="BB20" s="395">
        <v>84099.38</v>
      </c>
      <c r="BC20" s="395">
        <v>67584.38</v>
      </c>
      <c r="BD20" s="395">
        <v>0</v>
      </c>
      <c r="BE20" s="395">
        <v>0</v>
      </c>
      <c r="BF20" s="395">
        <v>0</v>
      </c>
      <c r="BG20" s="395">
        <v>0</v>
      </c>
      <c r="BH20" s="395">
        <v>0</v>
      </c>
      <c r="BI20" s="395">
        <v>0</v>
      </c>
      <c r="BJ20" s="395">
        <v>0</v>
      </c>
      <c r="BK20" s="395">
        <v>0</v>
      </c>
      <c r="BL20" s="395">
        <v>0</v>
      </c>
      <c r="BM20" s="395">
        <v>0</v>
      </c>
      <c r="BN20" s="395">
        <v>67584.38</v>
      </c>
      <c r="BO20" s="395">
        <v>0</v>
      </c>
      <c r="BP20" s="395">
        <v>67584.38</v>
      </c>
      <c r="BQ20" s="395">
        <v>0</v>
      </c>
      <c r="BR20" s="395">
        <v>0</v>
      </c>
      <c r="BS20" s="395">
        <v>0</v>
      </c>
      <c r="BT20" s="395">
        <v>5400</v>
      </c>
      <c r="BU20" s="395">
        <v>0</v>
      </c>
      <c r="BV20" s="395">
        <v>0</v>
      </c>
      <c r="BW20" s="395">
        <v>5400</v>
      </c>
      <c r="BX20" s="395">
        <v>0</v>
      </c>
      <c r="BY20" s="395">
        <v>0</v>
      </c>
      <c r="BZ20" s="395">
        <v>0</v>
      </c>
      <c r="CA20" s="395">
        <v>0</v>
      </c>
      <c r="CB20" s="395">
        <v>0</v>
      </c>
      <c r="CC20" s="395">
        <v>5400</v>
      </c>
      <c r="CD20" s="395">
        <v>28797.729999999996</v>
      </c>
      <c r="CE20" s="395">
        <v>34197.729999999996</v>
      </c>
      <c r="CF20" s="395">
        <v>34197.729999999996</v>
      </c>
      <c r="CG20" s="395">
        <v>0</v>
      </c>
      <c r="CH20" s="395">
        <v>34197.729999999996</v>
      </c>
    </row>
    <row r="21" spans="1:86" s="357" customFormat="1">
      <c r="A21" s="489" t="s">
        <v>825</v>
      </c>
      <c r="B21" s="354" t="s">
        <v>541</v>
      </c>
      <c r="C21" s="355" t="s">
        <v>727</v>
      </c>
      <c r="D21" s="355" t="s">
        <v>171</v>
      </c>
      <c r="E21" s="472">
        <v>4100</v>
      </c>
      <c r="F21" s="395">
        <v>7649465</v>
      </c>
      <c r="G21" s="395">
        <v>930448</v>
      </c>
      <c r="H21" s="395">
        <v>20401</v>
      </c>
      <c r="I21" s="395">
        <v>0</v>
      </c>
      <c r="J21" s="395">
        <v>571581</v>
      </c>
      <c r="K21" s="395">
        <v>40000</v>
      </c>
      <c r="L21" s="395">
        <v>100000</v>
      </c>
      <c r="M21" s="395">
        <v>25400</v>
      </c>
      <c r="N21" s="395">
        <v>150000</v>
      </c>
      <c r="O21" s="395">
        <v>0</v>
      </c>
      <c r="P21" s="395">
        <v>0</v>
      </c>
      <c r="Q21" s="395">
        <v>0</v>
      </c>
      <c r="R21" s="395">
        <v>0</v>
      </c>
      <c r="S21" s="395">
        <v>0</v>
      </c>
      <c r="T21" s="395">
        <v>0</v>
      </c>
      <c r="U21" s="395">
        <v>9487295</v>
      </c>
      <c r="V21" s="395">
        <v>5399736</v>
      </c>
      <c r="W21" s="395">
        <v>0</v>
      </c>
      <c r="X21" s="395">
        <v>1116246</v>
      </c>
      <c r="Y21" s="395">
        <v>185008</v>
      </c>
      <c r="Z21" s="395">
        <v>606808</v>
      </c>
      <c r="AA21" s="395">
        <v>161160</v>
      </c>
      <c r="AB21" s="395">
        <v>0</v>
      </c>
      <c r="AC21" s="395">
        <v>116300</v>
      </c>
      <c r="AD21" s="395">
        <v>63000</v>
      </c>
      <c r="AE21" s="395">
        <v>30124</v>
      </c>
      <c r="AF21" s="395">
        <v>20702</v>
      </c>
      <c r="AG21" s="395">
        <v>194500</v>
      </c>
      <c r="AH21" s="395">
        <v>10000</v>
      </c>
      <c r="AI21" s="395">
        <v>10000</v>
      </c>
      <c r="AJ21" s="395">
        <v>10000</v>
      </c>
      <c r="AK21" s="395">
        <v>195000</v>
      </c>
      <c r="AL21" s="395">
        <v>173000</v>
      </c>
      <c r="AM21" s="395">
        <v>25000</v>
      </c>
      <c r="AN21" s="395">
        <v>376232</v>
      </c>
      <c r="AO21" s="395">
        <v>105000</v>
      </c>
      <c r="AP21" s="395">
        <v>158000</v>
      </c>
      <c r="AQ21" s="395">
        <v>43500</v>
      </c>
      <c r="AR21" s="395">
        <v>12076</v>
      </c>
      <c r="AS21" s="395">
        <v>0</v>
      </c>
      <c r="AT21" s="395">
        <v>119000</v>
      </c>
      <c r="AU21" s="395">
        <v>275000</v>
      </c>
      <c r="AV21" s="395">
        <v>6500</v>
      </c>
      <c r="AW21" s="395">
        <v>63140</v>
      </c>
      <c r="AX21" s="395">
        <v>0</v>
      </c>
      <c r="AY21" s="395">
        <v>0</v>
      </c>
      <c r="AZ21" s="395">
        <v>9475032</v>
      </c>
      <c r="BA21" s="395">
        <v>12263</v>
      </c>
      <c r="BB21" s="395">
        <v>398629</v>
      </c>
      <c r="BC21" s="395">
        <v>410892</v>
      </c>
      <c r="BD21" s="395">
        <v>0</v>
      </c>
      <c r="BE21" s="395">
        <v>0</v>
      </c>
      <c r="BF21" s="395">
        <v>0</v>
      </c>
      <c r="BG21" s="395">
        <v>0</v>
      </c>
      <c r="BH21" s="395">
        <v>0</v>
      </c>
      <c r="BI21" s="395">
        <v>0</v>
      </c>
      <c r="BJ21" s="395">
        <v>0</v>
      </c>
      <c r="BK21" s="395">
        <v>0</v>
      </c>
      <c r="BL21" s="395">
        <v>0</v>
      </c>
      <c r="BM21" s="395">
        <v>0</v>
      </c>
      <c r="BN21" s="395">
        <v>410892</v>
      </c>
      <c r="BO21" s="395">
        <v>0</v>
      </c>
      <c r="BP21" s="395">
        <v>410892</v>
      </c>
      <c r="BQ21" s="395">
        <v>0</v>
      </c>
      <c r="BR21" s="395">
        <v>0</v>
      </c>
      <c r="BS21" s="395">
        <v>0</v>
      </c>
      <c r="BT21" s="395">
        <v>28600</v>
      </c>
      <c r="BU21" s="395">
        <v>0</v>
      </c>
      <c r="BV21" s="395">
        <v>0</v>
      </c>
      <c r="BW21" s="395">
        <v>28600</v>
      </c>
      <c r="BX21" s="395">
        <v>0</v>
      </c>
      <c r="BY21" s="395">
        <v>0</v>
      </c>
      <c r="BZ21" s="395">
        <v>0</v>
      </c>
      <c r="CA21" s="395">
        <v>0</v>
      </c>
      <c r="CB21" s="395">
        <v>0</v>
      </c>
      <c r="CC21" s="395">
        <v>28600</v>
      </c>
      <c r="CD21" s="395">
        <v>30287.469999999972</v>
      </c>
      <c r="CE21" s="395">
        <v>58887.469999999972</v>
      </c>
      <c r="CF21" s="395">
        <v>58887.469999999972</v>
      </c>
      <c r="CG21" s="395">
        <v>0</v>
      </c>
      <c r="CH21" s="395">
        <v>58887.469999999972</v>
      </c>
    </row>
    <row r="22" spans="1:86" s="357" customFormat="1">
      <c r="A22" s="489" t="s">
        <v>825</v>
      </c>
      <c r="B22" s="354" t="s">
        <v>542</v>
      </c>
      <c r="C22" s="355" t="s">
        <v>728</v>
      </c>
      <c r="D22" s="355" t="s">
        <v>170</v>
      </c>
      <c r="E22" s="472">
        <v>2087</v>
      </c>
      <c r="F22" s="395">
        <v>2178733</v>
      </c>
      <c r="G22" s="395">
        <v>0</v>
      </c>
      <c r="H22" s="395">
        <v>225392</v>
      </c>
      <c r="I22" s="395">
        <v>0</v>
      </c>
      <c r="J22" s="395">
        <v>287954</v>
      </c>
      <c r="K22" s="395">
        <v>14224</v>
      </c>
      <c r="L22" s="395">
        <v>0</v>
      </c>
      <c r="M22" s="395">
        <v>1114</v>
      </c>
      <c r="N22" s="395">
        <v>6100</v>
      </c>
      <c r="O22" s="395">
        <v>0</v>
      </c>
      <c r="P22" s="395">
        <v>0</v>
      </c>
      <c r="Q22" s="395">
        <v>16000</v>
      </c>
      <c r="R22" s="395">
        <v>0</v>
      </c>
      <c r="S22" s="395">
        <v>0</v>
      </c>
      <c r="T22" s="395">
        <v>37542</v>
      </c>
      <c r="U22" s="395">
        <v>2767059</v>
      </c>
      <c r="V22" s="395">
        <v>1121533</v>
      </c>
      <c r="W22" s="395">
        <v>0</v>
      </c>
      <c r="X22" s="395">
        <v>806069</v>
      </c>
      <c r="Y22" s="395">
        <v>71389</v>
      </c>
      <c r="Z22" s="395">
        <v>109278</v>
      </c>
      <c r="AA22" s="395">
        <v>0</v>
      </c>
      <c r="AB22" s="395">
        <v>13199</v>
      </c>
      <c r="AC22" s="395">
        <v>18130</v>
      </c>
      <c r="AD22" s="395">
        <v>10924</v>
      </c>
      <c r="AE22" s="395">
        <v>30970</v>
      </c>
      <c r="AF22" s="395">
        <v>8910</v>
      </c>
      <c r="AG22" s="395">
        <v>20912</v>
      </c>
      <c r="AH22" s="395">
        <v>6500</v>
      </c>
      <c r="AI22" s="395">
        <v>0</v>
      </c>
      <c r="AJ22" s="395">
        <v>7140</v>
      </c>
      <c r="AK22" s="395">
        <v>32436</v>
      </c>
      <c r="AL22" s="395">
        <v>31799</v>
      </c>
      <c r="AM22" s="395">
        <v>15965</v>
      </c>
      <c r="AN22" s="395">
        <v>97973</v>
      </c>
      <c r="AO22" s="395">
        <v>20182</v>
      </c>
      <c r="AP22" s="395">
        <v>0</v>
      </c>
      <c r="AQ22" s="395">
        <v>46455</v>
      </c>
      <c r="AR22" s="395">
        <v>11113</v>
      </c>
      <c r="AS22" s="395">
        <v>18000</v>
      </c>
      <c r="AT22" s="395">
        <v>105757</v>
      </c>
      <c r="AU22" s="395">
        <v>77000</v>
      </c>
      <c r="AV22" s="395">
        <v>58316</v>
      </c>
      <c r="AW22" s="395">
        <v>36629</v>
      </c>
      <c r="AX22" s="395">
        <v>0</v>
      </c>
      <c r="AY22" s="395">
        <v>0</v>
      </c>
      <c r="AZ22" s="395">
        <v>2776579</v>
      </c>
      <c r="BA22" s="395">
        <v>-9520</v>
      </c>
      <c r="BB22" s="395">
        <v>138943</v>
      </c>
      <c r="BC22" s="395">
        <v>129423</v>
      </c>
      <c r="BD22" s="395">
        <v>0</v>
      </c>
      <c r="BE22" s="395">
        <v>0</v>
      </c>
      <c r="BF22" s="395">
        <v>0</v>
      </c>
      <c r="BG22" s="395">
        <v>0</v>
      </c>
      <c r="BH22" s="395">
        <v>0</v>
      </c>
      <c r="BI22" s="395">
        <v>0</v>
      </c>
      <c r="BJ22" s="395">
        <v>0</v>
      </c>
      <c r="BK22" s="395">
        <v>0</v>
      </c>
      <c r="BL22" s="395">
        <v>0</v>
      </c>
      <c r="BM22" s="395">
        <v>0</v>
      </c>
      <c r="BN22" s="395">
        <v>129423</v>
      </c>
      <c r="BO22" s="395">
        <v>0</v>
      </c>
      <c r="BP22" s="395">
        <v>129423</v>
      </c>
      <c r="BQ22" s="395">
        <v>0</v>
      </c>
      <c r="BR22" s="395">
        <v>0</v>
      </c>
      <c r="BS22" s="395">
        <v>0</v>
      </c>
      <c r="BT22" s="395">
        <v>8293</v>
      </c>
      <c r="BU22" s="395">
        <v>0</v>
      </c>
      <c r="BV22" s="395">
        <v>0</v>
      </c>
      <c r="BW22" s="395">
        <v>8293</v>
      </c>
      <c r="BX22" s="395">
        <v>0</v>
      </c>
      <c r="BY22" s="395">
        <v>0</v>
      </c>
      <c r="BZ22" s="395">
        <v>0</v>
      </c>
      <c r="CA22" s="395">
        <v>0</v>
      </c>
      <c r="CB22" s="395">
        <v>0</v>
      </c>
      <c r="CC22" s="395">
        <v>8293</v>
      </c>
      <c r="CD22" s="395">
        <v>30435</v>
      </c>
      <c r="CE22" s="395">
        <v>38728</v>
      </c>
      <c r="CF22" s="395">
        <v>38728</v>
      </c>
      <c r="CG22" s="395">
        <v>0</v>
      </c>
      <c r="CH22" s="395">
        <v>38728</v>
      </c>
    </row>
    <row r="23" spans="1:86" s="357" customFormat="1">
      <c r="A23" s="489" t="s">
        <v>825</v>
      </c>
      <c r="B23" s="354" t="s">
        <v>543</v>
      </c>
      <c r="C23" s="355" t="s">
        <v>729</v>
      </c>
      <c r="D23" s="355" t="s">
        <v>170</v>
      </c>
      <c r="E23" s="472">
        <v>2094</v>
      </c>
      <c r="F23" s="395">
        <v>1998303</v>
      </c>
      <c r="G23" s="395">
        <v>0</v>
      </c>
      <c r="H23" s="395">
        <v>23740</v>
      </c>
      <c r="I23" s="395">
        <v>0</v>
      </c>
      <c r="J23" s="395">
        <v>308083</v>
      </c>
      <c r="K23" s="395">
        <v>24850</v>
      </c>
      <c r="L23" s="395">
        <v>25000</v>
      </c>
      <c r="M23" s="395">
        <v>6865</v>
      </c>
      <c r="N23" s="395">
        <v>1500</v>
      </c>
      <c r="O23" s="395">
        <v>0</v>
      </c>
      <c r="P23" s="395">
        <v>0</v>
      </c>
      <c r="Q23" s="395">
        <v>5000</v>
      </c>
      <c r="R23" s="395">
        <v>0</v>
      </c>
      <c r="S23" s="395">
        <v>0</v>
      </c>
      <c r="T23" s="395">
        <v>71945</v>
      </c>
      <c r="U23" s="395">
        <v>2465286</v>
      </c>
      <c r="V23" s="395">
        <v>920100</v>
      </c>
      <c r="W23" s="395">
        <v>0</v>
      </c>
      <c r="X23" s="395">
        <v>727154</v>
      </c>
      <c r="Y23" s="395">
        <v>73451</v>
      </c>
      <c r="Z23" s="395">
        <v>145873</v>
      </c>
      <c r="AA23" s="395">
        <v>0</v>
      </c>
      <c r="AB23" s="395">
        <v>56940</v>
      </c>
      <c r="AC23" s="395">
        <v>11151</v>
      </c>
      <c r="AD23" s="395">
        <v>3964</v>
      </c>
      <c r="AE23" s="395">
        <v>15991</v>
      </c>
      <c r="AF23" s="395">
        <v>10636</v>
      </c>
      <c r="AG23" s="395">
        <v>61704</v>
      </c>
      <c r="AH23" s="395">
        <v>17310</v>
      </c>
      <c r="AI23" s="395">
        <v>600</v>
      </c>
      <c r="AJ23" s="395">
        <v>9690</v>
      </c>
      <c r="AK23" s="395">
        <v>20400</v>
      </c>
      <c r="AL23" s="395">
        <v>33846</v>
      </c>
      <c r="AM23" s="395">
        <v>18080</v>
      </c>
      <c r="AN23" s="395">
        <v>77325</v>
      </c>
      <c r="AO23" s="395">
        <v>42528</v>
      </c>
      <c r="AP23" s="395">
        <v>0</v>
      </c>
      <c r="AQ23" s="395">
        <v>11510</v>
      </c>
      <c r="AR23" s="395">
        <v>10343</v>
      </c>
      <c r="AS23" s="395">
        <v>6000</v>
      </c>
      <c r="AT23" s="395">
        <v>108110</v>
      </c>
      <c r="AU23" s="395">
        <v>0</v>
      </c>
      <c r="AV23" s="395">
        <v>50967</v>
      </c>
      <c r="AW23" s="395">
        <v>31443</v>
      </c>
      <c r="AX23" s="395">
        <v>0</v>
      </c>
      <c r="AY23" s="395">
        <v>0</v>
      </c>
      <c r="AZ23" s="395">
        <v>2465116</v>
      </c>
      <c r="BA23" s="395">
        <v>170</v>
      </c>
      <c r="BB23" s="395">
        <v>23475</v>
      </c>
      <c r="BC23" s="395">
        <v>23645</v>
      </c>
      <c r="BD23" s="395">
        <v>0</v>
      </c>
      <c r="BE23" s="395">
        <v>0</v>
      </c>
      <c r="BF23" s="395">
        <v>0</v>
      </c>
      <c r="BG23" s="395">
        <v>0</v>
      </c>
      <c r="BH23" s="395">
        <v>0</v>
      </c>
      <c r="BI23" s="395">
        <v>0</v>
      </c>
      <c r="BJ23" s="395">
        <v>0</v>
      </c>
      <c r="BK23" s="395">
        <v>0</v>
      </c>
      <c r="BL23" s="395">
        <v>0</v>
      </c>
      <c r="BM23" s="395">
        <v>0</v>
      </c>
      <c r="BN23" s="395">
        <v>23645</v>
      </c>
      <c r="BO23" s="395">
        <v>0</v>
      </c>
      <c r="BP23" s="395">
        <v>23645</v>
      </c>
      <c r="BQ23" s="395">
        <v>0</v>
      </c>
      <c r="BR23" s="395">
        <v>0</v>
      </c>
      <c r="BS23" s="395">
        <v>0</v>
      </c>
      <c r="BT23" s="395">
        <v>9600</v>
      </c>
      <c r="BU23" s="395">
        <v>0</v>
      </c>
      <c r="BV23" s="395">
        <v>0</v>
      </c>
      <c r="BW23" s="395">
        <v>9600</v>
      </c>
      <c r="BX23" s="395">
        <v>0</v>
      </c>
      <c r="BY23" s="395">
        <v>15141</v>
      </c>
      <c r="BZ23" s="395">
        <v>0</v>
      </c>
      <c r="CA23" s="395">
        <v>0</v>
      </c>
      <c r="CB23" s="395">
        <v>15141</v>
      </c>
      <c r="CC23" s="395">
        <v>-5541</v>
      </c>
      <c r="CD23" s="395">
        <v>5541</v>
      </c>
      <c r="CE23" s="395">
        <v>0</v>
      </c>
      <c r="CF23" s="395">
        <v>0</v>
      </c>
      <c r="CG23" s="395">
        <v>0</v>
      </c>
      <c r="CH23" s="395">
        <v>0</v>
      </c>
    </row>
    <row r="24" spans="1:86" s="358" customFormat="1">
      <c r="A24" s="489" t="s">
        <v>825</v>
      </c>
      <c r="B24" s="354" t="s">
        <v>354</v>
      </c>
      <c r="C24" s="355" t="s">
        <v>224</v>
      </c>
      <c r="D24" s="355" t="s">
        <v>220</v>
      </c>
      <c r="E24" s="472">
        <v>1104</v>
      </c>
      <c r="F24" s="395">
        <v>500000</v>
      </c>
      <c r="G24" s="395">
        <v>0</v>
      </c>
      <c r="H24" s="395">
        <v>440200</v>
      </c>
      <c r="I24" s="395">
        <v>0</v>
      </c>
      <c r="J24" s="395">
        <v>5000</v>
      </c>
      <c r="K24" s="395">
        <v>64421</v>
      </c>
      <c r="L24" s="395">
        <v>14500</v>
      </c>
      <c r="M24" s="395">
        <v>500</v>
      </c>
      <c r="N24" s="395">
        <v>4896</v>
      </c>
      <c r="O24" s="395">
        <v>8500</v>
      </c>
      <c r="P24" s="395">
        <v>0</v>
      </c>
      <c r="Q24" s="395">
        <v>500</v>
      </c>
      <c r="R24" s="395">
        <v>0</v>
      </c>
      <c r="S24" s="395">
        <v>0</v>
      </c>
      <c r="T24" s="395">
        <v>0</v>
      </c>
      <c r="U24" s="395">
        <v>1038517</v>
      </c>
      <c r="V24" s="395">
        <v>636740</v>
      </c>
      <c r="W24" s="395">
        <v>0</v>
      </c>
      <c r="X24" s="395">
        <v>133774</v>
      </c>
      <c r="Y24" s="395">
        <v>25321</v>
      </c>
      <c r="Z24" s="395">
        <v>62424</v>
      </c>
      <c r="AA24" s="395">
        <v>0</v>
      </c>
      <c r="AB24" s="395">
        <v>7909</v>
      </c>
      <c r="AC24" s="395">
        <v>5500</v>
      </c>
      <c r="AD24" s="395">
        <v>1780</v>
      </c>
      <c r="AE24" s="395">
        <v>10000</v>
      </c>
      <c r="AF24" s="395">
        <v>2206</v>
      </c>
      <c r="AG24" s="395">
        <v>7314</v>
      </c>
      <c r="AH24" s="395">
        <v>2577</v>
      </c>
      <c r="AI24" s="395">
        <v>1836</v>
      </c>
      <c r="AJ24" s="395">
        <v>1326</v>
      </c>
      <c r="AK24" s="395">
        <v>8500</v>
      </c>
      <c r="AL24" s="395">
        <v>0</v>
      </c>
      <c r="AM24" s="395">
        <v>4500</v>
      </c>
      <c r="AN24" s="395">
        <v>23000</v>
      </c>
      <c r="AO24" s="395">
        <v>13000</v>
      </c>
      <c r="AP24" s="395">
        <v>0</v>
      </c>
      <c r="AQ24" s="395">
        <v>10000</v>
      </c>
      <c r="AR24" s="395">
        <v>1310</v>
      </c>
      <c r="AS24" s="395">
        <v>0</v>
      </c>
      <c r="AT24" s="395">
        <v>5600</v>
      </c>
      <c r="AU24" s="395">
        <v>8520</v>
      </c>
      <c r="AV24" s="395">
        <v>10500</v>
      </c>
      <c r="AW24" s="395">
        <v>12727</v>
      </c>
      <c r="AX24" s="395">
        <v>0</v>
      </c>
      <c r="AY24" s="395">
        <v>0</v>
      </c>
      <c r="AZ24" s="395">
        <v>996364</v>
      </c>
      <c r="BA24" s="395">
        <v>42153</v>
      </c>
      <c r="BB24" s="395">
        <v>59462</v>
      </c>
      <c r="BC24" s="395">
        <v>101615</v>
      </c>
      <c r="BD24" s="395">
        <v>0</v>
      </c>
      <c r="BE24" s="395">
        <v>0</v>
      </c>
      <c r="BF24" s="395">
        <v>0</v>
      </c>
      <c r="BG24" s="395">
        <v>0</v>
      </c>
      <c r="BH24" s="395">
        <v>0</v>
      </c>
      <c r="BI24" s="395">
        <v>0</v>
      </c>
      <c r="BJ24" s="395">
        <v>0</v>
      </c>
      <c r="BK24" s="395">
        <v>0</v>
      </c>
      <c r="BL24" s="395">
        <v>0</v>
      </c>
      <c r="BM24" s="395">
        <v>0</v>
      </c>
      <c r="BN24" s="395">
        <v>101615</v>
      </c>
      <c r="BO24" s="395">
        <v>0</v>
      </c>
      <c r="BP24" s="395">
        <v>101615</v>
      </c>
      <c r="BQ24" s="395">
        <v>0</v>
      </c>
      <c r="BR24" s="395">
        <v>0</v>
      </c>
      <c r="BS24" s="395">
        <v>0</v>
      </c>
      <c r="BT24" s="395">
        <v>4168</v>
      </c>
      <c r="BU24" s="395">
        <v>0</v>
      </c>
      <c r="BV24" s="395">
        <v>0</v>
      </c>
      <c r="BW24" s="395">
        <v>4168</v>
      </c>
      <c r="BX24" s="395">
        <v>0</v>
      </c>
      <c r="BY24" s="395">
        <v>0</v>
      </c>
      <c r="BZ24" s="395">
        <v>0</v>
      </c>
      <c r="CA24" s="395">
        <v>7512</v>
      </c>
      <c r="CB24" s="395">
        <v>7512</v>
      </c>
      <c r="CC24" s="395">
        <v>-3344</v>
      </c>
      <c r="CD24" s="395">
        <v>0</v>
      </c>
      <c r="CE24" s="395">
        <v>-3344</v>
      </c>
      <c r="CF24" s="395">
        <v>-3344</v>
      </c>
      <c r="CG24" s="395">
        <v>0</v>
      </c>
      <c r="CH24" s="395">
        <v>-3344</v>
      </c>
    </row>
    <row r="25" spans="1:86" s="357" customFormat="1">
      <c r="A25" s="489" t="s">
        <v>825</v>
      </c>
      <c r="B25" s="354" t="s">
        <v>147</v>
      </c>
      <c r="C25" s="355" t="s">
        <v>174</v>
      </c>
      <c r="D25" s="355" t="s">
        <v>173</v>
      </c>
      <c r="E25" s="472">
        <v>7031</v>
      </c>
      <c r="F25" s="395">
        <v>2398700</v>
      </c>
      <c r="G25" s="395">
        <v>0</v>
      </c>
      <c r="H25" s="395">
        <v>2301582</v>
      </c>
      <c r="I25" s="395">
        <v>0</v>
      </c>
      <c r="J25" s="395">
        <v>138560</v>
      </c>
      <c r="K25" s="395">
        <v>12703</v>
      </c>
      <c r="L25" s="395">
        <v>35012</v>
      </c>
      <c r="M25" s="395">
        <v>11300</v>
      </c>
      <c r="N25" s="395">
        <v>21500</v>
      </c>
      <c r="O25" s="395">
        <v>10000</v>
      </c>
      <c r="P25" s="395">
        <v>0</v>
      </c>
      <c r="Q25" s="395">
        <v>1214</v>
      </c>
      <c r="R25" s="395">
        <v>850</v>
      </c>
      <c r="S25" s="395">
        <v>0</v>
      </c>
      <c r="T25" s="395">
        <v>37095</v>
      </c>
      <c r="U25" s="395">
        <v>4968516</v>
      </c>
      <c r="V25" s="395">
        <v>1474405</v>
      </c>
      <c r="W25" s="395">
        <v>0</v>
      </c>
      <c r="X25" s="395">
        <v>2111623</v>
      </c>
      <c r="Y25" s="395">
        <v>126399</v>
      </c>
      <c r="Z25" s="395">
        <v>233899</v>
      </c>
      <c r="AA25" s="395">
        <v>87074</v>
      </c>
      <c r="AB25" s="395">
        <v>209854</v>
      </c>
      <c r="AC25" s="395">
        <v>38085</v>
      </c>
      <c r="AD25" s="395">
        <v>37000</v>
      </c>
      <c r="AE25" s="395">
        <v>40000</v>
      </c>
      <c r="AF25" s="395">
        <v>9041</v>
      </c>
      <c r="AG25" s="395">
        <v>33091</v>
      </c>
      <c r="AH25" s="395">
        <v>16243</v>
      </c>
      <c r="AI25" s="395">
        <v>75000</v>
      </c>
      <c r="AJ25" s="395">
        <v>8000</v>
      </c>
      <c r="AK25" s="395">
        <v>79000</v>
      </c>
      <c r="AL25" s="395">
        <v>0</v>
      </c>
      <c r="AM25" s="395">
        <v>57430</v>
      </c>
      <c r="AN25" s="395">
        <v>47025</v>
      </c>
      <c r="AO25" s="395">
        <v>39794</v>
      </c>
      <c r="AP25" s="395">
        <v>0</v>
      </c>
      <c r="AQ25" s="395">
        <v>34126</v>
      </c>
      <c r="AR25" s="395">
        <v>7865</v>
      </c>
      <c r="AS25" s="395">
        <v>37527</v>
      </c>
      <c r="AT25" s="395">
        <v>31175</v>
      </c>
      <c r="AU25" s="395">
        <v>12600</v>
      </c>
      <c r="AV25" s="395">
        <v>42335</v>
      </c>
      <c r="AW25" s="395">
        <v>73397</v>
      </c>
      <c r="AX25" s="395">
        <v>0</v>
      </c>
      <c r="AY25" s="395">
        <v>18000</v>
      </c>
      <c r="AZ25" s="395">
        <v>4979988</v>
      </c>
      <c r="BA25" s="395">
        <v>-11472</v>
      </c>
      <c r="BB25" s="395">
        <v>118316</v>
      </c>
      <c r="BC25" s="395">
        <v>106844</v>
      </c>
      <c r="BD25" s="395">
        <v>0</v>
      </c>
      <c r="BE25" s="395">
        <v>6725</v>
      </c>
      <c r="BF25" s="395">
        <v>6725</v>
      </c>
      <c r="BG25" s="395">
        <v>12777</v>
      </c>
      <c r="BH25" s="395">
        <v>100</v>
      </c>
      <c r="BI25" s="395">
        <v>12877</v>
      </c>
      <c r="BJ25" s="395">
        <v>-6152</v>
      </c>
      <c r="BK25" s="395">
        <v>8844</v>
      </c>
      <c r="BL25" s="395">
        <v>2692</v>
      </c>
      <c r="BM25" s="395">
        <v>0</v>
      </c>
      <c r="BN25" s="395">
        <v>106844</v>
      </c>
      <c r="BO25" s="395">
        <v>2692</v>
      </c>
      <c r="BP25" s="395">
        <v>109536</v>
      </c>
      <c r="BQ25" s="395">
        <v>0</v>
      </c>
      <c r="BR25" s="395">
        <v>0</v>
      </c>
      <c r="BS25" s="395">
        <v>0</v>
      </c>
      <c r="BT25" s="395">
        <v>23000</v>
      </c>
      <c r="BU25" s="395">
        <v>0</v>
      </c>
      <c r="BV25" s="395">
        <v>18000</v>
      </c>
      <c r="BW25" s="395">
        <v>41000</v>
      </c>
      <c r="BX25" s="395">
        <v>0</v>
      </c>
      <c r="BY25" s="395">
        <v>33000</v>
      </c>
      <c r="BZ25" s="395">
        <v>0</v>
      </c>
      <c r="CA25" s="395">
        <v>8000</v>
      </c>
      <c r="CB25" s="395">
        <v>41000</v>
      </c>
      <c r="CC25" s="395">
        <v>0</v>
      </c>
      <c r="CD25" s="395">
        <v>0</v>
      </c>
      <c r="CE25" s="395">
        <v>0</v>
      </c>
      <c r="CF25" s="395">
        <v>0</v>
      </c>
      <c r="CG25" s="395">
        <v>0</v>
      </c>
      <c r="CH25" s="395">
        <v>0</v>
      </c>
    </row>
    <row r="26" spans="1:86" s="357" customFormat="1">
      <c r="A26" s="489" t="s">
        <v>825</v>
      </c>
      <c r="B26" s="354" t="s">
        <v>546</v>
      </c>
      <c r="C26" s="355" t="s">
        <v>732</v>
      </c>
      <c r="D26" s="355" t="s">
        <v>170</v>
      </c>
      <c r="E26" s="472">
        <v>2015</v>
      </c>
      <c r="F26" s="395">
        <v>928742</v>
      </c>
      <c r="G26" s="395">
        <v>0</v>
      </c>
      <c r="H26" s="395">
        <v>7207</v>
      </c>
      <c r="I26" s="395">
        <v>0</v>
      </c>
      <c r="J26" s="395">
        <v>81100</v>
      </c>
      <c r="K26" s="395">
        <v>5243</v>
      </c>
      <c r="L26" s="395">
        <v>0</v>
      </c>
      <c r="M26" s="395">
        <v>10191</v>
      </c>
      <c r="N26" s="395">
        <v>3700</v>
      </c>
      <c r="O26" s="395">
        <v>0</v>
      </c>
      <c r="P26" s="395">
        <v>0</v>
      </c>
      <c r="Q26" s="395">
        <v>9500</v>
      </c>
      <c r="R26" s="395">
        <v>1000</v>
      </c>
      <c r="S26" s="395">
        <v>0</v>
      </c>
      <c r="T26" s="395">
        <v>49453</v>
      </c>
      <c r="U26" s="395">
        <v>1096136</v>
      </c>
      <c r="V26" s="395">
        <v>461241</v>
      </c>
      <c r="W26" s="395">
        <v>0</v>
      </c>
      <c r="X26" s="395">
        <v>223407</v>
      </c>
      <c r="Y26" s="395">
        <v>35669</v>
      </c>
      <c r="Z26" s="395">
        <v>78891</v>
      </c>
      <c r="AA26" s="395">
        <v>200</v>
      </c>
      <c r="AB26" s="395">
        <v>9018</v>
      </c>
      <c r="AC26" s="395">
        <v>5264</v>
      </c>
      <c r="AD26" s="395">
        <v>14290</v>
      </c>
      <c r="AE26" s="395">
        <v>13857</v>
      </c>
      <c r="AF26" s="395">
        <v>4821</v>
      </c>
      <c r="AG26" s="395">
        <v>15000</v>
      </c>
      <c r="AH26" s="395">
        <v>1979</v>
      </c>
      <c r="AI26" s="395">
        <v>150</v>
      </c>
      <c r="AJ26" s="395">
        <v>4630</v>
      </c>
      <c r="AK26" s="395">
        <v>19183</v>
      </c>
      <c r="AL26" s="395">
        <v>17207</v>
      </c>
      <c r="AM26" s="395">
        <v>10981</v>
      </c>
      <c r="AN26" s="395">
        <v>34637</v>
      </c>
      <c r="AO26" s="395">
        <v>17500</v>
      </c>
      <c r="AP26" s="395">
        <v>0</v>
      </c>
      <c r="AQ26" s="395">
        <v>9398</v>
      </c>
      <c r="AR26" s="395">
        <v>4155</v>
      </c>
      <c r="AS26" s="395">
        <v>300</v>
      </c>
      <c r="AT26" s="395">
        <v>80049</v>
      </c>
      <c r="AU26" s="395">
        <v>1000</v>
      </c>
      <c r="AV26" s="395">
        <v>21953</v>
      </c>
      <c r="AW26" s="395">
        <v>22922</v>
      </c>
      <c r="AX26" s="395">
        <v>0</v>
      </c>
      <c r="AY26" s="395">
        <v>15000</v>
      </c>
      <c r="AZ26" s="395">
        <v>1122702</v>
      </c>
      <c r="BA26" s="395">
        <v>-26566</v>
      </c>
      <c r="BB26" s="395">
        <v>78317</v>
      </c>
      <c r="BC26" s="395">
        <v>51751</v>
      </c>
      <c r="BD26" s="395">
        <v>0</v>
      </c>
      <c r="BE26" s="395">
        <v>0</v>
      </c>
      <c r="BF26" s="395">
        <v>0</v>
      </c>
      <c r="BG26" s="395">
        <v>0</v>
      </c>
      <c r="BH26" s="395">
        <v>0</v>
      </c>
      <c r="BI26" s="395">
        <v>0</v>
      </c>
      <c r="BJ26" s="395">
        <v>0</v>
      </c>
      <c r="BK26" s="395">
        <v>0</v>
      </c>
      <c r="BL26" s="395">
        <v>0</v>
      </c>
      <c r="BM26" s="395">
        <v>0</v>
      </c>
      <c r="BN26" s="395">
        <v>51751</v>
      </c>
      <c r="BO26" s="395">
        <v>0</v>
      </c>
      <c r="BP26" s="395">
        <v>51751</v>
      </c>
      <c r="BQ26" s="395">
        <v>0</v>
      </c>
      <c r="BR26" s="395">
        <v>0</v>
      </c>
      <c r="BS26" s="395">
        <v>0</v>
      </c>
      <c r="BT26" s="395">
        <v>6318</v>
      </c>
      <c r="BU26" s="395">
        <v>0</v>
      </c>
      <c r="BV26" s="395">
        <v>15000</v>
      </c>
      <c r="BW26" s="395">
        <v>21318</v>
      </c>
      <c r="BX26" s="395">
        <v>0</v>
      </c>
      <c r="BY26" s="395">
        <v>19423</v>
      </c>
      <c r="BZ26" s="395">
        <v>0</v>
      </c>
      <c r="CA26" s="395">
        <v>0</v>
      </c>
      <c r="CB26" s="395">
        <v>19423</v>
      </c>
      <c r="CC26" s="395">
        <v>1895</v>
      </c>
      <c r="CD26" s="395">
        <v>0</v>
      </c>
      <c r="CE26" s="395">
        <v>1895</v>
      </c>
      <c r="CF26" s="395">
        <v>1895</v>
      </c>
      <c r="CG26" s="395">
        <v>0</v>
      </c>
      <c r="CH26" s="395">
        <v>1895</v>
      </c>
    </row>
    <row r="27" spans="1:86" s="357" customFormat="1">
      <c r="A27" s="489" t="s">
        <v>825</v>
      </c>
      <c r="B27" s="354" t="s">
        <v>548</v>
      </c>
      <c r="C27" s="355" t="s">
        <v>734</v>
      </c>
      <c r="D27" s="355" t="s">
        <v>170</v>
      </c>
      <c r="E27" s="472">
        <v>2110</v>
      </c>
      <c r="F27" s="395">
        <v>1654430</v>
      </c>
      <c r="G27" s="395">
        <v>0</v>
      </c>
      <c r="H27" s="395">
        <v>157907</v>
      </c>
      <c r="I27" s="395">
        <v>0</v>
      </c>
      <c r="J27" s="395">
        <v>138794</v>
      </c>
      <c r="K27" s="395">
        <v>0</v>
      </c>
      <c r="L27" s="395">
        <v>0</v>
      </c>
      <c r="M27" s="395">
        <v>13700</v>
      </c>
      <c r="N27" s="395">
        <v>0</v>
      </c>
      <c r="O27" s="395">
        <v>6000</v>
      </c>
      <c r="P27" s="395">
        <v>0</v>
      </c>
      <c r="Q27" s="395">
        <v>0</v>
      </c>
      <c r="R27" s="395">
        <v>0</v>
      </c>
      <c r="S27" s="395">
        <v>0</v>
      </c>
      <c r="T27" s="395">
        <v>74500</v>
      </c>
      <c r="U27" s="395">
        <v>2045331</v>
      </c>
      <c r="V27" s="395">
        <v>985691</v>
      </c>
      <c r="W27" s="395">
        <v>0</v>
      </c>
      <c r="X27" s="395">
        <v>329714</v>
      </c>
      <c r="Y27" s="395">
        <v>72050</v>
      </c>
      <c r="Z27" s="395">
        <v>92471</v>
      </c>
      <c r="AA27" s="395">
        <v>0</v>
      </c>
      <c r="AB27" s="395">
        <v>10572</v>
      </c>
      <c r="AC27" s="395">
        <v>10955</v>
      </c>
      <c r="AD27" s="395">
        <v>22000</v>
      </c>
      <c r="AE27" s="395">
        <v>15694</v>
      </c>
      <c r="AF27" s="395">
        <v>5231</v>
      </c>
      <c r="AG27" s="395">
        <v>12700</v>
      </c>
      <c r="AH27" s="395">
        <v>10500</v>
      </c>
      <c r="AI27" s="395">
        <v>3141</v>
      </c>
      <c r="AJ27" s="395">
        <v>11300</v>
      </c>
      <c r="AK27" s="395">
        <v>30000</v>
      </c>
      <c r="AL27" s="395">
        <v>34757</v>
      </c>
      <c r="AM27" s="395">
        <v>13802</v>
      </c>
      <c r="AN27" s="395">
        <v>94893</v>
      </c>
      <c r="AO27" s="395">
        <v>13788</v>
      </c>
      <c r="AP27" s="395">
        <v>0</v>
      </c>
      <c r="AQ27" s="395">
        <v>14530</v>
      </c>
      <c r="AR27" s="395">
        <v>3339</v>
      </c>
      <c r="AS27" s="395">
        <v>0</v>
      </c>
      <c r="AT27" s="395">
        <v>104429</v>
      </c>
      <c r="AU27" s="395">
        <v>44060</v>
      </c>
      <c r="AV27" s="395">
        <v>30440</v>
      </c>
      <c r="AW27" s="395">
        <v>28699</v>
      </c>
      <c r="AX27" s="395">
        <v>0</v>
      </c>
      <c r="AY27" s="395">
        <v>0</v>
      </c>
      <c r="AZ27" s="395">
        <v>1994756</v>
      </c>
      <c r="BA27" s="395">
        <v>50575</v>
      </c>
      <c r="BB27" s="395">
        <v>75144</v>
      </c>
      <c r="BC27" s="395">
        <v>125719</v>
      </c>
      <c r="BD27" s="395">
        <v>0</v>
      </c>
      <c r="BE27" s="395">
        <v>0</v>
      </c>
      <c r="BF27" s="395">
        <v>0</v>
      </c>
      <c r="BG27" s="395">
        <v>0</v>
      </c>
      <c r="BH27" s="395">
        <v>0</v>
      </c>
      <c r="BI27" s="395">
        <v>0</v>
      </c>
      <c r="BJ27" s="395">
        <v>0</v>
      </c>
      <c r="BK27" s="395">
        <v>0</v>
      </c>
      <c r="BL27" s="395">
        <v>0</v>
      </c>
      <c r="BM27" s="395">
        <v>0</v>
      </c>
      <c r="BN27" s="395">
        <v>125719</v>
      </c>
      <c r="BO27" s="395">
        <v>0</v>
      </c>
      <c r="BP27" s="395">
        <v>125719</v>
      </c>
      <c r="BQ27" s="395">
        <v>0</v>
      </c>
      <c r="BR27" s="395">
        <v>0</v>
      </c>
      <c r="BS27" s="395">
        <v>0</v>
      </c>
      <c r="BT27" s="395">
        <v>10000</v>
      </c>
      <c r="BU27" s="395">
        <v>0</v>
      </c>
      <c r="BV27" s="395">
        <v>0</v>
      </c>
      <c r="BW27" s="395">
        <v>10000</v>
      </c>
      <c r="BX27" s="395">
        <v>0</v>
      </c>
      <c r="BY27" s="395">
        <v>0</v>
      </c>
      <c r="BZ27" s="395">
        <v>0</v>
      </c>
      <c r="CA27" s="395">
        <v>0</v>
      </c>
      <c r="CB27" s="395">
        <v>0</v>
      </c>
      <c r="CC27" s="395">
        <v>10000</v>
      </c>
      <c r="CD27" s="395">
        <v>52195</v>
      </c>
      <c r="CE27" s="395">
        <v>62195</v>
      </c>
      <c r="CF27" s="395">
        <v>62195</v>
      </c>
      <c r="CG27" s="395">
        <v>0</v>
      </c>
      <c r="CH27" s="395">
        <v>62195</v>
      </c>
    </row>
    <row r="28" spans="1:86" s="357" customFormat="1">
      <c r="A28" s="489" t="s">
        <v>825</v>
      </c>
      <c r="B28" s="354" t="s">
        <v>549</v>
      </c>
      <c r="C28" s="355" t="s">
        <v>735</v>
      </c>
      <c r="D28" s="355" t="s">
        <v>170</v>
      </c>
      <c r="E28" s="472">
        <v>2111</v>
      </c>
      <c r="F28" s="395">
        <v>1774190</v>
      </c>
      <c r="G28" s="395">
        <v>0</v>
      </c>
      <c r="H28" s="395">
        <v>158359</v>
      </c>
      <c r="I28" s="395">
        <v>0</v>
      </c>
      <c r="J28" s="395">
        <v>83629</v>
      </c>
      <c r="K28" s="395">
        <v>3267</v>
      </c>
      <c r="L28" s="395">
        <v>0</v>
      </c>
      <c r="M28" s="395">
        <v>51824</v>
      </c>
      <c r="N28" s="395">
        <v>23500</v>
      </c>
      <c r="O28" s="395">
        <v>0</v>
      </c>
      <c r="P28" s="395">
        <v>0</v>
      </c>
      <c r="Q28" s="395">
        <v>0</v>
      </c>
      <c r="R28" s="395">
        <v>5000</v>
      </c>
      <c r="S28" s="395">
        <v>0</v>
      </c>
      <c r="T28" s="395">
        <v>79204</v>
      </c>
      <c r="U28" s="395">
        <v>2178973</v>
      </c>
      <c r="V28" s="395">
        <v>974896</v>
      </c>
      <c r="W28" s="395">
        <v>0</v>
      </c>
      <c r="X28" s="395">
        <v>598756</v>
      </c>
      <c r="Y28" s="395">
        <v>80958</v>
      </c>
      <c r="Z28" s="395">
        <v>88927</v>
      </c>
      <c r="AA28" s="395">
        <v>0</v>
      </c>
      <c r="AB28" s="395">
        <v>34173</v>
      </c>
      <c r="AC28" s="395">
        <v>12670</v>
      </c>
      <c r="AD28" s="395">
        <v>11500</v>
      </c>
      <c r="AE28" s="395">
        <v>15694</v>
      </c>
      <c r="AF28" s="395">
        <v>9700</v>
      </c>
      <c r="AG28" s="395">
        <v>18417</v>
      </c>
      <c r="AH28" s="395">
        <v>5425</v>
      </c>
      <c r="AI28" s="395">
        <v>0</v>
      </c>
      <c r="AJ28" s="395">
        <v>6000</v>
      </c>
      <c r="AK28" s="395">
        <v>28000</v>
      </c>
      <c r="AL28" s="395">
        <v>29923</v>
      </c>
      <c r="AM28" s="395">
        <v>9950</v>
      </c>
      <c r="AN28" s="395">
        <v>46571</v>
      </c>
      <c r="AO28" s="395">
        <v>19984</v>
      </c>
      <c r="AP28" s="395">
        <v>0</v>
      </c>
      <c r="AQ28" s="395">
        <v>34725</v>
      </c>
      <c r="AR28" s="395">
        <v>11037</v>
      </c>
      <c r="AS28" s="395">
        <v>3260</v>
      </c>
      <c r="AT28" s="395">
        <v>107938</v>
      </c>
      <c r="AU28" s="395">
        <v>1000</v>
      </c>
      <c r="AV28" s="395">
        <v>5604</v>
      </c>
      <c r="AW28" s="395">
        <v>33412</v>
      </c>
      <c r="AX28" s="395">
        <v>0</v>
      </c>
      <c r="AY28" s="395">
        <v>0</v>
      </c>
      <c r="AZ28" s="395">
        <v>2188520</v>
      </c>
      <c r="BA28" s="395">
        <v>-9547</v>
      </c>
      <c r="BB28" s="395">
        <v>77065</v>
      </c>
      <c r="BC28" s="395">
        <v>67518</v>
      </c>
      <c r="BD28" s="395">
        <v>0</v>
      </c>
      <c r="BE28" s="395">
        <v>0</v>
      </c>
      <c r="BF28" s="395">
        <v>0</v>
      </c>
      <c r="BG28" s="395">
        <v>0</v>
      </c>
      <c r="BH28" s="395">
        <v>0</v>
      </c>
      <c r="BI28" s="395">
        <v>0</v>
      </c>
      <c r="BJ28" s="395">
        <v>0</v>
      </c>
      <c r="BK28" s="395">
        <v>0</v>
      </c>
      <c r="BL28" s="395">
        <v>0</v>
      </c>
      <c r="BM28" s="395">
        <v>0</v>
      </c>
      <c r="BN28" s="395">
        <v>67518</v>
      </c>
      <c r="BO28" s="395">
        <v>0</v>
      </c>
      <c r="BP28" s="395">
        <v>67518</v>
      </c>
      <c r="BQ28" s="395">
        <v>0</v>
      </c>
      <c r="BR28" s="395">
        <v>0</v>
      </c>
      <c r="BS28" s="395">
        <v>0</v>
      </c>
      <c r="BT28" s="395">
        <v>9186</v>
      </c>
      <c r="BU28" s="395">
        <v>0</v>
      </c>
      <c r="BV28" s="395">
        <v>0</v>
      </c>
      <c r="BW28" s="395">
        <v>9186</v>
      </c>
      <c r="BX28" s="395">
        <v>0</v>
      </c>
      <c r="BY28" s="395">
        <v>13330</v>
      </c>
      <c r="BZ28" s="395">
        <v>0</v>
      </c>
      <c r="CA28" s="395">
        <v>0</v>
      </c>
      <c r="CB28" s="395">
        <v>13330</v>
      </c>
      <c r="CC28" s="395">
        <v>-4144</v>
      </c>
      <c r="CD28" s="395">
        <v>13750</v>
      </c>
      <c r="CE28" s="395">
        <v>9606</v>
      </c>
      <c r="CF28" s="395">
        <v>9606</v>
      </c>
      <c r="CG28" s="395">
        <v>0</v>
      </c>
      <c r="CH28" s="395">
        <v>9606</v>
      </c>
    </row>
    <row r="29" spans="1:86" s="357" customFormat="1">
      <c r="A29" s="489" t="s">
        <v>825</v>
      </c>
      <c r="B29" s="354" t="s">
        <v>550</v>
      </c>
      <c r="C29" s="355" t="s">
        <v>736</v>
      </c>
      <c r="D29" s="355" t="s">
        <v>170</v>
      </c>
      <c r="E29" s="472">
        <v>2024</v>
      </c>
      <c r="F29" s="395">
        <v>2898887</v>
      </c>
      <c r="G29" s="395">
        <v>0</v>
      </c>
      <c r="H29" s="395">
        <v>146003</v>
      </c>
      <c r="I29" s="395">
        <v>0</v>
      </c>
      <c r="J29" s="395">
        <v>258128</v>
      </c>
      <c r="K29" s="395">
        <v>10000</v>
      </c>
      <c r="L29" s="395">
        <v>266430</v>
      </c>
      <c r="M29" s="395">
        <v>3600</v>
      </c>
      <c r="N29" s="395">
        <v>10000</v>
      </c>
      <c r="O29" s="395">
        <v>1500</v>
      </c>
      <c r="P29" s="395">
        <v>7500</v>
      </c>
      <c r="Q29" s="395">
        <v>0</v>
      </c>
      <c r="R29" s="395">
        <v>200</v>
      </c>
      <c r="S29" s="395">
        <v>0</v>
      </c>
      <c r="T29" s="395">
        <v>84676</v>
      </c>
      <c r="U29" s="395">
        <v>3686924</v>
      </c>
      <c r="V29" s="395">
        <v>1522389</v>
      </c>
      <c r="W29" s="395">
        <v>0</v>
      </c>
      <c r="X29" s="395">
        <v>781915</v>
      </c>
      <c r="Y29" s="395">
        <v>84826</v>
      </c>
      <c r="Z29" s="395">
        <v>146444</v>
      </c>
      <c r="AA29" s="395">
        <v>0</v>
      </c>
      <c r="AB29" s="395">
        <v>2198</v>
      </c>
      <c r="AC29" s="395">
        <v>12355</v>
      </c>
      <c r="AD29" s="395">
        <v>15350</v>
      </c>
      <c r="AE29" s="395">
        <v>22484</v>
      </c>
      <c r="AF29" s="395">
        <v>13982</v>
      </c>
      <c r="AG29" s="395">
        <v>134558</v>
      </c>
      <c r="AH29" s="395">
        <v>2720</v>
      </c>
      <c r="AI29" s="395">
        <v>89408</v>
      </c>
      <c r="AJ29" s="395">
        <v>10200</v>
      </c>
      <c r="AK29" s="395">
        <v>48000</v>
      </c>
      <c r="AL29" s="395">
        <v>51595</v>
      </c>
      <c r="AM29" s="395">
        <v>11133</v>
      </c>
      <c r="AN29" s="395">
        <v>192179</v>
      </c>
      <c r="AO29" s="395">
        <v>43000</v>
      </c>
      <c r="AP29" s="395">
        <v>0</v>
      </c>
      <c r="AQ29" s="395">
        <v>78302</v>
      </c>
      <c r="AR29" s="395">
        <v>18362</v>
      </c>
      <c r="AS29" s="395">
        <v>0</v>
      </c>
      <c r="AT29" s="395">
        <v>215007</v>
      </c>
      <c r="AU29" s="395">
        <v>30000</v>
      </c>
      <c r="AV29" s="395">
        <v>4912</v>
      </c>
      <c r="AW29" s="395">
        <v>68886</v>
      </c>
      <c r="AX29" s="395">
        <v>0</v>
      </c>
      <c r="AY29" s="395">
        <v>0</v>
      </c>
      <c r="AZ29" s="395">
        <v>3600205</v>
      </c>
      <c r="BA29" s="395">
        <v>86719</v>
      </c>
      <c r="BB29" s="395">
        <v>194005.76000000001</v>
      </c>
      <c r="BC29" s="395">
        <v>280724.76</v>
      </c>
      <c r="BD29" s="395">
        <v>0</v>
      </c>
      <c r="BE29" s="395">
        <v>0</v>
      </c>
      <c r="BF29" s="395">
        <v>0</v>
      </c>
      <c r="BG29" s="395">
        <v>0</v>
      </c>
      <c r="BH29" s="395">
        <v>0</v>
      </c>
      <c r="BI29" s="395">
        <v>0</v>
      </c>
      <c r="BJ29" s="395">
        <v>0</v>
      </c>
      <c r="BK29" s="395">
        <v>0</v>
      </c>
      <c r="BL29" s="395">
        <v>0</v>
      </c>
      <c r="BM29" s="395">
        <v>0</v>
      </c>
      <c r="BN29" s="395">
        <v>280724.76</v>
      </c>
      <c r="BO29" s="395">
        <v>0</v>
      </c>
      <c r="BP29" s="395">
        <v>280724.76</v>
      </c>
      <c r="BQ29" s="395">
        <v>0</v>
      </c>
      <c r="BR29" s="395">
        <v>0</v>
      </c>
      <c r="BS29" s="395">
        <v>0</v>
      </c>
      <c r="BT29" s="395">
        <v>11000</v>
      </c>
      <c r="BU29" s="395">
        <v>0</v>
      </c>
      <c r="BV29" s="395">
        <v>0</v>
      </c>
      <c r="BW29" s="395">
        <v>11000</v>
      </c>
      <c r="BX29" s="395">
        <v>0</v>
      </c>
      <c r="BY29" s="395">
        <v>0</v>
      </c>
      <c r="BZ29" s="395">
        <v>0</v>
      </c>
      <c r="CA29" s="395">
        <v>0</v>
      </c>
      <c r="CB29" s="395">
        <v>0</v>
      </c>
      <c r="CC29" s="395">
        <v>11000</v>
      </c>
      <c r="CD29" s="395">
        <v>-68245.820000000007</v>
      </c>
      <c r="CE29" s="395">
        <v>-57245.820000000007</v>
      </c>
      <c r="CF29" s="395">
        <v>-57245.820000000007</v>
      </c>
      <c r="CG29" s="395">
        <v>0</v>
      </c>
      <c r="CH29" s="395">
        <v>-57245.820000000007</v>
      </c>
    </row>
    <row r="30" spans="1:86" s="357" customFormat="1">
      <c r="A30" s="489" t="s">
        <v>825</v>
      </c>
      <c r="B30" s="354" t="s">
        <v>551</v>
      </c>
      <c r="C30" s="355" t="s">
        <v>737</v>
      </c>
      <c r="D30" s="355" t="s">
        <v>170</v>
      </c>
      <c r="E30" s="472">
        <v>2112</v>
      </c>
      <c r="F30" s="395">
        <v>1084008</v>
      </c>
      <c r="G30" s="395">
        <v>0</v>
      </c>
      <c r="H30" s="395">
        <v>21611</v>
      </c>
      <c r="I30" s="395">
        <v>0</v>
      </c>
      <c r="J30" s="395">
        <v>65387</v>
      </c>
      <c r="K30" s="395">
        <v>6856</v>
      </c>
      <c r="L30" s="395">
        <v>0</v>
      </c>
      <c r="M30" s="395">
        <v>14775</v>
      </c>
      <c r="N30" s="395">
        <v>2500</v>
      </c>
      <c r="O30" s="395">
        <v>8500</v>
      </c>
      <c r="P30" s="395">
        <v>0</v>
      </c>
      <c r="Q30" s="395">
        <v>11363</v>
      </c>
      <c r="R30" s="395">
        <v>12645</v>
      </c>
      <c r="S30" s="395">
        <v>0</v>
      </c>
      <c r="T30" s="395">
        <v>59178</v>
      </c>
      <c r="U30" s="395">
        <v>1286823</v>
      </c>
      <c r="V30" s="395">
        <v>570233</v>
      </c>
      <c r="W30" s="395">
        <v>0</v>
      </c>
      <c r="X30" s="395">
        <v>269405</v>
      </c>
      <c r="Y30" s="395">
        <v>47200</v>
      </c>
      <c r="Z30" s="395">
        <v>61966</v>
      </c>
      <c r="AA30" s="395">
        <v>0</v>
      </c>
      <c r="AB30" s="395">
        <v>23403</v>
      </c>
      <c r="AC30" s="395">
        <v>2200</v>
      </c>
      <c r="AD30" s="395">
        <v>5000</v>
      </c>
      <c r="AE30" s="395">
        <v>14467</v>
      </c>
      <c r="AF30" s="395">
        <v>2353</v>
      </c>
      <c r="AG30" s="395">
        <v>6956</v>
      </c>
      <c r="AH30" s="395">
        <v>3299</v>
      </c>
      <c r="AI30" s="395">
        <v>4800</v>
      </c>
      <c r="AJ30" s="395">
        <v>5949</v>
      </c>
      <c r="AK30" s="395">
        <v>13292</v>
      </c>
      <c r="AL30" s="395">
        <v>30162</v>
      </c>
      <c r="AM30" s="395">
        <v>8423</v>
      </c>
      <c r="AN30" s="395">
        <v>41499</v>
      </c>
      <c r="AO30" s="395">
        <v>11467</v>
      </c>
      <c r="AP30" s="395">
        <v>0</v>
      </c>
      <c r="AQ30" s="395">
        <v>10724</v>
      </c>
      <c r="AR30" s="395">
        <v>3103</v>
      </c>
      <c r="AS30" s="395">
        <v>9150</v>
      </c>
      <c r="AT30" s="395">
        <v>70607</v>
      </c>
      <c r="AU30" s="395">
        <v>2000</v>
      </c>
      <c r="AV30" s="395">
        <v>32657</v>
      </c>
      <c r="AW30" s="395">
        <v>16186</v>
      </c>
      <c r="AX30" s="395">
        <v>0</v>
      </c>
      <c r="AY30" s="395">
        <v>9228</v>
      </c>
      <c r="AZ30" s="395">
        <v>1275729</v>
      </c>
      <c r="BA30" s="395">
        <v>11094</v>
      </c>
      <c r="BB30" s="395">
        <v>35545</v>
      </c>
      <c r="BC30" s="395">
        <v>46639</v>
      </c>
      <c r="BD30" s="395">
        <v>0</v>
      </c>
      <c r="BE30" s="395">
        <v>0</v>
      </c>
      <c r="BF30" s="395">
        <v>0</v>
      </c>
      <c r="BG30" s="395">
        <v>0</v>
      </c>
      <c r="BH30" s="395">
        <v>0</v>
      </c>
      <c r="BI30" s="395">
        <v>0</v>
      </c>
      <c r="BJ30" s="395">
        <v>0</v>
      </c>
      <c r="BK30" s="395">
        <v>0</v>
      </c>
      <c r="BL30" s="395">
        <v>0</v>
      </c>
      <c r="BM30" s="395">
        <v>0</v>
      </c>
      <c r="BN30" s="395">
        <v>46639</v>
      </c>
      <c r="BO30" s="395">
        <v>0</v>
      </c>
      <c r="BP30" s="395">
        <v>46639</v>
      </c>
      <c r="BQ30" s="395">
        <v>0</v>
      </c>
      <c r="BR30" s="395">
        <v>0</v>
      </c>
      <c r="BS30" s="395">
        <v>0</v>
      </c>
      <c r="BT30" s="395">
        <v>7105</v>
      </c>
      <c r="BU30" s="395">
        <v>0</v>
      </c>
      <c r="BV30" s="395">
        <v>9228</v>
      </c>
      <c r="BW30" s="395">
        <v>16333</v>
      </c>
      <c r="BX30" s="395">
        <v>0</v>
      </c>
      <c r="BY30" s="395">
        <v>2500</v>
      </c>
      <c r="BZ30" s="395">
        <v>2405</v>
      </c>
      <c r="CA30" s="395">
        <v>11428</v>
      </c>
      <c r="CB30" s="395">
        <v>16333</v>
      </c>
      <c r="CC30" s="395">
        <v>0</v>
      </c>
      <c r="CD30" s="395">
        <v>0</v>
      </c>
      <c r="CE30" s="395">
        <v>0</v>
      </c>
      <c r="CF30" s="395">
        <v>0</v>
      </c>
      <c r="CG30" s="395">
        <v>0</v>
      </c>
      <c r="CH30" s="395">
        <v>0</v>
      </c>
    </row>
    <row r="31" spans="1:86" s="357" customFormat="1">
      <c r="A31" s="489" t="s">
        <v>825</v>
      </c>
      <c r="B31" s="354" t="s">
        <v>148</v>
      </c>
      <c r="C31" s="355" t="s">
        <v>175</v>
      </c>
      <c r="D31" s="355" t="s">
        <v>173</v>
      </c>
      <c r="E31" s="472">
        <v>7035</v>
      </c>
      <c r="F31" s="395">
        <v>1338000</v>
      </c>
      <c r="G31" s="395">
        <v>0</v>
      </c>
      <c r="H31" s="395">
        <v>1136542</v>
      </c>
      <c r="I31" s="395">
        <v>0</v>
      </c>
      <c r="J31" s="395">
        <v>58080</v>
      </c>
      <c r="K31" s="395">
        <v>0</v>
      </c>
      <c r="L31" s="395">
        <v>0</v>
      </c>
      <c r="M31" s="395">
        <v>88330</v>
      </c>
      <c r="N31" s="395">
        <v>300</v>
      </c>
      <c r="O31" s="395">
        <v>10000</v>
      </c>
      <c r="P31" s="395">
        <v>0</v>
      </c>
      <c r="Q31" s="395">
        <v>500</v>
      </c>
      <c r="R31" s="395">
        <v>0</v>
      </c>
      <c r="S31" s="395">
        <v>0</v>
      </c>
      <c r="T31" s="395">
        <v>24020</v>
      </c>
      <c r="U31" s="395">
        <v>2655772</v>
      </c>
      <c r="V31" s="395">
        <v>843006</v>
      </c>
      <c r="W31" s="395">
        <v>0</v>
      </c>
      <c r="X31" s="395">
        <v>1152209</v>
      </c>
      <c r="Y31" s="395">
        <v>37086</v>
      </c>
      <c r="Z31" s="395">
        <v>129123</v>
      </c>
      <c r="AA31" s="395">
        <v>0</v>
      </c>
      <c r="AB31" s="395">
        <v>0</v>
      </c>
      <c r="AC31" s="395">
        <v>12000</v>
      </c>
      <c r="AD31" s="395">
        <v>23800</v>
      </c>
      <c r="AE31" s="395">
        <v>0</v>
      </c>
      <c r="AF31" s="395">
        <v>5311</v>
      </c>
      <c r="AG31" s="395">
        <v>67464</v>
      </c>
      <c r="AH31" s="395">
        <v>4700</v>
      </c>
      <c r="AI31" s="395">
        <v>51782</v>
      </c>
      <c r="AJ31" s="395">
        <v>2500</v>
      </c>
      <c r="AK31" s="395">
        <v>78400</v>
      </c>
      <c r="AL31" s="395">
        <v>0</v>
      </c>
      <c r="AM31" s="395">
        <v>27942</v>
      </c>
      <c r="AN31" s="395">
        <v>54912</v>
      </c>
      <c r="AO31" s="395">
        <v>23850</v>
      </c>
      <c r="AP31" s="395">
        <v>0</v>
      </c>
      <c r="AQ31" s="395">
        <v>36395</v>
      </c>
      <c r="AR31" s="395">
        <v>5677</v>
      </c>
      <c r="AS31" s="395">
        <v>2322</v>
      </c>
      <c r="AT31" s="395">
        <v>58392</v>
      </c>
      <c r="AU31" s="395">
        <v>20000</v>
      </c>
      <c r="AV31" s="395">
        <v>7145</v>
      </c>
      <c r="AW31" s="395">
        <v>72678</v>
      </c>
      <c r="AX31" s="395">
        <v>0</v>
      </c>
      <c r="AY31" s="395">
        <v>0</v>
      </c>
      <c r="AZ31" s="395">
        <v>2716694</v>
      </c>
      <c r="BA31" s="395">
        <v>-60922</v>
      </c>
      <c r="BB31" s="395">
        <v>251551</v>
      </c>
      <c r="BC31" s="395">
        <v>190629</v>
      </c>
      <c r="BD31" s="395">
        <v>0</v>
      </c>
      <c r="BE31" s="395">
        <v>0</v>
      </c>
      <c r="BF31" s="395">
        <v>0</v>
      </c>
      <c r="BG31" s="395">
        <v>0</v>
      </c>
      <c r="BH31" s="395">
        <v>0</v>
      </c>
      <c r="BI31" s="395">
        <v>0</v>
      </c>
      <c r="BJ31" s="395">
        <v>0</v>
      </c>
      <c r="BK31" s="395">
        <v>0</v>
      </c>
      <c r="BL31" s="395">
        <v>0</v>
      </c>
      <c r="BM31" s="395">
        <v>0</v>
      </c>
      <c r="BN31" s="395">
        <v>190629</v>
      </c>
      <c r="BO31" s="395">
        <v>0</v>
      </c>
      <c r="BP31" s="395">
        <v>190629</v>
      </c>
      <c r="BQ31" s="395">
        <v>0</v>
      </c>
      <c r="BR31" s="395">
        <v>0</v>
      </c>
      <c r="BS31" s="395">
        <v>0</v>
      </c>
      <c r="BT31" s="395">
        <v>0</v>
      </c>
      <c r="BU31" s="395">
        <v>0</v>
      </c>
      <c r="BV31" s="395">
        <v>0</v>
      </c>
      <c r="BW31" s="395">
        <v>0</v>
      </c>
      <c r="BX31" s="395">
        <v>0</v>
      </c>
      <c r="BY31" s="395">
        <v>0</v>
      </c>
      <c r="BZ31" s="395">
        <v>0</v>
      </c>
      <c r="CA31" s="395">
        <v>0</v>
      </c>
      <c r="CB31" s="395">
        <v>0</v>
      </c>
      <c r="CC31" s="395">
        <v>0</v>
      </c>
      <c r="CD31" s="395">
        <v>3047</v>
      </c>
      <c r="CE31" s="395">
        <v>3047</v>
      </c>
      <c r="CF31" s="395">
        <v>3047</v>
      </c>
      <c r="CG31" s="395">
        <v>0</v>
      </c>
      <c r="CH31" s="395">
        <v>3047</v>
      </c>
    </row>
    <row r="32" spans="1:86" s="357" customFormat="1">
      <c r="A32" s="489" t="s">
        <v>825</v>
      </c>
      <c r="B32" s="354" t="s">
        <v>355</v>
      </c>
      <c r="C32" s="355" t="s">
        <v>226</v>
      </c>
      <c r="D32" s="355" t="s">
        <v>220</v>
      </c>
      <c r="E32" s="472">
        <v>1110</v>
      </c>
      <c r="F32" s="395">
        <v>0</v>
      </c>
      <c r="G32" s="395">
        <v>0</v>
      </c>
      <c r="H32" s="395">
        <v>2310000</v>
      </c>
      <c r="I32" s="395">
        <v>0</v>
      </c>
      <c r="J32" s="395">
        <v>90000</v>
      </c>
      <c r="K32" s="395">
        <v>0</v>
      </c>
      <c r="L32" s="395">
        <v>0</v>
      </c>
      <c r="M32" s="395">
        <v>240</v>
      </c>
      <c r="N32" s="395">
        <v>0</v>
      </c>
      <c r="O32" s="395">
        <v>0</v>
      </c>
      <c r="P32" s="395">
        <v>0</v>
      </c>
      <c r="Q32" s="395">
        <v>0</v>
      </c>
      <c r="R32" s="395">
        <v>0</v>
      </c>
      <c r="S32" s="395">
        <v>0</v>
      </c>
      <c r="T32" s="395">
        <v>0</v>
      </c>
      <c r="U32" s="395">
        <v>2400240</v>
      </c>
      <c r="V32" s="395">
        <v>650000</v>
      </c>
      <c r="W32" s="395">
        <v>50000</v>
      </c>
      <c r="X32" s="395">
        <v>450000</v>
      </c>
      <c r="Y32" s="395">
        <v>60000</v>
      </c>
      <c r="Z32" s="395">
        <v>91500</v>
      </c>
      <c r="AA32" s="395">
        <v>30750</v>
      </c>
      <c r="AB32" s="395">
        <v>0</v>
      </c>
      <c r="AC32" s="395">
        <v>5400</v>
      </c>
      <c r="AD32" s="395">
        <v>6000</v>
      </c>
      <c r="AE32" s="395">
        <v>0</v>
      </c>
      <c r="AF32" s="395">
        <v>0</v>
      </c>
      <c r="AG32" s="395">
        <v>12000</v>
      </c>
      <c r="AH32" s="395">
        <v>6000</v>
      </c>
      <c r="AI32" s="395">
        <v>5400</v>
      </c>
      <c r="AJ32" s="395">
        <v>3600</v>
      </c>
      <c r="AK32" s="395">
        <v>19800</v>
      </c>
      <c r="AL32" s="395">
        <v>17500</v>
      </c>
      <c r="AM32" s="395">
        <v>48816</v>
      </c>
      <c r="AN32" s="395">
        <v>622900</v>
      </c>
      <c r="AO32" s="395">
        <v>38500</v>
      </c>
      <c r="AP32" s="395">
        <v>9000</v>
      </c>
      <c r="AQ32" s="395">
        <v>55800</v>
      </c>
      <c r="AR32" s="395">
        <v>9227</v>
      </c>
      <c r="AS32" s="395">
        <v>0</v>
      </c>
      <c r="AT32" s="395">
        <v>21000</v>
      </c>
      <c r="AU32" s="395">
        <v>0</v>
      </c>
      <c r="AV32" s="395">
        <v>25000</v>
      </c>
      <c r="AW32" s="395">
        <v>144250</v>
      </c>
      <c r="AX32" s="395">
        <v>0</v>
      </c>
      <c r="AY32" s="395">
        <v>50000</v>
      </c>
      <c r="AZ32" s="395">
        <v>2432443</v>
      </c>
      <c r="BA32" s="395">
        <v>-32203</v>
      </c>
      <c r="BB32" s="395">
        <v>118989</v>
      </c>
      <c r="BC32" s="395">
        <v>86786</v>
      </c>
      <c r="BD32" s="395">
        <v>0</v>
      </c>
      <c r="BE32" s="395">
        <v>0</v>
      </c>
      <c r="BF32" s="395">
        <v>0</v>
      </c>
      <c r="BG32" s="395">
        <v>0</v>
      </c>
      <c r="BH32" s="395">
        <v>0</v>
      </c>
      <c r="BI32" s="395">
        <v>0</v>
      </c>
      <c r="BJ32" s="395">
        <v>0</v>
      </c>
      <c r="BK32" s="395">
        <v>0</v>
      </c>
      <c r="BL32" s="395">
        <v>0</v>
      </c>
      <c r="BM32" s="395">
        <v>0</v>
      </c>
      <c r="BN32" s="395">
        <v>86786</v>
      </c>
      <c r="BO32" s="395">
        <v>0</v>
      </c>
      <c r="BP32" s="395">
        <v>86786</v>
      </c>
      <c r="BQ32" s="395">
        <v>0</v>
      </c>
      <c r="BR32" s="395">
        <v>0</v>
      </c>
      <c r="BS32" s="395">
        <v>0</v>
      </c>
      <c r="BT32" s="395">
        <v>0</v>
      </c>
      <c r="BU32" s="395">
        <v>0</v>
      </c>
      <c r="BV32" s="395">
        <v>50000</v>
      </c>
      <c r="BW32" s="395">
        <v>50000</v>
      </c>
      <c r="BX32" s="395">
        <v>0</v>
      </c>
      <c r="BY32" s="395">
        <v>50000</v>
      </c>
      <c r="BZ32" s="395">
        <v>0</v>
      </c>
      <c r="CA32" s="395">
        <v>0</v>
      </c>
      <c r="CB32" s="395">
        <v>50000</v>
      </c>
      <c r="CC32" s="395">
        <v>0</v>
      </c>
      <c r="CD32" s="395">
        <v>0</v>
      </c>
      <c r="CE32" s="395">
        <v>0</v>
      </c>
      <c r="CF32" s="395">
        <v>0</v>
      </c>
      <c r="CG32" s="395">
        <v>0</v>
      </c>
      <c r="CH32" s="395">
        <v>0</v>
      </c>
    </row>
    <row r="33" spans="1:86" s="357" customFormat="1">
      <c r="A33" s="489" t="s">
        <v>825</v>
      </c>
      <c r="B33" s="354" t="s">
        <v>554</v>
      </c>
      <c r="C33" s="355" t="s">
        <v>740</v>
      </c>
      <c r="D33" s="355" t="s">
        <v>170</v>
      </c>
      <c r="E33" s="472">
        <v>2147</v>
      </c>
      <c r="F33" s="395">
        <v>833865</v>
      </c>
      <c r="G33" s="395">
        <v>0</v>
      </c>
      <c r="H33" s="395">
        <v>19256</v>
      </c>
      <c r="I33" s="395">
        <v>0</v>
      </c>
      <c r="J33" s="395">
        <v>21982</v>
      </c>
      <c r="K33" s="395">
        <v>1045</v>
      </c>
      <c r="L33" s="395">
        <v>0</v>
      </c>
      <c r="M33" s="395">
        <v>4567</v>
      </c>
      <c r="N33" s="395">
        <v>0</v>
      </c>
      <c r="O33" s="395">
        <v>0</v>
      </c>
      <c r="P33" s="395">
        <v>0</v>
      </c>
      <c r="Q33" s="395">
        <v>1300</v>
      </c>
      <c r="R33" s="395">
        <v>1500</v>
      </c>
      <c r="S33" s="395">
        <v>0</v>
      </c>
      <c r="T33" s="395">
        <v>51086</v>
      </c>
      <c r="U33" s="395">
        <v>934601</v>
      </c>
      <c r="V33" s="395">
        <v>451026</v>
      </c>
      <c r="W33" s="395">
        <v>0</v>
      </c>
      <c r="X33" s="395">
        <v>98336</v>
      </c>
      <c r="Y33" s="395">
        <v>29182</v>
      </c>
      <c r="Z33" s="395">
        <v>50817</v>
      </c>
      <c r="AA33" s="395">
        <v>0</v>
      </c>
      <c r="AB33" s="395">
        <v>53507</v>
      </c>
      <c r="AC33" s="395">
        <v>5740</v>
      </c>
      <c r="AD33" s="395">
        <v>5280</v>
      </c>
      <c r="AE33" s="395">
        <v>14132</v>
      </c>
      <c r="AF33" s="395">
        <v>4771</v>
      </c>
      <c r="AG33" s="395">
        <v>9060</v>
      </c>
      <c r="AH33" s="395">
        <v>3584</v>
      </c>
      <c r="AI33" s="395">
        <v>17832</v>
      </c>
      <c r="AJ33" s="395">
        <v>3500</v>
      </c>
      <c r="AK33" s="395">
        <v>17832</v>
      </c>
      <c r="AL33" s="395">
        <v>16800</v>
      </c>
      <c r="AM33" s="395">
        <v>10372</v>
      </c>
      <c r="AN33" s="395">
        <v>37874</v>
      </c>
      <c r="AO33" s="395">
        <v>4895</v>
      </c>
      <c r="AP33" s="395">
        <v>0</v>
      </c>
      <c r="AQ33" s="395">
        <v>6300</v>
      </c>
      <c r="AR33" s="395">
        <v>4873</v>
      </c>
      <c r="AS33" s="395">
        <v>0</v>
      </c>
      <c r="AT33" s="395">
        <v>52837</v>
      </c>
      <c r="AU33" s="395">
        <v>27750</v>
      </c>
      <c r="AV33" s="395">
        <v>19964</v>
      </c>
      <c r="AW33" s="395">
        <v>31451</v>
      </c>
      <c r="AX33" s="395">
        <v>0</v>
      </c>
      <c r="AY33" s="395">
        <v>0</v>
      </c>
      <c r="AZ33" s="395">
        <v>977715</v>
      </c>
      <c r="BA33" s="395">
        <v>-43114</v>
      </c>
      <c r="BB33" s="395">
        <v>218.03</v>
      </c>
      <c r="BC33" s="395">
        <v>-42895.97</v>
      </c>
      <c r="BD33" s="395">
        <v>0</v>
      </c>
      <c r="BE33" s="395">
        <v>33000</v>
      </c>
      <c r="BF33" s="395">
        <v>33000</v>
      </c>
      <c r="BG33" s="395">
        <v>0</v>
      </c>
      <c r="BH33" s="395">
        <v>3000</v>
      </c>
      <c r="BI33" s="395">
        <v>3000</v>
      </c>
      <c r="BJ33" s="395">
        <v>30000</v>
      </c>
      <c r="BK33" s="395">
        <v>0</v>
      </c>
      <c r="BL33" s="395">
        <v>30000</v>
      </c>
      <c r="BM33" s="395">
        <v>0</v>
      </c>
      <c r="BN33" s="395">
        <v>-42895.97</v>
      </c>
      <c r="BO33" s="395">
        <v>30000</v>
      </c>
      <c r="BP33" s="395">
        <v>-12895.970000000001</v>
      </c>
      <c r="BQ33" s="395">
        <v>0</v>
      </c>
      <c r="BR33" s="395">
        <v>0</v>
      </c>
      <c r="BS33" s="395">
        <v>0</v>
      </c>
      <c r="BT33" s="395">
        <v>6295</v>
      </c>
      <c r="BU33" s="395">
        <v>0</v>
      </c>
      <c r="BV33" s="395">
        <v>0</v>
      </c>
      <c r="BW33" s="395">
        <v>6295</v>
      </c>
      <c r="BX33" s="395">
        <v>0</v>
      </c>
      <c r="BY33" s="395">
        <v>4406.5</v>
      </c>
      <c r="BZ33" s="395">
        <v>0</v>
      </c>
      <c r="CA33" s="395">
        <v>0</v>
      </c>
      <c r="CB33" s="395">
        <v>4406.5</v>
      </c>
      <c r="CC33" s="395">
        <v>1888.5</v>
      </c>
      <c r="CD33" s="395">
        <v>-43.64</v>
      </c>
      <c r="CE33" s="395">
        <v>1844.86</v>
      </c>
      <c r="CF33" s="395">
        <v>1844.86</v>
      </c>
      <c r="CG33" s="395">
        <v>0</v>
      </c>
      <c r="CH33" s="395">
        <v>1844.86</v>
      </c>
    </row>
    <row r="34" spans="1:86" s="357" customFormat="1">
      <c r="A34" s="489" t="s">
        <v>825</v>
      </c>
      <c r="B34" s="354" t="s">
        <v>555</v>
      </c>
      <c r="C34" s="355" t="s">
        <v>741</v>
      </c>
      <c r="D34" s="355" t="s">
        <v>170</v>
      </c>
      <c r="E34" s="472">
        <v>2120</v>
      </c>
      <c r="F34" s="395">
        <v>2076658</v>
      </c>
      <c r="G34" s="395">
        <v>0</v>
      </c>
      <c r="H34" s="395">
        <v>32700</v>
      </c>
      <c r="I34" s="395">
        <v>0</v>
      </c>
      <c r="J34" s="395">
        <v>181923</v>
      </c>
      <c r="K34" s="395">
        <v>0</v>
      </c>
      <c r="L34" s="395">
        <v>0</v>
      </c>
      <c r="M34" s="395">
        <v>20000</v>
      </c>
      <c r="N34" s="395">
        <v>4000</v>
      </c>
      <c r="O34" s="395">
        <v>5000</v>
      </c>
      <c r="P34" s="395">
        <v>0</v>
      </c>
      <c r="Q34" s="395">
        <v>0</v>
      </c>
      <c r="R34" s="395">
        <v>0</v>
      </c>
      <c r="S34" s="395">
        <v>0</v>
      </c>
      <c r="T34" s="395">
        <v>67129</v>
      </c>
      <c r="U34" s="395">
        <v>2387410</v>
      </c>
      <c r="V34" s="395">
        <v>911481</v>
      </c>
      <c r="W34" s="395">
        <v>0</v>
      </c>
      <c r="X34" s="395">
        <v>857964</v>
      </c>
      <c r="Y34" s="395">
        <v>72507</v>
      </c>
      <c r="Z34" s="395">
        <v>113874</v>
      </c>
      <c r="AA34" s="395">
        <v>0</v>
      </c>
      <c r="AB34" s="395">
        <v>50937</v>
      </c>
      <c r="AC34" s="395">
        <v>1708</v>
      </c>
      <c r="AD34" s="395">
        <v>18000</v>
      </c>
      <c r="AE34" s="395">
        <v>25138</v>
      </c>
      <c r="AF34" s="395">
        <v>10288</v>
      </c>
      <c r="AG34" s="395">
        <v>38000</v>
      </c>
      <c r="AH34" s="395">
        <v>612</v>
      </c>
      <c r="AI34" s="395">
        <v>2300</v>
      </c>
      <c r="AJ34" s="395">
        <v>8000</v>
      </c>
      <c r="AK34" s="395">
        <v>23000</v>
      </c>
      <c r="AL34" s="395">
        <v>34907</v>
      </c>
      <c r="AM34" s="395">
        <v>5897</v>
      </c>
      <c r="AN34" s="395">
        <v>59217</v>
      </c>
      <c r="AO34" s="395">
        <v>10302</v>
      </c>
      <c r="AP34" s="395">
        <v>0</v>
      </c>
      <c r="AQ34" s="395">
        <v>25189</v>
      </c>
      <c r="AR34" s="395">
        <v>10721</v>
      </c>
      <c r="AS34" s="395">
        <v>0</v>
      </c>
      <c r="AT34" s="395">
        <v>117065</v>
      </c>
      <c r="AU34" s="395">
        <v>7650</v>
      </c>
      <c r="AV34" s="395">
        <v>23621</v>
      </c>
      <c r="AW34" s="395">
        <v>28404</v>
      </c>
      <c r="AX34" s="395">
        <v>0</v>
      </c>
      <c r="AY34" s="395">
        <v>0</v>
      </c>
      <c r="AZ34" s="395">
        <v>2456782</v>
      </c>
      <c r="BA34" s="395">
        <v>-69372</v>
      </c>
      <c r="BB34" s="395">
        <v>91653</v>
      </c>
      <c r="BC34" s="395">
        <v>22281</v>
      </c>
      <c r="BD34" s="395">
        <v>0</v>
      </c>
      <c r="BE34" s="395">
        <v>0</v>
      </c>
      <c r="BF34" s="395">
        <v>0</v>
      </c>
      <c r="BG34" s="395">
        <v>0</v>
      </c>
      <c r="BH34" s="395">
        <v>0</v>
      </c>
      <c r="BI34" s="395">
        <v>0</v>
      </c>
      <c r="BJ34" s="395">
        <v>0</v>
      </c>
      <c r="BK34" s="395">
        <v>0</v>
      </c>
      <c r="BL34" s="395">
        <v>0</v>
      </c>
      <c r="BM34" s="395">
        <v>0</v>
      </c>
      <c r="BN34" s="395">
        <v>22281</v>
      </c>
      <c r="BO34" s="395">
        <v>0</v>
      </c>
      <c r="BP34" s="395">
        <v>22281</v>
      </c>
      <c r="BQ34" s="395">
        <v>0</v>
      </c>
      <c r="BR34" s="395">
        <v>0</v>
      </c>
      <c r="BS34" s="395">
        <v>0</v>
      </c>
      <c r="BT34" s="395">
        <v>9173</v>
      </c>
      <c r="BU34" s="395">
        <v>0</v>
      </c>
      <c r="BV34" s="395">
        <v>0</v>
      </c>
      <c r="BW34" s="395">
        <v>9173</v>
      </c>
      <c r="BX34" s="395">
        <v>0</v>
      </c>
      <c r="BY34" s="395">
        <v>0</v>
      </c>
      <c r="BZ34" s="395">
        <v>0</v>
      </c>
      <c r="CA34" s="395">
        <v>0</v>
      </c>
      <c r="CB34" s="395">
        <v>0</v>
      </c>
      <c r="CC34" s="395">
        <v>9173</v>
      </c>
      <c r="CD34" s="395">
        <v>9173</v>
      </c>
      <c r="CE34" s="395">
        <v>18346</v>
      </c>
      <c r="CF34" s="395">
        <v>18346</v>
      </c>
      <c r="CG34" s="395">
        <v>0</v>
      </c>
      <c r="CH34" s="395">
        <v>18346</v>
      </c>
    </row>
    <row r="35" spans="1:86" s="357" customFormat="1">
      <c r="A35" s="489" t="s">
        <v>825</v>
      </c>
      <c r="B35" s="354" t="s">
        <v>356</v>
      </c>
      <c r="C35" s="355" t="s">
        <v>228</v>
      </c>
      <c r="D35" s="355" t="s">
        <v>220</v>
      </c>
      <c r="E35" s="472">
        <v>1106</v>
      </c>
      <c r="F35" s="395">
        <v>0</v>
      </c>
      <c r="G35" s="395">
        <v>0</v>
      </c>
      <c r="H35" s="395">
        <v>129254</v>
      </c>
      <c r="I35" s="395">
        <v>0</v>
      </c>
      <c r="J35" s="395">
        <v>0</v>
      </c>
      <c r="K35" s="395">
        <v>0</v>
      </c>
      <c r="L35" s="395">
        <v>0</v>
      </c>
      <c r="M35" s="395">
        <v>0</v>
      </c>
      <c r="N35" s="395">
        <v>0</v>
      </c>
      <c r="O35" s="395">
        <v>0</v>
      </c>
      <c r="P35" s="395">
        <v>0</v>
      </c>
      <c r="Q35" s="395">
        <v>0</v>
      </c>
      <c r="R35" s="395">
        <v>0</v>
      </c>
      <c r="S35" s="395">
        <v>0</v>
      </c>
      <c r="T35" s="395">
        <v>0</v>
      </c>
      <c r="U35" s="395">
        <v>129254</v>
      </c>
      <c r="V35" s="395">
        <v>48500</v>
      </c>
      <c r="W35" s="395">
        <v>0</v>
      </c>
      <c r="X35" s="395">
        <v>1510</v>
      </c>
      <c r="Y35" s="395">
        <v>0</v>
      </c>
      <c r="Z35" s="395">
        <v>11000</v>
      </c>
      <c r="AA35" s="395">
        <v>0</v>
      </c>
      <c r="AB35" s="395">
        <v>0</v>
      </c>
      <c r="AC35" s="395">
        <v>2200</v>
      </c>
      <c r="AD35" s="395">
        <v>4500</v>
      </c>
      <c r="AE35" s="395">
        <v>0</v>
      </c>
      <c r="AF35" s="395">
        <v>250</v>
      </c>
      <c r="AG35" s="395">
        <v>0</v>
      </c>
      <c r="AH35" s="395">
        <v>0</v>
      </c>
      <c r="AI35" s="395">
        <v>0</v>
      </c>
      <c r="AJ35" s="395">
        <v>0</v>
      </c>
      <c r="AK35" s="395">
        <v>0</v>
      </c>
      <c r="AL35" s="395">
        <v>0</v>
      </c>
      <c r="AM35" s="395">
        <v>0</v>
      </c>
      <c r="AN35" s="395">
        <v>5230</v>
      </c>
      <c r="AO35" s="395">
        <v>6800</v>
      </c>
      <c r="AP35" s="395">
        <v>0</v>
      </c>
      <c r="AQ35" s="395">
        <v>1200</v>
      </c>
      <c r="AR35" s="395">
        <v>120</v>
      </c>
      <c r="AS35" s="395">
        <v>0</v>
      </c>
      <c r="AT35" s="395">
        <v>200</v>
      </c>
      <c r="AU35" s="395">
        <v>6500</v>
      </c>
      <c r="AV35" s="395">
        <v>17000</v>
      </c>
      <c r="AW35" s="395">
        <v>19235</v>
      </c>
      <c r="AX35" s="395">
        <v>0</v>
      </c>
      <c r="AY35" s="395">
        <v>0</v>
      </c>
      <c r="AZ35" s="395">
        <v>124245</v>
      </c>
      <c r="BA35" s="395">
        <v>5009</v>
      </c>
      <c r="BB35" s="395">
        <v>52381.780000000006</v>
      </c>
      <c r="BC35" s="395">
        <v>57390.780000000006</v>
      </c>
      <c r="BD35" s="395">
        <v>0</v>
      </c>
      <c r="BE35" s="395">
        <v>0</v>
      </c>
      <c r="BF35" s="395">
        <v>0</v>
      </c>
      <c r="BG35" s="395">
        <v>0</v>
      </c>
      <c r="BH35" s="395">
        <v>0</v>
      </c>
      <c r="BI35" s="395">
        <v>0</v>
      </c>
      <c r="BJ35" s="395">
        <v>0</v>
      </c>
      <c r="BK35" s="395">
        <v>0</v>
      </c>
      <c r="BL35" s="395">
        <v>0</v>
      </c>
      <c r="BM35" s="395">
        <v>0</v>
      </c>
      <c r="BN35" s="395">
        <v>57390.780000000006</v>
      </c>
      <c r="BO35" s="395">
        <v>0</v>
      </c>
      <c r="BP35" s="395">
        <v>57390.780000000006</v>
      </c>
      <c r="BQ35" s="395">
        <v>0</v>
      </c>
      <c r="BR35" s="395">
        <v>0</v>
      </c>
      <c r="BS35" s="395">
        <v>0</v>
      </c>
      <c r="BT35" s="395">
        <v>4000</v>
      </c>
      <c r="BU35" s="395">
        <v>0</v>
      </c>
      <c r="BV35" s="395">
        <v>0</v>
      </c>
      <c r="BW35" s="395">
        <v>4000</v>
      </c>
      <c r="BX35" s="395">
        <v>0</v>
      </c>
      <c r="BY35" s="395">
        <v>0</v>
      </c>
      <c r="BZ35" s="395">
        <v>0</v>
      </c>
      <c r="CA35" s="395">
        <v>0</v>
      </c>
      <c r="CB35" s="395">
        <v>0</v>
      </c>
      <c r="CC35" s="395">
        <v>4000</v>
      </c>
      <c r="CD35" s="395">
        <v>8000</v>
      </c>
      <c r="CE35" s="395">
        <v>12000</v>
      </c>
      <c r="CF35" s="395">
        <v>12000</v>
      </c>
      <c r="CG35" s="395">
        <v>0</v>
      </c>
      <c r="CH35" s="395">
        <v>12000</v>
      </c>
    </row>
    <row r="36" spans="1:86" s="357" customFormat="1">
      <c r="A36" s="489" t="s">
        <v>825</v>
      </c>
      <c r="B36" s="354" t="s">
        <v>357</v>
      </c>
      <c r="C36" s="355" t="s">
        <v>230</v>
      </c>
      <c r="D36" s="355" t="s">
        <v>220</v>
      </c>
      <c r="E36" s="472">
        <v>1105</v>
      </c>
      <c r="F36" s="395">
        <v>0</v>
      </c>
      <c r="G36" s="395">
        <v>0</v>
      </c>
      <c r="H36" s="395">
        <v>295438</v>
      </c>
      <c r="I36" s="395">
        <v>0</v>
      </c>
      <c r="J36" s="395">
        <v>0</v>
      </c>
      <c r="K36" s="395">
        <v>0</v>
      </c>
      <c r="L36" s="395">
        <v>0</v>
      </c>
      <c r="M36" s="395">
        <v>0</v>
      </c>
      <c r="N36" s="395">
        <v>0</v>
      </c>
      <c r="O36" s="395">
        <v>0</v>
      </c>
      <c r="P36" s="395">
        <v>0</v>
      </c>
      <c r="Q36" s="395">
        <v>0</v>
      </c>
      <c r="R36" s="395">
        <v>0</v>
      </c>
      <c r="S36" s="395">
        <v>0</v>
      </c>
      <c r="T36" s="395">
        <v>0</v>
      </c>
      <c r="U36" s="395">
        <v>295438</v>
      </c>
      <c r="V36" s="395">
        <v>105000</v>
      </c>
      <c r="W36" s="395">
        <v>0</v>
      </c>
      <c r="X36" s="395">
        <v>25500</v>
      </c>
      <c r="Y36" s="395">
        <v>0</v>
      </c>
      <c r="Z36" s="395">
        <v>11000</v>
      </c>
      <c r="AA36" s="395">
        <v>0</v>
      </c>
      <c r="AB36" s="395">
        <v>0</v>
      </c>
      <c r="AC36" s="395">
        <v>2200</v>
      </c>
      <c r="AD36" s="395">
        <v>6500</v>
      </c>
      <c r="AE36" s="395">
        <v>0</v>
      </c>
      <c r="AF36" s="395">
        <v>435</v>
      </c>
      <c r="AG36" s="395">
        <v>0</v>
      </c>
      <c r="AH36" s="395">
        <v>0</v>
      </c>
      <c r="AI36" s="395">
        <v>0</v>
      </c>
      <c r="AJ36" s="395">
        <v>0</v>
      </c>
      <c r="AK36" s="395">
        <v>0</v>
      </c>
      <c r="AL36" s="395">
        <v>0</v>
      </c>
      <c r="AM36" s="395">
        <v>0</v>
      </c>
      <c r="AN36" s="395">
        <v>7100</v>
      </c>
      <c r="AO36" s="395">
        <v>11000</v>
      </c>
      <c r="AP36" s="395">
        <v>0</v>
      </c>
      <c r="AQ36" s="395">
        <v>3250</v>
      </c>
      <c r="AR36" s="395">
        <v>255</v>
      </c>
      <c r="AS36" s="395">
        <v>0</v>
      </c>
      <c r="AT36" s="395">
        <v>200</v>
      </c>
      <c r="AU36" s="395">
        <v>11000</v>
      </c>
      <c r="AV36" s="395">
        <v>92500</v>
      </c>
      <c r="AW36" s="395">
        <v>19235</v>
      </c>
      <c r="AX36" s="395">
        <v>0</v>
      </c>
      <c r="AY36" s="395">
        <v>0</v>
      </c>
      <c r="AZ36" s="395">
        <v>295175</v>
      </c>
      <c r="BA36" s="395">
        <v>263</v>
      </c>
      <c r="BB36" s="395">
        <v>56075</v>
      </c>
      <c r="BC36" s="395">
        <v>56338</v>
      </c>
      <c r="BD36" s="395">
        <v>0</v>
      </c>
      <c r="BE36" s="395">
        <v>0</v>
      </c>
      <c r="BF36" s="395">
        <v>0</v>
      </c>
      <c r="BG36" s="395">
        <v>0</v>
      </c>
      <c r="BH36" s="395">
        <v>0</v>
      </c>
      <c r="BI36" s="395">
        <v>0</v>
      </c>
      <c r="BJ36" s="395">
        <v>0</v>
      </c>
      <c r="BK36" s="395">
        <v>0</v>
      </c>
      <c r="BL36" s="395">
        <v>0</v>
      </c>
      <c r="BM36" s="395">
        <v>0</v>
      </c>
      <c r="BN36" s="395">
        <v>56338</v>
      </c>
      <c r="BO36" s="395">
        <v>0</v>
      </c>
      <c r="BP36" s="395">
        <v>56338</v>
      </c>
      <c r="BQ36" s="395">
        <v>0</v>
      </c>
      <c r="BR36" s="395">
        <v>0</v>
      </c>
      <c r="BS36" s="395">
        <v>0</v>
      </c>
      <c r="BT36" s="395">
        <v>4000</v>
      </c>
      <c r="BU36" s="395">
        <v>0</v>
      </c>
      <c r="BV36" s="395">
        <v>0</v>
      </c>
      <c r="BW36" s="395">
        <v>4000</v>
      </c>
      <c r="BX36" s="395">
        <v>0</v>
      </c>
      <c r="BY36" s="395">
        <v>0</v>
      </c>
      <c r="BZ36" s="395">
        <v>0</v>
      </c>
      <c r="CA36" s="395">
        <v>0</v>
      </c>
      <c r="CB36" s="395">
        <v>0</v>
      </c>
      <c r="CC36" s="395">
        <v>4000</v>
      </c>
      <c r="CD36" s="395">
        <v>8000</v>
      </c>
      <c r="CE36" s="395">
        <v>12000</v>
      </c>
      <c r="CF36" s="395">
        <v>12000</v>
      </c>
      <c r="CG36" s="395">
        <v>0</v>
      </c>
      <c r="CH36" s="395">
        <v>12000</v>
      </c>
    </row>
    <row r="37" spans="1:86" s="357" customFormat="1">
      <c r="A37" s="489" t="s">
        <v>825</v>
      </c>
      <c r="B37" s="354" t="s">
        <v>556</v>
      </c>
      <c r="C37" s="355" t="s">
        <v>742</v>
      </c>
      <c r="D37" s="355" t="s">
        <v>170</v>
      </c>
      <c r="E37" s="472">
        <v>2113</v>
      </c>
      <c r="F37" s="395">
        <v>1875470</v>
      </c>
      <c r="G37" s="395">
        <v>0</v>
      </c>
      <c r="H37" s="395">
        <v>6951</v>
      </c>
      <c r="I37" s="395">
        <v>0</v>
      </c>
      <c r="J37" s="395">
        <v>50720</v>
      </c>
      <c r="K37" s="395">
        <v>2395</v>
      </c>
      <c r="L37" s="395">
        <v>32707</v>
      </c>
      <c r="M37" s="395">
        <v>88423</v>
      </c>
      <c r="N37" s="395">
        <v>4700</v>
      </c>
      <c r="O37" s="395">
        <v>0</v>
      </c>
      <c r="P37" s="395">
        <v>0</v>
      </c>
      <c r="Q37" s="395">
        <v>0</v>
      </c>
      <c r="R37" s="395">
        <v>1900</v>
      </c>
      <c r="S37" s="395">
        <v>0</v>
      </c>
      <c r="T37" s="395">
        <v>109525</v>
      </c>
      <c r="U37" s="395">
        <v>2172791</v>
      </c>
      <c r="V37" s="395">
        <v>1105849</v>
      </c>
      <c r="W37" s="395">
        <v>9500</v>
      </c>
      <c r="X37" s="395">
        <v>296965</v>
      </c>
      <c r="Y37" s="395">
        <v>80001</v>
      </c>
      <c r="Z37" s="395">
        <v>99278</v>
      </c>
      <c r="AA37" s="395">
        <v>0</v>
      </c>
      <c r="AB37" s="395">
        <v>110282</v>
      </c>
      <c r="AC37" s="395">
        <v>9821</v>
      </c>
      <c r="AD37" s="395">
        <v>6271</v>
      </c>
      <c r="AE37" s="395">
        <v>30198</v>
      </c>
      <c r="AF37" s="395">
        <v>10079</v>
      </c>
      <c r="AG37" s="395">
        <v>26101</v>
      </c>
      <c r="AH37" s="395">
        <v>16332</v>
      </c>
      <c r="AI37" s="395">
        <v>1092</v>
      </c>
      <c r="AJ37" s="395">
        <v>5500</v>
      </c>
      <c r="AK37" s="395">
        <v>27458</v>
      </c>
      <c r="AL37" s="395">
        <v>43384</v>
      </c>
      <c r="AM37" s="395">
        <v>12935</v>
      </c>
      <c r="AN37" s="395">
        <v>47115</v>
      </c>
      <c r="AO37" s="395">
        <v>23847</v>
      </c>
      <c r="AP37" s="395">
        <v>0</v>
      </c>
      <c r="AQ37" s="395">
        <v>9599</v>
      </c>
      <c r="AR37" s="395">
        <v>10790</v>
      </c>
      <c r="AS37" s="395">
        <v>6307</v>
      </c>
      <c r="AT37" s="395">
        <v>134065</v>
      </c>
      <c r="AU37" s="395">
        <v>3000</v>
      </c>
      <c r="AV37" s="395">
        <v>17944</v>
      </c>
      <c r="AW37" s="395">
        <v>41612</v>
      </c>
      <c r="AX37" s="395">
        <v>0</v>
      </c>
      <c r="AY37" s="395">
        <v>0</v>
      </c>
      <c r="AZ37" s="395">
        <v>2185325</v>
      </c>
      <c r="BA37" s="395">
        <v>-12534</v>
      </c>
      <c r="BB37" s="395">
        <v>84477</v>
      </c>
      <c r="BC37" s="395">
        <v>71943</v>
      </c>
      <c r="BD37" s="395">
        <v>0</v>
      </c>
      <c r="BE37" s="395">
        <v>0</v>
      </c>
      <c r="BF37" s="395">
        <v>0</v>
      </c>
      <c r="BG37" s="395">
        <v>0</v>
      </c>
      <c r="BH37" s="395">
        <v>0</v>
      </c>
      <c r="BI37" s="395">
        <v>0</v>
      </c>
      <c r="BJ37" s="395">
        <v>0</v>
      </c>
      <c r="BK37" s="395">
        <v>0</v>
      </c>
      <c r="BL37" s="395">
        <v>0</v>
      </c>
      <c r="BM37" s="395">
        <v>0</v>
      </c>
      <c r="BN37" s="395">
        <v>71943</v>
      </c>
      <c r="BO37" s="395">
        <v>0</v>
      </c>
      <c r="BP37" s="395">
        <v>71943</v>
      </c>
      <c r="BQ37" s="395">
        <v>0</v>
      </c>
      <c r="BR37" s="395">
        <v>0</v>
      </c>
      <c r="BS37" s="395">
        <v>0</v>
      </c>
      <c r="BT37" s="395">
        <v>10040</v>
      </c>
      <c r="BU37" s="395">
        <v>0</v>
      </c>
      <c r="BV37" s="395">
        <v>0</v>
      </c>
      <c r="BW37" s="395">
        <v>10040</v>
      </c>
      <c r="BX37" s="395">
        <v>0</v>
      </c>
      <c r="BY37" s="395">
        <v>10040</v>
      </c>
      <c r="BZ37" s="395">
        <v>0</v>
      </c>
      <c r="CA37" s="395">
        <v>0</v>
      </c>
      <c r="CB37" s="395">
        <v>10040</v>
      </c>
      <c r="CC37" s="395">
        <v>0</v>
      </c>
      <c r="CD37" s="395">
        <v>0</v>
      </c>
      <c r="CE37" s="395">
        <v>0</v>
      </c>
      <c r="CF37" s="395">
        <v>0</v>
      </c>
      <c r="CG37" s="395">
        <v>0</v>
      </c>
      <c r="CH37" s="395">
        <v>0</v>
      </c>
    </row>
    <row r="38" spans="1:86" s="357" customFormat="1">
      <c r="A38" s="489" t="s">
        <v>825</v>
      </c>
      <c r="B38" s="354" t="s">
        <v>358</v>
      </c>
      <c r="C38" s="355" t="s">
        <v>394</v>
      </c>
      <c r="D38" s="355" t="s">
        <v>220</v>
      </c>
      <c r="E38" s="472">
        <v>1108</v>
      </c>
      <c r="F38" s="395">
        <v>783333</v>
      </c>
      <c r="G38" s="395">
        <v>0</v>
      </c>
      <c r="H38" s="395">
        <v>968480</v>
      </c>
      <c r="I38" s="395">
        <v>0</v>
      </c>
      <c r="J38" s="395">
        <v>43010</v>
      </c>
      <c r="K38" s="395">
        <v>2628</v>
      </c>
      <c r="L38" s="395">
        <v>30000</v>
      </c>
      <c r="M38" s="395">
        <v>127489.04</v>
      </c>
      <c r="N38" s="395">
        <v>5500</v>
      </c>
      <c r="O38" s="395">
        <v>0</v>
      </c>
      <c r="P38" s="395">
        <v>0</v>
      </c>
      <c r="Q38" s="395">
        <v>0</v>
      </c>
      <c r="R38" s="395">
        <v>0</v>
      </c>
      <c r="S38" s="395">
        <v>0</v>
      </c>
      <c r="T38" s="395">
        <v>0</v>
      </c>
      <c r="U38" s="395">
        <v>1960440.04</v>
      </c>
      <c r="V38" s="395">
        <v>607083</v>
      </c>
      <c r="W38" s="395">
        <v>0</v>
      </c>
      <c r="X38" s="395">
        <v>576761</v>
      </c>
      <c r="Y38" s="395">
        <v>45531</v>
      </c>
      <c r="Z38" s="395">
        <v>76908</v>
      </c>
      <c r="AA38" s="395">
        <v>0</v>
      </c>
      <c r="AB38" s="395">
        <v>36231</v>
      </c>
      <c r="AC38" s="395">
        <v>12000</v>
      </c>
      <c r="AD38" s="395">
        <v>20000</v>
      </c>
      <c r="AE38" s="395">
        <v>25000</v>
      </c>
      <c r="AF38" s="395">
        <v>2863.52</v>
      </c>
      <c r="AG38" s="395">
        <v>60585</v>
      </c>
      <c r="AH38" s="395">
        <v>3000</v>
      </c>
      <c r="AI38" s="395">
        <v>0</v>
      </c>
      <c r="AJ38" s="395">
        <v>3500</v>
      </c>
      <c r="AK38" s="395">
        <v>30000</v>
      </c>
      <c r="AL38" s="395">
        <v>36729</v>
      </c>
      <c r="AM38" s="395">
        <v>22000</v>
      </c>
      <c r="AN38" s="395">
        <v>40000</v>
      </c>
      <c r="AO38" s="395">
        <v>20000</v>
      </c>
      <c r="AP38" s="395">
        <v>5000</v>
      </c>
      <c r="AQ38" s="395">
        <v>40000</v>
      </c>
      <c r="AR38" s="395">
        <v>3947.71</v>
      </c>
      <c r="AS38" s="395">
        <v>131489.04</v>
      </c>
      <c r="AT38" s="395">
        <v>30000</v>
      </c>
      <c r="AU38" s="395">
        <v>20000</v>
      </c>
      <c r="AV38" s="395">
        <v>50993.34</v>
      </c>
      <c r="AW38" s="395">
        <v>30000</v>
      </c>
      <c r="AX38" s="395">
        <v>0</v>
      </c>
      <c r="AY38" s="395">
        <v>0</v>
      </c>
      <c r="AZ38" s="395">
        <v>1929621.61</v>
      </c>
      <c r="BA38" s="395">
        <v>30818.429999999935</v>
      </c>
      <c r="BB38" s="395">
        <v>11911</v>
      </c>
      <c r="BC38" s="395">
        <v>42729.429999999935</v>
      </c>
      <c r="BD38" s="395">
        <v>0</v>
      </c>
      <c r="BE38" s="395">
        <v>0</v>
      </c>
      <c r="BF38" s="395">
        <v>0</v>
      </c>
      <c r="BG38" s="395">
        <v>0</v>
      </c>
      <c r="BH38" s="395">
        <v>0</v>
      </c>
      <c r="BI38" s="395">
        <v>0</v>
      </c>
      <c r="BJ38" s="395">
        <v>0</v>
      </c>
      <c r="BK38" s="395">
        <v>0</v>
      </c>
      <c r="BL38" s="395">
        <v>0</v>
      </c>
      <c r="BM38" s="395">
        <v>0</v>
      </c>
      <c r="BN38" s="395">
        <v>42729.429999999935</v>
      </c>
      <c r="BO38" s="395">
        <v>0</v>
      </c>
      <c r="BP38" s="395">
        <v>42729.429999999935</v>
      </c>
      <c r="BQ38" s="395">
        <v>0</v>
      </c>
      <c r="BR38" s="395">
        <v>0</v>
      </c>
      <c r="BS38" s="395">
        <v>0</v>
      </c>
      <c r="BT38" s="395">
        <v>5788</v>
      </c>
      <c r="BU38" s="395">
        <v>0</v>
      </c>
      <c r="BV38" s="395">
        <v>0</v>
      </c>
      <c r="BW38" s="395">
        <v>5788</v>
      </c>
      <c r="BX38" s="395">
        <v>0</v>
      </c>
      <c r="BY38" s="395">
        <v>12000</v>
      </c>
      <c r="BZ38" s="395">
        <v>0</v>
      </c>
      <c r="CA38" s="395">
        <v>0</v>
      </c>
      <c r="CB38" s="395">
        <v>12000</v>
      </c>
      <c r="CC38" s="395">
        <v>-6212</v>
      </c>
      <c r="CD38" s="395">
        <v>23732</v>
      </c>
      <c r="CE38" s="395">
        <v>17520</v>
      </c>
      <c r="CF38" s="395">
        <v>17520</v>
      </c>
      <c r="CG38" s="395">
        <v>0</v>
      </c>
      <c r="CH38" s="395">
        <v>17520</v>
      </c>
    </row>
    <row r="39" spans="1:86" s="357" customFormat="1">
      <c r="A39" s="489" t="s">
        <v>825</v>
      </c>
      <c r="B39" s="354" t="s">
        <v>557</v>
      </c>
      <c r="C39" s="355" t="s">
        <v>743</v>
      </c>
      <c r="D39" s="355" t="s">
        <v>170</v>
      </c>
      <c r="E39" s="472">
        <v>2103</v>
      </c>
      <c r="F39" s="395">
        <v>1364449</v>
      </c>
      <c r="G39" s="395">
        <v>0</v>
      </c>
      <c r="H39" s="395">
        <v>36414</v>
      </c>
      <c r="I39" s="395">
        <v>0</v>
      </c>
      <c r="J39" s="395">
        <v>137580</v>
      </c>
      <c r="K39" s="395">
        <v>71228</v>
      </c>
      <c r="L39" s="395">
        <v>0</v>
      </c>
      <c r="M39" s="395">
        <v>69400</v>
      </c>
      <c r="N39" s="395">
        <v>0</v>
      </c>
      <c r="O39" s="395">
        <v>0</v>
      </c>
      <c r="P39" s="395">
        <v>0</v>
      </c>
      <c r="Q39" s="395">
        <v>0</v>
      </c>
      <c r="R39" s="395">
        <v>0</v>
      </c>
      <c r="S39" s="395">
        <v>0</v>
      </c>
      <c r="T39" s="395">
        <v>42334</v>
      </c>
      <c r="U39" s="395">
        <v>1721405</v>
      </c>
      <c r="V39" s="395">
        <v>681820</v>
      </c>
      <c r="W39" s="395">
        <v>0</v>
      </c>
      <c r="X39" s="395">
        <v>523805</v>
      </c>
      <c r="Y39" s="395">
        <v>56792</v>
      </c>
      <c r="Z39" s="395">
        <v>67901</v>
      </c>
      <c r="AA39" s="395">
        <v>0</v>
      </c>
      <c r="AB39" s="395">
        <v>30181</v>
      </c>
      <c r="AC39" s="395">
        <v>7745</v>
      </c>
      <c r="AD39" s="395">
        <v>14000</v>
      </c>
      <c r="AE39" s="395">
        <v>15512</v>
      </c>
      <c r="AF39" s="395">
        <v>6432</v>
      </c>
      <c r="AG39" s="395">
        <v>10200</v>
      </c>
      <c r="AH39" s="395">
        <v>2150</v>
      </c>
      <c r="AI39" s="395">
        <v>1050</v>
      </c>
      <c r="AJ39" s="395">
        <v>3800</v>
      </c>
      <c r="AK39" s="395">
        <v>20650</v>
      </c>
      <c r="AL39" s="395">
        <v>27855</v>
      </c>
      <c r="AM39" s="395">
        <v>7250</v>
      </c>
      <c r="AN39" s="395">
        <v>69841</v>
      </c>
      <c r="AO39" s="395">
        <v>16142</v>
      </c>
      <c r="AP39" s="395">
        <v>0</v>
      </c>
      <c r="AQ39" s="395">
        <v>16294</v>
      </c>
      <c r="AR39" s="395">
        <v>6078</v>
      </c>
      <c r="AS39" s="395">
        <v>0</v>
      </c>
      <c r="AT39" s="395">
        <v>70214</v>
      </c>
      <c r="AU39" s="395">
        <v>2000</v>
      </c>
      <c r="AV39" s="395">
        <v>15253</v>
      </c>
      <c r="AW39" s="395">
        <v>33475</v>
      </c>
      <c r="AX39" s="395">
        <v>0</v>
      </c>
      <c r="AY39" s="395">
        <v>0</v>
      </c>
      <c r="AZ39" s="395">
        <v>1706440</v>
      </c>
      <c r="BA39" s="395">
        <v>14965</v>
      </c>
      <c r="BB39" s="395">
        <v>73230</v>
      </c>
      <c r="BC39" s="395">
        <v>88195</v>
      </c>
      <c r="BD39" s="395">
        <v>0</v>
      </c>
      <c r="BE39" s="395">
        <v>0</v>
      </c>
      <c r="BF39" s="395">
        <v>0</v>
      </c>
      <c r="BG39" s="395">
        <v>0</v>
      </c>
      <c r="BH39" s="395">
        <v>1400</v>
      </c>
      <c r="BI39" s="395">
        <v>1400</v>
      </c>
      <c r="BJ39" s="395">
        <v>-1400</v>
      </c>
      <c r="BK39" s="395">
        <v>1400</v>
      </c>
      <c r="BL39" s="395">
        <v>0</v>
      </c>
      <c r="BM39" s="395">
        <v>0</v>
      </c>
      <c r="BN39" s="395">
        <v>88195</v>
      </c>
      <c r="BO39" s="395">
        <v>0</v>
      </c>
      <c r="BP39" s="395">
        <v>88195</v>
      </c>
      <c r="BQ39" s="395">
        <v>0</v>
      </c>
      <c r="BR39" s="395">
        <v>0</v>
      </c>
      <c r="BS39" s="395">
        <v>0</v>
      </c>
      <c r="BT39" s="395">
        <v>6970</v>
      </c>
      <c r="BU39" s="395">
        <v>0</v>
      </c>
      <c r="BV39" s="395">
        <v>0</v>
      </c>
      <c r="BW39" s="395">
        <v>6970</v>
      </c>
      <c r="BX39" s="395">
        <v>0</v>
      </c>
      <c r="BY39" s="395">
        <v>8810</v>
      </c>
      <c r="BZ39" s="395">
        <v>0</v>
      </c>
      <c r="CA39" s="395">
        <v>0</v>
      </c>
      <c r="CB39" s="395">
        <v>8810</v>
      </c>
      <c r="CC39" s="395">
        <v>-1840</v>
      </c>
      <c r="CD39" s="395">
        <v>1840</v>
      </c>
      <c r="CE39" s="395">
        <v>0</v>
      </c>
      <c r="CF39" s="395">
        <v>0</v>
      </c>
      <c r="CG39" s="395">
        <v>0</v>
      </c>
      <c r="CH39" s="395">
        <v>0</v>
      </c>
    </row>
    <row r="40" spans="1:86" s="357" customFormat="1">
      <c r="A40" s="489" t="s">
        <v>825</v>
      </c>
      <c r="B40" s="354" t="s">
        <v>537</v>
      </c>
      <c r="C40" s="355" t="s">
        <v>393</v>
      </c>
      <c r="D40" s="355" t="s">
        <v>170</v>
      </c>
      <c r="E40" s="472">
        <v>2084</v>
      </c>
      <c r="F40" s="395">
        <v>1997817</v>
      </c>
      <c r="G40" s="395">
        <v>0</v>
      </c>
      <c r="H40" s="395">
        <v>7424</v>
      </c>
      <c r="I40" s="395">
        <v>0</v>
      </c>
      <c r="J40" s="395">
        <v>281155</v>
      </c>
      <c r="K40" s="395">
        <v>34116.949999999997</v>
      </c>
      <c r="L40" s="395">
        <v>0</v>
      </c>
      <c r="M40" s="395">
        <v>6000</v>
      </c>
      <c r="N40" s="395">
        <v>5000</v>
      </c>
      <c r="O40" s="395">
        <v>0</v>
      </c>
      <c r="P40" s="395">
        <v>0</v>
      </c>
      <c r="Q40" s="395">
        <v>8000</v>
      </c>
      <c r="R40" s="395">
        <v>0</v>
      </c>
      <c r="S40" s="395">
        <v>0</v>
      </c>
      <c r="T40" s="395">
        <v>65998</v>
      </c>
      <c r="U40" s="395">
        <v>2405510.9500000002</v>
      </c>
      <c r="V40" s="395">
        <v>984916</v>
      </c>
      <c r="W40" s="395">
        <v>0</v>
      </c>
      <c r="X40" s="395">
        <v>553048</v>
      </c>
      <c r="Y40" s="395">
        <v>37181</v>
      </c>
      <c r="Z40" s="395">
        <v>136236</v>
      </c>
      <c r="AA40" s="395">
        <v>0</v>
      </c>
      <c r="AB40" s="395">
        <v>37328</v>
      </c>
      <c r="AC40" s="395">
        <v>12394</v>
      </c>
      <c r="AD40" s="395">
        <v>12850</v>
      </c>
      <c r="AE40" s="395">
        <v>15323</v>
      </c>
      <c r="AF40" s="395">
        <v>9724</v>
      </c>
      <c r="AG40" s="395">
        <v>33149</v>
      </c>
      <c r="AH40" s="395">
        <v>3490</v>
      </c>
      <c r="AI40" s="395">
        <v>55032</v>
      </c>
      <c r="AJ40" s="395">
        <v>6500</v>
      </c>
      <c r="AK40" s="395">
        <v>25500</v>
      </c>
      <c r="AL40" s="395">
        <v>28594</v>
      </c>
      <c r="AM40" s="395">
        <v>15328</v>
      </c>
      <c r="AN40" s="395">
        <v>122241</v>
      </c>
      <c r="AO40" s="395">
        <v>18155</v>
      </c>
      <c r="AP40" s="395">
        <v>0</v>
      </c>
      <c r="AQ40" s="395">
        <v>39004</v>
      </c>
      <c r="AR40" s="395">
        <v>9199</v>
      </c>
      <c r="AS40" s="395">
        <v>0</v>
      </c>
      <c r="AT40" s="395">
        <v>118753</v>
      </c>
      <c r="AU40" s="395">
        <v>61400</v>
      </c>
      <c r="AV40" s="395">
        <v>35518</v>
      </c>
      <c r="AW40" s="395">
        <v>23075</v>
      </c>
      <c r="AX40" s="395">
        <v>0</v>
      </c>
      <c r="AY40" s="395">
        <v>0</v>
      </c>
      <c r="AZ40" s="395">
        <v>2393938</v>
      </c>
      <c r="BA40" s="395">
        <v>11572.950000000186</v>
      </c>
      <c r="BB40" s="395">
        <v>115612</v>
      </c>
      <c r="BC40" s="395">
        <v>127184.95000000019</v>
      </c>
      <c r="BD40" s="395">
        <v>0</v>
      </c>
      <c r="BE40" s="395">
        <v>0</v>
      </c>
      <c r="BF40" s="395">
        <v>0</v>
      </c>
      <c r="BG40" s="395">
        <v>0</v>
      </c>
      <c r="BH40" s="395">
        <v>0</v>
      </c>
      <c r="BI40" s="395">
        <v>0</v>
      </c>
      <c r="BJ40" s="395">
        <v>0</v>
      </c>
      <c r="BK40" s="395">
        <v>0</v>
      </c>
      <c r="BL40" s="395">
        <v>0</v>
      </c>
      <c r="BM40" s="395">
        <v>0</v>
      </c>
      <c r="BN40" s="395">
        <v>127184.95000000019</v>
      </c>
      <c r="BO40" s="395">
        <v>0</v>
      </c>
      <c r="BP40" s="395">
        <v>127184.95000000019</v>
      </c>
      <c r="BQ40" s="395">
        <v>0</v>
      </c>
      <c r="BR40" s="395">
        <v>0</v>
      </c>
      <c r="BS40" s="395">
        <v>0</v>
      </c>
      <c r="BT40" s="395">
        <v>9108</v>
      </c>
      <c r="BU40" s="395">
        <v>0</v>
      </c>
      <c r="BV40" s="395">
        <v>0</v>
      </c>
      <c r="BW40" s="395">
        <v>9108</v>
      </c>
      <c r="BX40" s="395">
        <v>0</v>
      </c>
      <c r="BY40" s="395">
        <v>20445.510000000002</v>
      </c>
      <c r="BZ40" s="395">
        <v>0</v>
      </c>
      <c r="CA40" s="395">
        <v>0</v>
      </c>
      <c r="CB40" s="395">
        <v>20445.510000000002</v>
      </c>
      <c r="CC40" s="395">
        <v>-11337.510000000002</v>
      </c>
      <c r="CD40" s="395">
        <v>11337.51</v>
      </c>
      <c r="CE40" s="395">
        <v>0</v>
      </c>
      <c r="CF40" s="395">
        <v>0</v>
      </c>
      <c r="CG40" s="395">
        <v>0</v>
      </c>
      <c r="CH40" s="395">
        <v>0</v>
      </c>
    </row>
    <row r="41" spans="1:86" s="357" customFormat="1">
      <c r="A41" s="489" t="s">
        <v>825</v>
      </c>
      <c r="B41" s="354" t="s">
        <v>559</v>
      </c>
      <c r="C41" s="355" t="s">
        <v>745</v>
      </c>
      <c r="D41" s="355" t="s">
        <v>170</v>
      </c>
      <c r="E41" s="472">
        <v>2065</v>
      </c>
      <c r="F41" s="395">
        <v>1827821</v>
      </c>
      <c r="G41" s="395">
        <v>0</v>
      </c>
      <c r="H41" s="395">
        <v>13802</v>
      </c>
      <c r="I41" s="395">
        <v>0</v>
      </c>
      <c r="J41" s="395">
        <v>242060</v>
      </c>
      <c r="K41" s="395">
        <v>0</v>
      </c>
      <c r="L41" s="395">
        <v>2200</v>
      </c>
      <c r="M41" s="395">
        <v>2744</v>
      </c>
      <c r="N41" s="395">
        <v>1800</v>
      </c>
      <c r="O41" s="395">
        <v>30500</v>
      </c>
      <c r="P41" s="395">
        <v>0</v>
      </c>
      <c r="Q41" s="395">
        <v>2700</v>
      </c>
      <c r="R41" s="395">
        <v>0</v>
      </c>
      <c r="S41" s="395">
        <v>0</v>
      </c>
      <c r="T41" s="395">
        <v>57079</v>
      </c>
      <c r="U41" s="395">
        <v>2180706</v>
      </c>
      <c r="V41" s="395">
        <v>753945</v>
      </c>
      <c r="W41" s="395">
        <v>0</v>
      </c>
      <c r="X41" s="395">
        <v>456728</v>
      </c>
      <c r="Y41" s="395">
        <v>20837</v>
      </c>
      <c r="Z41" s="395">
        <v>83205</v>
      </c>
      <c r="AA41" s="395">
        <v>0</v>
      </c>
      <c r="AB41" s="395">
        <v>78020</v>
      </c>
      <c r="AC41" s="395">
        <v>9022</v>
      </c>
      <c r="AD41" s="395">
        <v>10000</v>
      </c>
      <c r="AE41" s="395">
        <v>28652</v>
      </c>
      <c r="AF41" s="395">
        <v>8363</v>
      </c>
      <c r="AG41" s="395">
        <v>10000</v>
      </c>
      <c r="AH41" s="395">
        <v>2900</v>
      </c>
      <c r="AI41" s="395">
        <v>41404</v>
      </c>
      <c r="AJ41" s="395">
        <v>4500</v>
      </c>
      <c r="AK41" s="395">
        <v>38000</v>
      </c>
      <c r="AL41" s="395">
        <v>34757</v>
      </c>
      <c r="AM41" s="395">
        <v>19700</v>
      </c>
      <c r="AN41" s="395">
        <v>70491</v>
      </c>
      <c r="AO41" s="395">
        <v>25000</v>
      </c>
      <c r="AP41" s="395">
        <v>0</v>
      </c>
      <c r="AQ41" s="395">
        <v>36900</v>
      </c>
      <c r="AR41" s="395">
        <v>7880</v>
      </c>
      <c r="AS41" s="395">
        <v>0</v>
      </c>
      <c r="AT41" s="395">
        <v>127098</v>
      </c>
      <c r="AU41" s="395">
        <v>100000</v>
      </c>
      <c r="AV41" s="395">
        <v>77621</v>
      </c>
      <c r="AW41" s="395">
        <v>81683</v>
      </c>
      <c r="AX41" s="395">
        <v>0</v>
      </c>
      <c r="AY41" s="395">
        <v>0</v>
      </c>
      <c r="AZ41" s="395">
        <v>2126706</v>
      </c>
      <c r="BA41" s="395">
        <v>54000</v>
      </c>
      <c r="BB41" s="395">
        <v>69251.039999999994</v>
      </c>
      <c r="BC41" s="395">
        <v>123251.04</v>
      </c>
      <c r="BD41" s="395">
        <v>0</v>
      </c>
      <c r="BE41" s="395">
        <v>0</v>
      </c>
      <c r="BF41" s="395">
        <v>0</v>
      </c>
      <c r="BG41" s="395">
        <v>0</v>
      </c>
      <c r="BH41" s="395">
        <v>0</v>
      </c>
      <c r="BI41" s="395">
        <v>0</v>
      </c>
      <c r="BJ41" s="395">
        <v>0</v>
      </c>
      <c r="BK41" s="395">
        <v>0</v>
      </c>
      <c r="BL41" s="395">
        <v>0</v>
      </c>
      <c r="BM41" s="395">
        <v>0</v>
      </c>
      <c r="BN41" s="395">
        <v>123251.04</v>
      </c>
      <c r="BO41" s="395">
        <v>0</v>
      </c>
      <c r="BP41" s="395">
        <v>123251.04</v>
      </c>
      <c r="BQ41" s="395">
        <v>0</v>
      </c>
      <c r="BR41" s="395">
        <v>0</v>
      </c>
      <c r="BS41" s="395">
        <v>0</v>
      </c>
      <c r="BT41" s="395">
        <v>8358</v>
      </c>
      <c r="BU41" s="395">
        <v>0</v>
      </c>
      <c r="BV41" s="395">
        <v>0</v>
      </c>
      <c r="BW41" s="395">
        <v>8358</v>
      </c>
      <c r="BX41" s="395">
        <v>0</v>
      </c>
      <c r="BY41" s="395">
        <v>5000</v>
      </c>
      <c r="BZ41" s="395">
        <v>0</v>
      </c>
      <c r="CA41" s="395">
        <v>0</v>
      </c>
      <c r="CB41" s="395">
        <v>5000</v>
      </c>
      <c r="CC41" s="395">
        <v>3358</v>
      </c>
      <c r="CD41" s="395">
        <v>1045.5800000000017</v>
      </c>
      <c r="CE41" s="395">
        <v>4403.5800000000017</v>
      </c>
      <c r="CF41" s="395">
        <v>4403.5800000000017</v>
      </c>
      <c r="CG41" s="395">
        <v>0</v>
      </c>
      <c r="CH41" s="395">
        <v>4403.5800000000017</v>
      </c>
    </row>
    <row r="42" spans="1:86" s="357" customFormat="1">
      <c r="A42" s="489" t="s">
        <v>825</v>
      </c>
      <c r="B42" s="354" t="s">
        <v>560</v>
      </c>
      <c r="C42" s="355" t="s">
        <v>746</v>
      </c>
      <c r="D42" s="355" t="s">
        <v>170</v>
      </c>
      <c r="E42" s="472">
        <v>5201</v>
      </c>
      <c r="F42" s="395">
        <v>939936</v>
      </c>
      <c r="G42" s="395">
        <v>0</v>
      </c>
      <c r="H42" s="395">
        <v>20708</v>
      </c>
      <c r="I42" s="395">
        <v>0</v>
      </c>
      <c r="J42" s="395">
        <v>44130</v>
      </c>
      <c r="K42" s="395">
        <v>1960</v>
      </c>
      <c r="L42" s="395">
        <v>1370</v>
      </c>
      <c r="M42" s="395">
        <v>139988</v>
      </c>
      <c r="N42" s="395">
        <v>22921</v>
      </c>
      <c r="O42" s="395">
        <v>0</v>
      </c>
      <c r="P42" s="395">
        <v>0</v>
      </c>
      <c r="Q42" s="395">
        <v>13300</v>
      </c>
      <c r="R42" s="395">
        <v>2000</v>
      </c>
      <c r="S42" s="395">
        <v>0</v>
      </c>
      <c r="T42" s="395">
        <v>56486</v>
      </c>
      <c r="U42" s="395">
        <v>1242799</v>
      </c>
      <c r="V42" s="395">
        <v>508823</v>
      </c>
      <c r="W42" s="395">
        <v>0</v>
      </c>
      <c r="X42" s="395">
        <v>308541</v>
      </c>
      <c r="Y42" s="395">
        <v>46693</v>
      </c>
      <c r="Z42" s="395">
        <v>39708</v>
      </c>
      <c r="AA42" s="395">
        <v>48277</v>
      </c>
      <c r="AB42" s="395">
        <v>23368</v>
      </c>
      <c r="AC42" s="395">
        <v>60</v>
      </c>
      <c r="AD42" s="395">
        <v>2000</v>
      </c>
      <c r="AE42" s="395">
        <v>11845</v>
      </c>
      <c r="AF42" s="395">
        <v>2634</v>
      </c>
      <c r="AG42" s="395">
        <v>7900</v>
      </c>
      <c r="AH42" s="395">
        <v>0</v>
      </c>
      <c r="AI42" s="395">
        <v>0</v>
      </c>
      <c r="AJ42" s="395">
        <v>3455</v>
      </c>
      <c r="AK42" s="395">
        <v>28150</v>
      </c>
      <c r="AL42" s="395">
        <v>2904</v>
      </c>
      <c r="AM42" s="395">
        <v>6799</v>
      </c>
      <c r="AN42" s="395">
        <v>41173</v>
      </c>
      <c r="AO42" s="395">
        <v>4500</v>
      </c>
      <c r="AP42" s="395">
        <v>0</v>
      </c>
      <c r="AQ42" s="395">
        <v>17112</v>
      </c>
      <c r="AR42" s="395">
        <v>15419</v>
      </c>
      <c r="AS42" s="395">
        <v>0</v>
      </c>
      <c r="AT42" s="395">
        <v>31410</v>
      </c>
      <c r="AU42" s="395">
        <v>0</v>
      </c>
      <c r="AV42" s="395">
        <v>808</v>
      </c>
      <c r="AW42" s="395">
        <v>64385</v>
      </c>
      <c r="AX42" s="395">
        <v>0</v>
      </c>
      <c r="AY42" s="395">
        <v>0</v>
      </c>
      <c r="AZ42" s="395">
        <v>1215964</v>
      </c>
      <c r="BA42" s="395">
        <v>26835</v>
      </c>
      <c r="BB42" s="395">
        <v>14485</v>
      </c>
      <c r="BC42" s="395">
        <v>41320</v>
      </c>
      <c r="BD42" s="395">
        <v>0</v>
      </c>
      <c r="BE42" s="395">
        <v>0</v>
      </c>
      <c r="BF42" s="395">
        <v>0</v>
      </c>
      <c r="BG42" s="395">
        <v>0</v>
      </c>
      <c r="BH42" s="395">
        <v>0</v>
      </c>
      <c r="BI42" s="395">
        <v>0</v>
      </c>
      <c r="BJ42" s="395">
        <v>0</v>
      </c>
      <c r="BK42" s="395">
        <v>0</v>
      </c>
      <c r="BL42" s="395">
        <v>0</v>
      </c>
      <c r="BM42" s="395">
        <v>0</v>
      </c>
      <c r="BN42" s="395">
        <v>41320</v>
      </c>
      <c r="BO42" s="395">
        <v>0</v>
      </c>
      <c r="BP42" s="395">
        <v>41320</v>
      </c>
      <c r="BQ42" s="395">
        <v>0</v>
      </c>
      <c r="BR42" s="395">
        <v>0</v>
      </c>
      <c r="BS42" s="395">
        <v>0</v>
      </c>
      <c r="BT42" s="395">
        <v>6572</v>
      </c>
      <c r="BU42" s="395">
        <v>0</v>
      </c>
      <c r="BV42" s="395">
        <v>0</v>
      </c>
      <c r="BW42" s="395">
        <v>6572</v>
      </c>
      <c r="BX42" s="395">
        <v>0</v>
      </c>
      <c r="BY42" s="395">
        <v>4000</v>
      </c>
      <c r="BZ42" s="395">
        <v>6000</v>
      </c>
      <c r="CA42" s="395">
        <v>0</v>
      </c>
      <c r="CB42" s="395">
        <v>10000</v>
      </c>
      <c r="CC42" s="395">
        <v>-3428</v>
      </c>
      <c r="CD42" s="395">
        <v>4408</v>
      </c>
      <c r="CE42" s="395">
        <v>980</v>
      </c>
      <c r="CF42" s="395">
        <v>980</v>
      </c>
      <c r="CG42" s="395">
        <v>0</v>
      </c>
      <c r="CH42" s="395">
        <v>980</v>
      </c>
    </row>
    <row r="43" spans="1:86" s="357" customFormat="1">
      <c r="A43" s="489" t="s">
        <v>825</v>
      </c>
      <c r="B43" s="354" t="s">
        <v>561</v>
      </c>
      <c r="C43" s="355" t="s">
        <v>747</v>
      </c>
      <c r="D43" s="355" t="s">
        <v>170</v>
      </c>
      <c r="E43" s="354">
        <v>2027</v>
      </c>
      <c r="F43" s="395">
        <v>1802642</v>
      </c>
      <c r="G43" s="395">
        <v>0</v>
      </c>
      <c r="H43" s="395">
        <v>24385</v>
      </c>
      <c r="I43" s="395">
        <v>0</v>
      </c>
      <c r="J43" s="395">
        <v>163857</v>
      </c>
      <c r="K43" s="395">
        <v>100</v>
      </c>
      <c r="L43" s="395">
        <v>0</v>
      </c>
      <c r="M43" s="395">
        <v>2000</v>
      </c>
      <c r="N43" s="395">
        <v>5000</v>
      </c>
      <c r="O43" s="395">
        <v>3000</v>
      </c>
      <c r="P43" s="395">
        <v>3000</v>
      </c>
      <c r="Q43" s="395">
        <v>9000</v>
      </c>
      <c r="R43" s="395">
        <v>1000</v>
      </c>
      <c r="S43" s="395">
        <v>0</v>
      </c>
      <c r="T43" s="395">
        <v>93366</v>
      </c>
      <c r="U43" s="395">
        <v>2107350</v>
      </c>
      <c r="V43" s="395">
        <v>1036643</v>
      </c>
      <c r="W43" s="395">
        <v>0</v>
      </c>
      <c r="X43" s="395">
        <v>456520</v>
      </c>
      <c r="Y43" s="395">
        <v>29972</v>
      </c>
      <c r="Z43" s="395">
        <v>80878</v>
      </c>
      <c r="AA43" s="395">
        <v>0</v>
      </c>
      <c r="AB43" s="395">
        <v>7728</v>
      </c>
      <c r="AC43" s="395">
        <v>5000</v>
      </c>
      <c r="AD43" s="395">
        <v>4000</v>
      </c>
      <c r="AE43" s="395">
        <v>25563</v>
      </c>
      <c r="AF43" s="395">
        <v>10473</v>
      </c>
      <c r="AG43" s="395">
        <v>17180</v>
      </c>
      <c r="AH43" s="395">
        <v>1030</v>
      </c>
      <c r="AI43" s="395">
        <v>43942</v>
      </c>
      <c r="AJ43" s="395">
        <v>6000</v>
      </c>
      <c r="AK43" s="395">
        <v>25000</v>
      </c>
      <c r="AL43" s="395">
        <v>25390</v>
      </c>
      <c r="AM43" s="395">
        <v>14100</v>
      </c>
      <c r="AN43" s="395">
        <v>69318</v>
      </c>
      <c r="AO43" s="395">
        <v>14000</v>
      </c>
      <c r="AP43" s="395">
        <v>0</v>
      </c>
      <c r="AQ43" s="395">
        <v>13900</v>
      </c>
      <c r="AR43" s="395">
        <v>10839</v>
      </c>
      <c r="AS43" s="395">
        <v>0</v>
      </c>
      <c r="AT43" s="395">
        <v>122877</v>
      </c>
      <c r="AU43" s="395">
        <v>45000</v>
      </c>
      <c r="AV43" s="395">
        <v>12000</v>
      </c>
      <c r="AW43" s="395">
        <v>23538</v>
      </c>
      <c r="AX43" s="395">
        <v>0</v>
      </c>
      <c r="AY43" s="395">
        <v>0</v>
      </c>
      <c r="AZ43" s="395">
        <v>2100891</v>
      </c>
      <c r="BA43" s="395">
        <v>6459</v>
      </c>
      <c r="BB43" s="395">
        <v>111941</v>
      </c>
      <c r="BC43" s="395">
        <v>118400</v>
      </c>
      <c r="BD43" s="395">
        <v>0</v>
      </c>
      <c r="BE43" s="395">
        <v>0</v>
      </c>
      <c r="BF43" s="395">
        <v>0</v>
      </c>
      <c r="BG43" s="395">
        <v>0</v>
      </c>
      <c r="BH43" s="395">
        <v>0</v>
      </c>
      <c r="BI43" s="395">
        <v>0</v>
      </c>
      <c r="BJ43" s="395">
        <v>0</v>
      </c>
      <c r="BK43" s="395">
        <v>0</v>
      </c>
      <c r="BL43" s="395">
        <v>0</v>
      </c>
      <c r="BM43" s="395">
        <v>0</v>
      </c>
      <c r="BN43" s="395">
        <v>118400</v>
      </c>
      <c r="BO43" s="395">
        <v>0</v>
      </c>
      <c r="BP43" s="395">
        <v>118400</v>
      </c>
      <c r="BQ43" s="395">
        <v>0</v>
      </c>
      <c r="BR43" s="395">
        <v>0</v>
      </c>
      <c r="BS43" s="395">
        <v>0</v>
      </c>
      <c r="BT43" s="395">
        <v>0</v>
      </c>
      <c r="BU43" s="395">
        <v>8961</v>
      </c>
      <c r="BV43" s="395">
        <v>0</v>
      </c>
      <c r="BW43" s="395">
        <v>8961</v>
      </c>
      <c r="BX43" s="395">
        <v>0</v>
      </c>
      <c r="BY43" s="395">
        <v>0</v>
      </c>
      <c r="BZ43" s="395">
        <v>0</v>
      </c>
      <c r="CA43" s="395">
        <v>0</v>
      </c>
      <c r="CB43" s="395">
        <v>0</v>
      </c>
      <c r="CC43" s="395">
        <v>8961</v>
      </c>
      <c r="CD43" s="395">
        <v>0</v>
      </c>
      <c r="CE43" s="395">
        <v>8961</v>
      </c>
      <c r="CF43" s="395">
        <v>8961</v>
      </c>
      <c r="CG43" s="395">
        <v>0</v>
      </c>
      <c r="CH43" s="395">
        <v>8961</v>
      </c>
    </row>
    <row r="44" spans="1:86" s="357" customFormat="1">
      <c r="A44" s="489" t="s">
        <v>825</v>
      </c>
      <c r="B44" s="354" t="s">
        <v>562</v>
      </c>
      <c r="C44" s="355" t="s">
        <v>748</v>
      </c>
      <c r="D44" s="355" t="s">
        <v>170</v>
      </c>
      <c r="E44" s="472">
        <v>2182</v>
      </c>
      <c r="F44" s="395">
        <v>2247217</v>
      </c>
      <c r="G44" s="395">
        <v>0</v>
      </c>
      <c r="H44" s="395">
        <v>25741</v>
      </c>
      <c r="I44" s="395">
        <v>0</v>
      </c>
      <c r="J44" s="395">
        <v>180513</v>
      </c>
      <c r="K44" s="395">
        <v>16154</v>
      </c>
      <c r="L44" s="395">
        <v>9428</v>
      </c>
      <c r="M44" s="395">
        <v>4275</v>
      </c>
      <c r="N44" s="395">
        <v>9500</v>
      </c>
      <c r="O44" s="395">
        <v>0</v>
      </c>
      <c r="P44" s="395">
        <v>0</v>
      </c>
      <c r="Q44" s="395">
        <v>22000</v>
      </c>
      <c r="R44" s="395">
        <v>0</v>
      </c>
      <c r="S44" s="395">
        <v>0</v>
      </c>
      <c r="T44" s="395">
        <v>77940</v>
      </c>
      <c r="U44" s="395">
        <v>2592768</v>
      </c>
      <c r="V44" s="395">
        <v>1041006</v>
      </c>
      <c r="W44" s="395">
        <v>0</v>
      </c>
      <c r="X44" s="395">
        <v>707201</v>
      </c>
      <c r="Y44" s="395">
        <v>0</v>
      </c>
      <c r="Z44" s="395">
        <v>178812</v>
      </c>
      <c r="AA44" s="395">
        <v>0</v>
      </c>
      <c r="AB44" s="395">
        <v>28378</v>
      </c>
      <c r="AC44" s="395">
        <v>11700</v>
      </c>
      <c r="AD44" s="395">
        <v>16380</v>
      </c>
      <c r="AE44" s="395">
        <v>15620</v>
      </c>
      <c r="AF44" s="395">
        <v>9954</v>
      </c>
      <c r="AG44" s="395">
        <v>18036</v>
      </c>
      <c r="AH44" s="395">
        <v>2995</v>
      </c>
      <c r="AI44" s="395">
        <v>50826</v>
      </c>
      <c r="AJ44" s="395">
        <v>5000</v>
      </c>
      <c r="AK44" s="395">
        <v>33500</v>
      </c>
      <c r="AL44" s="395">
        <v>38454</v>
      </c>
      <c r="AM44" s="395">
        <v>26514</v>
      </c>
      <c r="AN44" s="395">
        <v>80147</v>
      </c>
      <c r="AO44" s="395">
        <v>27596</v>
      </c>
      <c r="AP44" s="395">
        <v>0</v>
      </c>
      <c r="AQ44" s="395">
        <v>13111</v>
      </c>
      <c r="AR44" s="395">
        <v>9769</v>
      </c>
      <c r="AS44" s="395">
        <v>120000</v>
      </c>
      <c r="AT44" s="395">
        <v>143320</v>
      </c>
      <c r="AU44" s="395">
        <v>11557</v>
      </c>
      <c r="AV44" s="395">
        <v>37151</v>
      </c>
      <c r="AW44" s="395">
        <v>28320</v>
      </c>
      <c r="AX44" s="395">
        <v>0</v>
      </c>
      <c r="AY44" s="395">
        <v>0</v>
      </c>
      <c r="AZ44" s="395">
        <v>2655347</v>
      </c>
      <c r="BA44" s="395">
        <v>-62579</v>
      </c>
      <c r="BB44" s="395">
        <v>131134</v>
      </c>
      <c r="BC44" s="395">
        <v>68555</v>
      </c>
      <c r="BD44" s="395">
        <v>0</v>
      </c>
      <c r="BE44" s="395">
        <v>0</v>
      </c>
      <c r="BF44" s="395">
        <v>0</v>
      </c>
      <c r="BG44" s="395">
        <v>0</v>
      </c>
      <c r="BH44" s="395">
        <v>0</v>
      </c>
      <c r="BI44" s="395">
        <v>0</v>
      </c>
      <c r="BJ44" s="395">
        <v>0</v>
      </c>
      <c r="BK44" s="395">
        <v>0</v>
      </c>
      <c r="BL44" s="395">
        <v>0</v>
      </c>
      <c r="BM44" s="395">
        <v>0</v>
      </c>
      <c r="BN44" s="395">
        <v>68555</v>
      </c>
      <c r="BO44" s="395">
        <v>0</v>
      </c>
      <c r="BP44" s="395">
        <v>68555</v>
      </c>
      <c r="BQ44" s="395">
        <v>0</v>
      </c>
      <c r="BR44" s="395">
        <v>0</v>
      </c>
      <c r="BS44" s="395">
        <v>0</v>
      </c>
      <c r="BT44" s="395">
        <v>9209</v>
      </c>
      <c r="BU44" s="395">
        <v>0</v>
      </c>
      <c r="BV44" s="395">
        <v>0</v>
      </c>
      <c r="BW44" s="395">
        <v>9209</v>
      </c>
      <c r="BX44" s="395">
        <v>0</v>
      </c>
      <c r="BY44" s="395">
        <v>6604</v>
      </c>
      <c r="BZ44" s="395">
        <v>0</v>
      </c>
      <c r="CA44" s="395">
        <v>0</v>
      </c>
      <c r="CB44" s="395">
        <v>6604</v>
      </c>
      <c r="CC44" s="395">
        <v>2605</v>
      </c>
      <c r="CD44" s="395">
        <v>18774</v>
      </c>
      <c r="CE44" s="395">
        <v>21379</v>
      </c>
      <c r="CF44" s="395">
        <v>21379</v>
      </c>
      <c r="CG44" s="395">
        <v>0</v>
      </c>
      <c r="CH44" s="395">
        <v>21379</v>
      </c>
    </row>
    <row r="45" spans="1:86" s="357" customFormat="1">
      <c r="A45" s="489" t="s">
        <v>825</v>
      </c>
      <c r="B45" s="354" t="s">
        <v>563</v>
      </c>
      <c r="C45" s="355" t="s">
        <v>749</v>
      </c>
      <c r="D45" s="355" t="s">
        <v>170</v>
      </c>
      <c r="E45" s="472">
        <v>2157</v>
      </c>
      <c r="F45" s="395">
        <v>953575</v>
      </c>
      <c r="G45" s="395">
        <v>0</v>
      </c>
      <c r="H45" s="395">
        <v>16756</v>
      </c>
      <c r="I45" s="395">
        <v>0</v>
      </c>
      <c r="J45" s="395">
        <v>98885</v>
      </c>
      <c r="K45" s="395">
        <v>4770</v>
      </c>
      <c r="L45" s="395">
        <v>0</v>
      </c>
      <c r="M45" s="395">
        <v>1650</v>
      </c>
      <c r="N45" s="395">
        <v>3500</v>
      </c>
      <c r="O45" s="395">
        <v>0</v>
      </c>
      <c r="P45" s="395">
        <v>0</v>
      </c>
      <c r="Q45" s="395">
        <v>0</v>
      </c>
      <c r="R45" s="395">
        <v>0</v>
      </c>
      <c r="S45" s="395">
        <v>0</v>
      </c>
      <c r="T45" s="395">
        <v>37680</v>
      </c>
      <c r="U45" s="395">
        <v>1116816</v>
      </c>
      <c r="V45" s="395">
        <v>508485</v>
      </c>
      <c r="W45" s="395">
        <v>1500</v>
      </c>
      <c r="X45" s="395">
        <v>225600</v>
      </c>
      <c r="Y45" s="395">
        <v>40361</v>
      </c>
      <c r="Z45" s="395">
        <v>44518</v>
      </c>
      <c r="AA45" s="395">
        <v>0</v>
      </c>
      <c r="AB45" s="395">
        <v>13290</v>
      </c>
      <c r="AC45" s="395">
        <v>6000</v>
      </c>
      <c r="AD45" s="395">
        <v>7500</v>
      </c>
      <c r="AE45" s="395">
        <v>11631</v>
      </c>
      <c r="AF45" s="395">
        <v>4642</v>
      </c>
      <c r="AG45" s="395">
        <v>8000</v>
      </c>
      <c r="AH45" s="395">
        <v>1850</v>
      </c>
      <c r="AI45" s="395">
        <v>650</v>
      </c>
      <c r="AJ45" s="395">
        <v>3500</v>
      </c>
      <c r="AK45" s="395">
        <v>16250</v>
      </c>
      <c r="AL45" s="395">
        <v>17644</v>
      </c>
      <c r="AM45" s="395">
        <v>5680</v>
      </c>
      <c r="AN45" s="395">
        <v>58767</v>
      </c>
      <c r="AO45" s="395">
        <v>10000</v>
      </c>
      <c r="AP45" s="395">
        <v>0</v>
      </c>
      <c r="AQ45" s="395">
        <v>9680</v>
      </c>
      <c r="AR45" s="395">
        <v>4578</v>
      </c>
      <c r="AS45" s="395">
        <v>0</v>
      </c>
      <c r="AT45" s="395">
        <v>61452</v>
      </c>
      <c r="AU45" s="395">
        <v>22220</v>
      </c>
      <c r="AV45" s="395">
        <v>9757</v>
      </c>
      <c r="AW45" s="395">
        <v>21108</v>
      </c>
      <c r="AX45" s="395">
        <v>0</v>
      </c>
      <c r="AY45" s="395">
        <v>0</v>
      </c>
      <c r="AZ45" s="395">
        <v>1114663</v>
      </c>
      <c r="BA45" s="395">
        <v>2153</v>
      </c>
      <c r="BB45" s="395">
        <v>53517</v>
      </c>
      <c r="BC45" s="395">
        <v>55670</v>
      </c>
      <c r="BD45" s="395">
        <v>0</v>
      </c>
      <c r="BE45" s="395">
        <v>0</v>
      </c>
      <c r="BF45" s="395">
        <v>0</v>
      </c>
      <c r="BG45" s="395">
        <v>0</v>
      </c>
      <c r="BH45" s="395">
        <v>0</v>
      </c>
      <c r="BI45" s="395">
        <v>0</v>
      </c>
      <c r="BJ45" s="395">
        <v>0</v>
      </c>
      <c r="BK45" s="395">
        <v>0</v>
      </c>
      <c r="BL45" s="395">
        <v>0</v>
      </c>
      <c r="BM45" s="395">
        <v>0</v>
      </c>
      <c r="BN45" s="395">
        <v>55670</v>
      </c>
      <c r="BO45" s="395">
        <v>0</v>
      </c>
      <c r="BP45" s="395">
        <v>55670</v>
      </c>
      <c r="BQ45" s="395">
        <v>0</v>
      </c>
      <c r="BR45" s="395">
        <v>0</v>
      </c>
      <c r="BS45" s="395">
        <v>0</v>
      </c>
      <c r="BT45" s="395">
        <v>6443</v>
      </c>
      <c r="BU45" s="395">
        <v>0</v>
      </c>
      <c r="BV45" s="395">
        <v>0</v>
      </c>
      <c r="BW45" s="395">
        <v>6443</v>
      </c>
      <c r="BX45" s="395">
        <v>0</v>
      </c>
      <c r="BY45" s="395">
        <v>6443</v>
      </c>
      <c r="BZ45" s="395">
        <v>0</v>
      </c>
      <c r="CA45" s="395">
        <v>0</v>
      </c>
      <c r="CB45" s="395">
        <v>6443</v>
      </c>
      <c r="CC45" s="395">
        <v>0</v>
      </c>
      <c r="CD45" s="395">
        <v>0</v>
      </c>
      <c r="CE45" s="395">
        <v>0</v>
      </c>
      <c r="CF45" s="395">
        <v>0</v>
      </c>
      <c r="CG45" s="395">
        <v>0</v>
      </c>
      <c r="CH45" s="395">
        <v>0</v>
      </c>
    </row>
    <row r="46" spans="1:86" s="357" customFormat="1">
      <c r="A46" s="489" t="s">
        <v>825</v>
      </c>
      <c r="B46" s="354" t="s">
        <v>566</v>
      </c>
      <c r="C46" s="355" t="s">
        <v>752</v>
      </c>
      <c r="D46" s="355" t="s">
        <v>170</v>
      </c>
      <c r="E46" s="472">
        <v>2033</v>
      </c>
      <c r="F46" s="395">
        <v>1015561</v>
      </c>
      <c r="G46" s="395">
        <v>0</v>
      </c>
      <c r="H46" s="395">
        <v>10749</v>
      </c>
      <c r="I46" s="395">
        <v>0</v>
      </c>
      <c r="J46" s="395">
        <v>76794</v>
      </c>
      <c r="K46" s="395">
        <v>3267</v>
      </c>
      <c r="L46" s="395">
        <v>0</v>
      </c>
      <c r="M46" s="395">
        <v>10620</v>
      </c>
      <c r="N46" s="395">
        <v>0</v>
      </c>
      <c r="O46" s="395">
        <v>0</v>
      </c>
      <c r="P46" s="395">
        <v>0</v>
      </c>
      <c r="Q46" s="395">
        <v>0</v>
      </c>
      <c r="R46" s="395">
        <v>0</v>
      </c>
      <c r="S46" s="395">
        <v>0</v>
      </c>
      <c r="T46" s="395">
        <v>44864</v>
      </c>
      <c r="U46" s="395">
        <v>1161855</v>
      </c>
      <c r="V46" s="395">
        <v>487601</v>
      </c>
      <c r="W46" s="395">
        <v>0</v>
      </c>
      <c r="X46" s="395">
        <v>283483</v>
      </c>
      <c r="Y46" s="395">
        <v>23993</v>
      </c>
      <c r="Z46" s="395">
        <v>57522</v>
      </c>
      <c r="AA46" s="395">
        <v>0</v>
      </c>
      <c r="AB46" s="395">
        <v>21447</v>
      </c>
      <c r="AC46" s="395">
        <v>6050</v>
      </c>
      <c r="AD46" s="395">
        <v>6000</v>
      </c>
      <c r="AE46" s="395">
        <v>13896</v>
      </c>
      <c r="AF46" s="395">
        <v>5033</v>
      </c>
      <c r="AG46" s="395">
        <v>10000</v>
      </c>
      <c r="AH46" s="395">
        <v>2500</v>
      </c>
      <c r="AI46" s="395">
        <v>17782</v>
      </c>
      <c r="AJ46" s="395">
        <v>2600</v>
      </c>
      <c r="AK46" s="395">
        <v>17750</v>
      </c>
      <c r="AL46" s="395">
        <v>26648</v>
      </c>
      <c r="AM46" s="395">
        <v>7050</v>
      </c>
      <c r="AN46" s="395">
        <v>50528</v>
      </c>
      <c r="AO46" s="395">
        <v>14500</v>
      </c>
      <c r="AP46" s="395">
        <v>0</v>
      </c>
      <c r="AQ46" s="395">
        <v>9827</v>
      </c>
      <c r="AR46" s="395">
        <v>6520</v>
      </c>
      <c r="AS46" s="395">
        <v>0</v>
      </c>
      <c r="AT46" s="395">
        <v>60627</v>
      </c>
      <c r="AU46" s="395">
        <v>9000</v>
      </c>
      <c r="AV46" s="395">
        <v>2408</v>
      </c>
      <c r="AW46" s="395">
        <v>17627</v>
      </c>
      <c r="AX46" s="395">
        <v>0</v>
      </c>
      <c r="AY46" s="395">
        <v>0</v>
      </c>
      <c r="AZ46" s="395">
        <v>1160392</v>
      </c>
      <c r="BA46" s="395">
        <v>1463</v>
      </c>
      <c r="BB46" s="395">
        <v>34312</v>
      </c>
      <c r="BC46" s="395">
        <v>35775</v>
      </c>
      <c r="BD46" s="395">
        <v>0</v>
      </c>
      <c r="BE46" s="395">
        <v>0</v>
      </c>
      <c r="BF46" s="395">
        <v>0</v>
      </c>
      <c r="BG46" s="395">
        <v>0</v>
      </c>
      <c r="BH46" s="395">
        <v>0</v>
      </c>
      <c r="BI46" s="395">
        <v>0</v>
      </c>
      <c r="BJ46" s="395">
        <v>0</v>
      </c>
      <c r="BK46" s="395">
        <v>0</v>
      </c>
      <c r="BL46" s="395">
        <v>0</v>
      </c>
      <c r="BM46" s="395">
        <v>0</v>
      </c>
      <c r="BN46" s="395">
        <v>35775</v>
      </c>
      <c r="BO46" s="395">
        <v>0</v>
      </c>
      <c r="BP46" s="395">
        <v>35775</v>
      </c>
      <c r="BQ46" s="395">
        <v>0</v>
      </c>
      <c r="BR46" s="395">
        <v>0</v>
      </c>
      <c r="BS46" s="395">
        <v>0</v>
      </c>
      <c r="BT46" s="395">
        <v>6535</v>
      </c>
      <c r="BU46" s="395">
        <v>0</v>
      </c>
      <c r="BV46" s="395">
        <v>0</v>
      </c>
      <c r="BW46" s="395">
        <v>6535</v>
      </c>
      <c r="BX46" s="395">
        <v>0</v>
      </c>
      <c r="BY46" s="395">
        <v>4442</v>
      </c>
      <c r="BZ46" s="395">
        <v>0</v>
      </c>
      <c r="CA46" s="395">
        <v>0</v>
      </c>
      <c r="CB46" s="395">
        <v>4442</v>
      </c>
      <c r="CC46" s="395">
        <v>2093</v>
      </c>
      <c r="CD46" s="395">
        <v>-2093</v>
      </c>
      <c r="CE46" s="395">
        <v>0</v>
      </c>
      <c r="CF46" s="395">
        <v>0</v>
      </c>
      <c r="CG46" s="395">
        <v>0</v>
      </c>
      <c r="CH46" s="395">
        <v>0</v>
      </c>
    </row>
    <row r="47" spans="1:86" s="357" customFormat="1">
      <c r="A47" s="489" t="s">
        <v>825</v>
      </c>
      <c r="B47" s="354" t="s">
        <v>567</v>
      </c>
      <c r="C47" s="355" t="s">
        <v>753</v>
      </c>
      <c r="D47" s="355" t="s">
        <v>170</v>
      </c>
      <c r="E47" s="472">
        <v>2093</v>
      </c>
      <c r="F47" s="395">
        <v>1826654</v>
      </c>
      <c r="G47" s="395">
        <v>0</v>
      </c>
      <c r="H47" s="395">
        <v>4667</v>
      </c>
      <c r="I47" s="395">
        <v>0</v>
      </c>
      <c r="J47" s="395">
        <v>155149</v>
      </c>
      <c r="K47" s="395">
        <v>0</v>
      </c>
      <c r="L47" s="395">
        <v>0</v>
      </c>
      <c r="M47" s="395">
        <v>3000</v>
      </c>
      <c r="N47" s="395">
        <v>0</v>
      </c>
      <c r="O47" s="395">
        <v>1350</v>
      </c>
      <c r="P47" s="395">
        <v>0</v>
      </c>
      <c r="Q47" s="395">
        <v>0</v>
      </c>
      <c r="R47" s="395">
        <v>0</v>
      </c>
      <c r="S47" s="395">
        <v>0</v>
      </c>
      <c r="T47" s="395">
        <v>71296</v>
      </c>
      <c r="U47" s="395">
        <v>2062116</v>
      </c>
      <c r="V47" s="395">
        <v>969348</v>
      </c>
      <c r="W47" s="395">
        <v>0</v>
      </c>
      <c r="X47" s="395">
        <v>276958</v>
      </c>
      <c r="Y47" s="395">
        <v>83232</v>
      </c>
      <c r="Z47" s="395">
        <v>69211</v>
      </c>
      <c r="AA47" s="395">
        <v>0</v>
      </c>
      <c r="AB47" s="395">
        <v>42200</v>
      </c>
      <c r="AC47" s="395">
        <v>1300</v>
      </c>
      <c r="AD47" s="395">
        <v>7850</v>
      </c>
      <c r="AE47" s="395">
        <v>15323</v>
      </c>
      <c r="AF47" s="395">
        <v>9150</v>
      </c>
      <c r="AG47" s="395">
        <v>36389</v>
      </c>
      <c r="AH47" s="395">
        <v>2255</v>
      </c>
      <c r="AI47" s="395">
        <v>500</v>
      </c>
      <c r="AJ47" s="395">
        <v>5969</v>
      </c>
      <c r="AK47" s="395">
        <v>27540</v>
      </c>
      <c r="AL47" s="395">
        <v>40919</v>
      </c>
      <c r="AM47" s="395">
        <v>7759</v>
      </c>
      <c r="AN47" s="395">
        <v>70564</v>
      </c>
      <c r="AO47" s="395">
        <v>32824</v>
      </c>
      <c r="AP47" s="395">
        <v>0</v>
      </c>
      <c r="AQ47" s="395">
        <v>35214</v>
      </c>
      <c r="AR47" s="395">
        <v>10394</v>
      </c>
      <c r="AS47" s="395">
        <v>0</v>
      </c>
      <c r="AT47" s="395">
        <v>100328</v>
      </c>
      <c r="AU47" s="395">
        <v>40000</v>
      </c>
      <c r="AV47" s="395">
        <v>6280</v>
      </c>
      <c r="AW47" s="395">
        <v>129012</v>
      </c>
      <c r="AX47" s="395">
        <v>0</v>
      </c>
      <c r="AY47" s="395">
        <v>0</v>
      </c>
      <c r="AZ47" s="395">
        <v>2020519</v>
      </c>
      <c r="BA47" s="395">
        <v>41597</v>
      </c>
      <c r="BB47" s="395">
        <v>-40844.880000000005</v>
      </c>
      <c r="BC47" s="395">
        <v>752.11999999999534</v>
      </c>
      <c r="BD47" s="395">
        <v>0</v>
      </c>
      <c r="BE47" s="395">
        <v>32224</v>
      </c>
      <c r="BF47" s="395">
        <v>32224</v>
      </c>
      <c r="BG47" s="395">
        <v>37909</v>
      </c>
      <c r="BH47" s="395">
        <v>0</v>
      </c>
      <c r="BI47" s="395">
        <v>37909</v>
      </c>
      <c r="BJ47" s="395">
        <v>-5685</v>
      </c>
      <c r="BK47" s="395">
        <v>5084.5</v>
      </c>
      <c r="BL47" s="395">
        <v>-600.5</v>
      </c>
      <c r="BM47" s="395">
        <v>0</v>
      </c>
      <c r="BN47" s="395">
        <v>752.11999999999534</v>
      </c>
      <c r="BO47" s="395">
        <v>-600.5</v>
      </c>
      <c r="BP47" s="395">
        <v>151.61999999999534</v>
      </c>
      <c r="BQ47" s="395">
        <v>0</v>
      </c>
      <c r="BR47" s="395">
        <v>0</v>
      </c>
      <c r="BS47" s="395">
        <v>0</v>
      </c>
      <c r="BT47" s="395">
        <v>9020</v>
      </c>
      <c r="BU47" s="395">
        <v>0</v>
      </c>
      <c r="BV47" s="395">
        <v>0</v>
      </c>
      <c r="BW47" s="395">
        <v>9020</v>
      </c>
      <c r="BX47" s="395">
        <v>0</v>
      </c>
      <c r="BY47" s="395">
        <v>0</v>
      </c>
      <c r="BZ47" s="395">
        <v>0</v>
      </c>
      <c r="CA47" s="395">
        <v>0</v>
      </c>
      <c r="CB47" s="395">
        <v>0</v>
      </c>
      <c r="CC47" s="395">
        <v>9020</v>
      </c>
      <c r="CD47" s="395">
        <v>0</v>
      </c>
      <c r="CE47" s="395">
        <v>9020</v>
      </c>
      <c r="CF47" s="395">
        <v>9020</v>
      </c>
      <c r="CG47" s="395">
        <v>0</v>
      </c>
      <c r="CH47" s="395">
        <v>9020</v>
      </c>
    </row>
    <row r="48" spans="1:86" s="357" customFormat="1">
      <c r="A48" s="489" t="s">
        <v>825</v>
      </c>
      <c r="B48" s="354" t="s">
        <v>569</v>
      </c>
      <c r="C48" s="355" t="s">
        <v>754</v>
      </c>
      <c r="D48" s="355" t="s">
        <v>171</v>
      </c>
      <c r="E48" s="354">
        <v>5401</v>
      </c>
      <c r="F48" s="395">
        <v>8234417</v>
      </c>
      <c r="G48" s="395">
        <v>1344091</v>
      </c>
      <c r="H48" s="395">
        <v>36941</v>
      </c>
      <c r="I48" s="395">
        <v>0</v>
      </c>
      <c r="J48" s="395">
        <v>529396</v>
      </c>
      <c r="K48" s="395">
        <v>61006</v>
      </c>
      <c r="L48" s="395">
        <v>0</v>
      </c>
      <c r="M48" s="395">
        <v>106350</v>
      </c>
      <c r="N48" s="395">
        <v>260000</v>
      </c>
      <c r="O48" s="395">
        <v>0</v>
      </c>
      <c r="P48" s="395">
        <v>0</v>
      </c>
      <c r="Q48" s="395">
        <v>25000</v>
      </c>
      <c r="R48" s="395">
        <v>0</v>
      </c>
      <c r="S48" s="395">
        <v>0</v>
      </c>
      <c r="T48" s="395">
        <v>0</v>
      </c>
      <c r="U48" s="395">
        <v>10597201</v>
      </c>
      <c r="V48" s="395">
        <v>5180249</v>
      </c>
      <c r="W48" s="395">
        <v>0</v>
      </c>
      <c r="X48" s="395">
        <v>1254672</v>
      </c>
      <c r="Y48" s="395">
        <v>50634</v>
      </c>
      <c r="Z48" s="395">
        <v>435714</v>
      </c>
      <c r="AA48" s="395">
        <v>144714</v>
      </c>
      <c r="AB48" s="395">
        <v>147850</v>
      </c>
      <c r="AC48" s="395">
        <v>99260</v>
      </c>
      <c r="AD48" s="395">
        <v>12500</v>
      </c>
      <c r="AE48" s="395">
        <v>9698</v>
      </c>
      <c r="AF48" s="395">
        <v>470</v>
      </c>
      <c r="AG48" s="395">
        <v>10000</v>
      </c>
      <c r="AH48" s="395">
        <v>3040</v>
      </c>
      <c r="AI48" s="395">
        <v>5500</v>
      </c>
      <c r="AJ48" s="395">
        <v>0</v>
      </c>
      <c r="AK48" s="395">
        <v>115000</v>
      </c>
      <c r="AL48" s="395">
        <v>64654</v>
      </c>
      <c r="AM48" s="395">
        <v>8460</v>
      </c>
      <c r="AN48" s="395">
        <v>532900</v>
      </c>
      <c r="AO48" s="395">
        <v>160350</v>
      </c>
      <c r="AP48" s="395">
        <v>150000</v>
      </c>
      <c r="AQ48" s="395">
        <v>136080</v>
      </c>
      <c r="AR48" s="395">
        <v>47950</v>
      </c>
      <c r="AS48" s="395">
        <v>0</v>
      </c>
      <c r="AT48" s="395">
        <v>217500</v>
      </c>
      <c r="AU48" s="395">
        <v>250000</v>
      </c>
      <c r="AV48" s="395">
        <v>323420</v>
      </c>
      <c r="AW48" s="395">
        <v>2303103</v>
      </c>
      <c r="AX48" s="395">
        <v>0</v>
      </c>
      <c r="AY48" s="395">
        <v>0</v>
      </c>
      <c r="AZ48" s="395">
        <v>11663718</v>
      </c>
      <c r="BA48" s="395">
        <v>-1066517</v>
      </c>
      <c r="BB48" s="395">
        <v>-3132258.61</v>
      </c>
      <c r="BC48" s="395">
        <v>-4198775.6099999994</v>
      </c>
      <c r="BD48" s="395">
        <v>49907</v>
      </c>
      <c r="BE48" s="395">
        <v>0</v>
      </c>
      <c r="BF48" s="395">
        <v>49907</v>
      </c>
      <c r="BG48" s="395">
        <v>0</v>
      </c>
      <c r="BH48" s="395">
        <v>0</v>
      </c>
      <c r="BI48" s="395">
        <v>0</v>
      </c>
      <c r="BJ48" s="395">
        <v>49907</v>
      </c>
      <c r="BK48" s="395">
        <v>116420.33</v>
      </c>
      <c r="BL48" s="395">
        <v>166327.33000000002</v>
      </c>
      <c r="BM48" s="395">
        <v>0</v>
      </c>
      <c r="BN48" s="395">
        <v>-4198775.6099999994</v>
      </c>
      <c r="BO48" s="395">
        <v>166327.33000000002</v>
      </c>
      <c r="BP48" s="395">
        <v>-4032448.2799999993</v>
      </c>
      <c r="BQ48" s="395">
        <v>0</v>
      </c>
      <c r="BR48" s="395">
        <v>0</v>
      </c>
      <c r="BS48" s="395">
        <v>0</v>
      </c>
      <c r="BT48" s="395">
        <v>33000</v>
      </c>
      <c r="BU48" s="395">
        <v>0</v>
      </c>
      <c r="BV48" s="395">
        <v>0</v>
      </c>
      <c r="BW48" s="395">
        <v>33000</v>
      </c>
      <c r="BX48" s="395">
        <v>0</v>
      </c>
      <c r="BY48" s="395">
        <v>0</v>
      </c>
      <c r="BZ48" s="395">
        <v>0</v>
      </c>
      <c r="CA48" s="395">
        <v>50000</v>
      </c>
      <c r="CB48" s="395">
        <v>50000</v>
      </c>
      <c r="CC48" s="395">
        <v>-17000</v>
      </c>
      <c r="CD48" s="395">
        <v>31556.880000000001</v>
      </c>
      <c r="CE48" s="395">
        <v>14556.880000000001</v>
      </c>
      <c r="CF48" s="395">
        <v>14556.880000000001</v>
      </c>
      <c r="CG48" s="395">
        <v>0</v>
      </c>
      <c r="CH48" s="395">
        <v>14556.880000000001</v>
      </c>
    </row>
    <row r="49" spans="1:86" s="357" customFormat="1">
      <c r="A49" s="489" t="s">
        <v>825</v>
      </c>
      <c r="B49" s="354" t="s">
        <v>573</v>
      </c>
      <c r="C49" s="355" t="s">
        <v>758</v>
      </c>
      <c r="D49" s="355" t="s">
        <v>170</v>
      </c>
      <c r="E49" s="472">
        <v>3308</v>
      </c>
      <c r="F49" s="395">
        <v>1668358</v>
      </c>
      <c r="G49" s="395">
        <v>0</v>
      </c>
      <c r="H49" s="395">
        <v>35071</v>
      </c>
      <c r="I49" s="395">
        <v>0</v>
      </c>
      <c r="J49" s="395">
        <v>126132</v>
      </c>
      <c r="K49" s="395">
        <v>0</v>
      </c>
      <c r="L49" s="395">
        <v>0</v>
      </c>
      <c r="M49" s="395">
        <v>8016</v>
      </c>
      <c r="N49" s="395">
        <v>50112</v>
      </c>
      <c r="O49" s="395">
        <v>15000</v>
      </c>
      <c r="P49" s="395">
        <v>0</v>
      </c>
      <c r="Q49" s="395">
        <v>0</v>
      </c>
      <c r="R49" s="395">
        <v>0</v>
      </c>
      <c r="S49" s="395">
        <v>0</v>
      </c>
      <c r="T49" s="395">
        <v>79000</v>
      </c>
      <c r="U49" s="395">
        <v>1981689</v>
      </c>
      <c r="V49" s="395">
        <v>927647</v>
      </c>
      <c r="W49" s="395">
        <v>0</v>
      </c>
      <c r="X49" s="395">
        <v>407235</v>
      </c>
      <c r="Y49" s="395">
        <v>61851</v>
      </c>
      <c r="Z49" s="395">
        <v>97682</v>
      </c>
      <c r="AA49" s="395">
        <v>0</v>
      </c>
      <c r="AB49" s="395">
        <v>56901</v>
      </c>
      <c r="AC49" s="395">
        <v>1056</v>
      </c>
      <c r="AD49" s="395">
        <v>11300</v>
      </c>
      <c r="AE49" s="395">
        <v>23415</v>
      </c>
      <c r="AF49" s="395">
        <v>8985</v>
      </c>
      <c r="AG49" s="395">
        <v>24210</v>
      </c>
      <c r="AH49" s="395">
        <v>800</v>
      </c>
      <c r="AI49" s="395">
        <v>4800</v>
      </c>
      <c r="AJ49" s="395">
        <v>5500</v>
      </c>
      <c r="AK49" s="395">
        <v>23500</v>
      </c>
      <c r="AL49" s="395">
        <v>6163</v>
      </c>
      <c r="AM49" s="395">
        <v>3039</v>
      </c>
      <c r="AN49" s="395">
        <v>42977</v>
      </c>
      <c r="AO49" s="395">
        <v>15500</v>
      </c>
      <c r="AP49" s="395">
        <v>0</v>
      </c>
      <c r="AQ49" s="395">
        <v>22428</v>
      </c>
      <c r="AR49" s="395">
        <v>10678</v>
      </c>
      <c r="AS49" s="395">
        <v>0</v>
      </c>
      <c r="AT49" s="395">
        <v>133200</v>
      </c>
      <c r="AU49" s="395">
        <v>8000</v>
      </c>
      <c r="AV49" s="395">
        <v>50279</v>
      </c>
      <c r="AW49" s="395">
        <v>33385</v>
      </c>
      <c r="AX49" s="395">
        <v>0</v>
      </c>
      <c r="AY49" s="395">
        <v>2000</v>
      </c>
      <c r="AZ49" s="395">
        <v>1982531</v>
      </c>
      <c r="BA49" s="395">
        <v>-842</v>
      </c>
      <c r="BB49" s="395">
        <v>89077</v>
      </c>
      <c r="BC49" s="395">
        <v>88235</v>
      </c>
      <c r="BD49" s="395">
        <v>0</v>
      </c>
      <c r="BE49" s="395">
        <v>0</v>
      </c>
      <c r="BF49" s="395">
        <v>0</v>
      </c>
      <c r="BG49" s="395">
        <v>0</v>
      </c>
      <c r="BH49" s="395">
        <v>0</v>
      </c>
      <c r="BI49" s="395">
        <v>0</v>
      </c>
      <c r="BJ49" s="395">
        <v>0</v>
      </c>
      <c r="BK49" s="395">
        <v>0</v>
      </c>
      <c r="BL49" s="395">
        <v>0</v>
      </c>
      <c r="BM49" s="395">
        <v>0</v>
      </c>
      <c r="BN49" s="395">
        <v>88235</v>
      </c>
      <c r="BO49" s="395">
        <v>0</v>
      </c>
      <c r="BP49" s="395">
        <v>88235</v>
      </c>
      <c r="BQ49" s="395">
        <v>0</v>
      </c>
      <c r="BR49" s="395">
        <v>0</v>
      </c>
      <c r="BS49" s="395">
        <v>0</v>
      </c>
      <c r="BT49" s="395">
        <v>0</v>
      </c>
      <c r="BU49" s="395">
        <v>0</v>
      </c>
      <c r="BV49" s="395">
        <v>2000</v>
      </c>
      <c r="BW49" s="395">
        <v>2000</v>
      </c>
      <c r="BX49" s="395">
        <v>0</v>
      </c>
      <c r="BY49" s="395">
        <v>2000</v>
      </c>
      <c r="BZ49" s="395">
        <v>0</v>
      </c>
      <c r="CA49" s="395">
        <v>0</v>
      </c>
      <c r="CB49" s="395">
        <v>2000</v>
      </c>
      <c r="CC49" s="395">
        <v>0</v>
      </c>
      <c r="CD49" s="395">
        <v>-24472</v>
      </c>
      <c r="CE49" s="395">
        <v>-24472</v>
      </c>
      <c r="CF49" s="395">
        <v>-24472</v>
      </c>
      <c r="CG49" s="395">
        <v>0</v>
      </c>
      <c r="CH49" s="395">
        <v>-24472</v>
      </c>
    </row>
    <row r="50" spans="1:86" s="357" customFormat="1">
      <c r="A50" s="489" t="s">
        <v>825</v>
      </c>
      <c r="B50" s="354" t="s">
        <v>575</v>
      </c>
      <c r="C50" s="355" t="s">
        <v>760</v>
      </c>
      <c r="D50" s="355" t="s">
        <v>170</v>
      </c>
      <c r="E50" s="472">
        <v>5203</v>
      </c>
      <c r="F50" s="395">
        <v>1005519</v>
      </c>
      <c r="G50" s="395">
        <v>0</v>
      </c>
      <c r="H50" s="395">
        <v>26688</v>
      </c>
      <c r="I50" s="395">
        <v>0</v>
      </c>
      <c r="J50" s="395">
        <v>63330</v>
      </c>
      <c r="K50" s="395">
        <v>2679</v>
      </c>
      <c r="L50" s="395">
        <v>500</v>
      </c>
      <c r="M50" s="395">
        <v>11945</v>
      </c>
      <c r="N50" s="395">
        <v>18772</v>
      </c>
      <c r="O50" s="395">
        <v>0</v>
      </c>
      <c r="P50" s="395">
        <v>0</v>
      </c>
      <c r="Q50" s="395">
        <v>6000</v>
      </c>
      <c r="R50" s="395">
        <v>0</v>
      </c>
      <c r="S50" s="395">
        <v>0</v>
      </c>
      <c r="T50" s="395">
        <v>53287</v>
      </c>
      <c r="U50" s="395">
        <v>1188720</v>
      </c>
      <c r="V50" s="395">
        <v>557222</v>
      </c>
      <c r="W50" s="395">
        <v>0</v>
      </c>
      <c r="X50" s="395">
        <v>229073</v>
      </c>
      <c r="Y50" s="395">
        <v>31360</v>
      </c>
      <c r="Z50" s="395">
        <v>51102</v>
      </c>
      <c r="AA50" s="395">
        <v>250</v>
      </c>
      <c r="AB50" s="395">
        <v>37803</v>
      </c>
      <c r="AC50" s="395">
        <v>1696</v>
      </c>
      <c r="AD50" s="395">
        <v>12240</v>
      </c>
      <c r="AE50" s="395">
        <v>16829</v>
      </c>
      <c r="AF50" s="395">
        <v>5212</v>
      </c>
      <c r="AG50" s="395">
        <v>12240</v>
      </c>
      <c r="AH50" s="395">
        <v>4080</v>
      </c>
      <c r="AI50" s="395">
        <v>2550</v>
      </c>
      <c r="AJ50" s="395">
        <v>6630</v>
      </c>
      <c r="AK50" s="395">
        <v>16320</v>
      </c>
      <c r="AL50" s="395">
        <v>2424</v>
      </c>
      <c r="AM50" s="395">
        <v>10462</v>
      </c>
      <c r="AN50" s="395">
        <v>48206</v>
      </c>
      <c r="AO50" s="395">
        <v>12419</v>
      </c>
      <c r="AP50" s="395">
        <v>0</v>
      </c>
      <c r="AQ50" s="395">
        <v>10914</v>
      </c>
      <c r="AR50" s="395">
        <v>8404</v>
      </c>
      <c r="AS50" s="395">
        <v>6019</v>
      </c>
      <c r="AT50" s="395">
        <v>74125</v>
      </c>
      <c r="AU50" s="395">
        <v>5100</v>
      </c>
      <c r="AV50" s="395">
        <v>32201</v>
      </c>
      <c r="AW50" s="395">
        <v>25361</v>
      </c>
      <c r="AX50" s="395">
        <v>0</v>
      </c>
      <c r="AY50" s="395">
        <v>6092</v>
      </c>
      <c r="AZ50" s="395">
        <v>1226334</v>
      </c>
      <c r="BA50" s="395">
        <v>-37614</v>
      </c>
      <c r="BB50" s="395">
        <v>59254</v>
      </c>
      <c r="BC50" s="395">
        <v>21640</v>
      </c>
      <c r="BD50" s="395">
        <v>0</v>
      </c>
      <c r="BE50" s="395">
        <v>15841</v>
      </c>
      <c r="BF50" s="395">
        <v>15841</v>
      </c>
      <c r="BG50" s="395">
        <v>14374</v>
      </c>
      <c r="BH50" s="395">
        <v>940</v>
      </c>
      <c r="BI50" s="395">
        <v>15314</v>
      </c>
      <c r="BJ50" s="395">
        <v>527</v>
      </c>
      <c r="BK50" s="395">
        <v>2830</v>
      </c>
      <c r="BL50" s="395">
        <v>3357</v>
      </c>
      <c r="BM50" s="395">
        <v>0</v>
      </c>
      <c r="BN50" s="395">
        <v>21640</v>
      </c>
      <c r="BO50" s="395">
        <v>3357</v>
      </c>
      <c r="BP50" s="395">
        <v>24997</v>
      </c>
      <c r="BQ50" s="395">
        <v>0</v>
      </c>
      <c r="BR50" s="395">
        <v>0</v>
      </c>
      <c r="BS50" s="395">
        <v>0</v>
      </c>
      <c r="BT50" s="395">
        <v>6684</v>
      </c>
      <c r="BU50" s="395">
        <v>0</v>
      </c>
      <c r="BV50" s="395">
        <v>6092</v>
      </c>
      <c r="BW50" s="395">
        <v>12776</v>
      </c>
      <c r="BX50" s="395">
        <v>0</v>
      </c>
      <c r="BY50" s="395">
        <v>28879</v>
      </c>
      <c r="BZ50" s="395">
        <v>0</v>
      </c>
      <c r="CA50" s="395">
        <v>0</v>
      </c>
      <c r="CB50" s="395">
        <v>28879</v>
      </c>
      <c r="CC50" s="395">
        <v>-16103</v>
      </c>
      <c r="CD50" s="395">
        <v>16104</v>
      </c>
      <c r="CE50" s="395">
        <v>1</v>
      </c>
      <c r="CF50" s="395">
        <v>1</v>
      </c>
      <c r="CG50" s="395">
        <v>0</v>
      </c>
      <c r="CH50" s="395">
        <v>1</v>
      </c>
    </row>
    <row r="51" spans="1:86" s="357" customFormat="1">
      <c r="A51" s="489" t="s">
        <v>825</v>
      </c>
      <c r="B51" s="354" t="s">
        <v>576</v>
      </c>
      <c r="C51" s="355" t="s">
        <v>761</v>
      </c>
      <c r="D51" s="355" t="s">
        <v>169</v>
      </c>
      <c r="E51" s="472">
        <v>1001</v>
      </c>
      <c r="F51" s="395">
        <v>403353</v>
      </c>
      <c r="G51" s="395">
        <v>0</v>
      </c>
      <c r="H51" s="395">
        <v>0</v>
      </c>
      <c r="I51" s="395">
        <v>0</v>
      </c>
      <c r="J51" s="395">
        <v>3326</v>
      </c>
      <c r="K51" s="395">
        <v>0</v>
      </c>
      <c r="L51" s="395">
        <v>3500</v>
      </c>
      <c r="M51" s="395">
        <v>76706</v>
      </c>
      <c r="N51" s="395">
        <v>3050</v>
      </c>
      <c r="O51" s="395">
        <v>0</v>
      </c>
      <c r="P51" s="395">
        <v>0</v>
      </c>
      <c r="Q51" s="395">
        <v>0</v>
      </c>
      <c r="R51" s="395">
        <v>0</v>
      </c>
      <c r="S51" s="395">
        <v>0</v>
      </c>
      <c r="T51" s="395">
        <v>0</v>
      </c>
      <c r="U51" s="395">
        <v>489935</v>
      </c>
      <c r="V51" s="395">
        <v>188419</v>
      </c>
      <c r="W51" s="395">
        <v>0</v>
      </c>
      <c r="X51" s="395">
        <v>70822</v>
      </c>
      <c r="Y51" s="395">
        <v>500</v>
      </c>
      <c r="Z51" s="395">
        <v>36044</v>
      </c>
      <c r="AA51" s="395">
        <v>0</v>
      </c>
      <c r="AB51" s="395">
        <v>27219</v>
      </c>
      <c r="AC51" s="395">
        <v>1749</v>
      </c>
      <c r="AD51" s="395">
        <v>1750</v>
      </c>
      <c r="AE51" s="395">
        <v>2594</v>
      </c>
      <c r="AF51" s="395">
        <v>1157</v>
      </c>
      <c r="AG51" s="395">
        <v>3625</v>
      </c>
      <c r="AH51" s="395">
        <v>1512</v>
      </c>
      <c r="AI51" s="395">
        <v>19095</v>
      </c>
      <c r="AJ51" s="395">
        <v>2750</v>
      </c>
      <c r="AK51" s="395">
        <v>10000</v>
      </c>
      <c r="AL51" s="395">
        <v>5575</v>
      </c>
      <c r="AM51" s="395">
        <v>6255</v>
      </c>
      <c r="AN51" s="395">
        <v>5450</v>
      </c>
      <c r="AO51" s="395">
        <v>2964</v>
      </c>
      <c r="AP51" s="395">
        <v>0</v>
      </c>
      <c r="AQ51" s="395">
        <v>11550</v>
      </c>
      <c r="AR51" s="395">
        <v>1157</v>
      </c>
      <c r="AS51" s="395">
        <v>43963</v>
      </c>
      <c r="AT51" s="395">
        <v>25960</v>
      </c>
      <c r="AU51" s="395">
        <v>18300</v>
      </c>
      <c r="AV51" s="395">
        <v>450</v>
      </c>
      <c r="AW51" s="395">
        <v>16612</v>
      </c>
      <c r="AX51" s="395">
        <v>0</v>
      </c>
      <c r="AY51" s="395">
        <v>0</v>
      </c>
      <c r="AZ51" s="395">
        <v>505472</v>
      </c>
      <c r="BA51" s="395">
        <v>-15537</v>
      </c>
      <c r="BB51" s="395">
        <v>56721</v>
      </c>
      <c r="BC51" s="395">
        <v>41184</v>
      </c>
      <c r="BD51" s="395">
        <v>0</v>
      </c>
      <c r="BE51" s="395">
        <v>0</v>
      </c>
      <c r="BF51" s="395">
        <v>0</v>
      </c>
      <c r="BG51" s="395">
        <v>0</v>
      </c>
      <c r="BH51" s="395">
        <v>0</v>
      </c>
      <c r="BI51" s="395">
        <v>0</v>
      </c>
      <c r="BJ51" s="395">
        <v>0</v>
      </c>
      <c r="BK51" s="395">
        <v>0</v>
      </c>
      <c r="BL51" s="395">
        <v>0</v>
      </c>
      <c r="BM51" s="395">
        <v>0</v>
      </c>
      <c r="BN51" s="395">
        <v>41184</v>
      </c>
      <c r="BO51" s="395">
        <v>0</v>
      </c>
      <c r="BP51" s="395">
        <v>41184</v>
      </c>
      <c r="BQ51" s="395">
        <v>0</v>
      </c>
      <c r="BR51" s="395">
        <v>0</v>
      </c>
      <c r="BS51" s="395">
        <v>0</v>
      </c>
      <c r="BT51" s="395">
        <v>4776</v>
      </c>
      <c r="BU51" s="395">
        <v>0</v>
      </c>
      <c r="BV51" s="395">
        <v>0</v>
      </c>
      <c r="BW51" s="395">
        <v>4776</v>
      </c>
      <c r="BX51" s="395">
        <v>0</v>
      </c>
      <c r="BY51" s="395">
        <v>0</v>
      </c>
      <c r="BZ51" s="395">
        <v>0</v>
      </c>
      <c r="CA51" s="395">
        <v>0</v>
      </c>
      <c r="CB51" s="395">
        <v>0</v>
      </c>
      <c r="CC51" s="395">
        <v>4776</v>
      </c>
      <c r="CD51" s="395">
        <v>18306</v>
      </c>
      <c r="CE51" s="395">
        <v>23082</v>
      </c>
      <c r="CF51" s="395">
        <v>23082</v>
      </c>
      <c r="CG51" s="395">
        <v>0</v>
      </c>
      <c r="CH51" s="395">
        <v>23082</v>
      </c>
    </row>
    <row r="52" spans="1:86" s="357" customFormat="1">
      <c r="A52" s="489" t="s">
        <v>825</v>
      </c>
      <c r="B52" s="354" t="s">
        <v>579</v>
      </c>
      <c r="C52" s="355" t="s">
        <v>764</v>
      </c>
      <c r="D52" s="355" t="s">
        <v>170</v>
      </c>
      <c r="E52" s="472">
        <v>2123</v>
      </c>
      <c r="F52" s="395">
        <v>1784358</v>
      </c>
      <c r="G52" s="395">
        <v>0</v>
      </c>
      <c r="H52" s="395">
        <v>24848</v>
      </c>
      <c r="I52" s="395">
        <v>0</v>
      </c>
      <c r="J52" s="395">
        <v>181401</v>
      </c>
      <c r="K52" s="395">
        <v>0</v>
      </c>
      <c r="L52" s="395">
        <v>0</v>
      </c>
      <c r="M52" s="395">
        <v>2000</v>
      </c>
      <c r="N52" s="395">
        <v>300</v>
      </c>
      <c r="O52" s="395">
        <v>11000</v>
      </c>
      <c r="P52" s="395">
        <v>0</v>
      </c>
      <c r="Q52" s="395">
        <v>5000</v>
      </c>
      <c r="R52" s="395">
        <v>500</v>
      </c>
      <c r="S52" s="395">
        <v>0</v>
      </c>
      <c r="T52" s="395">
        <v>69595</v>
      </c>
      <c r="U52" s="395">
        <v>2079002</v>
      </c>
      <c r="V52" s="395">
        <v>977579</v>
      </c>
      <c r="W52" s="395">
        <v>0</v>
      </c>
      <c r="X52" s="395">
        <v>471012</v>
      </c>
      <c r="Y52" s="395">
        <v>67259</v>
      </c>
      <c r="Z52" s="395">
        <v>85733</v>
      </c>
      <c r="AA52" s="395">
        <v>0</v>
      </c>
      <c r="AB52" s="395">
        <v>24209</v>
      </c>
      <c r="AC52" s="395">
        <v>8813</v>
      </c>
      <c r="AD52" s="395">
        <v>9000</v>
      </c>
      <c r="AE52" s="395">
        <v>30469</v>
      </c>
      <c r="AF52" s="395">
        <v>8722</v>
      </c>
      <c r="AG52" s="395">
        <v>18000</v>
      </c>
      <c r="AH52" s="395">
        <v>0</v>
      </c>
      <c r="AI52" s="395">
        <v>0</v>
      </c>
      <c r="AJ52" s="395">
        <v>6324</v>
      </c>
      <c r="AK52" s="395">
        <v>23700</v>
      </c>
      <c r="AL52" s="395">
        <v>32292</v>
      </c>
      <c r="AM52" s="395">
        <v>8276</v>
      </c>
      <c r="AN52" s="395">
        <v>63896</v>
      </c>
      <c r="AO52" s="395">
        <v>9959</v>
      </c>
      <c r="AP52" s="395">
        <v>0</v>
      </c>
      <c r="AQ52" s="395">
        <v>21350</v>
      </c>
      <c r="AR52" s="395">
        <v>8280</v>
      </c>
      <c r="AS52" s="395">
        <v>0</v>
      </c>
      <c r="AT52" s="395">
        <v>136219</v>
      </c>
      <c r="AU52" s="395">
        <v>5500</v>
      </c>
      <c r="AV52" s="395">
        <v>2407</v>
      </c>
      <c r="AW52" s="395">
        <v>57153</v>
      </c>
      <c r="AX52" s="395">
        <v>0</v>
      </c>
      <c r="AY52" s="395">
        <v>0</v>
      </c>
      <c r="AZ52" s="395">
        <v>2076152</v>
      </c>
      <c r="BA52" s="395">
        <v>2850</v>
      </c>
      <c r="BB52" s="395">
        <v>146223</v>
      </c>
      <c r="BC52" s="395">
        <v>149073</v>
      </c>
      <c r="BD52" s="395">
        <v>0</v>
      </c>
      <c r="BE52" s="395">
        <v>0</v>
      </c>
      <c r="BF52" s="395">
        <v>0</v>
      </c>
      <c r="BG52" s="395">
        <v>0</v>
      </c>
      <c r="BH52" s="395">
        <v>0</v>
      </c>
      <c r="BI52" s="395">
        <v>0</v>
      </c>
      <c r="BJ52" s="395">
        <v>0</v>
      </c>
      <c r="BK52" s="395">
        <v>0</v>
      </c>
      <c r="BL52" s="395">
        <v>0</v>
      </c>
      <c r="BM52" s="395">
        <v>0</v>
      </c>
      <c r="BN52" s="395">
        <v>149073</v>
      </c>
      <c r="BO52" s="395">
        <v>0</v>
      </c>
      <c r="BP52" s="395">
        <v>149073</v>
      </c>
      <c r="BQ52" s="395">
        <v>0</v>
      </c>
      <c r="BR52" s="395">
        <v>0</v>
      </c>
      <c r="BS52" s="395">
        <v>0</v>
      </c>
      <c r="BT52" s="395">
        <v>8642</v>
      </c>
      <c r="BU52" s="395">
        <v>0</v>
      </c>
      <c r="BV52" s="395">
        <v>0</v>
      </c>
      <c r="BW52" s="395">
        <v>8642</v>
      </c>
      <c r="BX52" s="395">
        <v>0</v>
      </c>
      <c r="BY52" s="395">
        <v>8911</v>
      </c>
      <c r="BZ52" s="395">
        <v>0</v>
      </c>
      <c r="CA52" s="395">
        <v>0</v>
      </c>
      <c r="CB52" s="395">
        <v>8911</v>
      </c>
      <c r="CC52" s="395">
        <v>-269</v>
      </c>
      <c r="CD52" s="395">
        <v>269</v>
      </c>
      <c r="CE52" s="395">
        <v>0</v>
      </c>
      <c r="CF52" s="395">
        <v>0</v>
      </c>
      <c r="CG52" s="395">
        <v>0</v>
      </c>
      <c r="CH52" s="395">
        <v>0</v>
      </c>
    </row>
    <row r="53" spans="1:86" s="357" customFormat="1">
      <c r="A53" s="489" t="s">
        <v>825</v>
      </c>
      <c r="B53" s="354" t="s">
        <v>580</v>
      </c>
      <c r="C53" s="355" t="s">
        <v>765</v>
      </c>
      <c r="D53" s="355" t="s">
        <v>170</v>
      </c>
      <c r="E53" s="472">
        <v>3379</v>
      </c>
      <c r="F53" s="395">
        <v>1860294</v>
      </c>
      <c r="G53" s="395">
        <v>0</v>
      </c>
      <c r="H53" s="395">
        <v>30024</v>
      </c>
      <c r="I53" s="395">
        <v>0</v>
      </c>
      <c r="J53" s="395">
        <v>164035</v>
      </c>
      <c r="K53" s="395">
        <v>0</v>
      </c>
      <c r="L53" s="395">
        <v>0</v>
      </c>
      <c r="M53" s="395">
        <v>24575</v>
      </c>
      <c r="N53" s="395">
        <v>0</v>
      </c>
      <c r="O53" s="395">
        <v>3000</v>
      </c>
      <c r="P53" s="395">
        <v>0</v>
      </c>
      <c r="Q53" s="395">
        <v>5000</v>
      </c>
      <c r="R53" s="395">
        <v>0</v>
      </c>
      <c r="S53" s="395">
        <v>0</v>
      </c>
      <c r="T53" s="395">
        <v>65972</v>
      </c>
      <c r="U53" s="395">
        <v>2152900</v>
      </c>
      <c r="V53" s="395">
        <v>982768</v>
      </c>
      <c r="W53" s="395">
        <v>0</v>
      </c>
      <c r="X53" s="395">
        <v>429091</v>
      </c>
      <c r="Y53" s="395">
        <v>82486</v>
      </c>
      <c r="Z53" s="395">
        <v>124818</v>
      </c>
      <c r="AA53" s="395">
        <v>0</v>
      </c>
      <c r="AB53" s="395">
        <v>49417</v>
      </c>
      <c r="AC53" s="395">
        <v>8605</v>
      </c>
      <c r="AD53" s="395">
        <v>5700</v>
      </c>
      <c r="AE53" s="395">
        <v>27675</v>
      </c>
      <c r="AF53" s="395">
        <v>9737</v>
      </c>
      <c r="AG53" s="395">
        <v>28700</v>
      </c>
      <c r="AH53" s="395">
        <v>3085</v>
      </c>
      <c r="AI53" s="395">
        <v>0</v>
      </c>
      <c r="AJ53" s="395">
        <v>9500</v>
      </c>
      <c r="AK53" s="395">
        <v>27500</v>
      </c>
      <c r="AL53" s="395">
        <v>32172</v>
      </c>
      <c r="AM53" s="395">
        <v>17907</v>
      </c>
      <c r="AN53" s="395">
        <v>46664</v>
      </c>
      <c r="AO53" s="395">
        <v>22475</v>
      </c>
      <c r="AP53" s="395">
        <v>0</v>
      </c>
      <c r="AQ53" s="395">
        <v>24210</v>
      </c>
      <c r="AR53" s="395">
        <v>19229</v>
      </c>
      <c r="AS53" s="395">
        <v>0</v>
      </c>
      <c r="AT53" s="395">
        <v>108414</v>
      </c>
      <c r="AU53" s="395">
        <v>16000</v>
      </c>
      <c r="AV53" s="395">
        <v>49646</v>
      </c>
      <c r="AW53" s="395">
        <v>30465</v>
      </c>
      <c r="AX53" s="395">
        <v>0</v>
      </c>
      <c r="AY53" s="395">
        <v>0</v>
      </c>
      <c r="AZ53" s="395">
        <v>2156264</v>
      </c>
      <c r="BA53" s="395">
        <v>-3364</v>
      </c>
      <c r="BB53" s="395">
        <v>122867</v>
      </c>
      <c r="BC53" s="395">
        <v>119503</v>
      </c>
      <c r="BD53" s="395">
        <v>0</v>
      </c>
      <c r="BE53" s="395">
        <v>0</v>
      </c>
      <c r="BF53" s="395">
        <v>0</v>
      </c>
      <c r="BG53" s="395">
        <v>0</v>
      </c>
      <c r="BH53" s="395">
        <v>0</v>
      </c>
      <c r="BI53" s="395">
        <v>0</v>
      </c>
      <c r="BJ53" s="395">
        <v>0</v>
      </c>
      <c r="BK53" s="395">
        <v>0</v>
      </c>
      <c r="BL53" s="395">
        <v>0</v>
      </c>
      <c r="BM53" s="395">
        <v>0</v>
      </c>
      <c r="BN53" s="395">
        <v>119503</v>
      </c>
      <c r="BO53" s="395">
        <v>0</v>
      </c>
      <c r="BP53" s="395">
        <v>119503</v>
      </c>
      <c r="BQ53" s="395">
        <v>0</v>
      </c>
      <c r="BR53" s="395">
        <v>0</v>
      </c>
      <c r="BS53" s="395">
        <v>0</v>
      </c>
      <c r="BT53" s="395">
        <v>8908</v>
      </c>
      <c r="BU53" s="395">
        <v>0</v>
      </c>
      <c r="BV53" s="395">
        <v>0</v>
      </c>
      <c r="BW53" s="395">
        <v>8908</v>
      </c>
      <c r="BX53" s="395">
        <v>0</v>
      </c>
      <c r="BY53" s="395">
        <v>0</v>
      </c>
      <c r="BZ53" s="395">
        <v>0</v>
      </c>
      <c r="CA53" s="395">
        <v>0</v>
      </c>
      <c r="CB53" s="395">
        <v>0</v>
      </c>
      <c r="CC53" s="395">
        <v>8908</v>
      </c>
      <c r="CD53" s="395">
        <v>5056</v>
      </c>
      <c r="CE53" s="395">
        <v>13964</v>
      </c>
      <c r="CF53" s="395">
        <v>13964</v>
      </c>
      <c r="CG53" s="395">
        <v>0</v>
      </c>
      <c r="CH53" s="395">
        <v>13964</v>
      </c>
    </row>
    <row r="54" spans="1:86" s="357" customFormat="1">
      <c r="A54" s="489" t="s">
        <v>825</v>
      </c>
      <c r="B54" s="354" t="s">
        <v>584</v>
      </c>
      <c r="C54" s="355" t="s">
        <v>3</v>
      </c>
      <c r="D54" s="355" t="s">
        <v>170</v>
      </c>
      <c r="E54" s="472">
        <v>2168</v>
      </c>
      <c r="F54" s="395">
        <v>1172336</v>
      </c>
      <c r="G54" s="395">
        <v>0</v>
      </c>
      <c r="H54" s="395">
        <v>6499</v>
      </c>
      <c r="I54" s="395">
        <v>0</v>
      </c>
      <c r="J54" s="395">
        <v>84751</v>
      </c>
      <c r="K54" s="395">
        <v>8620</v>
      </c>
      <c r="L54" s="395">
        <v>0</v>
      </c>
      <c r="M54" s="395">
        <v>73170</v>
      </c>
      <c r="N54" s="395">
        <v>400</v>
      </c>
      <c r="O54" s="395">
        <v>4000</v>
      </c>
      <c r="P54" s="395">
        <v>0</v>
      </c>
      <c r="Q54" s="395">
        <v>8000</v>
      </c>
      <c r="R54" s="395">
        <v>0</v>
      </c>
      <c r="S54" s="395">
        <v>0</v>
      </c>
      <c r="T54" s="395">
        <v>64834</v>
      </c>
      <c r="U54" s="395">
        <v>1422610</v>
      </c>
      <c r="V54" s="395">
        <v>638290</v>
      </c>
      <c r="W54" s="395">
        <v>0</v>
      </c>
      <c r="X54" s="395">
        <v>240330</v>
      </c>
      <c r="Y54" s="395">
        <v>30531</v>
      </c>
      <c r="Z54" s="395">
        <v>79019</v>
      </c>
      <c r="AA54" s="395">
        <v>0</v>
      </c>
      <c r="AB54" s="395">
        <v>52700</v>
      </c>
      <c r="AC54" s="395">
        <v>6387</v>
      </c>
      <c r="AD54" s="395">
        <v>8420</v>
      </c>
      <c r="AE54" s="395">
        <v>17838</v>
      </c>
      <c r="AF54" s="395">
        <v>6395</v>
      </c>
      <c r="AG54" s="395">
        <v>6364</v>
      </c>
      <c r="AH54" s="395">
        <v>2448</v>
      </c>
      <c r="AI54" s="395">
        <v>1020</v>
      </c>
      <c r="AJ54" s="395">
        <v>5100</v>
      </c>
      <c r="AK54" s="395">
        <v>21200</v>
      </c>
      <c r="AL54" s="395">
        <v>28348</v>
      </c>
      <c r="AM54" s="395">
        <v>5402</v>
      </c>
      <c r="AN54" s="395">
        <v>48901</v>
      </c>
      <c r="AO54" s="395">
        <v>18134</v>
      </c>
      <c r="AP54" s="395">
        <v>0</v>
      </c>
      <c r="AQ54" s="395">
        <v>15035</v>
      </c>
      <c r="AR54" s="395">
        <v>6275</v>
      </c>
      <c r="AS54" s="395">
        <v>2500</v>
      </c>
      <c r="AT54" s="395">
        <v>63006</v>
      </c>
      <c r="AU54" s="395">
        <v>29080</v>
      </c>
      <c r="AV54" s="395">
        <v>33867</v>
      </c>
      <c r="AW54" s="395">
        <v>56058</v>
      </c>
      <c r="AX54" s="395">
        <v>0</v>
      </c>
      <c r="AY54" s="395">
        <v>0</v>
      </c>
      <c r="AZ54" s="395">
        <v>1422648</v>
      </c>
      <c r="BA54" s="395">
        <v>-38</v>
      </c>
      <c r="BB54" s="395">
        <v>28176</v>
      </c>
      <c r="BC54" s="395">
        <v>28138</v>
      </c>
      <c r="BD54" s="395">
        <v>0</v>
      </c>
      <c r="BE54" s="395">
        <v>0</v>
      </c>
      <c r="BF54" s="395">
        <v>0</v>
      </c>
      <c r="BG54" s="395">
        <v>0</v>
      </c>
      <c r="BH54" s="395">
        <v>0</v>
      </c>
      <c r="BI54" s="395">
        <v>0</v>
      </c>
      <c r="BJ54" s="395">
        <v>0</v>
      </c>
      <c r="BK54" s="395">
        <v>0</v>
      </c>
      <c r="BL54" s="395">
        <v>0</v>
      </c>
      <c r="BM54" s="395">
        <v>7815</v>
      </c>
      <c r="BN54" s="395">
        <v>20323</v>
      </c>
      <c r="BO54" s="395">
        <v>0</v>
      </c>
      <c r="BP54" s="395">
        <v>28138</v>
      </c>
      <c r="BQ54" s="395">
        <v>0</v>
      </c>
      <c r="BR54" s="395">
        <v>0</v>
      </c>
      <c r="BS54" s="395">
        <v>0</v>
      </c>
      <c r="BT54" s="395">
        <v>7398</v>
      </c>
      <c r="BU54" s="395">
        <v>0</v>
      </c>
      <c r="BV54" s="395">
        <v>0</v>
      </c>
      <c r="BW54" s="395">
        <v>7398</v>
      </c>
      <c r="BX54" s="395">
        <v>0</v>
      </c>
      <c r="BY54" s="395">
        <v>0</v>
      </c>
      <c r="BZ54" s="395">
        <v>0</v>
      </c>
      <c r="CA54" s="395">
        <v>7398</v>
      </c>
      <c r="CB54" s="395">
        <v>7398</v>
      </c>
      <c r="CC54" s="395">
        <v>0</v>
      </c>
      <c r="CD54" s="395">
        <v>0</v>
      </c>
      <c r="CE54" s="395">
        <v>0</v>
      </c>
      <c r="CF54" s="395">
        <v>0</v>
      </c>
      <c r="CG54" s="395">
        <v>0</v>
      </c>
      <c r="CH54" s="395">
        <v>0</v>
      </c>
    </row>
    <row r="55" spans="1:86" s="357" customFormat="1">
      <c r="A55" s="489" t="s">
        <v>825</v>
      </c>
      <c r="B55" s="354" t="s">
        <v>585</v>
      </c>
      <c r="C55" s="355" t="s">
        <v>4</v>
      </c>
      <c r="D55" s="355" t="s">
        <v>170</v>
      </c>
      <c r="E55" s="472">
        <v>3304</v>
      </c>
      <c r="F55" s="395">
        <v>1262679</v>
      </c>
      <c r="G55" s="395">
        <v>0</v>
      </c>
      <c r="H55" s="395">
        <v>4667</v>
      </c>
      <c r="I55" s="395">
        <v>0</v>
      </c>
      <c r="J55" s="395">
        <v>54549</v>
      </c>
      <c r="K55" s="395">
        <v>0</v>
      </c>
      <c r="L55" s="395">
        <v>0</v>
      </c>
      <c r="M55" s="395">
        <v>37000</v>
      </c>
      <c r="N55" s="395">
        <v>16695</v>
      </c>
      <c r="O55" s="395">
        <v>0</v>
      </c>
      <c r="P55" s="395">
        <v>0</v>
      </c>
      <c r="Q55" s="395">
        <v>25000</v>
      </c>
      <c r="R55" s="395">
        <v>0</v>
      </c>
      <c r="S55" s="395">
        <v>0</v>
      </c>
      <c r="T55" s="395">
        <v>89884</v>
      </c>
      <c r="U55" s="395">
        <v>1490474</v>
      </c>
      <c r="V55" s="395">
        <v>604490</v>
      </c>
      <c r="W55" s="395">
        <v>0</v>
      </c>
      <c r="X55" s="395">
        <v>283164</v>
      </c>
      <c r="Y55" s="395">
        <v>58224</v>
      </c>
      <c r="Z55" s="395">
        <v>76243</v>
      </c>
      <c r="AA55" s="395">
        <v>0</v>
      </c>
      <c r="AB55" s="395">
        <v>38693</v>
      </c>
      <c r="AC55" s="395">
        <v>1600</v>
      </c>
      <c r="AD55" s="395">
        <v>2000</v>
      </c>
      <c r="AE55" s="395">
        <v>15041</v>
      </c>
      <c r="AF55" s="395">
        <v>6246</v>
      </c>
      <c r="AG55" s="395">
        <v>32854</v>
      </c>
      <c r="AH55" s="395">
        <v>3500</v>
      </c>
      <c r="AI55" s="395">
        <v>2500</v>
      </c>
      <c r="AJ55" s="395">
        <v>6000</v>
      </c>
      <c r="AK55" s="395">
        <v>30000</v>
      </c>
      <c r="AL55" s="395">
        <v>6973</v>
      </c>
      <c r="AM55" s="395">
        <v>11200</v>
      </c>
      <c r="AN55" s="395">
        <v>83875</v>
      </c>
      <c r="AO55" s="395">
        <v>37000</v>
      </c>
      <c r="AP55" s="395">
        <v>0</v>
      </c>
      <c r="AQ55" s="395">
        <v>7350</v>
      </c>
      <c r="AR55" s="395">
        <v>11155</v>
      </c>
      <c r="AS55" s="395">
        <v>0</v>
      </c>
      <c r="AT55" s="395">
        <v>98272</v>
      </c>
      <c r="AU55" s="395">
        <v>2000</v>
      </c>
      <c r="AV55" s="395">
        <v>57419</v>
      </c>
      <c r="AW55" s="395">
        <v>19818</v>
      </c>
      <c r="AX55" s="395">
        <v>0</v>
      </c>
      <c r="AY55" s="395">
        <v>730</v>
      </c>
      <c r="AZ55" s="395">
        <v>1496347</v>
      </c>
      <c r="BA55" s="395">
        <v>-5873</v>
      </c>
      <c r="BB55" s="395">
        <v>37106</v>
      </c>
      <c r="BC55" s="395">
        <v>31233</v>
      </c>
      <c r="BD55" s="395">
        <v>0</v>
      </c>
      <c r="BE55" s="395">
        <v>0</v>
      </c>
      <c r="BF55" s="395">
        <v>0</v>
      </c>
      <c r="BG55" s="395">
        <v>0</v>
      </c>
      <c r="BH55" s="395">
        <v>0</v>
      </c>
      <c r="BI55" s="395">
        <v>0</v>
      </c>
      <c r="BJ55" s="395">
        <v>0</v>
      </c>
      <c r="BK55" s="395">
        <v>0</v>
      </c>
      <c r="BL55" s="395">
        <v>0</v>
      </c>
      <c r="BM55" s="395">
        <v>0</v>
      </c>
      <c r="BN55" s="395">
        <v>31233</v>
      </c>
      <c r="BO55" s="395">
        <v>0</v>
      </c>
      <c r="BP55" s="395">
        <v>31233</v>
      </c>
      <c r="BQ55" s="395">
        <v>0</v>
      </c>
      <c r="BR55" s="395">
        <v>0</v>
      </c>
      <c r="BS55" s="395">
        <v>0</v>
      </c>
      <c r="BT55" s="395">
        <v>0</v>
      </c>
      <c r="BU55" s="395">
        <v>0</v>
      </c>
      <c r="BV55" s="395">
        <v>730</v>
      </c>
      <c r="BW55" s="395">
        <v>730</v>
      </c>
      <c r="BX55" s="395">
        <v>0</v>
      </c>
      <c r="BY55" s="395">
        <v>0</v>
      </c>
      <c r="BZ55" s="395">
        <v>0</v>
      </c>
      <c r="CA55" s="395">
        <v>0</v>
      </c>
      <c r="CB55" s="395">
        <v>0</v>
      </c>
      <c r="CC55" s="395">
        <v>730</v>
      </c>
      <c r="CD55" s="395">
        <v>0</v>
      </c>
      <c r="CE55" s="395">
        <v>730</v>
      </c>
      <c r="CF55" s="395">
        <v>730</v>
      </c>
      <c r="CG55" s="395">
        <v>0</v>
      </c>
      <c r="CH55" s="395">
        <v>730</v>
      </c>
    </row>
    <row r="56" spans="1:86" s="357" customFormat="1">
      <c r="A56" s="489" t="s">
        <v>825</v>
      </c>
      <c r="B56" s="354" t="s">
        <v>587</v>
      </c>
      <c r="C56" s="355" t="s">
        <v>6</v>
      </c>
      <c r="D56" s="355" t="s">
        <v>170</v>
      </c>
      <c r="E56" s="472">
        <v>2124</v>
      </c>
      <c r="F56" s="395">
        <v>1837801</v>
      </c>
      <c r="G56" s="395">
        <v>0</v>
      </c>
      <c r="H56" s="395">
        <v>22038</v>
      </c>
      <c r="I56" s="395">
        <v>0</v>
      </c>
      <c r="J56" s="395">
        <v>254800</v>
      </c>
      <c r="K56" s="395">
        <v>35000</v>
      </c>
      <c r="L56" s="395">
        <v>0</v>
      </c>
      <c r="M56" s="395">
        <v>250756</v>
      </c>
      <c r="N56" s="395">
        <v>1800</v>
      </c>
      <c r="O56" s="395">
        <v>0</v>
      </c>
      <c r="P56" s="395">
        <v>0</v>
      </c>
      <c r="Q56" s="395">
        <v>14000</v>
      </c>
      <c r="R56" s="395">
        <v>0</v>
      </c>
      <c r="S56" s="395">
        <v>0</v>
      </c>
      <c r="T56" s="395">
        <v>52253</v>
      </c>
      <c r="U56" s="395">
        <v>2468448</v>
      </c>
      <c r="V56" s="395">
        <v>1008201</v>
      </c>
      <c r="W56" s="395">
        <v>0</v>
      </c>
      <c r="X56" s="395">
        <v>511782</v>
      </c>
      <c r="Y56" s="395">
        <v>100918</v>
      </c>
      <c r="Z56" s="395">
        <v>123962</v>
      </c>
      <c r="AA56" s="395">
        <v>0</v>
      </c>
      <c r="AB56" s="395">
        <v>30944</v>
      </c>
      <c r="AC56" s="395">
        <v>16000</v>
      </c>
      <c r="AD56" s="395">
        <v>8000</v>
      </c>
      <c r="AE56" s="395">
        <v>27791</v>
      </c>
      <c r="AF56" s="395">
        <v>8364</v>
      </c>
      <c r="AG56" s="395">
        <v>89700</v>
      </c>
      <c r="AH56" s="395">
        <v>2000</v>
      </c>
      <c r="AI56" s="395">
        <v>0</v>
      </c>
      <c r="AJ56" s="395">
        <v>8100</v>
      </c>
      <c r="AK56" s="395">
        <v>30500</v>
      </c>
      <c r="AL56" s="395">
        <v>23555</v>
      </c>
      <c r="AM56" s="395">
        <v>18200</v>
      </c>
      <c r="AN56" s="395">
        <v>134386</v>
      </c>
      <c r="AO56" s="395">
        <v>32000</v>
      </c>
      <c r="AP56" s="395">
        <v>0</v>
      </c>
      <c r="AQ56" s="395">
        <v>22200</v>
      </c>
      <c r="AR56" s="395">
        <v>8558</v>
      </c>
      <c r="AS56" s="395">
        <v>3000</v>
      </c>
      <c r="AT56" s="395">
        <v>100677</v>
      </c>
      <c r="AU56" s="395">
        <v>5000</v>
      </c>
      <c r="AV56" s="395">
        <v>106429</v>
      </c>
      <c r="AW56" s="395">
        <v>28247</v>
      </c>
      <c r="AX56" s="395">
        <v>0</v>
      </c>
      <c r="AY56" s="395">
        <v>0</v>
      </c>
      <c r="AZ56" s="395">
        <v>2448514</v>
      </c>
      <c r="BA56" s="395">
        <v>19934</v>
      </c>
      <c r="BB56" s="395">
        <v>123566</v>
      </c>
      <c r="BC56" s="395">
        <v>143500</v>
      </c>
      <c r="BD56" s="395">
        <v>0</v>
      </c>
      <c r="BE56" s="395">
        <v>0</v>
      </c>
      <c r="BF56" s="395">
        <v>0</v>
      </c>
      <c r="BG56" s="395">
        <v>0</v>
      </c>
      <c r="BH56" s="395">
        <v>0</v>
      </c>
      <c r="BI56" s="395">
        <v>0</v>
      </c>
      <c r="BJ56" s="395">
        <v>0</v>
      </c>
      <c r="BK56" s="395">
        <v>0</v>
      </c>
      <c r="BL56" s="395">
        <v>0</v>
      </c>
      <c r="BM56" s="395">
        <v>0</v>
      </c>
      <c r="BN56" s="395">
        <v>143500</v>
      </c>
      <c r="BO56" s="395">
        <v>0</v>
      </c>
      <c r="BP56" s="395">
        <v>143500</v>
      </c>
      <c r="BQ56" s="395">
        <v>0</v>
      </c>
      <c r="BR56" s="395">
        <v>0</v>
      </c>
      <c r="BS56" s="395">
        <v>0</v>
      </c>
      <c r="BT56" s="395">
        <v>7850</v>
      </c>
      <c r="BU56" s="395">
        <v>0</v>
      </c>
      <c r="BV56" s="395">
        <v>0</v>
      </c>
      <c r="BW56" s="395">
        <v>7850</v>
      </c>
      <c r="BX56" s="395">
        <v>0</v>
      </c>
      <c r="BY56" s="395">
        <v>3500</v>
      </c>
      <c r="BZ56" s="395">
        <v>0</v>
      </c>
      <c r="CA56" s="395">
        <v>0</v>
      </c>
      <c r="CB56" s="395">
        <v>3500</v>
      </c>
      <c r="CC56" s="395">
        <v>4350</v>
      </c>
      <c r="CD56" s="395">
        <v>3850</v>
      </c>
      <c r="CE56" s="395">
        <v>8200</v>
      </c>
      <c r="CF56" s="395">
        <v>8200</v>
      </c>
      <c r="CG56" s="395">
        <v>0</v>
      </c>
      <c r="CH56" s="395">
        <v>8200</v>
      </c>
    </row>
    <row r="57" spans="1:86" s="357" customFormat="1">
      <c r="A57" s="489" t="s">
        <v>825</v>
      </c>
      <c r="B57" s="354" t="s">
        <v>589</v>
      </c>
      <c r="C57" s="355" t="s">
        <v>8</v>
      </c>
      <c r="D57" s="355" t="s">
        <v>170</v>
      </c>
      <c r="E57" s="472">
        <v>5207</v>
      </c>
      <c r="F57" s="395">
        <v>568354</v>
      </c>
      <c r="G57" s="395">
        <v>0</v>
      </c>
      <c r="H57" s="395">
        <v>15192</v>
      </c>
      <c r="I57" s="395">
        <v>0</v>
      </c>
      <c r="J57" s="395">
        <v>21658</v>
      </c>
      <c r="K57" s="395">
        <v>1016</v>
      </c>
      <c r="L57" s="395">
        <v>4000</v>
      </c>
      <c r="M57" s="395">
        <v>36727</v>
      </c>
      <c r="N57" s="395">
        <v>1500</v>
      </c>
      <c r="O57" s="395">
        <v>0</v>
      </c>
      <c r="P57" s="395">
        <v>0</v>
      </c>
      <c r="Q57" s="395">
        <v>11396</v>
      </c>
      <c r="R57" s="395">
        <v>0</v>
      </c>
      <c r="S57" s="395">
        <v>0</v>
      </c>
      <c r="T57" s="395">
        <v>35691</v>
      </c>
      <c r="U57" s="395">
        <v>695534</v>
      </c>
      <c r="V57" s="395">
        <v>250870</v>
      </c>
      <c r="W57" s="395">
        <v>0</v>
      </c>
      <c r="X57" s="395">
        <v>158284</v>
      </c>
      <c r="Y57" s="395">
        <v>8254</v>
      </c>
      <c r="Z57" s="395">
        <v>53633</v>
      </c>
      <c r="AA57" s="395">
        <v>0</v>
      </c>
      <c r="AB57" s="395">
        <v>35447</v>
      </c>
      <c r="AC57" s="395">
        <v>770</v>
      </c>
      <c r="AD57" s="395">
        <v>2000</v>
      </c>
      <c r="AE57" s="395">
        <v>9222</v>
      </c>
      <c r="AF57" s="395">
        <v>2659</v>
      </c>
      <c r="AG57" s="395">
        <v>7545</v>
      </c>
      <c r="AH57" s="395">
        <v>500</v>
      </c>
      <c r="AI57" s="395">
        <v>17900</v>
      </c>
      <c r="AJ57" s="395">
        <v>1600</v>
      </c>
      <c r="AK57" s="395">
        <v>11600</v>
      </c>
      <c r="AL57" s="395">
        <v>1578</v>
      </c>
      <c r="AM57" s="395">
        <v>3740</v>
      </c>
      <c r="AN57" s="395">
        <v>27703</v>
      </c>
      <c r="AO57" s="395">
        <v>7000</v>
      </c>
      <c r="AP57" s="395">
        <v>0</v>
      </c>
      <c r="AQ57" s="395">
        <v>10404</v>
      </c>
      <c r="AR57" s="395">
        <v>3274</v>
      </c>
      <c r="AS57" s="395">
        <v>3380</v>
      </c>
      <c r="AT57" s="395">
        <v>41032</v>
      </c>
      <c r="AU57" s="395">
        <v>0</v>
      </c>
      <c r="AV57" s="395">
        <v>9674</v>
      </c>
      <c r="AW57" s="395">
        <v>42447</v>
      </c>
      <c r="AX57" s="395">
        <v>0</v>
      </c>
      <c r="AY57" s="395">
        <v>0</v>
      </c>
      <c r="AZ57" s="395">
        <v>710516</v>
      </c>
      <c r="BA57" s="395">
        <v>-14982</v>
      </c>
      <c r="BB57" s="395">
        <v>61008</v>
      </c>
      <c r="BC57" s="395">
        <v>46026</v>
      </c>
      <c r="BD57" s="395">
        <v>0</v>
      </c>
      <c r="BE57" s="395">
        <v>0</v>
      </c>
      <c r="BF57" s="395">
        <v>0</v>
      </c>
      <c r="BG57" s="395">
        <v>0</v>
      </c>
      <c r="BH57" s="395">
        <v>0</v>
      </c>
      <c r="BI57" s="395">
        <v>0</v>
      </c>
      <c r="BJ57" s="395">
        <v>0</v>
      </c>
      <c r="BK57" s="395">
        <v>0</v>
      </c>
      <c r="BL57" s="395">
        <v>0</v>
      </c>
      <c r="BM57" s="395">
        <v>0</v>
      </c>
      <c r="BN57" s="395">
        <v>46026</v>
      </c>
      <c r="BO57" s="395">
        <v>0</v>
      </c>
      <c r="BP57" s="395">
        <v>46026</v>
      </c>
      <c r="BQ57" s="395">
        <v>0</v>
      </c>
      <c r="BR57" s="395">
        <v>0</v>
      </c>
      <c r="BS57" s="395">
        <v>0</v>
      </c>
      <c r="BT57" s="395">
        <v>5247</v>
      </c>
      <c r="BU57" s="395">
        <v>0</v>
      </c>
      <c r="BV57" s="395">
        <v>0</v>
      </c>
      <c r="BW57" s="395">
        <v>5247</v>
      </c>
      <c r="BX57" s="395">
        <v>0</v>
      </c>
      <c r="BY57" s="395">
        <v>14500</v>
      </c>
      <c r="BZ57" s="395">
        <v>0</v>
      </c>
      <c r="CA57" s="395">
        <v>0</v>
      </c>
      <c r="CB57" s="395">
        <v>14500</v>
      </c>
      <c r="CC57" s="395">
        <v>-9253</v>
      </c>
      <c r="CD57" s="395">
        <v>9254</v>
      </c>
      <c r="CE57" s="395">
        <v>1</v>
      </c>
      <c r="CF57" s="395">
        <v>1</v>
      </c>
      <c r="CG57" s="395">
        <v>0</v>
      </c>
      <c r="CH57" s="395">
        <v>1</v>
      </c>
    </row>
    <row r="58" spans="1:86" s="357" customFormat="1">
      <c r="A58" s="489" t="s">
        <v>825</v>
      </c>
      <c r="B58" s="354" t="s">
        <v>590</v>
      </c>
      <c r="C58" s="355" t="s">
        <v>9</v>
      </c>
      <c r="D58" s="355" t="s">
        <v>170</v>
      </c>
      <c r="E58" s="472">
        <v>3363</v>
      </c>
      <c r="F58" s="395">
        <v>1728808</v>
      </c>
      <c r="G58" s="395">
        <v>0</v>
      </c>
      <c r="H58" s="395">
        <v>64126</v>
      </c>
      <c r="I58" s="395">
        <v>0</v>
      </c>
      <c r="J58" s="395">
        <v>122760</v>
      </c>
      <c r="K58" s="395">
        <v>10384</v>
      </c>
      <c r="L58" s="395">
        <v>0</v>
      </c>
      <c r="M58" s="395">
        <v>3500</v>
      </c>
      <c r="N58" s="395">
        <v>6390</v>
      </c>
      <c r="O58" s="395">
        <v>0</v>
      </c>
      <c r="P58" s="395">
        <v>0</v>
      </c>
      <c r="Q58" s="395">
        <v>8500</v>
      </c>
      <c r="R58" s="395">
        <v>0</v>
      </c>
      <c r="S58" s="395">
        <v>0</v>
      </c>
      <c r="T58" s="395">
        <v>59416</v>
      </c>
      <c r="U58" s="395">
        <v>2003884</v>
      </c>
      <c r="V58" s="395">
        <v>915547</v>
      </c>
      <c r="W58" s="395">
        <v>0</v>
      </c>
      <c r="X58" s="395">
        <v>476289</v>
      </c>
      <c r="Y58" s="395">
        <v>49473</v>
      </c>
      <c r="Z58" s="395">
        <v>100261</v>
      </c>
      <c r="AA58" s="395">
        <v>0</v>
      </c>
      <c r="AB58" s="395">
        <v>26733</v>
      </c>
      <c r="AC58" s="395">
        <v>5185</v>
      </c>
      <c r="AD58" s="395">
        <v>10000</v>
      </c>
      <c r="AE58" s="395">
        <v>23609</v>
      </c>
      <c r="AF58" s="395">
        <v>9009</v>
      </c>
      <c r="AG58" s="395">
        <v>12750</v>
      </c>
      <c r="AH58" s="395">
        <v>3745</v>
      </c>
      <c r="AI58" s="395">
        <v>1357</v>
      </c>
      <c r="AJ58" s="395">
        <v>5837</v>
      </c>
      <c r="AK58" s="395">
        <v>24628</v>
      </c>
      <c r="AL58" s="395">
        <v>7097</v>
      </c>
      <c r="AM58" s="395">
        <v>12039</v>
      </c>
      <c r="AN58" s="395">
        <v>78432</v>
      </c>
      <c r="AO58" s="395">
        <v>12680</v>
      </c>
      <c r="AP58" s="395">
        <v>0</v>
      </c>
      <c r="AQ58" s="395">
        <v>21460</v>
      </c>
      <c r="AR58" s="395">
        <v>16006</v>
      </c>
      <c r="AS58" s="395">
        <v>0</v>
      </c>
      <c r="AT58" s="395">
        <v>116718</v>
      </c>
      <c r="AU58" s="395">
        <v>32931</v>
      </c>
      <c r="AV58" s="395">
        <v>18151</v>
      </c>
      <c r="AW58" s="395">
        <v>44333</v>
      </c>
      <c r="AX58" s="395">
        <v>0</v>
      </c>
      <c r="AY58" s="395">
        <v>0</v>
      </c>
      <c r="AZ58" s="395">
        <v>2024270</v>
      </c>
      <c r="BA58" s="395">
        <v>-20386</v>
      </c>
      <c r="BB58" s="395">
        <v>120792</v>
      </c>
      <c r="BC58" s="395">
        <v>100406</v>
      </c>
      <c r="BD58" s="395">
        <v>0</v>
      </c>
      <c r="BE58" s="395">
        <v>0</v>
      </c>
      <c r="BF58" s="395">
        <v>0</v>
      </c>
      <c r="BG58" s="395">
        <v>0</v>
      </c>
      <c r="BH58" s="395">
        <v>0</v>
      </c>
      <c r="BI58" s="395">
        <v>0</v>
      </c>
      <c r="BJ58" s="395">
        <v>0</v>
      </c>
      <c r="BK58" s="395">
        <v>0</v>
      </c>
      <c r="BL58" s="395">
        <v>0</v>
      </c>
      <c r="BM58" s="395">
        <v>0</v>
      </c>
      <c r="BN58" s="395">
        <v>100406</v>
      </c>
      <c r="BO58" s="395">
        <v>0</v>
      </c>
      <c r="BP58" s="395">
        <v>100406</v>
      </c>
      <c r="BQ58" s="395">
        <v>0</v>
      </c>
      <c r="BR58" s="395">
        <v>0</v>
      </c>
      <c r="BS58" s="395">
        <v>0</v>
      </c>
      <c r="BT58" s="395">
        <v>0</v>
      </c>
      <c r="BU58" s="395">
        <v>0</v>
      </c>
      <c r="BV58" s="395">
        <v>0</v>
      </c>
      <c r="BW58" s="395">
        <v>0</v>
      </c>
      <c r="BX58" s="395">
        <v>0</v>
      </c>
      <c r="BY58" s="395">
        <v>0</v>
      </c>
      <c r="BZ58" s="395">
        <v>0</v>
      </c>
      <c r="CA58" s="395">
        <v>0</v>
      </c>
      <c r="CB58" s="395">
        <v>0</v>
      </c>
      <c r="CC58" s="395">
        <v>0</v>
      </c>
      <c r="CD58" s="395">
        <v>0</v>
      </c>
      <c r="CE58" s="395">
        <v>0</v>
      </c>
      <c r="CF58" s="395">
        <v>0</v>
      </c>
      <c r="CG58" s="395">
        <v>0</v>
      </c>
      <c r="CH58" s="395">
        <v>0</v>
      </c>
    </row>
    <row r="59" spans="1:86" s="357" customFormat="1">
      <c r="A59" s="489" t="s">
        <v>825</v>
      </c>
      <c r="B59" s="354" t="s">
        <v>591</v>
      </c>
      <c r="C59" s="355" t="s">
        <v>10</v>
      </c>
      <c r="D59" s="355" t="s">
        <v>170</v>
      </c>
      <c r="E59" s="472">
        <v>5200</v>
      </c>
      <c r="F59" s="395">
        <v>2956751</v>
      </c>
      <c r="G59" s="395">
        <v>0</v>
      </c>
      <c r="H59" s="395">
        <v>71946</v>
      </c>
      <c r="I59" s="395">
        <v>0</v>
      </c>
      <c r="J59" s="395">
        <v>257905</v>
      </c>
      <c r="K59" s="395">
        <v>16557</v>
      </c>
      <c r="L59" s="395">
        <v>2800</v>
      </c>
      <c r="M59" s="395">
        <v>10175</v>
      </c>
      <c r="N59" s="395">
        <v>51350</v>
      </c>
      <c r="O59" s="395">
        <v>7200</v>
      </c>
      <c r="P59" s="395">
        <v>0</v>
      </c>
      <c r="Q59" s="395">
        <v>15036</v>
      </c>
      <c r="R59" s="395">
        <v>0</v>
      </c>
      <c r="S59" s="395">
        <v>0</v>
      </c>
      <c r="T59" s="395">
        <v>111211</v>
      </c>
      <c r="U59" s="395">
        <v>3500931</v>
      </c>
      <c r="V59" s="395">
        <v>1295234</v>
      </c>
      <c r="W59" s="395">
        <v>0</v>
      </c>
      <c r="X59" s="395">
        <v>973700</v>
      </c>
      <c r="Y59" s="395">
        <v>102700</v>
      </c>
      <c r="Z59" s="395">
        <v>161106</v>
      </c>
      <c r="AA59" s="395">
        <v>78633</v>
      </c>
      <c r="AB59" s="395">
        <v>112920</v>
      </c>
      <c r="AC59" s="395">
        <v>18950</v>
      </c>
      <c r="AD59" s="395">
        <v>30882</v>
      </c>
      <c r="AE59" s="395">
        <v>37899</v>
      </c>
      <c r="AF59" s="395">
        <v>14979</v>
      </c>
      <c r="AG59" s="395">
        <v>52544</v>
      </c>
      <c r="AH59" s="395">
        <v>2650</v>
      </c>
      <c r="AI59" s="395">
        <v>2450</v>
      </c>
      <c r="AJ59" s="395">
        <v>7000</v>
      </c>
      <c r="AK59" s="395">
        <v>35596</v>
      </c>
      <c r="AL59" s="395">
        <v>15124</v>
      </c>
      <c r="AM59" s="395">
        <v>21889</v>
      </c>
      <c r="AN59" s="395">
        <v>172151</v>
      </c>
      <c r="AO59" s="395">
        <v>33701</v>
      </c>
      <c r="AP59" s="395">
        <v>0</v>
      </c>
      <c r="AQ59" s="395">
        <v>35744</v>
      </c>
      <c r="AR59" s="395">
        <v>20863</v>
      </c>
      <c r="AS59" s="395">
        <v>23262</v>
      </c>
      <c r="AT59" s="395">
        <v>128378</v>
      </c>
      <c r="AU59" s="395">
        <v>47675</v>
      </c>
      <c r="AV59" s="395">
        <v>26106</v>
      </c>
      <c r="AW59" s="395">
        <v>31237</v>
      </c>
      <c r="AX59" s="395">
        <v>0</v>
      </c>
      <c r="AY59" s="395">
        <v>0</v>
      </c>
      <c r="AZ59" s="395">
        <v>3483373</v>
      </c>
      <c r="BA59" s="395">
        <v>17558</v>
      </c>
      <c r="BB59" s="395">
        <v>165148</v>
      </c>
      <c r="BC59" s="395">
        <v>182706</v>
      </c>
      <c r="BD59" s="395">
        <v>0</v>
      </c>
      <c r="BE59" s="395">
        <v>0</v>
      </c>
      <c r="BF59" s="395">
        <v>0</v>
      </c>
      <c r="BG59" s="395">
        <v>0</v>
      </c>
      <c r="BH59" s="395">
        <v>0</v>
      </c>
      <c r="BI59" s="395">
        <v>0</v>
      </c>
      <c r="BJ59" s="395">
        <v>0</v>
      </c>
      <c r="BK59" s="395">
        <v>0</v>
      </c>
      <c r="BL59" s="395">
        <v>0</v>
      </c>
      <c r="BM59" s="395">
        <v>0</v>
      </c>
      <c r="BN59" s="395">
        <v>182706</v>
      </c>
      <c r="BO59" s="395">
        <v>0</v>
      </c>
      <c r="BP59" s="395">
        <v>182706</v>
      </c>
      <c r="BQ59" s="395">
        <v>0</v>
      </c>
      <c r="BR59" s="395">
        <v>0</v>
      </c>
      <c r="BS59" s="395">
        <v>0</v>
      </c>
      <c r="BT59" s="395">
        <v>12347</v>
      </c>
      <c r="BU59" s="395">
        <v>0</v>
      </c>
      <c r="BV59" s="395">
        <v>0</v>
      </c>
      <c r="BW59" s="395">
        <v>12347</v>
      </c>
      <c r="BX59" s="395">
        <v>0</v>
      </c>
      <c r="BY59" s="395">
        <v>0</v>
      </c>
      <c r="BZ59" s="395">
        <v>4230</v>
      </c>
      <c r="CA59" s="395">
        <v>0</v>
      </c>
      <c r="CB59" s="395">
        <v>4230</v>
      </c>
      <c r="CC59" s="395">
        <v>8117</v>
      </c>
      <c r="CD59" s="395">
        <v>15774</v>
      </c>
      <c r="CE59" s="395">
        <v>23891</v>
      </c>
      <c r="CF59" s="395">
        <v>23891</v>
      </c>
      <c r="CG59" s="395">
        <v>0</v>
      </c>
      <c r="CH59" s="395">
        <v>23891</v>
      </c>
    </row>
    <row r="60" spans="1:86" s="357" customFormat="1">
      <c r="A60" s="489" t="s">
        <v>825</v>
      </c>
      <c r="B60" s="354" t="s">
        <v>592</v>
      </c>
      <c r="C60" s="355" t="s">
        <v>11</v>
      </c>
      <c r="D60" s="355" t="s">
        <v>170</v>
      </c>
      <c r="E60" s="472">
        <v>2198</v>
      </c>
      <c r="F60" s="395">
        <v>2112452</v>
      </c>
      <c r="G60" s="395">
        <v>0</v>
      </c>
      <c r="H60" s="395">
        <v>22282</v>
      </c>
      <c r="I60" s="395">
        <v>0</v>
      </c>
      <c r="J60" s="395">
        <v>351940</v>
      </c>
      <c r="K60" s="395">
        <v>0</v>
      </c>
      <c r="L60" s="395">
        <v>0</v>
      </c>
      <c r="M60" s="395">
        <v>16996</v>
      </c>
      <c r="N60" s="395">
        <v>0</v>
      </c>
      <c r="O60" s="395">
        <v>0</v>
      </c>
      <c r="P60" s="395">
        <v>0</v>
      </c>
      <c r="Q60" s="395">
        <v>0</v>
      </c>
      <c r="R60" s="395">
        <v>0</v>
      </c>
      <c r="S60" s="395">
        <v>0</v>
      </c>
      <c r="T60" s="395">
        <v>52635</v>
      </c>
      <c r="U60" s="395">
        <v>2556305</v>
      </c>
      <c r="V60" s="395">
        <v>962430</v>
      </c>
      <c r="W60" s="395">
        <v>0</v>
      </c>
      <c r="X60" s="395">
        <v>515148</v>
      </c>
      <c r="Y60" s="395">
        <v>72996</v>
      </c>
      <c r="Z60" s="395">
        <v>98466</v>
      </c>
      <c r="AA60" s="395">
        <v>0</v>
      </c>
      <c r="AB60" s="395">
        <v>89016</v>
      </c>
      <c r="AC60" s="395">
        <v>102689</v>
      </c>
      <c r="AD60" s="395">
        <v>13000</v>
      </c>
      <c r="AE60" s="395">
        <v>19886</v>
      </c>
      <c r="AF60" s="395">
        <v>15045</v>
      </c>
      <c r="AG60" s="395">
        <v>52305</v>
      </c>
      <c r="AH60" s="395">
        <v>5000</v>
      </c>
      <c r="AI60" s="395">
        <v>0</v>
      </c>
      <c r="AJ60" s="395">
        <v>4350</v>
      </c>
      <c r="AK60" s="395">
        <v>38313</v>
      </c>
      <c r="AL60" s="395">
        <v>33278</v>
      </c>
      <c r="AM60" s="395">
        <v>12441</v>
      </c>
      <c r="AN60" s="395">
        <v>62599</v>
      </c>
      <c r="AO60" s="395">
        <v>30810</v>
      </c>
      <c r="AP60" s="395">
        <v>0</v>
      </c>
      <c r="AQ60" s="395">
        <v>30578</v>
      </c>
      <c r="AR60" s="395">
        <v>9603</v>
      </c>
      <c r="AS60" s="395">
        <v>0</v>
      </c>
      <c r="AT60" s="395">
        <v>126150</v>
      </c>
      <c r="AU60" s="395">
        <v>92790</v>
      </c>
      <c r="AV60" s="395">
        <v>81710</v>
      </c>
      <c r="AW60" s="395">
        <v>56779</v>
      </c>
      <c r="AX60" s="395">
        <v>0</v>
      </c>
      <c r="AY60" s="395">
        <v>0</v>
      </c>
      <c r="AZ60" s="395">
        <v>2525382</v>
      </c>
      <c r="BA60" s="395">
        <v>30923</v>
      </c>
      <c r="BB60" s="395">
        <v>402</v>
      </c>
      <c r="BC60" s="395">
        <v>31325</v>
      </c>
      <c r="BD60" s="395">
        <v>0</v>
      </c>
      <c r="BE60" s="395">
        <v>0</v>
      </c>
      <c r="BF60" s="395">
        <v>0</v>
      </c>
      <c r="BG60" s="395">
        <v>0</v>
      </c>
      <c r="BH60" s="395">
        <v>0</v>
      </c>
      <c r="BI60" s="395">
        <v>0</v>
      </c>
      <c r="BJ60" s="395">
        <v>0</v>
      </c>
      <c r="BK60" s="395">
        <v>0</v>
      </c>
      <c r="BL60" s="395">
        <v>0</v>
      </c>
      <c r="BM60" s="395">
        <v>0</v>
      </c>
      <c r="BN60" s="395">
        <v>31325</v>
      </c>
      <c r="BO60" s="395">
        <v>0</v>
      </c>
      <c r="BP60" s="395">
        <v>31325</v>
      </c>
      <c r="BQ60" s="395">
        <v>0</v>
      </c>
      <c r="BR60" s="395">
        <v>0</v>
      </c>
      <c r="BS60" s="395">
        <v>0</v>
      </c>
      <c r="BT60" s="395">
        <v>0</v>
      </c>
      <c r="BU60" s="395">
        <v>0</v>
      </c>
      <c r="BV60" s="395">
        <v>0</v>
      </c>
      <c r="BW60" s="395">
        <v>0</v>
      </c>
      <c r="BX60" s="395">
        <v>0</v>
      </c>
      <c r="BY60" s="395">
        <v>0</v>
      </c>
      <c r="BZ60" s="395">
        <v>0</v>
      </c>
      <c r="CA60" s="395">
        <v>0</v>
      </c>
      <c r="CB60" s="395">
        <v>0</v>
      </c>
      <c r="CC60" s="395">
        <v>0</v>
      </c>
      <c r="CD60" s="395">
        <v>0</v>
      </c>
      <c r="CE60" s="395">
        <v>0</v>
      </c>
      <c r="CF60" s="395">
        <v>0</v>
      </c>
      <c r="CG60" s="395">
        <v>0</v>
      </c>
      <c r="CH60" s="395">
        <v>0</v>
      </c>
    </row>
    <row r="61" spans="1:86" s="357" customFormat="1">
      <c r="A61" s="489" t="s">
        <v>825</v>
      </c>
      <c r="B61" s="354" t="s">
        <v>597</v>
      </c>
      <c r="C61" s="355" t="s">
        <v>16</v>
      </c>
      <c r="D61" s="355" t="s">
        <v>170</v>
      </c>
      <c r="E61" s="472">
        <v>2090</v>
      </c>
      <c r="F61" s="395">
        <v>1567490</v>
      </c>
      <c r="G61" s="395">
        <v>0</v>
      </c>
      <c r="H61" s="395">
        <v>22020</v>
      </c>
      <c r="I61" s="395">
        <v>0</v>
      </c>
      <c r="J61" s="395">
        <v>206950</v>
      </c>
      <c r="K61" s="395">
        <v>1125</v>
      </c>
      <c r="L61" s="395">
        <v>2000</v>
      </c>
      <c r="M61" s="395">
        <v>37475</v>
      </c>
      <c r="N61" s="395">
        <v>700</v>
      </c>
      <c r="O61" s="395">
        <v>0</v>
      </c>
      <c r="P61" s="395">
        <v>0</v>
      </c>
      <c r="Q61" s="395">
        <v>500</v>
      </c>
      <c r="R61" s="395">
        <v>1600</v>
      </c>
      <c r="S61" s="395">
        <v>0</v>
      </c>
      <c r="T61" s="395">
        <v>56004</v>
      </c>
      <c r="U61" s="395">
        <v>1895864</v>
      </c>
      <c r="V61" s="395">
        <v>677263</v>
      </c>
      <c r="W61" s="395">
        <v>0</v>
      </c>
      <c r="X61" s="395">
        <v>526098</v>
      </c>
      <c r="Y61" s="395">
        <v>75317</v>
      </c>
      <c r="Z61" s="395">
        <v>136378</v>
      </c>
      <c r="AA61" s="395">
        <v>0</v>
      </c>
      <c r="AB61" s="395">
        <v>41383</v>
      </c>
      <c r="AC61" s="395">
        <v>1325</v>
      </c>
      <c r="AD61" s="395">
        <v>18000</v>
      </c>
      <c r="AE61" s="395">
        <v>11725</v>
      </c>
      <c r="AF61" s="395">
        <v>8191</v>
      </c>
      <c r="AG61" s="395">
        <v>24300</v>
      </c>
      <c r="AH61" s="395">
        <v>5200</v>
      </c>
      <c r="AI61" s="395">
        <v>2400</v>
      </c>
      <c r="AJ61" s="395">
        <v>4400</v>
      </c>
      <c r="AK61" s="395">
        <v>18500</v>
      </c>
      <c r="AL61" s="395">
        <v>21869</v>
      </c>
      <c r="AM61" s="395">
        <v>7720</v>
      </c>
      <c r="AN61" s="395">
        <v>52493</v>
      </c>
      <c r="AO61" s="395">
        <v>35894</v>
      </c>
      <c r="AP61" s="395">
        <v>0</v>
      </c>
      <c r="AQ61" s="395">
        <v>19130</v>
      </c>
      <c r="AR61" s="395">
        <v>8864</v>
      </c>
      <c r="AS61" s="395">
        <v>10150</v>
      </c>
      <c r="AT61" s="395">
        <v>104202</v>
      </c>
      <c r="AU61" s="395">
        <v>36000</v>
      </c>
      <c r="AV61" s="395">
        <v>5994</v>
      </c>
      <c r="AW61" s="395">
        <v>18026</v>
      </c>
      <c r="AX61" s="395">
        <v>0</v>
      </c>
      <c r="AY61" s="395">
        <v>19400</v>
      </c>
      <c r="AZ61" s="395">
        <v>1890222</v>
      </c>
      <c r="BA61" s="395">
        <v>5642</v>
      </c>
      <c r="BB61" s="395">
        <v>88788</v>
      </c>
      <c r="BC61" s="395">
        <v>94430</v>
      </c>
      <c r="BD61" s="395">
        <v>0</v>
      </c>
      <c r="BE61" s="395">
        <v>0</v>
      </c>
      <c r="BF61" s="395">
        <v>0</v>
      </c>
      <c r="BG61" s="395">
        <v>0</v>
      </c>
      <c r="BH61" s="395">
        <v>0</v>
      </c>
      <c r="BI61" s="395">
        <v>0</v>
      </c>
      <c r="BJ61" s="395">
        <v>0</v>
      </c>
      <c r="BK61" s="395">
        <v>0</v>
      </c>
      <c r="BL61" s="395">
        <v>0</v>
      </c>
      <c r="BM61" s="395">
        <v>0</v>
      </c>
      <c r="BN61" s="395">
        <v>94430</v>
      </c>
      <c r="BO61" s="395">
        <v>0</v>
      </c>
      <c r="BP61" s="395">
        <v>94430</v>
      </c>
      <c r="BQ61" s="395">
        <v>0</v>
      </c>
      <c r="BR61" s="395">
        <v>0</v>
      </c>
      <c r="BS61" s="395">
        <v>0</v>
      </c>
      <c r="BT61" s="395">
        <v>7672</v>
      </c>
      <c r="BU61" s="395">
        <v>0</v>
      </c>
      <c r="BV61" s="395">
        <v>19400</v>
      </c>
      <c r="BW61" s="395">
        <v>27072</v>
      </c>
      <c r="BX61" s="395">
        <v>0</v>
      </c>
      <c r="BY61" s="395">
        <v>27072</v>
      </c>
      <c r="BZ61" s="395">
        <v>0</v>
      </c>
      <c r="CA61" s="395">
        <v>0</v>
      </c>
      <c r="CB61" s="395">
        <v>27072</v>
      </c>
      <c r="CC61" s="395">
        <v>0</v>
      </c>
      <c r="CD61" s="395">
        <v>0</v>
      </c>
      <c r="CE61" s="395">
        <v>0</v>
      </c>
      <c r="CF61" s="395">
        <v>0</v>
      </c>
      <c r="CG61" s="395">
        <v>0</v>
      </c>
      <c r="CH61" s="395">
        <v>0</v>
      </c>
    </row>
    <row r="62" spans="1:86" s="357" customFormat="1">
      <c r="A62" s="489" t="s">
        <v>825</v>
      </c>
      <c r="B62" s="354" t="s">
        <v>598</v>
      </c>
      <c r="C62" s="355" t="s">
        <v>17</v>
      </c>
      <c r="D62" s="355" t="s">
        <v>170</v>
      </c>
      <c r="E62" s="472">
        <v>2043</v>
      </c>
      <c r="F62" s="395">
        <v>2542673</v>
      </c>
      <c r="G62" s="395">
        <v>0</v>
      </c>
      <c r="H62" s="395">
        <v>24151</v>
      </c>
      <c r="I62" s="395">
        <v>0</v>
      </c>
      <c r="J62" s="395">
        <v>243029</v>
      </c>
      <c r="K62" s="395">
        <v>32000</v>
      </c>
      <c r="L62" s="395">
        <v>0</v>
      </c>
      <c r="M62" s="395">
        <v>3000</v>
      </c>
      <c r="N62" s="395">
        <v>6000</v>
      </c>
      <c r="O62" s="395">
        <v>0</v>
      </c>
      <c r="P62" s="395">
        <v>0</v>
      </c>
      <c r="Q62" s="395">
        <v>8000</v>
      </c>
      <c r="R62" s="395">
        <v>0</v>
      </c>
      <c r="S62" s="395">
        <v>0</v>
      </c>
      <c r="T62" s="395">
        <v>93490</v>
      </c>
      <c r="U62" s="395">
        <v>2952343</v>
      </c>
      <c r="V62" s="395">
        <v>1211604</v>
      </c>
      <c r="W62" s="395">
        <v>0</v>
      </c>
      <c r="X62" s="395">
        <v>840248</v>
      </c>
      <c r="Y62" s="395">
        <v>145675</v>
      </c>
      <c r="Z62" s="395">
        <v>131317</v>
      </c>
      <c r="AA62" s="395">
        <v>0</v>
      </c>
      <c r="AB62" s="395">
        <v>97963</v>
      </c>
      <c r="AC62" s="395">
        <v>14930</v>
      </c>
      <c r="AD62" s="395">
        <v>5000</v>
      </c>
      <c r="AE62" s="395">
        <v>29273</v>
      </c>
      <c r="AF62" s="395">
        <v>12922</v>
      </c>
      <c r="AG62" s="395">
        <v>16500</v>
      </c>
      <c r="AH62" s="395">
        <v>2863</v>
      </c>
      <c r="AI62" s="395">
        <v>0</v>
      </c>
      <c r="AJ62" s="395">
        <v>10000</v>
      </c>
      <c r="AK62" s="395">
        <v>40100</v>
      </c>
      <c r="AL62" s="395">
        <v>9318</v>
      </c>
      <c r="AM62" s="395">
        <v>20459</v>
      </c>
      <c r="AN62" s="395">
        <v>146407</v>
      </c>
      <c r="AO62" s="395">
        <v>45970</v>
      </c>
      <c r="AP62" s="395">
        <v>0</v>
      </c>
      <c r="AQ62" s="395">
        <v>18614</v>
      </c>
      <c r="AR62" s="395">
        <v>15669</v>
      </c>
      <c r="AS62" s="395">
        <v>2665</v>
      </c>
      <c r="AT62" s="395">
        <v>159859</v>
      </c>
      <c r="AU62" s="395">
        <v>10000</v>
      </c>
      <c r="AV62" s="395">
        <v>33398</v>
      </c>
      <c r="AW62" s="395">
        <v>50811</v>
      </c>
      <c r="AX62" s="395">
        <v>0</v>
      </c>
      <c r="AY62" s="395">
        <v>0</v>
      </c>
      <c r="AZ62" s="395">
        <v>3071565</v>
      </c>
      <c r="BA62" s="395">
        <v>-119222</v>
      </c>
      <c r="BB62" s="395">
        <v>169543</v>
      </c>
      <c r="BC62" s="395">
        <v>50321</v>
      </c>
      <c r="BD62" s="395">
        <v>0</v>
      </c>
      <c r="BE62" s="395">
        <v>0</v>
      </c>
      <c r="BF62" s="395">
        <v>0</v>
      </c>
      <c r="BG62" s="395">
        <v>0</v>
      </c>
      <c r="BH62" s="395">
        <v>0</v>
      </c>
      <c r="BI62" s="395">
        <v>0</v>
      </c>
      <c r="BJ62" s="395">
        <v>0</v>
      </c>
      <c r="BK62" s="395">
        <v>0</v>
      </c>
      <c r="BL62" s="395">
        <v>0</v>
      </c>
      <c r="BM62" s="395">
        <v>0</v>
      </c>
      <c r="BN62" s="395">
        <v>50321</v>
      </c>
      <c r="BO62" s="395">
        <v>0</v>
      </c>
      <c r="BP62" s="395">
        <v>50321</v>
      </c>
      <c r="BQ62" s="395">
        <v>0</v>
      </c>
      <c r="BR62" s="395">
        <v>0</v>
      </c>
      <c r="BS62" s="395">
        <v>0</v>
      </c>
      <c r="BT62" s="395">
        <v>10450</v>
      </c>
      <c r="BU62" s="395">
        <v>0</v>
      </c>
      <c r="BV62" s="395">
        <v>0</v>
      </c>
      <c r="BW62" s="395">
        <v>10450</v>
      </c>
      <c r="BX62" s="395">
        <v>0</v>
      </c>
      <c r="BY62" s="395">
        <v>0</v>
      </c>
      <c r="BZ62" s="395">
        <v>0</v>
      </c>
      <c r="CA62" s="395">
        <v>0</v>
      </c>
      <c r="CB62" s="395">
        <v>0</v>
      </c>
      <c r="CC62" s="395">
        <v>10450</v>
      </c>
      <c r="CD62" s="395">
        <v>0</v>
      </c>
      <c r="CE62" s="395">
        <v>10450</v>
      </c>
      <c r="CF62" s="395">
        <v>10450</v>
      </c>
      <c r="CG62" s="395">
        <v>0</v>
      </c>
      <c r="CH62" s="395">
        <v>10450</v>
      </c>
    </row>
    <row r="63" spans="1:86" s="357" customFormat="1">
      <c r="A63" s="489" t="s">
        <v>825</v>
      </c>
      <c r="B63" s="354" t="s">
        <v>600</v>
      </c>
      <c r="C63" s="355" t="s">
        <v>18</v>
      </c>
      <c r="D63" s="355" t="s">
        <v>169</v>
      </c>
      <c r="E63" s="472">
        <v>1002</v>
      </c>
      <c r="F63" s="395">
        <v>616914</v>
      </c>
      <c r="G63" s="395">
        <v>0</v>
      </c>
      <c r="H63" s="395">
        <v>4296</v>
      </c>
      <c r="I63" s="395">
        <v>0</v>
      </c>
      <c r="J63" s="395">
        <v>6000</v>
      </c>
      <c r="K63" s="395">
        <v>0</v>
      </c>
      <c r="L63" s="395">
        <v>37540</v>
      </c>
      <c r="M63" s="395">
        <v>0</v>
      </c>
      <c r="N63" s="395">
        <v>15404</v>
      </c>
      <c r="O63" s="395">
        <v>0</v>
      </c>
      <c r="P63" s="395">
        <v>0</v>
      </c>
      <c r="Q63" s="395">
        <v>0</v>
      </c>
      <c r="R63" s="395">
        <v>0</v>
      </c>
      <c r="S63" s="395">
        <v>0</v>
      </c>
      <c r="T63" s="395">
        <v>0</v>
      </c>
      <c r="U63" s="395">
        <v>680154</v>
      </c>
      <c r="V63" s="395">
        <v>188876</v>
      </c>
      <c r="W63" s="395">
        <v>0</v>
      </c>
      <c r="X63" s="395">
        <v>257172</v>
      </c>
      <c r="Y63" s="395">
        <v>36270</v>
      </c>
      <c r="Z63" s="395">
        <v>7452</v>
      </c>
      <c r="AA63" s="395">
        <v>0</v>
      </c>
      <c r="AB63" s="395">
        <v>11508</v>
      </c>
      <c r="AC63" s="395">
        <v>2387</v>
      </c>
      <c r="AD63" s="395">
        <v>1000</v>
      </c>
      <c r="AE63" s="395">
        <v>0</v>
      </c>
      <c r="AF63" s="395">
        <v>1669</v>
      </c>
      <c r="AG63" s="395">
        <v>1635</v>
      </c>
      <c r="AH63" s="395">
        <v>600</v>
      </c>
      <c r="AI63" s="395">
        <v>0</v>
      </c>
      <c r="AJ63" s="395">
        <v>1200</v>
      </c>
      <c r="AK63" s="395">
        <v>8976</v>
      </c>
      <c r="AL63" s="395">
        <v>4680</v>
      </c>
      <c r="AM63" s="395">
        <v>7929</v>
      </c>
      <c r="AN63" s="395">
        <v>8500</v>
      </c>
      <c r="AO63" s="395">
        <v>2500</v>
      </c>
      <c r="AP63" s="395">
        <v>0</v>
      </c>
      <c r="AQ63" s="395">
        <v>10765</v>
      </c>
      <c r="AR63" s="395">
        <v>1427</v>
      </c>
      <c r="AS63" s="395">
        <v>0</v>
      </c>
      <c r="AT63" s="395">
        <v>20415</v>
      </c>
      <c r="AU63" s="395">
        <v>3100</v>
      </c>
      <c r="AV63" s="395">
        <v>4372</v>
      </c>
      <c r="AW63" s="395">
        <v>68153</v>
      </c>
      <c r="AX63" s="395">
        <v>0</v>
      </c>
      <c r="AY63" s="395">
        <v>89935</v>
      </c>
      <c r="AZ63" s="395">
        <v>740521</v>
      </c>
      <c r="BA63" s="395">
        <v>-60367</v>
      </c>
      <c r="BB63" s="395">
        <v>60000</v>
      </c>
      <c r="BC63" s="395">
        <v>-367</v>
      </c>
      <c r="BD63" s="395">
        <v>0</v>
      </c>
      <c r="BE63" s="395">
        <v>17955</v>
      </c>
      <c r="BF63" s="395">
        <v>17955</v>
      </c>
      <c r="BG63" s="395">
        <v>67292</v>
      </c>
      <c r="BH63" s="395">
        <v>0</v>
      </c>
      <c r="BI63" s="395">
        <v>67292</v>
      </c>
      <c r="BJ63" s="395">
        <v>-49337</v>
      </c>
      <c r="BK63" s="395">
        <v>65000</v>
      </c>
      <c r="BL63" s="395">
        <v>15663</v>
      </c>
      <c r="BM63" s="395">
        <v>0</v>
      </c>
      <c r="BN63" s="395">
        <v>-367</v>
      </c>
      <c r="BO63" s="395">
        <v>15663</v>
      </c>
      <c r="BP63" s="395">
        <v>15296</v>
      </c>
      <c r="BQ63" s="395">
        <v>0</v>
      </c>
      <c r="BR63" s="395">
        <v>0</v>
      </c>
      <c r="BS63" s="395">
        <v>0</v>
      </c>
      <c r="BT63" s="395">
        <v>0</v>
      </c>
      <c r="BU63" s="395">
        <v>0</v>
      </c>
      <c r="BV63" s="395">
        <v>89935</v>
      </c>
      <c r="BW63" s="395">
        <v>89935</v>
      </c>
      <c r="BX63" s="395">
        <v>0</v>
      </c>
      <c r="BY63" s="395">
        <v>100001</v>
      </c>
      <c r="BZ63" s="395">
        <v>0</v>
      </c>
      <c r="CA63" s="395">
        <v>0</v>
      </c>
      <c r="CB63" s="395">
        <v>100001</v>
      </c>
      <c r="CC63" s="395">
        <v>-10066</v>
      </c>
      <c r="CD63" s="395">
        <v>10065.77</v>
      </c>
      <c r="CE63" s="395">
        <v>-0.22999999999956344</v>
      </c>
      <c r="CF63" s="395">
        <v>-0.22999999999956344</v>
      </c>
      <c r="CG63" s="395">
        <v>0</v>
      </c>
      <c r="CH63" s="395">
        <v>-0.22999999999956344</v>
      </c>
    </row>
    <row r="64" spans="1:86" s="357" customFormat="1">
      <c r="A64" s="489" t="s">
        <v>825</v>
      </c>
      <c r="B64" s="354" t="s">
        <v>601</v>
      </c>
      <c r="C64" s="355" t="s">
        <v>20</v>
      </c>
      <c r="D64" s="355" t="s">
        <v>170</v>
      </c>
      <c r="E64" s="472">
        <v>2002</v>
      </c>
      <c r="F64" s="395">
        <v>1765411</v>
      </c>
      <c r="G64" s="395">
        <v>0</v>
      </c>
      <c r="H64" s="395">
        <v>55049</v>
      </c>
      <c r="I64" s="395">
        <v>0</v>
      </c>
      <c r="J64" s="395">
        <v>135491</v>
      </c>
      <c r="K64" s="395">
        <v>15900</v>
      </c>
      <c r="L64" s="395">
        <v>0</v>
      </c>
      <c r="M64" s="395">
        <v>21000</v>
      </c>
      <c r="N64" s="395">
        <v>5325</v>
      </c>
      <c r="O64" s="395">
        <v>0</v>
      </c>
      <c r="P64" s="395">
        <v>0</v>
      </c>
      <c r="Q64" s="395">
        <v>8445</v>
      </c>
      <c r="R64" s="395">
        <v>2500</v>
      </c>
      <c r="S64" s="395">
        <v>0</v>
      </c>
      <c r="T64" s="395">
        <v>74334</v>
      </c>
      <c r="U64" s="395">
        <v>2083455</v>
      </c>
      <c r="V64" s="395">
        <v>994575</v>
      </c>
      <c r="W64" s="395">
        <v>0</v>
      </c>
      <c r="X64" s="395">
        <v>426133</v>
      </c>
      <c r="Y64" s="395">
        <v>77843</v>
      </c>
      <c r="Z64" s="395">
        <v>38829</v>
      </c>
      <c r="AA64" s="395">
        <v>0</v>
      </c>
      <c r="AB64" s="395">
        <v>24370</v>
      </c>
      <c r="AC64" s="395">
        <v>13200</v>
      </c>
      <c r="AD64" s="395">
        <v>6000</v>
      </c>
      <c r="AE64" s="395">
        <v>14396</v>
      </c>
      <c r="AF64" s="395">
        <v>9613</v>
      </c>
      <c r="AG64" s="395">
        <v>10000</v>
      </c>
      <c r="AH64" s="395">
        <v>1500</v>
      </c>
      <c r="AI64" s="395">
        <v>1800</v>
      </c>
      <c r="AJ64" s="395">
        <v>15300</v>
      </c>
      <c r="AK64" s="395">
        <v>44000</v>
      </c>
      <c r="AL64" s="395">
        <v>38208</v>
      </c>
      <c r="AM64" s="395">
        <v>6650</v>
      </c>
      <c r="AN64" s="395">
        <v>35398</v>
      </c>
      <c r="AO64" s="395">
        <v>22403</v>
      </c>
      <c r="AP64" s="395">
        <v>0</v>
      </c>
      <c r="AQ64" s="395">
        <v>27000</v>
      </c>
      <c r="AR64" s="395">
        <v>9465</v>
      </c>
      <c r="AS64" s="395">
        <v>900</v>
      </c>
      <c r="AT64" s="395">
        <v>101635</v>
      </c>
      <c r="AU64" s="395">
        <v>0</v>
      </c>
      <c r="AV64" s="395">
        <v>28683</v>
      </c>
      <c r="AW64" s="395">
        <v>45037</v>
      </c>
      <c r="AX64" s="395">
        <v>0</v>
      </c>
      <c r="AY64" s="395">
        <v>0</v>
      </c>
      <c r="AZ64" s="395">
        <v>1992938</v>
      </c>
      <c r="BA64" s="395">
        <v>90517</v>
      </c>
      <c r="BB64" s="395">
        <v>-35654.479999999996</v>
      </c>
      <c r="BC64" s="395">
        <v>54862.520000000004</v>
      </c>
      <c r="BD64" s="395">
        <v>0</v>
      </c>
      <c r="BE64" s="395">
        <v>0</v>
      </c>
      <c r="BF64" s="395">
        <v>0</v>
      </c>
      <c r="BG64" s="395">
        <v>0</v>
      </c>
      <c r="BH64" s="395">
        <v>0</v>
      </c>
      <c r="BI64" s="395">
        <v>0</v>
      </c>
      <c r="BJ64" s="395">
        <v>0</v>
      </c>
      <c r="BK64" s="395">
        <v>0</v>
      </c>
      <c r="BL64" s="395">
        <v>0</v>
      </c>
      <c r="BM64" s="395">
        <v>0</v>
      </c>
      <c r="BN64" s="395">
        <v>54862.520000000004</v>
      </c>
      <c r="BO64" s="395">
        <v>0</v>
      </c>
      <c r="BP64" s="395">
        <v>54862.520000000004</v>
      </c>
      <c r="BQ64" s="395">
        <v>0</v>
      </c>
      <c r="BR64" s="395">
        <v>0</v>
      </c>
      <c r="BS64" s="395">
        <v>0</v>
      </c>
      <c r="BT64" s="395">
        <v>8784</v>
      </c>
      <c r="BU64" s="395">
        <v>0</v>
      </c>
      <c r="BV64" s="395">
        <v>0</v>
      </c>
      <c r="BW64" s="395">
        <v>8784</v>
      </c>
      <c r="BX64" s="395">
        <v>0</v>
      </c>
      <c r="BY64" s="395">
        <v>5000</v>
      </c>
      <c r="BZ64" s="395">
        <v>0</v>
      </c>
      <c r="CA64" s="395">
        <v>4250</v>
      </c>
      <c r="CB64" s="395">
        <v>9250</v>
      </c>
      <c r="CC64" s="395">
        <v>-466</v>
      </c>
      <c r="CD64" s="395">
        <v>466</v>
      </c>
      <c r="CE64" s="395">
        <v>0</v>
      </c>
      <c r="CF64" s="395">
        <v>0</v>
      </c>
      <c r="CG64" s="395">
        <v>0</v>
      </c>
      <c r="CH64" s="395">
        <v>0</v>
      </c>
    </row>
    <row r="65" spans="1:86" s="357" customFormat="1">
      <c r="A65" s="489" t="s">
        <v>825</v>
      </c>
      <c r="B65" s="354" t="s">
        <v>602</v>
      </c>
      <c r="C65" s="355" t="s">
        <v>21</v>
      </c>
      <c r="D65" s="355" t="s">
        <v>170</v>
      </c>
      <c r="E65" s="472">
        <v>2128</v>
      </c>
      <c r="F65" s="395">
        <v>1817406</v>
      </c>
      <c r="G65" s="395">
        <v>0</v>
      </c>
      <c r="H65" s="395">
        <v>160400</v>
      </c>
      <c r="I65" s="395">
        <v>0</v>
      </c>
      <c r="J65" s="395">
        <v>101459</v>
      </c>
      <c r="K65" s="395">
        <v>19000</v>
      </c>
      <c r="L65" s="395">
        <v>0</v>
      </c>
      <c r="M65" s="395">
        <v>76007</v>
      </c>
      <c r="N65" s="395">
        <v>2500</v>
      </c>
      <c r="O65" s="395">
        <v>0</v>
      </c>
      <c r="P65" s="395">
        <v>0</v>
      </c>
      <c r="Q65" s="395">
        <v>15000</v>
      </c>
      <c r="R65" s="395">
        <v>0</v>
      </c>
      <c r="S65" s="395">
        <v>0</v>
      </c>
      <c r="T65" s="395">
        <v>81743</v>
      </c>
      <c r="U65" s="395">
        <v>2273515</v>
      </c>
      <c r="V65" s="395">
        <v>1028835</v>
      </c>
      <c r="W65" s="395">
        <v>0</v>
      </c>
      <c r="X65" s="395">
        <v>534441</v>
      </c>
      <c r="Y65" s="395">
        <v>61269</v>
      </c>
      <c r="Z65" s="395">
        <v>68542</v>
      </c>
      <c r="AA65" s="395">
        <v>0</v>
      </c>
      <c r="AB65" s="395">
        <v>39009</v>
      </c>
      <c r="AC65" s="395">
        <v>13246</v>
      </c>
      <c r="AD65" s="395">
        <v>3000</v>
      </c>
      <c r="AE65" s="395">
        <v>26599</v>
      </c>
      <c r="AF65" s="395">
        <v>8688</v>
      </c>
      <c r="AG65" s="395">
        <v>45900</v>
      </c>
      <c r="AH65" s="395">
        <v>7400</v>
      </c>
      <c r="AI65" s="395">
        <v>0</v>
      </c>
      <c r="AJ65" s="395">
        <v>7100</v>
      </c>
      <c r="AK65" s="395">
        <v>27000</v>
      </c>
      <c r="AL65" s="395">
        <v>32800</v>
      </c>
      <c r="AM65" s="395">
        <v>14650</v>
      </c>
      <c r="AN65" s="395">
        <v>94893</v>
      </c>
      <c r="AO65" s="395">
        <v>53000</v>
      </c>
      <c r="AP65" s="395">
        <v>0</v>
      </c>
      <c r="AQ65" s="395">
        <v>16400</v>
      </c>
      <c r="AR65" s="395">
        <v>8216</v>
      </c>
      <c r="AS65" s="395">
        <v>1000</v>
      </c>
      <c r="AT65" s="395">
        <v>89527</v>
      </c>
      <c r="AU65" s="395">
        <v>5000</v>
      </c>
      <c r="AV65" s="395">
        <v>63330.5</v>
      </c>
      <c r="AW65" s="395">
        <v>27836.5</v>
      </c>
      <c r="AX65" s="395">
        <v>0</v>
      </c>
      <c r="AY65" s="395">
        <v>0</v>
      </c>
      <c r="AZ65" s="395">
        <v>2277682</v>
      </c>
      <c r="BA65" s="395">
        <v>-4167</v>
      </c>
      <c r="BB65" s="395">
        <v>79412</v>
      </c>
      <c r="BC65" s="395">
        <v>75245</v>
      </c>
      <c r="BD65" s="395">
        <v>0</v>
      </c>
      <c r="BE65" s="395">
        <v>0</v>
      </c>
      <c r="BF65" s="395">
        <v>0</v>
      </c>
      <c r="BG65" s="395">
        <v>0</v>
      </c>
      <c r="BH65" s="395">
        <v>0</v>
      </c>
      <c r="BI65" s="395">
        <v>0</v>
      </c>
      <c r="BJ65" s="395">
        <v>0</v>
      </c>
      <c r="BK65" s="395">
        <v>0</v>
      </c>
      <c r="BL65" s="395">
        <v>0</v>
      </c>
      <c r="BM65" s="395">
        <v>0</v>
      </c>
      <c r="BN65" s="395">
        <v>75245</v>
      </c>
      <c r="BO65" s="395">
        <v>0</v>
      </c>
      <c r="BP65" s="395">
        <v>75245</v>
      </c>
      <c r="BQ65" s="395">
        <v>0</v>
      </c>
      <c r="BR65" s="395">
        <v>0</v>
      </c>
      <c r="BS65" s="395">
        <v>0</v>
      </c>
      <c r="BT65" s="395">
        <v>10100</v>
      </c>
      <c r="BU65" s="395">
        <v>0</v>
      </c>
      <c r="BV65" s="395">
        <v>0</v>
      </c>
      <c r="BW65" s="395">
        <v>10100</v>
      </c>
      <c r="BX65" s="395">
        <v>0</v>
      </c>
      <c r="BY65" s="395">
        <v>6000</v>
      </c>
      <c r="BZ65" s="395">
        <v>0</v>
      </c>
      <c r="CA65" s="395">
        <v>0</v>
      </c>
      <c r="CB65" s="395">
        <v>6000</v>
      </c>
      <c r="CC65" s="395">
        <v>4100</v>
      </c>
      <c r="CD65" s="395">
        <v>36654</v>
      </c>
      <c r="CE65" s="395">
        <v>40754</v>
      </c>
      <c r="CF65" s="395">
        <v>40754</v>
      </c>
      <c r="CG65" s="395">
        <v>0</v>
      </c>
      <c r="CH65" s="395">
        <v>40754</v>
      </c>
    </row>
    <row r="66" spans="1:86" s="357" customFormat="1">
      <c r="A66" s="489" t="s">
        <v>825</v>
      </c>
      <c r="B66" s="354" t="s">
        <v>603</v>
      </c>
      <c r="C66" s="355" t="s">
        <v>22</v>
      </c>
      <c r="D66" s="355" t="s">
        <v>170</v>
      </c>
      <c r="E66" s="472">
        <v>2145</v>
      </c>
      <c r="F66" s="395">
        <v>1768934</v>
      </c>
      <c r="G66" s="395">
        <v>0</v>
      </c>
      <c r="H66" s="395">
        <v>26221</v>
      </c>
      <c r="I66" s="395">
        <v>0</v>
      </c>
      <c r="J66" s="395">
        <v>123240</v>
      </c>
      <c r="K66" s="395">
        <v>19261</v>
      </c>
      <c r="L66" s="395">
        <v>3500</v>
      </c>
      <c r="M66" s="395">
        <v>39500</v>
      </c>
      <c r="N66" s="395">
        <v>2500</v>
      </c>
      <c r="O66" s="395">
        <v>0</v>
      </c>
      <c r="P66" s="395">
        <v>0</v>
      </c>
      <c r="Q66" s="395">
        <v>29000</v>
      </c>
      <c r="R66" s="395">
        <v>1000</v>
      </c>
      <c r="S66" s="395">
        <v>0</v>
      </c>
      <c r="T66" s="395">
        <v>92518</v>
      </c>
      <c r="U66" s="395">
        <v>2105674</v>
      </c>
      <c r="V66" s="395">
        <v>968362</v>
      </c>
      <c r="W66" s="395">
        <v>0</v>
      </c>
      <c r="X66" s="395">
        <v>422528</v>
      </c>
      <c r="Y66" s="395">
        <v>84868</v>
      </c>
      <c r="Z66" s="395">
        <v>86120</v>
      </c>
      <c r="AA66" s="395">
        <v>0</v>
      </c>
      <c r="AB66" s="395">
        <v>82109</v>
      </c>
      <c r="AC66" s="395">
        <v>9897</v>
      </c>
      <c r="AD66" s="395">
        <v>6000</v>
      </c>
      <c r="AE66" s="395">
        <v>24145</v>
      </c>
      <c r="AF66" s="395">
        <v>9506</v>
      </c>
      <c r="AG66" s="395">
        <v>15140</v>
      </c>
      <c r="AH66" s="395">
        <v>2200</v>
      </c>
      <c r="AI66" s="395">
        <v>1300</v>
      </c>
      <c r="AJ66" s="395">
        <v>3750</v>
      </c>
      <c r="AK66" s="395">
        <v>20000</v>
      </c>
      <c r="AL66" s="395">
        <v>30320</v>
      </c>
      <c r="AM66" s="395">
        <v>9798</v>
      </c>
      <c r="AN66" s="395">
        <v>107897</v>
      </c>
      <c r="AO66" s="395">
        <v>35297</v>
      </c>
      <c r="AP66" s="395">
        <v>0</v>
      </c>
      <c r="AQ66" s="395">
        <v>16155</v>
      </c>
      <c r="AR66" s="395">
        <v>10895</v>
      </c>
      <c r="AS66" s="395">
        <v>350</v>
      </c>
      <c r="AT66" s="395">
        <v>108287</v>
      </c>
      <c r="AU66" s="395">
        <v>8000</v>
      </c>
      <c r="AV66" s="395">
        <v>20253</v>
      </c>
      <c r="AW66" s="395">
        <v>21255</v>
      </c>
      <c r="AX66" s="395">
        <v>0</v>
      </c>
      <c r="AY66" s="395">
        <v>0</v>
      </c>
      <c r="AZ66" s="395">
        <v>2104432</v>
      </c>
      <c r="BA66" s="395">
        <v>1242</v>
      </c>
      <c r="BB66" s="395">
        <v>108466</v>
      </c>
      <c r="BC66" s="395">
        <v>109708</v>
      </c>
      <c r="BD66" s="395">
        <v>0</v>
      </c>
      <c r="BE66" s="395">
        <v>0</v>
      </c>
      <c r="BF66" s="395">
        <v>0</v>
      </c>
      <c r="BG66" s="395">
        <v>0</v>
      </c>
      <c r="BH66" s="395">
        <v>28585</v>
      </c>
      <c r="BI66" s="395">
        <v>28585</v>
      </c>
      <c r="BJ66" s="395">
        <v>-28585</v>
      </c>
      <c r="BK66" s="395">
        <v>28585</v>
      </c>
      <c r="BL66" s="395">
        <v>0</v>
      </c>
      <c r="BM66" s="395">
        <v>0</v>
      </c>
      <c r="BN66" s="395">
        <v>109708</v>
      </c>
      <c r="BO66" s="395">
        <v>0</v>
      </c>
      <c r="BP66" s="395">
        <v>109708</v>
      </c>
      <c r="BQ66" s="395">
        <v>0</v>
      </c>
      <c r="BR66" s="395">
        <v>0</v>
      </c>
      <c r="BS66" s="395">
        <v>0</v>
      </c>
      <c r="BT66" s="395">
        <v>9060</v>
      </c>
      <c r="BU66" s="395">
        <v>0</v>
      </c>
      <c r="BV66" s="395">
        <v>0</v>
      </c>
      <c r="BW66" s="395">
        <v>9060</v>
      </c>
      <c r="BX66" s="395">
        <v>0</v>
      </c>
      <c r="BY66" s="395">
        <v>10023</v>
      </c>
      <c r="BZ66" s="395">
        <v>0</v>
      </c>
      <c r="CA66" s="395">
        <v>0</v>
      </c>
      <c r="CB66" s="395">
        <v>10023</v>
      </c>
      <c r="CC66" s="395">
        <v>-963</v>
      </c>
      <c r="CD66" s="395">
        <v>963</v>
      </c>
      <c r="CE66" s="395">
        <v>0</v>
      </c>
      <c r="CF66" s="395">
        <v>0</v>
      </c>
      <c r="CG66" s="395">
        <v>0</v>
      </c>
      <c r="CH66" s="395">
        <v>0</v>
      </c>
    </row>
    <row r="67" spans="1:86" s="357" customFormat="1">
      <c r="A67" s="489" t="s">
        <v>825</v>
      </c>
      <c r="B67" s="354" t="s">
        <v>604</v>
      </c>
      <c r="C67" s="355" t="s">
        <v>23</v>
      </c>
      <c r="D67" s="355" t="s">
        <v>170</v>
      </c>
      <c r="E67" s="472">
        <v>3023</v>
      </c>
      <c r="F67" s="395">
        <v>1578431</v>
      </c>
      <c r="G67" s="395">
        <v>0</v>
      </c>
      <c r="H67" s="395">
        <v>27528</v>
      </c>
      <c r="I67" s="395">
        <v>0</v>
      </c>
      <c r="J67" s="395">
        <v>119465</v>
      </c>
      <c r="K67" s="395">
        <v>14260</v>
      </c>
      <c r="L67" s="395">
        <v>0</v>
      </c>
      <c r="M67" s="395">
        <v>42581</v>
      </c>
      <c r="N67" s="395">
        <v>1912</v>
      </c>
      <c r="O67" s="395">
        <v>14650</v>
      </c>
      <c r="P67" s="395">
        <v>2761</v>
      </c>
      <c r="Q67" s="395">
        <v>17150</v>
      </c>
      <c r="R67" s="395">
        <v>662</v>
      </c>
      <c r="S67" s="395">
        <v>0</v>
      </c>
      <c r="T67" s="395">
        <v>86409</v>
      </c>
      <c r="U67" s="395">
        <v>1905809</v>
      </c>
      <c r="V67" s="395">
        <v>846139</v>
      </c>
      <c r="W67" s="395">
        <v>0</v>
      </c>
      <c r="X67" s="395">
        <v>453244</v>
      </c>
      <c r="Y67" s="395">
        <v>51634</v>
      </c>
      <c r="Z67" s="395">
        <v>111882</v>
      </c>
      <c r="AA67" s="395">
        <v>0</v>
      </c>
      <c r="AB67" s="395">
        <v>29106</v>
      </c>
      <c r="AC67" s="395">
        <v>8997</v>
      </c>
      <c r="AD67" s="395">
        <v>7000</v>
      </c>
      <c r="AE67" s="395">
        <v>22435</v>
      </c>
      <c r="AF67" s="395">
        <v>8996</v>
      </c>
      <c r="AG67" s="395">
        <v>22847</v>
      </c>
      <c r="AH67" s="395">
        <v>5675</v>
      </c>
      <c r="AI67" s="395">
        <v>2000</v>
      </c>
      <c r="AJ67" s="395">
        <v>8000</v>
      </c>
      <c r="AK67" s="395">
        <v>25253</v>
      </c>
      <c r="AL67" s="395">
        <v>27362</v>
      </c>
      <c r="AM67" s="395">
        <v>13311</v>
      </c>
      <c r="AN67" s="395">
        <v>79629</v>
      </c>
      <c r="AO67" s="395">
        <v>3000</v>
      </c>
      <c r="AP67" s="395">
        <v>0</v>
      </c>
      <c r="AQ67" s="395">
        <v>16978</v>
      </c>
      <c r="AR67" s="395">
        <v>10559</v>
      </c>
      <c r="AS67" s="395">
        <v>0</v>
      </c>
      <c r="AT67" s="395">
        <v>113365</v>
      </c>
      <c r="AU67" s="395">
        <v>1000</v>
      </c>
      <c r="AV67" s="395">
        <v>23580</v>
      </c>
      <c r="AW67" s="395">
        <v>30441</v>
      </c>
      <c r="AX67" s="395">
        <v>0</v>
      </c>
      <c r="AY67" s="395">
        <v>31668</v>
      </c>
      <c r="AZ67" s="395">
        <v>1954101</v>
      </c>
      <c r="BA67" s="395">
        <v>-48292</v>
      </c>
      <c r="BB67" s="395">
        <v>116400.03</v>
      </c>
      <c r="BC67" s="395">
        <v>68108.03</v>
      </c>
      <c r="BD67" s="395">
        <v>0</v>
      </c>
      <c r="BE67" s="395">
        <v>0</v>
      </c>
      <c r="BF67" s="395">
        <v>0</v>
      </c>
      <c r="BG67" s="395">
        <v>0</v>
      </c>
      <c r="BH67" s="395">
        <v>0</v>
      </c>
      <c r="BI67" s="395">
        <v>0</v>
      </c>
      <c r="BJ67" s="395">
        <v>0</v>
      </c>
      <c r="BK67" s="395">
        <v>0</v>
      </c>
      <c r="BL67" s="395">
        <v>0</v>
      </c>
      <c r="BM67" s="395">
        <v>0</v>
      </c>
      <c r="BN67" s="395">
        <v>68108.03</v>
      </c>
      <c r="BO67" s="395">
        <v>0</v>
      </c>
      <c r="BP67" s="395">
        <v>68108.03</v>
      </c>
      <c r="BQ67" s="395">
        <v>0</v>
      </c>
      <c r="BR67" s="395">
        <v>0</v>
      </c>
      <c r="BS67" s="395">
        <v>0</v>
      </c>
      <c r="BT67" s="395">
        <v>8669</v>
      </c>
      <c r="BU67" s="395">
        <v>14000</v>
      </c>
      <c r="BV67" s="395">
        <v>31668</v>
      </c>
      <c r="BW67" s="395">
        <v>54337</v>
      </c>
      <c r="BX67" s="395">
        <v>0</v>
      </c>
      <c r="BY67" s="395">
        <v>48568</v>
      </c>
      <c r="BZ67" s="395">
        <v>0</v>
      </c>
      <c r="CA67" s="395">
        <v>6627</v>
      </c>
      <c r="CB67" s="395">
        <v>55195</v>
      </c>
      <c r="CC67" s="395">
        <v>-858</v>
      </c>
      <c r="CD67" s="395">
        <v>858.09</v>
      </c>
      <c r="CE67" s="395">
        <v>9.0000000000031832E-2</v>
      </c>
      <c r="CF67" s="395">
        <v>9.0000000000031832E-2</v>
      </c>
      <c r="CG67" s="395">
        <v>0</v>
      </c>
      <c r="CH67" s="395">
        <v>9.0000000000031832E-2</v>
      </c>
    </row>
    <row r="68" spans="1:86" s="357" customFormat="1">
      <c r="A68" s="489" t="s">
        <v>825</v>
      </c>
      <c r="B68" s="354" t="s">
        <v>605</v>
      </c>
      <c r="C68" s="355" t="s">
        <v>24</v>
      </c>
      <c r="D68" s="355" t="s">
        <v>170</v>
      </c>
      <c r="E68" s="472">
        <v>2199</v>
      </c>
      <c r="F68" s="395">
        <v>2031958</v>
      </c>
      <c r="G68" s="395">
        <v>0</v>
      </c>
      <c r="H68" s="395">
        <v>16439</v>
      </c>
      <c r="I68" s="395">
        <v>0</v>
      </c>
      <c r="J68" s="395">
        <v>251074</v>
      </c>
      <c r="K68" s="395">
        <v>12023</v>
      </c>
      <c r="L68" s="395">
        <v>0</v>
      </c>
      <c r="M68" s="395">
        <v>11556</v>
      </c>
      <c r="N68" s="395">
        <v>26787</v>
      </c>
      <c r="O68" s="395">
        <v>11560</v>
      </c>
      <c r="P68" s="395">
        <v>0</v>
      </c>
      <c r="Q68" s="395">
        <v>8000</v>
      </c>
      <c r="R68" s="395">
        <v>0</v>
      </c>
      <c r="S68" s="395">
        <v>0</v>
      </c>
      <c r="T68" s="395">
        <v>61716</v>
      </c>
      <c r="U68" s="395">
        <v>2431113</v>
      </c>
      <c r="V68" s="395">
        <v>1023070</v>
      </c>
      <c r="W68" s="395">
        <v>0</v>
      </c>
      <c r="X68" s="395">
        <v>615394</v>
      </c>
      <c r="Y68" s="395">
        <v>83306</v>
      </c>
      <c r="Z68" s="395">
        <v>92165</v>
      </c>
      <c r="AA68" s="395">
        <v>58560</v>
      </c>
      <c r="AB68" s="395">
        <v>57709</v>
      </c>
      <c r="AC68" s="395">
        <v>9350</v>
      </c>
      <c r="AD68" s="395">
        <v>10000</v>
      </c>
      <c r="AE68" s="395">
        <v>28861</v>
      </c>
      <c r="AF68" s="395">
        <v>10141</v>
      </c>
      <c r="AG68" s="395">
        <v>40000</v>
      </c>
      <c r="AH68" s="395">
        <v>12000</v>
      </c>
      <c r="AI68" s="395">
        <v>700</v>
      </c>
      <c r="AJ68" s="395">
        <v>4700</v>
      </c>
      <c r="AK68" s="395">
        <v>27400</v>
      </c>
      <c r="AL68" s="395">
        <v>53893</v>
      </c>
      <c r="AM68" s="395">
        <v>15207</v>
      </c>
      <c r="AN68" s="395">
        <v>77513</v>
      </c>
      <c r="AO68" s="395">
        <v>30056</v>
      </c>
      <c r="AP68" s="395">
        <v>0</v>
      </c>
      <c r="AQ68" s="395">
        <v>17400</v>
      </c>
      <c r="AR68" s="395">
        <v>10068</v>
      </c>
      <c r="AS68" s="395">
        <v>0</v>
      </c>
      <c r="AT68" s="395">
        <v>69300</v>
      </c>
      <c r="AU68" s="395">
        <v>25000</v>
      </c>
      <c r="AV68" s="395">
        <v>9870</v>
      </c>
      <c r="AW68" s="395">
        <v>44044</v>
      </c>
      <c r="AX68" s="395">
        <v>0</v>
      </c>
      <c r="AY68" s="395">
        <v>0</v>
      </c>
      <c r="AZ68" s="395">
        <v>2425707</v>
      </c>
      <c r="BA68" s="395">
        <v>5406</v>
      </c>
      <c r="BB68" s="395">
        <v>43308</v>
      </c>
      <c r="BC68" s="395">
        <v>48714</v>
      </c>
      <c r="BD68" s="395">
        <v>0</v>
      </c>
      <c r="BE68" s="395">
        <v>6650</v>
      </c>
      <c r="BF68" s="395">
        <v>6650</v>
      </c>
      <c r="BG68" s="395">
        <v>5826</v>
      </c>
      <c r="BH68" s="395">
        <v>500</v>
      </c>
      <c r="BI68" s="395">
        <v>6326</v>
      </c>
      <c r="BJ68" s="395">
        <v>324</v>
      </c>
      <c r="BK68" s="395">
        <v>1835</v>
      </c>
      <c r="BL68" s="395">
        <v>2159</v>
      </c>
      <c r="BM68" s="395">
        <v>0</v>
      </c>
      <c r="BN68" s="395">
        <v>48714</v>
      </c>
      <c r="BO68" s="395">
        <v>2159</v>
      </c>
      <c r="BP68" s="395">
        <v>50873</v>
      </c>
      <c r="BQ68" s="395">
        <v>0</v>
      </c>
      <c r="BR68" s="395">
        <v>0</v>
      </c>
      <c r="BS68" s="395">
        <v>0</v>
      </c>
      <c r="BT68" s="395">
        <v>9175</v>
      </c>
      <c r="BU68" s="395">
        <v>0</v>
      </c>
      <c r="BV68" s="395">
        <v>0</v>
      </c>
      <c r="BW68" s="395">
        <v>9175</v>
      </c>
      <c r="BX68" s="395">
        <v>0</v>
      </c>
      <c r="BY68" s="395">
        <v>12460</v>
      </c>
      <c r="BZ68" s="395">
        <v>0</v>
      </c>
      <c r="CA68" s="395">
        <v>0</v>
      </c>
      <c r="CB68" s="395">
        <v>12460</v>
      </c>
      <c r="CC68" s="395">
        <v>-3285</v>
      </c>
      <c r="CD68" s="395">
        <v>3285</v>
      </c>
      <c r="CE68" s="395">
        <v>0</v>
      </c>
      <c r="CF68" s="395">
        <v>0</v>
      </c>
      <c r="CG68" s="395">
        <v>0</v>
      </c>
      <c r="CH68" s="395">
        <v>0</v>
      </c>
    </row>
    <row r="69" spans="1:86" s="357" customFormat="1">
      <c r="A69" s="489" t="s">
        <v>825</v>
      </c>
      <c r="B69" s="354" t="s">
        <v>607</v>
      </c>
      <c r="C69" s="355" t="s">
        <v>26</v>
      </c>
      <c r="D69" s="355" t="s">
        <v>170</v>
      </c>
      <c r="E69" s="472">
        <v>2048</v>
      </c>
      <c r="F69" s="395">
        <v>1835860</v>
      </c>
      <c r="G69" s="395">
        <v>0</v>
      </c>
      <c r="H69" s="395">
        <v>37135</v>
      </c>
      <c r="I69" s="395">
        <v>0</v>
      </c>
      <c r="J69" s="395">
        <v>111461</v>
      </c>
      <c r="K69" s="395">
        <v>0</v>
      </c>
      <c r="L69" s="395">
        <v>16000</v>
      </c>
      <c r="M69" s="395">
        <v>1250</v>
      </c>
      <c r="N69" s="395">
        <v>1000</v>
      </c>
      <c r="O69" s="395">
        <v>0</v>
      </c>
      <c r="P69" s="395">
        <v>0</v>
      </c>
      <c r="Q69" s="395">
        <v>5000</v>
      </c>
      <c r="R69" s="395">
        <v>0</v>
      </c>
      <c r="S69" s="395">
        <v>0</v>
      </c>
      <c r="T69" s="395">
        <v>80998</v>
      </c>
      <c r="U69" s="395">
        <v>2088704</v>
      </c>
      <c r="V69" s="395">
        <v>931050</v>
      </c>
      <c r="W69" s="395">
        <v>0</v>
      </c>
      <c r="X69" s="395">
        <v>482915</v>
      </c>
      <c r="Y69" s="395">
        <v>74190</v>
      </c>
      <c r="Z69" s="395">
        <v>87490</v>
      </c>
      <c r="AA69" s="395">
        <v>0</v>
      </c>
      <c r="AB69" s="395">
        <v>2000</v>
      </c>
      <c r="AC69" s="395">
        <v>12122</v>
      </c>
      <c r="AD69" s="395">
        <v>10750</v>
      </c>
      <c r="AE69" s="395">
        <v>28005</v>
      </c>
      <c r="AF69" s="395">
        <v>9957</v>
      </c>
      <c r="AG69" s="395">
        <v>33564</v>
      </c>
      <c r="AH69" s="395">
        <v>960</v>
      </c>
      <c r="AI69" s="395">
        <v>0</v>
      </c>
      <c r="AJ69" s="395">
        <v>7248</v>
      </c>
      <c r="AK69" s="395">
        <v>39000</v>
      </c>
      <c r="AL69" s="395">
        <v>23880</v>
      </c>
      <c r="AM69" s="395">
        <v>20112</v>
      </c>
      <c r="AN69" s="395">
        <v>102638</v>
      </c>
      <c r="AO69" s="395">
        <v>34040</v>
      </c>
      <c r="AP69" s="395">
        <v>0</v>
      </c>
      <c r="AQ69" s="395">
        <v>35782</v>
      </c>
      <c r="AR69" s="395">
        <v>10719</v>
      </c>
      <c r="AS69" s="395">
        <v>0</v>
      </c>
      <c r="AT69" s="395">
        <v>130857</v>
      </c>
      <c r="AU69" s="395">
        <v>5000</v>
      </c>
      <c r="AV69" s="395">
        <v>55076</v>
      </c>
      <c r="AW69" s="395">
        <v>33697</v>
      </c>
      <c r="AX69" s="395">
        <v>0</v>
      </c>
      <c r="AY69" s="395">
        <v>0</v>
      </c>
      <c r="AZ69" s="395">
        <v>2171052</v>
      </c>
      <c r="BA69" s="395">
        <v>-82348</v>
      </c>
      <c r="BB69" s="395">
        <v>116546</v>
      </c>
      <c r="BC69" s="395">
        <v>34198</v>
      </c>
      <c r="BD69" s="395">
        <v>0</v>
      </c>
      <c r="BE69" s="395">
        <v>0</v>
      </c>
      <c r="BF69" s="395">
        <v>0</v>
      </c>
      <c r="BG69" s="395">
        <v>0</v>
      </c>
      <c r="BH69" s="395">
        <v>0</v>
      </c>
      <c r="BI69" s="395">
        <v>0</v>
      </c>
      <c r="BJ69" s="395">
        <v>0</v>
      </c>
      <c r="BK69" s="395">
        <v>0</v>
      </c>
      <c r="BL69" s="395">
        <v>0</v>
      </c>
      <c r="BM69" s="395">
        <v>0</v>
      </c>
      <c r="BN69" s="395">
        <v>34198</v>
      </c>
      <c r="BO69" s="395">
        <v>0</v>
      </c>
      <c r="BP69" s="395">
        <v>34198</v>
      </c>
      <c r="BQ69" s="395">
        <v>0</v>
      </c>
      <c r="BR69" s="395">
        <v>0</v>
      </c>
      <c r="BS69" s="395">
        <v>0</v>
      </c>
      <c r="BT69" s="395">
        <v>9054</v>
      </c>
      <c r="BU69" s="395">
        <v>0</v>
      </c>
      <c r="BV69" s="395">
        <v>0</v>
      </c>
      <c r="BW69" s="395">
        <v>9054</v>
      </c>
      <c r="BX69" s="395">
        <v>0</v>
      </c>
      <c r="BY69" s="395">
        <v>9325</v>
      </c>
      <c r="BZ69" s="395">
        <v>0</v>
      </c>
      <c r="CA69" s="395">
        <v>0</v>
      </c>
      <c r="CB69" s="395">
        <v>9325</v>
      </c>
      <c r="CC69" s="395">
        <v>-271</v>
      </c>
      <c r="CD69" s="395">
        <v>0</v>
      </c>
      <c r="CE69" s="395">
        <v>-271</v>
      </c>
      <c r="CF69" s="395">
        <v>-271</v>
      </c>
      <c r="CG69" s="395">
        <v>0</v>
      </c>
      <c r="CH69" s="395">
        <v>-271</v>
      </c>
    </row>
    <row r="70" spans="1:86" s="357" customFormat="1">
      <c r="A70" s="489" t="s">
        <v>825</v>
      </c>
      <c r="B70" s="354" t="s">
        <v>608</v>
      </c>
      <c r="C70" s="355" t="s">
        <v>27</v>
      </c>
      <c r="D70" s="355" t="s">
        <v>170</v>
      </c>
      <c r="E70" s="472">
        <v>2192</v>
      </c>
      <c r="F70" s="395">
        <v>1597864</v>
      </c>
      <c r="G70" s="395">
        <v>0</v>
      </c>
      <c r="H70" s="395">
        <v>14819</v>
      </c>
      <c r="I70" s="395">
        <v>0</v>
      </c>
      <c r="J70" s="395">
        <v>24620</v>
      </c>
      <c r="K70" s="395">
        <v>0</v>
      </c>
      <c r="L70" s="395">
        <v>0</v>
      </c>
      <c r="M70" s="395">
        <v>46590</v>
      </c>
      <c r="N70" s="395">
        <v>0</v>
      </c>
      <c r="O70" s="395">
        <v>1680</v>
      </c>
      <c r="P70" s="395">
        <v>0</v>
      </c>
      <c r="Q70" s="395">
        <v>36975</v>
      </c>
      <c r="R70" s="395">
        <v>11500</v>
      </c>
      <c r="S70" s="395">
        <v>0</v>
      </c>
      <c r="T70" s="395">
        <v>92436</v>
      </c>
      <c r="U70" s="395">
        <v>1826484</v>
      </c>
      <c r="V70" s="395">
        <v>817422</v>
      </c>
      <c r="W70" s="395">
        <v>0</v>
      </c>
      <c r="X70" s="395">
        <v>244800</v>
      </c>
      <c r="Y70" s="395">
        <v>25061</v>
      </c>
      <c r="Z70" s="395">
        <v>89856</v>
      </c>
      <c r="AA70" s="395">
        <v>0</v>
      </c>
      <c r="AB70" s="395">
        <v>6708</v>
      </c>
      <c r="AC70" s="395">
        <v>10573</v>
      </c>
      <c r="AD70" s="395">
        <v>15500</v>
      </c>
      <c r="AE70" s="395">
        <v>21960</v>
      </c>
      <c r="AF70" s="395">
        <v>8796</v>
      </c>
      <c r="AG70" s="395">
        <v>35000</v>
      </c>
      <c r="AH70" s="395">
        <v>28000</v>
      </c>
      <c r="AI70" s="395">
        <v>31179</v>
      </c>
      <c r="AJ70" s="395">
        <v>6300</v>
      </c>
      <c r="AK70" s="395">
        <v>29700</v>
      </c>
      <c r="AL70" s="395">
        <v>26622</v>
      </c>
      <c r="AM70" s="395">
        <v>9360</v>
      </c>
      <c r="AN70" s="395">
        <v>121943</v>
      </c>
      <c r="AO70" s="395">
        <v>26627</v>
      </c>
      <c r="AP70" s="395">
        <v>0</v>
      </c>
      <c r="AQ70" s="395">
        <v>17605</v>
      </c>
      <c r="AR70" s="395">
        <v>9872</v>
      </c>
      <c r="AS70" s="395">
        <v>1218</v>
      </c>
      <c r="AT70" s="395">
        <v>96360</v>
      </c>
      <c r="AU70" s="395">
        <v>33375</v>
      </c>
      <c r="AV70" s="395">
        <v>46730</v>
      </c>
      <c r="AW70" s="395">
        <v>35519</v>
      </c>
      <c r="AX70" s="395">
        <v>0</v>
      </c>
      <c r="AY70" s="395">
        <v>0</v>
      </c>
      <c r="AZ70" s="395">
        <v>1796086</v>
      </c>
      <c r="BA70" s="395">
        <v>30398</v>
      </c>
      <c r="BB70" s="395">
        <v>90000</v>
      </c>
      <c r="BC70" s="395">
        <v>120398</v>
      </c>
      <c r="BD70" s="395">
        <v>0</v>
      </c>
      <c r="BE70" s="395">
        <v>98478</v>
      </c>
      <c r="BF70" s="395">
        <v>98478</v>
      </c>
      <c r="BG70" s="395">
        <v>0</v>
      </c>
      <c r="BH70" s="395">
        <v>98478</v>
      </c>
      <c r="BI70" s="395">
        <v>98478</v>
      </c>
      <c r="BJ70" s="395">
        <v>0</v>
      </c>
      <c r="BK70" s="395">
        <v>152</v>
      </c>
      <c r="BL70" s="395">
        <v>152</v>
      </c>
      <c r="BM70" s="395">
        <v>0</v>
      </c>
      <c r="BN70" s="395">
        <v>120398</v>
      </c>
      <c r="BO70" s="395">
        <v>152</v>
      </c>
      <c r="BP70" s="395">
        <v>120550</v>
      </c>
      <c r="BQ70" s="395">
        <v>0</v>
      </c>
      <c r="BR70" s="395">
        <v>0</v>
      </c>
      <c r="BS70" s="395">
        <v>0</v>
      </c>
      <c r="BT70" s="395">
        <v>8680</v>
      </c>
      <c r="BU70" s="395">
        <v>0</v>
      </c>
      <c r="BV70" s="395">
        <v>0</v>
      </c>
      <c r="BW70" s="395">
        <v>8680</v>
      </c>
      <c r="BX70" s="395">
        <v>0</v>
      </c>
      <c r="BY70" s="395">
        <v>17422</v>
      </c>
      <c r="BZ70" s="395">
        <v>0</v>
      </c>
      <c r="CA70" s="395">
        <v>0</v>
      </c>
      <c r="CB70" s="395">
        <v>17422</v>
      </c>
      <c r="CC70" s="395">
        <v>-8742</v>
      </c>
      <c r="CD70" s="395">
        <v>8742</v>
      </c>
      <c r="CE70" s="395">
        <v>0</v>
      </c>
      <c r="CF70" s="395">
        <v>0</v>
      </c>
      <c r="CG70" s="395">
        <v>0</v>
      </c>
      <c r="CH70" s="395">
        <v>0</v>
      </c>
    </row>
    <row r="71" spans="1:86" s="357" customFormat="1">
      <c r="A71" s="489" t="s">
        <v>825</v>
      </c>
      <c r="B71" s="354" t="s">
        <v>609</v>
      </c>
      <c r="C71" s="355" t="s">
        <v>28</v>
      </c>
      <c r="D71" s="355" t="s">
        <v>169</v>
      </c>
      <c r="E71" s="472">
        <v>1009</v>
      </c>
      <c r="F71" s="395">
        <v>600479</v>
      </c>
      <c r="G71" s="395">
        <v>0</v>
      </c>
      <c r="H71" s="395">
        <v>0</v>
      </c>
      <c r="I71" s="395">
        <v>0</v>
      </c>
      <c r="J71" s="395">
        <v>0</v>
      </c>
      <c r="K71" s="395">
        <v>0</v>
      </c>
      <c r="L71" s="395">
        <v>11000</v>
      </c>
      <c r="M71" s="395">
        <v>204123</v>
      </c>
      <c r="N71" s="395">
        <v>2000</v>
      </c>
      <c r="O71" s="395">
        <v>0</v>
      </c>
      <c r="P71" s="395">
        <v>0</v>
      </c>
      <c r="Q71" s="395">
        <v>0</v>
      </c>
      <c r="R71" s="395">
        <v>0</v>
      </c>
      <c r="S71" s="395">
        <v>0</v>
      </c>
      <c r="T71" s="395">
        <v>0</v>
      </c>
      <c r="U71" s="395">
        <v>817602</v>
      </c>
      <c r="V71" s="395">
        <v>180731</v>
      </c>
      <c r="W71" s="395">
        <v>0</v>
      </c>
      <c r="X71" s="395">
        <v>366161</v>
      </c>
      <c r="Y71" s="395">
        <v>52622</v>
      </c>
      <c r="Z71" s="395">
        <v>69806</v>
      </c>
      <c r="AA71" s="395">
        <v>0</v>
      </c>
      <c r="AB71" s="395">
        <v>1762</v>
      </c>
      <c r="AC71" s="395">
        <v>887</v>
      </c>
      <c r="AD71" s="395">
        <v>4080</v>
      </c>
      <c r="AE71" s="395">
        <v>4007</v>
      </c>
      <c r="AF71" s="395">
        <v>2581</v>
      </c>
      <c r="AG71" s="395">
        <v>9045</v>
      </c>
      <c r="AH71" s="395">
        <v>1020</v>
      </c>
      <c r="AI71" s="395">
        <v>1571</v>
      </c>
      <c r="AJ71" s="395">
        <v>2754</v>
      </c>
      <c r="AK71" s="395">
        <v>11636</v>
      </c>
      <c r="AL71" s="395">
        <v>4838</v>
      </c>
      <c r="AM71" s="395">
        <v>10790</v>
      </c>
      <c r="AN71" s="395">
        <v>9015</v>
      </c>
      <c r="AO71" s="395">
        <v>1020</v>
      </c>
      <c r="AP71" s="395">
        <v>0</v>
      </c>
      <c r="AQ71" s="395">
        <v>18880</v>
      </c>
      <c r="AR71" s="395">
        <v>1040</v>
      </c>
      <c r="AS71" s="395">
        <v>0</v>
      </c>
      <c r="AT71" s="395">
        <v>30560</v>
      </c>
      <c r="AU71" s="395">
        <v>0</v>
      </c>
      <c r="AV71" s="395">
        <v>0</v>
      </c>
      <c r="AW71" s="395">
        <v>33354</v>
      </c>
      <c r="AX71" s="395">
        <v>0</v>
      </c>
      <c r="AY71" s="395">
        <v>0</v>
      </c>
      <c r="AZ71" s="395">
        <v>818160</v>
      </c>
      <c r="BA71" s="395">
        <v>-558</v>
      </c>
      <c r="BB71" s="395">
        <v>117050</v>
      </c>
      <c r="BC71" s="395">
        <v>116492</v>
      </c>
      <c r="BD71" s="395">
        <v>0</v>
      </c>
      <c r="BE71" s="395">
        <v>0</v>
      </c>
      <c r="BF71" s="395">
        <v>0</v>
      </c>
      <c r="BG71" s="395">
        <v>0</v>
      </c>
      <c r="BH71" s="395">
        <v>0</v>
      </c>
      <c r="BI71" s="395">
        <v>0</v>
      </c>
      <c r="BJ71" s="395">
        <v>0</v>
      </c>
      <c r="BK71" s="395">
        <v>0</v>
      </c>
      <c r="BL71" s="395">
        <v>0</v>
      </c>
      <c r="BM71" s="395">
        <v>0</v>
      </c>
      <c r="BN71" s="395">
        <v>116492</v>
      </c>
      <c r="BO71" s="395">
        <v>0</v>
      </c>
      <c r="BP71" s="395">
        <v>116492</v>
      </c>
      <c r="BQ71" s="395">
        <v>0</v>
      </c>
      <c r="BR71" s="395">
        <v>0</v>
      </c>
      <c r="BS71" s="395">
        <v>0</v>
      </c>
      <c r="BT71" s="395">
        <v>4567</v>
      </c>
      <c r="BU71" s="395">
        <v>0</v>
      </c>
      <c r="BV71" s="395">
        <v>0</v>
      </c>
      <c r="BW71" s="395">
        <v>4567</v>
      </c>
      <c r="BX71" s="395">
        <v>0</v>
      </c>
      <c r="BY71" s="395">
        <v>0</v>
      </c>
      <c r="BZ71" s="395">
        <v>0</v>
      </c>
      <c r="CA71" s="395">
        <v>0</v>
      </c>
      <c r="CB71" s="395">
        <v>0</v>
      </c>
      <c r="CC71" s="395">
        <v>4567</v>
      </c>
      <c r="CD71" s="395">
        <v>7984</v>
      </c>
      <c r="CE71" s="395">
        <v>12551</v>
      </c>
      <c r="CF71" s="395">
        <v>12551</v>
      </c>
      <c r="CG71" s="395">
        <v>0</v>
      </c>
      <c r="CH71" s="395">
        <v>12551</v>
      </c>
    </row>
    <row r="72" spans="1:86" s="357" customFormat="1">
      <c r="A72" s="489" t="s">
        <v>825</v>
      </c>
      <c r="B72" s="354" t="s">
        <v>610</v>
      </c>
      <c r="C72" s="355" t="s">
        <v>29</v>
      </c>
      <c r="D72" s="355" t="s">
        <v>170</v>
      </c>
      <c r="E72" s="472">
        <v>2185</v>
      </c>
      <c r="F72" s="395">
        <v>1675457</v>
      </c>
      <c r="G72" s="395">
        <v>0</v>
      </c>
      <c r="H72" s="395">
        <v>12378</v>
      </c>
      <c r="I72" s="395">
        <v>0</v>
      </c>
      <c r="J72" s="395">
        <v>137418</v>
      </c>
      <c r="K72" s="395">
        <v>0</v>
      </c>
      <c r="L72" s="395">
        <v>0</v>
      </c>
      <c r="M72" s="395">
        <v>24883</v>
      </c>
      <c r="N72" s="395">
        <v>0</v>
      </c>
      <c r="O72" s="395">
        <v>0</v>
      </c>
      <c r="P72" s="395">
        <v>0</v>
      </c>
      <c r="Q72" s="395">
        <v>0</v>
      </c>
      <c r="R72" s="395">
        <v>0</v>
      </c>
      <c r="S72" s="395">
        <v>0</v>
      </c>
      <c r="T72" s="395">
        <v>60616</v>
      </c>
      <c r="U72" s="395">
        <v>1910752</v>
      </c>
      <c r="V72" s="395">
        <v>1026839</v>
      </c>
      <c r="W72" s="395">
        <v>0</v>
      </c>
      <c r="X72" s="395">
        <v>210221</v>
      </c>
      <c r="Y72" s="395">
        <v>30990</v>
      </c>
      <c r="Z72" s="395">
        <v>95358</v>
      </c>
      <c r="AA72" s="395">
        <v>0</v>
      </c>
      <c r="AB72" s="395">
        <v>48106</v>
      </c>
      <c r="AC72" s="395">
        <v>33797</v>
      </c>
      <c r="AD72" s="395">
        <v>21600</v>
      </c>
      <c r="AE72" s="395">
        <v>19505</v>
      </c>
      <c r="AF72" s="395">
        <v>8630</v>
      </c>
      <c r="AG72" s="395">
        <v>6173</v>
      </c>
      <c r="AH72" s="395">
        <v>3121</v>
      </c>
      <c r="AI72" s="395">
        <v>36319</v>
      </c>
      <c r="AJ72" s="395">
        <v>7000</v>
      </c>
      <c r="AK72" s="395">
        <v>32000</v>
      </c>
      <c r="AL72" s="395">
        <v>34264</v>
      </c>
      <c r="AM72" s="395">
        <v>11426</v>
      </c>
      <c r="AN72" s="395">
        <v>33070</v>
      </c>
      <c r="AO72" s="395">
        <v>5000</v>
      </c>
      <c r="AP72" s="395">
        <v>0</v>
      </c>
      <c r="AQ72" s="395">
        <v>22292</v>
      </c>
      <c r="AR72" s="395">
        <v>9886</v>
      </c>
      <c r="AS72" s="395">
        <v>0</v>
      </c>
      <c r="AT72" s="395">
        <v>119778</v>
      </c>
      <c r="AU72" s="395">
        <v>5100</v>
      </c>
      <c r="AV72" s="395">
        <v>31937</v>
      </c>
      <c r="AW72" s="395">
        <v>27627</v>
      </c>
      <c r="AX72" s="395">
        <v>0</v>
      </c>
      <c r="AY72" s="395">
        <v>0</v>
      </c>
      <c r="AZ72" s="395">
        <v>1880039</v>
      </c>
      <c r="BA72" s="395">
        <v>30713</v>
      </c>
      <c r="BB72" s="395">
        <v>-25604</v>
      </c>
      <c r="BC72" s="395">
        <v>5109</v>
      </c>
      <c r="BD72" s="395">
        <v>0</v>
      </c>
      <c r="BE72" s="395">
        <v>0</v>
      </c>
      <c r="BF72" s="395">
        <v>0</v>
      </c>
      <c r="BG72" s="395">
        <v>0</v>
      </c>
      <c r="BH72" s="395">
        <v>0</v>
      </c>
      <c r="BI72" s="395">
        <v>0</v>
      </c>
      <c r="BJ72" s="395">
        <v>0</v>
      </c>
      <c r="BK72" s="395">
        <v>0</v>
      </c>
      <c r="BL72" s="395">
        <v>0</v>
      </c>
      <c r="BM72" s="395">
        <v>0</v>
      </c>
      <c r="BN72" s="395">
        <v>5109</v>
      </c>
      <c r="BO72" s="395">
        <v>0</v>
      </c>
      <c r="BP72" s="395">
        <v>5109</v>
      </c>
      <c r="BQ72" s="395">
        <v>0</v>
      </c>
      <c r="BR72" s="395">
        <v>0</v>
      </c>
      <c r="BS72" s="395">
        <v>0</v>
      </c>
      <c r="BT72" s="395">
        <v>8736</v>
      </c>
      <c r="BU72" s="395">
        <v>0</v>
      </c>
      <c r="BV72" s="395">
        <v>0</v>
      </c>
      <c r="BW72" s="395">
        <v>8736</v>
      </c>
      <c r="BX72" s="395">
        <v>0</v>
      </c>
      <c r="BY72" s="395">
        <v>6115</v>
      </c>
      <c r="BZ72" s="395">
        <v>0</v>
      </c>
      <c r="CA72" s="395">
        <v>0</v>
      </c>
      <c r="CB72" s="395">
        <v>6115</v>
      </c>
      <c r="CC72" s="395">
        <v>2621</v>
      </c>
      <c r="CD72" s="395">
        <v>10327.98</v>
      </c>
      <c r="CE72" s="395">
        <v>12948.98</v>
      </c>
      <c r="CF72" s="395">
        <v>12948.98</v>
      </c>
      <c r="CG72" s="395">
        <v>0</v>
      </c>
      <c r="CH72" s="395">
        <v>12948.98</v>
      </c>
    </row>
    <row r="73" spans="1:86" s="357" customFormat="1">
      <c r="A73" s="489" t="s">
        <v>825</v>
      </c>
      <c r="B73" s="354" t="s">
        <v>611</v>
      </c>
      <c r="C73" s="355" t="s">
        <v>30</v>
      </c>
      <c r="D73" s="355" t="s">
        <v>170</v>
      </c>
      <c r="E73" s="472">
        <v>5206</v>
      </c>
      <c r="F73" s="395">
        <v>923812</v>
      </c>
      <c r="G73" s="395">
        <v>0</v>
      </c>
      <c r="H73" s="395">
        <v>28308</v>
      </c>
      <c r="I73" s="395">
        <v>0</v>
      </c>
      <c r="J73" s="395">
        <v>31479</v>
      </c>
      <c r="K73" s="395">
        <v>0</v>
      </c>
      <c r="L73" s="395">
        <v>5050</v>
      </c>
      <c r="M73" s="395">
        <v>3256</v>
      </c>
      <c r="N73" s="395">
        <v>1800</v>
      </c>
      <c r="O73" s="395">
        <v>0</v>
      </c>
      <c r="P73" s="395">
        <v>0</v>
      </c>
      <c r="Q73" s="395">
        <v>6000</v>
      </c>
      <c r="R73" s="395">
        <v>0</v>
      </c>
      <c r="S73" s="395">
        <v>0</v>
      </c>
      <c r="T73" s="395">
        <v>50683</v>
      </c>
      <c r="U73" s="395">
        <v>1050388</v>
      </c>
      <c r="V73" s="395">
        <v>461771</v>
      </c>
      <c r="W73" s="395">
        <v>0</v>
      </c>
      <c r="X73" s="395">
        <v>219923</v>
      </c>
      <c r="Y73" s="395">
        <v>10676</v>
      </c>
      <c r="Z73" s="395">
        <v>67996</v>
      </c>
      <c r="AA73" s="395">
        <v>0</v>
      </c>
      <c r="AB73" s="395">
        <v>14853</v>
      </c>
      <c r="AC73" s="395">
        <v>3075</v>
      </c>
      <c r="AD73" s="395">
        <v>4000</v>
      </c>
      <c r="AE73" s="395">
        <v>12607</v>
      </c>
      <c r="AF73" s="395">
        <v>4689</v>
      </c>
      <c r="AG73" s="395">
        <v>10000</v>
      </c>
      <c r="AH73" s="395">
        <v>2110</v>
      </c>
      <c r="AI73" s="395">
        <v>24234</v>
      </c>
      <c r="AJ73" s="395">
        <v>4100</v>
      </c>
      <c r="AK73" s="395">
        <v>13262</v>
      </c>
      <c r="AL73" s="395">
        <v>3192</v>
      </c>
      <c r="AM73" s="395">
        <v>7510</v>
      </c>
      <c r="AN73" s="395">
        <v>34384</v>
      </c>
      <c r="AO73" s="395">
        <v>9748</v>
      </c>
      <c r="AP73" s="395">
        <v>0</v>
      </c>
      <c r="AQ73" s="395">
        <v>16550</v>
      </c>
      <c r="AR73" s="395">
        <v>7853</v>
      </c>
      <c r="AS73" s="395">
        <v>0</v>
      </c>
      <c r="AT73" s="395">
        <v>65735</v>
      </c>
      <c r="AU73" s="395">
        <v>5000</v>
      </c>
      <c r="AV73" s="395">
        <v>24795</v>
      </c>
      <c r="AW73" s="395">
        <v>30720</v>
      </c>
      <c r="AX73" s="395">
        <v>0</v>
      </c>
      <c r="AY73" s="395">
        <v>0</v>
      </c>
      <c r="AZ73" s="395">
        <v>1058783</v>
      </c>
      <c r="BA73" s="395">
        <v>-8395</v>
      </c>
      <c r="BB73" s="395">
        <v>59152</v>
      </c>
      <c r="BC73" s="395">
        <v>50757</v>
      </c>
      <c r="BD73" s="395">
        <v>0</v>
      </c>
      <c r="BE73" s="395">
        <v>0</v>
      </c>
      <c r="BF73" s="395">
        <v>0</v>
      </c>
      <c r="BG73" s="395">
        <v>0</v>
      </c>
      <c r="BH73" s="395">
        <v>0</v>
      </c>
      <c r="BI73" s="395">
        <v>0</v>
      </c>
      <c r="BJ73" s="395">
        <v>0</v>
      </c>
      <c r="BK73" s="395">
        <v>0</v>
      </c>
      <c r="BL73" s="395">
        <v>0</v>
      </c>
      <c r="BM73" s="395">
        <v>0</v>
      </c>
      <c r="BN73" s="395">
        <v>50757</v>
      </c>
      <c r="BO73" s="395">
        <v>0</v>
      </c>
      <c r="BP73" s="395">
        <v>50757</v>
      </c>
      <c r="BQ73" s="395">
        <v>0</v>
      </c>
      <c r="BR73" s="395">
        <v>0</v>
      </c>
      <c r="BS73" s="395">
        <v>0</v>
      </c>
      <c r="BT73" s="395">
        <v>6599</v>
      </c>
      <c r="BU73" s="395">
        <v>0</v>
      </c>
      <c r="BV73" s="395">
        <v>0</v>
      </c>
      <c r="BW73" s="395">
        <v>6599</v>
      </c>
      <c r="BX73" s="395">
        <v>0</v>
      </c>
      <c r="BY73" s="395">
        <v>6599</v>
      </c>
      <c r="BZ73" s="395">
        <v>0</v>
      </c>
      <c r="CA73" s="395">
        <v>0</v>
      </c>
      <c r="CB73" s="395">
        <v>6599</v>
      </c>
      <c r="CC73" s="395">
        <v>0</v>
      </c>
      <c r="CD73" s="395">
        <v>0</v>
      </c>
      <c r="CE73" s="395">
        <v>0</v>
      </c>
      <c r="CF73" s="395">
        <v>0</v>
      </c>
      <c r="CG73" s="395">
        <v>0</v>
      </c>
      <c r="CH73" s="395">
        <v>0</v>
      </c>
    </row>
    <row r="74" spans="1:86" s="357" customFormat="1">
      <c r="A74" s="489" t="s">
        <v>825</v>
      </c>
      <c r="B74" s="354" t="s">
        <v>612</v>
      </c>
      <c r="C74" s="355" t="s">
        <v>31</v>
      </c>
      <c r="D74" s="355" t="s">
        <v>170</v>
      </c>
      <c r="E74" s="472">
        <v>2170</v>
      </c>
      <c r="F74" s="395">
        <v>1579363</v>
      </c>
      <c r="G74" s="395">
        <v>0</v>
      </c>
      <c r="H74" s="395">
        <v>64340</v>
      </c>
      <c r="I74" s="395">
        <v>0</v>
      </c>
      <c r="J74" s="395">
        <v>111383</v>
      </c>
      <c r="K74" s="395">
        <v>6315</v>
      </c>
      <c r="L74" s="395">
        <v>0</v>
      </c>
      <c r="M74" s="395">
        <v>10000</v>
      </c>
      <c r="N74" s="395">
        <v>3000</v>
      </c>
      <c r="O74" s="395">
        <v>5000</v>
      </c>
      <c r="P74" s="395">
        <v>0</v>
      </c>
      <c r="Q74" s="395">
        <v>10000</v>
      </c>
      <c r="R74" s="395">
        <v>0</v>
      </c>
      <c r="S74" s="395">
        <v>0</v>
      </c>
      <c r="T74" s="395">
        <v>40448</v>
      </c>
      <c r="U74" s="395">
        <v>1829849</v>
      </c>
      <c r="V74" s="395">
        <v>706514</v>
      </c>
      <c r="W74" s="395">
        <v>0</v>
      </c>
      <c r="X74" s="395">
        <v>337251</v>
      </c>
      <c r="Y74" s="395">
        <v>26846</v>
      </c>
      <c r="Z74" s="395">
        <v>79979</v>
      </c>
      <c r="AA74" s="395">
        <v>0</v>
      </c>
      <c r="AB74" s="395">
        <v>5695</v>
      </c>
      <c r="AC74" s="395">
        <v>73648</v>
      </c>
      <c r="AD74" s="395">
        <v>7000</v>
      </c>
      <c r="AE74" s="395">
        <v>33382</v>
      </c>
      <c r="AF74" s="395">
        <v>9448</v>
      </c>
      <c r="AG74" s="395">
        <v>14167</v>
      </c>
      <c r="AH74" s="395">
        <v>3620</v>
      </c>
      <c r="AI74" s="395">
        <v>40785</v>
      </c>
      <c r="AJ74" s="395">
        <v>4500</v>
      </c>
      <c r="AK74" s="395">
        <v>20555</v>
      </c>
      <c r="AL74" s="395">
        <v>33031</v>
      </c>
      <c r="AM74" s="395">
        <v>8294</v>
      </c>
      <c r="AN74" s="395">
        <v>57781</v>
      </c>
      <c r="AO74" s="395">
        <v>37087</v>
      </c>
      <c r="AP74" s="395">
        <v>0</v>
      </c>
      <c r="AQ74" s="395">
        <v>25210</v>
      </c>
      <c r="AR74" s="395">
        <v>9483</v>
      </c>
      <c r="AS74" s="395">
        <v>460</v>
      </c>
      <c r="AT74" s="395">
        <v>103543</v>
      </c>
      <c r="AU74" s="395">
        <v>153100</v>
      </c>
      <c r="AV74" s="395">
        <v>13320</v>
      </c>
      <c r="AW74" s="395">
        <v>25006</v>
      </c>
      <c r="AX74" s="395">
        <v>0</v>
      </c>
      <c r="AY74" s="395">
        <v>0</v>
      </c>
      <c r="AZ74" s="395">
        <v>1829705</v>
      </c>
      <c r="BA74" s="395">
        <v>144</v>
      </c>
      <c r="BB74" s="395">
        <v>-66468</v>
      </c>
      <c r="BC74" s="395">
        <v>-66324</v>
      </c>
      <c r="BD74" s="395">
        <v>0</v>
      </c>
      <c r="BE74" s="395">
        <v>0</v>
      </c>
      <c r="BF74" s="395">
        <v>0</v>
      </c>
      <c r="BG74" s="395">
        <v>19505</v>
      </c>
      <c r="BH74" s="395">
        <v>140</v>
      </c>
      <c r="BI74" s="395">
        <v>19645</v>
      </c>
      <c r="BJ74" s="395">
        <v>-19645</v>
      </c>
      <c r="BK74" s="395">
        <v>0</v>
      </c>
      <c r="BL74" s="395">
        <v>-19645</v>
      </c>
      <c r="BM74" s="395">
        <v>0</v>
      </c>
      <c r="BN74" s="395">
        <v>-66324</v>
      </c>
      <c r="BO74" s="395">
        <v>-19645</v>
      </c>
      <c r="BP74" s="395">
        <v>-85969</v>
      </c>
      <c r="BQ74" s="395">
        <v>0</v>
      </c>
      <c r="BR74" s="395">
        <v>0</v>
      </c>
      <c r="BS74" s="395">
        <v>0</v>
      </c>
      <c r="BT74" s="395">
        <v>9091</v>
      </c>
      <c r="BU74" s="395">
        <v>0</v>
      </c>
      <c r="BV74" s="395">
        <v>0</v>
      </c>
      <c r="BW74" s="395">
        <v>9091</v>
      </c>
      <c r="BX74" s="395">
        <v>0</v>
      </c>
      <c r="BY74" s="395">
        <v>4000</v>
      </c>
      <c r="BZ74" s="395">
        <v>0</v>
      </c>
      <c r="CA74" s="395">
        <v>5000</v>
      </c>
      <c r="CB74" s="395">
        <v>9000</v>
      </c>
      <c r="CC74" s="395">
        <v>91</v>
      </c>
      <c r="CD74" s="395">
        <v>2679</v>
      </c>
      <c r="CE74" s="395">
        <v>2770</v>
      </c>
      <c r="CF74" s="395">
        <v>2770</v>
      </c>
      <c r="CG74" s="395">
        <v>0</v>
      </c>
      <c r="CH74" s="395">
        <v>2770</v>
      </c>
    </row>
    <row r="75" spans="1:86" s="357" customFormat="1">
      <c r="A75" s="489" t="s">
        <v>825</v>
      </c>
      <c r="B75" s="354" t="s">
        <v>613</v>
      </c>
      <c r="C75" s="355" t="s">
        <v>32</v>
      </c>
      <c r="D75" s="355" t="s">
        <v>170</v>
      </c>
      <c r="E75" s="472">
        <v>2054</v>
      </c>
      <c r="F75" s="395">
        <v>1980710</v>
      </c>
      <c r="G75" s="395">
        <v>0</v>
      </c>
      <c r="H75" s="395">
        <v>7401</v>
      </c>
      <c r="I75" s="395">
        <v>0</v>
      </c>
      <c r="J75" s="395">
        <v>160710</v>
      </c>
      <c r="K75" s="395">
        <v>33300</v>
      </c>
      <c r="L75" s="395">
        <v>6437</v>
      </c>
      <c r="M75" s="395">
        <v>18653</v>
      </c>
      <c r="N75" s="395">
        <v>38512</v>
      </c>
      <c r="O75" s="395">
        <v>0</v>
      </c>
      <c r="P75" s="395">
        <v>184</v>
      </c>
      <c r="Q75" s="395">
        <v>13502</v>
      </c>
      <c r="R75" s="395">
        <v>2953</v>
      </c>
      <c r="S75" s="395">
        <v>0</v>
      </c>
      <c r="T75" s="395">
        <v>69198</v>
      </c>
      <c r="U75" s="395">
        <v>2331560</v>
      </c>
      <c r="V75" s="395">
        <v>1085734</v>
      </c>
      <c r="W75" s="395">
        <v>0</v>
      </c>
      <c r="X75" s="395">
        <v>394314</v>
      </c>
      <c r="Y75" s="395">
        <v>82561</v>
      </c>
      <c r="Z75" s="395">
        <v>108556</v>
      </c>
      <c r="AA75" s="395">
        <v>0</v>
      </c>
      <c r="AB75" s="395">
        <v>77132</v>
      </c>
      <c r="AC75" s="395">
        <v>19150</v>
      </c>
      <c r="AD75" s="395">
        <v>10575</v>
      </c>
      <c r="AE75" s="395">
        <v>25620</v>
      </c>
      <c r="AF75" s="395">
        <v>9972</v>
      </c>
      <c r="AG75" s="395">
        <v>22101</v>
      </c>
      <c r="AH75" s="395">
        <v>3300</v>
      </c>
      <c r="AI75" s="395">
        <v>1500</v>
      </c>
      <c r="AJ75" s="395">
        <v>7735</v>
      </c>
      <c r="AK75" s="395">
        <v>30845</v>
      </c>
      <c r="AL75" s="395">
        <v>39194</v>
      </c>
      <c r="AM75" s="395">
        <v>15529</v>
      </c>
      <c r="AN75" s="395">
        <v>85814</v>
      </c>
      <c r="AO75" s="395">
        <v>28104</v>
      </c>
      <c r="AP75" s="395">
        <v>0</v>
      </c>
      <c r="AQ75" s="395">
        <v>19684</v>
      </c>
      <c r="AR75" s="395">
        <v>9790</v>
      </c>
      <c r="AS75" s="395">
        <v>0</v>
      </c>
      <c r="AT75" s="395">
        <v>138234</v>
      </c>
      <c r="AU75" s="395">
        <v>16850</v>
      </c>
      <c r="AV75" s="395">
        <v>30842</v>
      </c>
      <c r="AW75" s="395">
        <v>26457</v>
      </c>
      <c r="AX75" s="395">
        <v>0</v>
      </c>
      <c r="AY75" s="395">
        <v>26780</v>
      </c>
      <c r="AZ75" s="395">
        <v>2316373</v>
      </c>
      <c r="BA75" s="395">
        <v>15187</v>
      </c>
      <c r="BB75" s="395">
        <v>151409</v>
      </c>
      <c r="BC75" s="395">
        <v>166596</v>
      </c>
      <c r="BD75" s="395">
        <v>7500</v>
      </c>
      <c r="BE75" s="395">
        <v>0</v>
      </c>
      <c r="BF75" s="395">
        <v>7500</v>
      </c>
      <c r="BG75" s="395">
        <v>0</v>
      </c>
      <c r="BH75" s="395">
        <v>12416</v>
      </c>
      <c r="BI75" s="395">
        <v>12416</v>
      </c>
      <c r="BJ75" s="395">
        <v>-4916</v>
      </c>
      <c r="BK75" s="395">
        <v>4916</v>
      </c>
      <c r="BL75" s="395">
        <v>0</v>
      </c>
      <c r="BM75" s="395">
        <v>0</v>
      </c>
      <c r="BN75" s="395">
        <v>166596</v>
      </c>
      <c r="BO75" s="395">
        <v>0</v>
      </c>
      <c r="BP75" s="395">
        <v>166596</v>
      </c>
      <c r="BQ75" s="395">
        <v>0</v>
      </c>
      <c r="BR75" s="395">
        <v>0</v>
      </c>
      <c r="BS75" s="395">
        <v>0</v>
      </c>
      <c r="BT75" s="395">
        <v>9502</v>
      </c>
      <c r="BU75" s="395">
        <v>0</v>
      </c>
      <c r="BV75" s="395">
        <v>26780</v>
      </c>
      <c r="BW75" s="395">
        <v>36282</v>
      </c>
      <c r="BX75" s="395">
        <v>0</v>
      </c>
      <c r="BY75" s="395">
        <v>36282</v>
      </c>
      <c r="BZ75" s="395">
        <v>0</v>
      </c>
      <c r="CA75" s="395">
        <v>0</v>
      </c>
      <c r="CB75" s="395">
        <v>36282</v>
      </c>
      <c r="CC75" s="395">
        <v>0</v>
      </c>
      <c r="CD75" s="395">
        <v>0</v>
      </c>
      <c r="CE75" s="395">
        <v>0</v>
      </c>
      <c r="CF75" s="395">
        <v>0</v>
      </c>
      <c r="CG75" s="395">
        <v>0</v>
      </c>
      <c r="CH75" s="395">
        <v>0</v>
      </c>
    </row>
    <row r="76" spans="1:86" s="357" customFormat="1">
      <c r="A76" s="489" t="s">
        <v>825</v>
      </c>
      <c r="B76" s="354" t="s">
        <v>614</v>
      </c>
      <c r="C76" s="355" t="s">
        <v>33</v>
      </c>
      <c r="D76" s="355" t="s">
        <v>170</v>
      </c>
      <c r="E76" s="472">
        <v>2197</v>
      </c>
      <c r="F76" s="395">
        <v>1898656</v>
      </c>
      <c r="G76" s="395">
        <v>0</v>
      </c>
      <c r="H76" s="395">
        <v>33512</v>
      </c>
      <c r="I76" s="395">
        <v>0</v>
      </c>
      <c r="J76" s="395">
        <v>169433</v>
      </c>
      <c r="K76" s="395">
        <v>18980</v>
      </c>
      <c r="L76" s="395">
        <v>2000</v>
      </c>
      <c r="M76" s="395">
        <v>12830</v>
      </c>
      <c r="N76" s="395">
        <v>0</v>
      </c>
      <c r="O76" s="395">
        <v>0</v>
      </c>
      <c r="P76" s="395">
        <v>0</v>
      </c>
      <c r="Q76" s="395">
        <v>10000</v>
      </c>
      <c r="R76" s="395">
        <v>0</v>
      </c>
      <c r="S76" s="395">
        <v>0</v>
      </c>
      <c r="T76" s="395">
        <v>70936</v>
      </c>
      <c r="U76" s="395">
        <v>2216347</v>
      </c>
      <c r="V76" s="395">
        <v>910680</v>
      </c>
      <c r="W76" s="395">
        <v>0</v>
      </c>
      <c r="X76" s="395">
        <v>578522</v>
      </c>
      <c r="Y76" s="395">
        <v>104658</v>
      </c>
      <c r="Z76" s="395">
        <v>103042</v>
      </c>
      <c r="AA76" s="395">
        <v>0</v>
      </c>
      <c r="AB76" s="395">
        <v>67479</v>
      </c>
      <c r="AC76" s="395">
        <v>10435</v>
      </c>
      <c r="AD76" s="395">
        <v>5000</v>
      </c>
      <c r="AE76" s="395">
        <v>24443</v>
      </c>
      <c r="AF76" s="395">
        <v>9365</v>
      </c>
      <c r="AG76" s="395">
        <v>35381</v>
      </c>
      <c r="AH76" s="395">
        <v>4820</v>
      </c>
      <c r="AI76" s="395">
        <v>0</v>
      </c>
      <c r="AJ76" s="395">
        <v>8100</v>
      </c>
      <c r="AK76" s="395">
        <v>37100</v>
      </c>
      <c r="AL76" s="395">
        <v>47821</v>
      </c>
      <c r="AM76" s="395">
        <v>18061</v>
      </c>
      <c r="AN76" s="395">
        <v>78198</v>
      </c>
      <c r="AO76" s="395">
        <v>19306</v>
      </c>
      <c r="AP76" s="395">
        <v>0</v>
      </c>
      <c r="AQ76" s="395">
        <v>22464</v>
      </c>
      <c r="AR76" s="395">
        <v>10674</v>
      </c>
      <c r="AS76" s="395">
        <v>0</v>
      </c>
      <c r="AT76" s="395">
        <v>108968</v>
      </c>
      <c r="AU76" s="395">
        <v>10000</v>
      </c>
      <c r="AV76" s="395">
        <v>18910</v>
      </c>
      <c r="AW76" s="395">
        <v>35590</v>
      </c>
      <c r="AX76" s="395">
        <v>0</v>
      </c>
      <c r="AY76" s="395">
        <v>0</v>
      </c>
      <c r="AZ76" s="395">
        <v>2269017</v>
      </c>
      <c r="BA76" s="395">
        <v>-52670</v>
      </c>
      <c r="BB76" s="395">
        <v>90725</v>
      </c>
      <c r="BC76" s="395">
        <v>38055</v>
      </c>
      <c r="BD76" s="395">
        <v>0</v>
      </c>
      <c r="BE76" s="395">
        <v>0</v>
      </c>
      <c r="BF76" s="395">
        <v>0</v>
      </c>
      <c r="BG76" s="395">
        <v>0</v>
      </c>
      <c r="BH76" s="395">
        <v>0</v>
      </c>
      <c r="BI76" s="395">
        <v>0</v>
      </c>
      <c r="BJ76" s="395">
        <v>0</v>
      </c>
      <c r="BK76" s="395">
        <v>0</v>
      </c>
      <c r="BL76" s="395">
        <v>0</v>
      </c>
      <c r="BM76" s="395">
        <v>0</v>
      </c>
      <c r="BN76" s="395">
        <v>38055</v>
      </c>
      <c r="BO76" s="395">
        <v>0</v>
      </c>
      <c r="BP76" s="395">
        <v>38055</v>
      </c>
      <c r="BQ76" s="395">
        <v>0</v>
      </c>
      <c r="BR76" s="395">
        <v>0</v>
      </c>
      <c r="BS76" s="395">
        <v>0</v>
      </c>
      <c r="BT76" s="395">
        <v>8708</v>
      </c>
      <c r="BU76" s="395">
        <v>0</v>
      </c>
      <c r="BV76" s="395">
        <v>0</v>
      </c>
      <c r="BW76" s="395">
        <v>8708</v>
      </c>
      <c r="BX76" s="395">
        <v>0</v>
      </c>
      <c r="BY76" s="395">
        <v>9733</v>
      </c>
      <c r="BZ76" s="395">
        <v>0</v>
      </c>
      <c r="CA76" s="395">
        <v>0</v>
      </c>
      <c r="CB76" s="395">
        <v>9733</v>
      </c>
      <c r="CC76" s="395">
        <v>-1025</v>
      </c>
      <c r="CD76" s="395">
        <v>1024.75</v>
      </c>
      <c r="CE76" s="395">
        <v>-0.25</v>
      </c>
      <c r="CF76" s="395">
        <v>-0.25</v>
      </c>
      <c r="CG76" s="395">
        <v>0</v>
      </c>
      <c r="CH76" s="395">
        <v>-0.25</v>
      </c>
    </row>
    <row r="77" spans="1:86" s="357" customFormat="1">
      <c r="A77" s="489" t="s">
        <v>825</v>
      </c>
      <c r="B77" s="354" t="s">
        <v>353</v>
      </c>
      <c r="C77" s="355" t="s">
        <v>233</v>
      </c>
      <c r="D77" s="355" t="s">
        <v>173</v>
      </c>
      <c r="E77" s="472">
        <v>7000</v>
      </c>
      <c r="F77" s="395">
        <v>840000</v>
      </c>
      <c r="G77" s="395">
        <v>100000</v>
      </c>
      <c r="H77" s="395">
        <v>1343217</v>
      </c>
      <c r="I77" s="395">
        <v>0</v>
      </c>
      <c r="J77" s="395">
        <v>71725</v>
      </c>
      <c r="K77" s="395">
        <v>6666</v>
      </c>
      <c r="L77" s="395">
        <v>0</v>
      </c>
      <c r="M77" s="395">
        <v>2140</v>
      </c>
      <c r="N77" s="395">
        <v>14000</v>
      </c>
      <c r="O77" s="395">
        <v>0</v>
      </c>
      <c r="P77" s="395">
        <v>0</v>
      </c>
      <c r="Q77" s="395">
        <v>0</v>
      </c>
      <c r="R77" s="395">
        <v>0</v>
      </c>
      <c r="S77" s="395">
        <v>0</v>
      </c>
      <c r="T77" s="395">
        <v>0</v>
      </c>
      <c r="U77" s="395">
        <v>2377748</v>
      </c>
      <c r="V77" s="395">
        <v>1127159</v>
      </c>
      <c r="W77" s="395">
        <v>0</v>
      </c>
      <c r="X77" s="395">
        <v>477530</v>
      </c>
      <c r="Y77" s="395">
        <v>59808</v>
      </c>
      <c r="Z77" s="395">
        <v>70080</v>
      </c>
      <c r="AA77" s="395">
        <v>54948</v>
      </c>
      <c r="AB77" s="395">
        <v>71844</v>
      </c>
      <c r="AC77" s="395">
        <v>8539</v>
      </c>
      <c r="AD77" s="395">
        <v>18000</v>
      </c>
      <c r="AE77" s="395">
        <v>0</v>
      </c>
      <c r="AF77" s="395">
        <v>4657.2299999999996</v>
      </c>
      <c r="AG77" s="395">
        <v>43610</v>
      </c>
      <c r="AH77" s="395">
        <v>4200</v>
      </c>
      <c r="AI77" s="395">
        <v>0</v>
      </c>
      <c r="AJ77" s="395">
        <v>5200</v>
      </c>
      <c r="AK77" s="395">
        <v>37000</v>
      </c>
      <c r="AL77" s="395">
        <v>0</v>
      </c>
      <c r="AM77" s="395">
        <v>10818.25</v>
      </c>
      <c r="AN77" s="395">
        <v>149621.20000000001</v>
      </c>
      <c r="AO77" s="395">
        <v>24969.9</v>
      </c>
      <c r="AP77" s="395">
        <v>11500</v>
      </c>
      <c r="AQ77" s="395">
        <v>23219</v>
      </c>
      <c r="AR77" s="395">
        <v>4358.1400000000003</v>
      </c>
      <c r="AS77" s="395">
        <v>3000</v>
      </c>
      <c r="AT77" s="395">
        <v>33660</v>
      </c>
      <c r="AU77" s="395">
        <v>50920</v>
      </c>
      <c r="AV77" s="395">
        <v>27872.46</v>
      </c>
      <c r="AW77" s="395">
        <v>47055.82</v>
      </c>
      <c r="AX77" s="395">
        <v>0</v>
      </c>
      <c r="AY77" s="395">
        <v>8000</v>
      </c>
      <c r="AZ77" s="395">
        <v>2377570</v>
      </c>
      <c r="BA77" s="395">
        <v>178</v>
      </c>
      <c r="BB77" s="395">
        <v>100702</v>
      </c>
      <c r="BC77" s="395">
        <v>100880</v>
      </c>
      <c r="BD77" s="395">
        <v>0</v>
      </c>
      <c r="BE77" s="395">
        <v>0</v>
      </c>
      <c r="BF77" s="395">
        <v>0</v>
      </c>
      <c r="BG77" s="395">
        <v>0</v>
      </c>
      <c r="BH77" s="395">
        <v>0</v>
      </c>
      <c r="BI77" s="395">
        <v>0</v>
      </c>
      <c r="BJ77" s="395">
        <v>0</v>
      </c>
      <c r="BK77" s="395">
        <v>0</v>
      </c>
      <c r="BL77" s="395">
        <v>0</v>
      </c>
      <c r="BM77" s="395">
        <v>0</v>
      </c>
      <c r="BN77" s="395">
        <v>100880</v>
      </c>
      <c r="BO77" s="395">
        <v>0</v>
      </c>
      <c r="BP77" s="395">
        <v>100880</v>
      </c>
      <c r="BQ77" s="395">
        <v>0</v>
      </c>
      <c r="BR77" s="395">
        <v>0</v>
      </c>
      <c r="BS77" s="395">
        <v>0</v>
      </c>
      <c r="BT77" s="395">
        <v>6385</v>
      </c>
      <c r="BU77" s="395">
        <v>0</v>
      </c>
      <c r="BV77" s="395">
        <v>8000</v>
      </c>
      <c r="BW77" s="395">
        <v>14385</v>
      </c>
      <c r="BX77" s="395">
        <v>0</v>
      </c>
      <c r="BY77" s="395">
        <v>0</v>
      </c>
      <c r="BZ77" s="395">
        <v>5000</v>
      </c>
      <c r="CA77" s="395">
        <v>12679</v>
      </c>
      <c r="CB77" s="395">
        <v>17679</v>
      </c>
      <c r="CC77" s="395">
        <v>-3294</v>
      </c>
      <c r="CD77" s="395">
        <v>3294</v>
      </c>
      <c r="CE77" s="395">
        <v>0</v>
      </c>
      <c r="CF77" s="395">
        <v>0</v>
      </c>
      <c r="CG77" s="395">
        <v>0</v>
      </c>
      <c r="CH77" s="395">
        <v>0</v>
      </c>
    </row>
    <row r="78" spans="1:86" s="357" customFormat="1">
      <c r="A78" s="489" t="s">
        <v>825</v>
      </c>
      <c r="B78" s="354" t="s">
        <v>617</v>
      </c>
      <c r="C78" s="355" t="s">
        <v>36</v>
      </c>
      <c r="D78" s="355" t="s">
        <v>170</v>
      </c>
      <c r="E78" s="472">
        <v>2130</v>
      </c>
      <c r="F78" s="395">
        <v>431383</v>
      </c>
      <c r="G78" s="395">
        <v>0</v>
      </c>
      <c r="H78" s="395">
        <v>8831</v>
      </c>
      <c r="I78" s="395">
        <v>0</v>
      </c>
      <c r="J78" s="395">
        <v>19643</v>
      </c>
      <c r="K78" s="395">
        <v>0</v>
      </c>
      <c r="L78" s="395">
        <v>0</v>
      </c>
      <c r="M78" s="395">
        <v>9295</v>
      </c>
      <c r="N78" s="395">
        <v>370</v>
      </c>
      <c r="O78" s="395">
        <v>0</v>
      </c>
      <c r="P78" s="395">
        <v>0</v>
      </c>
      <c r="Q78" s="395">
        <v>3170</v>
      </c>
      <c r="R78" s="395">
        <v>0</v>
      </c>
      <c r="S78" s="395">
        <v>0</v>
      </c>
      <c r="T78" s="395">
        <v>20861</v>
      </c>
      <c r="U78" s="395">
        <v>493553</v>
      </c>
      <c r="V78" s="395">
        <v>216433</v>
      </c>
      <c r="W78" s="395">
        <v>0</v>
      </c>
      <c r="X78" s="395">
        <v>96906</v>
      </c>
      <c r="Y78" s="395">
        <v>12215</v>
      </c>
      <c r="Z78" s="395">
        <v>25910</v>
      </c>
      <c r="AA78" s="395">
        <v>0</v>
      </c>
      <c r="AB78" s="395">
        <v>0</v>
      </c>
      <c r="AC78" s="395">
        <v>1400</v>
      </c>
      <c r="AD78" s="395">
        <v>3000</v>
      </c>
      <c r="AE78" s="395">
        <v>3384</v>
      </c>
      <c r="AF78" s="395">
        <v>2680</v>
      </c>
      <c r="AG78" s="395">
        <v>6795</v>
      </c>
      <c r="AH78" s="395">
        <v>2325</v>
      </c>
      <c r="AI78" s="395">
        <v>350</v>
      </c>
      <c r="AJ78" s="395">
        <v>1100</v>
      </c>
      <c r="AK78" s="395">
        <v>6500</v>
      </c>
      <c r="AL78" s="395">
        <v>3329</v>
      </c>
      <c r="AM78" s="395">
        <v>3441</v>
      </c>
      <c r="AN78" s="395">
        <v>16488</v>
      </c>
      <c r="AO78" s="395">
        <v>16000</v>
      </c>
      <c r="AP78" s="395">
        <v>0</v>
      </c>
      <c r="AQ78" s="395">
        <v>9665</v>
      </c>
      <c r="AR78" s="395">
        <v>1649</v>
      </c>
      <c r="AS78" s="395">
        <v>200</v>
      </c>
      <c r="AT78" s="395">
        <v>21721</v>
      </c>
      <c r="AU78" s="395">
        <v>1000</v>
      </c>
      <c r="AV78" s="395">
        <v>19562</v>
      </c>
      <c r="AW78" s="395">
        <v>13189</v>
      </c>
      <c r="AX78" s="395">
        <v>0</v>
      </c>
      <c r="AY78" s="395">
        <v>30208</v>
      </c>
      <c r="AZ78" s="395">
        <v>515450</v>
      </c>
      <c r="BA78" s="395">
        <v>-21897</v>
      </c>
      <c r="BB78" s="395">
        <v>76000</v>
      </c>
      <c r="BC78" s="395">
        <v>54103</v>
      </c>
      <c r="BD78" s="395">
        <v>0</v>
      </c>
      <c r="BE78" s="395">
        <v>0</v>
      </c>
      <c r="BF78" s="395">
        <v>0</v>
      </c>
      <c r="BG78" s="395">
        <v>0</v>
      </c>
      <c r="BH78" s="395">
        <v>0</v>
      </c>
      <c r="BI78" s="395">
        <v>0</v>
      </c>
      <c r="BJ78" s="395">
        <v>0</v>
      </c>
      <c r="BK78" s="395">
        <v>0</v>
      </c>
      <c r="BL78" s="395">
        <v>0</v>
      </c>
      <c r="BM78" s="395">
        <v>0</v>
      </c>
      <c r="BN78" s="395">
        <v>54103</v>
      </c>
      <c r="BO78" s="395">
        <v>0</v>
      </c>
      <c r="BP78" s="395">
        <v>54103</v>
      </c>
      <c r="BQ78" s="395">
        <v>0</v>
      </c>
      <c r="BR78" s="395">
        <v>0</v>
      </c>
      <c r="BS78" s="395">
        <v>0</v>
      </c>
      <c r="BT78" s="395">
        <v>0</v>
      </c>
      <c r="BU78" s="395">
        <v>0</v>
      </c>
      <c r="BV78" s="395">
        <v>30208</v>
      </c>
      <c r="BW78" s="395">
        <v>30208</v>
      </c>
      <c r="BX78" s="395">
        <v>0</v>
      </c>
      <c r="BY78" s="395">
        <v>57500</v>
      </c>
      <c r="BZ78" s="395">
        <v>0</v>
      </c>
      <c r="CA78" s="395">
        <v>0</v>
      </c>
      <c r="CB78" s="395">
        <v>57500</v>
      </c>
      <c r="CC78" s="395">
        <v>-27292</v>
      </c>
      <c r="CD78" s="395">
        <v>27292</v>
      </c>
      <c r="CE78" s="395">
        <v>0</v>
      </c>
      <c r="CF78" s="395">
        <v>0</v>
      </c>
      <c r="CG78" s="395">
        <v>0</v>
      </c>
      <c r="CH78" s="395">
        <v>0</v>
      </c>
    </row>
    <row r="79" spans="1:86" s="357" customFormat="1">
      <c r="A79" s="489" t="s">
        <v>825</v>
      </c>
      <c r="B79" s="354" t="s">
        <v>618</v>
      </c>
      <c r="C79" s="355" t="s">
        <v>37</v>
      </c>
      <c r="D79" s="355" t="s">
        <v>170</v>
      </c>
      <c r="E79" s="472">
        <v>3353</v>
      </c>
      <c r="F79" s="395">
        <v>884765</v>
      </c>
      <c r="G79" s="395">
        <v>0</v>
      </c>
      <c r="H79" s="395">
        <v>15192</v>
      </c>
      <c r="I79" s="395">
        <v>0</v>
      </c>
      <c r="J79" s="395">
        <v>109333</v>
      </c>
      <c r="K79" s="395">
        <v>0</v>
      </c>
      <c r="L79" s="395">
        <v>0</v>
      </c>
      <c r="M79" s="395">
        <v>2700</v>
      </c>
      <c r="N79" s="395">
        <v>9050</v>
      </c>
      <c r="O79" s="395">
        <v>2000</v>
      </c>
      <c r="P79" s="395">
        <v>0</v>
      </c>
      <c r="Q79" s="395">
        <v>0</v>
      </c>
      <c r="R79" s="395">
        <v>0</v>
      </c>
      <c r="S79" s="395">
        <v>0</v>
      </c>
      <c r="T79" s="395">
        <v>44239</v>
      </c>
      <c r="U79" s="395">
        <v>1067279</v>
      </c>
      <c r="V79" s="395">
        <v>384368</v>
      </c>
      <c r="W79" s="395">
        <v>0</v>
      </c>
      <c r="X79" s="395">
        <v>179257</v>
      </c>
      <c r="Y79" s="395">
        <v>39101</v>
      </c>
      <c r="Z79" s="395">
        <v>44064</v>
      </c>
      <c r="AA79" s="395">
        <v>0</v>
      </c>
      <c r="AB79" s="395">
        <v>19092</v>
      </c>
      <c r="AC79" s="395">
        <v>10570</v>
      </c>
      <c r="AD79" s="395">
        <v>10000</v>
      </c>
      <c r="AE79" s="395">
        <v>11421</v>
      </c>
      <c r="AF79" s="395">
        <v>4530</v>
      </c>
      <c r="AG79" s="395">
        <v>20200</v>
      </c>
      <c r="AH79" s="395">
        <v>5500</v>
      </c>
      <c r="AI79" s="395">
        <v>2600</v>
      </c>
      <c r="AJ79" s="395">
        <v>2800</v>
      </c>
      <c r="AK79" s="395">
        <v>13200</v>
      </c>
      <c r="AL79" s="395">
        <v>2151</v>
      </c>
      <c r="AM79" s="395">
        <v>5975</v>
      </c>
      <c r="AN79" s="395">
        <v>51928</v>
      </c>
      <c r="AO79" s="395">
        <v>6650</v>
      </c>
      <c r="AP79" s="395">
        <v>0</v>
      </c>
      <c r="AQ79" s="395">
        <v>26549</v>
      </c>
      <c r="AR79" s="395">
        <v>4444</v>
      </c>
      <c r="AS79" s="395">
        <v>0</v>
      </c>
      <c r="AT79" s="395">
        <v>68360</v>
      </c>
      <c r="AU79" s="395">
        <v>45000</v>
      </c>
      <c r="AV79" s="395">
        <v>39676</v>
      </c>
      <c r="AW79" s="395">
        <v>25886</v>
      </c>
      <c r="AX79" s="395">
        <v>0</v>
      </c>
      <c r="AY79" s="395">
        <v>0</v>
      </c>
      <c r="AZ79" s="395">
        <v>1023322</v>
      </c>
      <c r="BA79" s="395">
        <v>43957</v>
      </c>
      <c r="BB79" s="395">
        <v>16485</v>
      </c>
      <c r="BC79" s="395">
        <v>60442</v>
      </c>
      <c r="BD79" s="395">
        <v>0</v>
      </c>
      <c r="BE79" s="395">
        <v>0</v>
      </c>
      <c r="BF79" s="395">
        <v>0</v>
      </c>
      <c r="BG79" s="395">
        <v>0</v>
      </c>
      <c r="BH79" s="395">
        <v>0</v>
      </c>
      <c r="BI79" s="395">
        <v>0</v>
      </c>
      <c r="BJ79" s="395">
        <v>0</v>
      </c>
      <c r="BK79" s="395">
        <v>0</v>
      </c>
      <c r="BL79" s="395">
        <v>0</v>
      </c>
      <c r="BM79" s="395">
        <v>0</v>
      </c>
      <c r="BN79" s="395">
        <v>60442</v>
      </c>
      <c r="BO79" s="395">
        <v>0</v>
      </c>
      <c r="BP79" s="395">
        <v>60442</v>
      </c>
      <c r="BQ79" s="395">
        <v>0</v>
      </c>
      <c r="BR79" s="395">
        <v>0</v>
      </c>
      <c r="BS79" s="395">
        <v>0</v>
      </c>
      <c r="BT79" s="395">
        <v>0</v>
      </c>
      <c r="BU79" s="395">
        <v>0</v>
      </c>
      <c r="BV79" s="395">
        <v>0</v>
      </c>
      <c r="BW79" s="395">
        <v>0</v>
      </c>
      <c r="BX79" s="395">
        <v>0</v>
      </c>
      <c r="BY79" s="395">
        <v>0</v>
      </c>
      <c r="BZ79" s="395">
        <v>0</v>
      </c>
      <c r="CA79" s="395">
        <v>0</v>
      </c>
      <c r="CB79" s="395">
        <v>0</v>
      </c>
      <c r="CC79" s="395">
        <v>0</v>
      </c>
      <c r="CD79" s="395">
        <v>0</v>
      </c>
      <c r="CE79" s="395">
        <v>0</v>
      </c>
      <c r="CF79" s="395">
        <v>0</v>
      </c>
      <c r="CG79" s="395">
        <v>0</v>
      </c>
      <c r="CH79" s="395">
        <v>0</v>
      </c>
    </row>
    <row r="80" spans="1:86" s="357" customFormat="1">
      <c r="A80" s="489" t="s">
        <v>825</v>
      </c>
      <c r="B80" s="354" t="s">
        <v>621</v>
      </c>
      <c r="C80" s="355" t="s">
        <v>40</v>
      </c>
      <c r="D80" s="355" t="s">
        <v>170</v>
      </c>
      <c r="E80" s="472">
        <v>2064</v>
      </c>
      <c r="F80" s="395">
        <v>1294191</v>
      </c>
      <c r="G80" s="395">
        <v>0</v>
      </c>
      <c r="H80" s="395">
        <v>4667</v>
      </c>
      <c r="I80" s="395">
        <v>0</v>
      </c>
      <c r="J80" s="395">
        <v>183448</v>
      </c>
      <c r="K80" s="395">
        <v>0</v>
      </c>
      <c r="L80" s="395">
        <v>7572</v>
      </c>
      <c r="M80" s="395">
        <v>1850</v>
      </c>
      <c r="N80" s="395">
        <v>2500</v>
      </c>
      <c r="O80" s="395">
        <v>2400</v>
      </c>
      <c r="P80" s="395">
        <v>0</v>
      </c>
      <c r="Q80" s="395">
        <v>3500</v>
      </c>
      <c r="R80" s="395">
        <v>0</v>
      </c>
      <c r="S80" s="395">
        <v>0</v>
      </c>
      <c r="T80" s="395">
        <v>31203</v>
      </c>
      <c r="U80" s="395">
        <v>1531331</v>
      </c>
      <c r="V80" s="395">
        <v>653793</v>
      </c>
      <c r="W80" s="395">
        <v>0</v>
      </c>
      <c r="X80" s="395">
        <v>373957</v>
      </c>
      <c r="Y80" s="395">
        <v>36114</v>
      </c>
      <c r="Z80" s="395">
        <v>87153</v>
      </c>
      <c r="AA80" s="395">
        <v>0</v>
      </c>
      <c r="AB80" s="395">
        <v>2448</v>
      </c>
      <c r="AC80" s="395">
        <v>9426</v>
      </c>
      <c r="AD80" s="395">
        <v>5306</v>
      </c>
      <c r="AE80" s="395">
        <v>15622</v>
      </c>
      <c r="AF80" s="395">
        <v>6016</v>
      </c>
      <c r="AG80" s="395">
        <v>15000</v>
      </c>
      <c r="AH80" s="395">
        <v>3641</v>
      </c>
      <c r="AI80" s="395">
        <v>29000</v>
      </c>
      <c r="AJ80" s="395">
        <v>11000</v>
      </c>
      <c r="AK80" s="395">
        <v>22440</v>
      </c>
      <c r="AL80" s="395">
        <v>22586</v>
      </c>
      <c r="AM80" s="395">
        <v>12424</v>
      </c>
      <c r="AN80" s="395">
        <v>52678</v>
      </c>
      <c r="AO80" s="395">
        <v>11250</v>
      </c>
      <c r="AP80" s="395">
        <v>0</v>
      </c>
      <c r="AQ80" s="395">
        <v>12241</v>
      </c>
      <c r="AR80" s="395">
        <v>6899</v>
      </c>
      <c r="AS80" s="395">
        <v>0</v>
      </c>
      <c r="AT80" s="395">
        <v>63240</v>
      </c>
      <c r="AU80" s="395">
        <v>10000</v>
      </c>
      <c r="AV80" s="395">
        <v>2556</v>
      </c>
      <c r="AW80" s="395">
        <v>40342</v>
      </c>
      <c r="AX80" s="395">
        <v>0</v>
      </c>
      <c r="AY80" s="395">
        <v>0</v>
      </c>
      <c r="AZ80" s="395">
        <v>1505132</v>
      </c>
      <c r="BA80" s="395">
        <v>26199</v>
      </c>
      <c r="BB80" s="395">
        <v>24049.8</v>
      </c>
      <c r="BC80" s="395">
        <v>50248.800000000003</v>
      </c>
      <c r="BD80" s="395">
        <v>0</v>
      </c>
      <c r="BE80" s="395">
        <v>0</v>
      </c>
      <c r="BF80" s="395">
        <v>0</v>
      </c>
      <c r="BG80" s="395">
        <v>0</v>
      </c>
      <c r="BH80" s="395">
        <v>0</v>
      </c>
      <c r="BI80" s="395">
        <v>0</v>
      </c>
      <c r="BJ80" s="395">
        <v>0</v>
      </c>
      <c r="BK80" s="395">
        <v>0</v>
      </c>
      <c r="BL80" s="395">
        <v>0</v>
      </c>
      <c r="BM80" s="395">
        <v>0</v>
      </c>
      <c r="BN80" s="395">
        <v>50248.800000000003</v>
      </c>
      <c r="BO80" s="395">
        <v>0</v>
      </c>
      <c r="BP80" s="395">
        <v>50248.800000000003</v>
      </c>
      <c r="BQ80" s="395">
        <v>0</v>
      </c>
      <c r="BR80" s="395">
        <v>0</v>
      </c>
      <c r="BS80" s="395">
        <v>0</v>
      </c>
      <c r="BT80" s="395">
        <v>0</v>
      </c>
      <c r="BU80" s="395">
        <v>0</v>
      </c>
      <c r="BV80" s="395">
        <v>6750</v>
      </c>
      <c r="BW80" s="395">
        <v>6750</v>
      </c>
      <c r="BX80" s="395">
        <v>0</v>
      </c>
      <c r="BY80" s="395">
        <v>0</v>
      </c>
      <c r="BZ80" s="395">
        <v>0</v>
      </c>
      <c r="CA80" s="395">
        <v>0</v>
      </c>
      <c r="CB80" s="395">
        <v>0</v>
      </c>
      <c r="CC80" s="395">
        <v>6750</v>
      </c>
      <c r="CD80" s="395">
        <v>0</v>
      </c>
      <c r="CE80" s="395">
        <v>6750</v>
      </c>
      <c r="CF80" s="395">
        <v>6750</v>
      </c>
      <c r="CG80" s="395">
        <v>0</v>
      </c>
      <c r="CH80" s="395">
        <v>6750</v>
      </c>
    </row>
    <row r="81" spans="1:86" s="357" customFormat="1">
      <c r="A81" s="489" t="s">
        <v>825</v>
      </c>
      <c r="B81" s="354" t="s">
        <v>622</v>
      </c>
      <c r="C81" s="355" t="s">
        <v>41</v>
      </c>
      <c r="D81" s="355" t="s">
        <v>171</v>
      </c>
      <c r="E81" s="472">
        <v>4112</v>
      </c>
      <c r="F81" s="395">
        <v>4521547</v>
      </c>
      <c r="G81" s="395">
        <v>450277</v>
      </c>
      <c r="H81" s="395">
        <v>222749</v>
      </c>
      <c r="I81" s="395">
        <v>0</v>
      </c>
      <c r="J81" s="395">
        <v>212876</v>
      </c>
      <c r="K81" s="395">
        <v>20188</v>
      </c>
      <c r="L81" s="395">
        <v>6000</v>
      </c>
      <c r="M81" s="395">
        <v>11500</v>
      </c>
      <c r="N81" s="395">
        <v>195000</v>
      </c>
      <c r="O81" s="395">
        <v>0</v>
      </c>
      <c r="P81" s="395">
        <v>0</v>
      </c>
      <c r="Q81" s="395">
        <v>0</v>
      </c>
      <c r="R81" s="395">
        <v>0</v>
      </c>
      <c r="S81" s="395">
        <v>0</v>
      </c>
      <c r="T81" s="395">
        <v>0</v>
      </c>
      <c r="U81" s="395">
        <v>5640137</v>
      </c>
      <c r="V81" s="395">
        <v>3393328</v>
      </c>
      <c r="W81" s="395">
        <v>0</v>
      </c>
      <c r="X81" s="395">
        <v>720598</v>
      </c>
      <c r="Y81" s="395">
        <v>0</v>
      </c>
      <c r="Z81" s="395">
        <v>329081</v>
      </c>
      <c r="AA81" s="395">
        <v>80609</v>
      </c>
      <c r="AB81" s="395">
        <v>14000</v>
      </c>
      <c r="AC81" s="395">
        <v>29439</v>
      </c>
      <c r="AD81" s="395">
        <v>17500</v>
      </c>
      <c r="AE81" s="395">
        <v>3550</v>
      </c>
      <c r="AF81" s="395">
        <v>13248</v>
      </c>
      <c r="AG81" s="395">
        <v>15000</v>
      </c>
      <c r="AH81" s="395">
        <v>15300</v>
      </c>
      <c r="AI81" s="395">
        <v>184800</v>
      </c>
      <c r="AJ81" s="395">
        <v>6900</v>
      </c>
      <c r="AK81" s="395">
        <v>110000</v>
      </c>
      <c r="AL81" s="395">
        <v>38307</v>
      </c>
      <c r="AM81" s="395">
        <v>25000</v>
      </c>
      <c r="AN81" s="395">
        <v>167013</v>
      </c>
      <c r="AO81" s="395">
        <v>27215</v>
      </c>
      <c r="AP81" s="395">
        <v>86000</v>
      </c>
      <c r="AQ81" s="395">
        <v>36120</v>
      </c>
      <c r="AR81" s="395">
        <v>22790</v>
      </c>
      <c r="AS81" s="395">
        <v>0</v>
      </c>
      <c r="AT81" s="395">
        <v>118000</v>
      </c>
      <c r="AU81" s="395">
        <v>80000</v>
      </c>
      <c r="AV81" s="395">
        <v>16500</v>
      </c>
      <c r="AW81" s="395">
        <v>60990</v>
      </c>
      <c r="AX81" s="395">
        <v>0</v>
      </c>
      <c r="AY81" s="395">
        <v>0</v>
      </c>
      <c r="AZ81" s="395">
        <v>5611288</v>
      </c>
      <c r="BA81" s="395">
        <v>28849</v>
      </c>
      <c r="BB81" s="395">
        <v>-4752</v>
      </c>
      <c r="BC81" s="395">
        <v>24097</v>
      </c>
      <c r="BD81" s="395">
        <v>0</v>
      </c>
      <c r="BE81" s="395">
        <v>0</v>
      </c>
      <c r="BF81" s="395">
        <v>0</v>
      </c>
      <c r="BG81" s="395">
        <v>0</v>
      </c>
      <c r="BH81" s="395">
        <v>0</v>
      </c>
      <c r="BI81" s="395">
        <v>0</v>
      </c>
      <c r="BJ81" s="395">
        <v>0</v>
      </c>
      <c r="BK81" s="395">
        <v>0</v>
      </c>
      <c r="BL81" s="395">
        <v>0</v>
      </c>
      <c r="BM81" s="395">
        <v>0</v>
      </c>
      <c r="BN81" s="395">
        <v>24097</v>
      </c>
      <c r="BO81" s="395">
        <v>0</v>
      </c>
      <c r="BP81" s="395">
        <v>24097</v>
      </c>
      <c r="BQ81" s="395">
        <v>0</v>
      </c>
      <c r="BR81" s="395">
        <v>0</v>
      </c>
      <c r="BS81" s="395">
        <v>0</v>
      </c>
      <c r="BT81" s="395">
        <v>21471</v>
      </c>
      <c r="BU81" s="395">
        <v>0</v>
      </c>
      <c r="BV81" s="395">
        <v>0</v>
      </c>
      <c r="BW81" s="395">
        <v>21471</v>
      </c>
      <c r="BX81" s="395">
        <v>0</v>
      </c>
      <c r="BY81" s="395">
        <v>40410</v>
      </c>
      <c r="BZ81" s="395">
        <v>0</v>
      </c>
      <c r="CA81" s="395">
        <v>0</v>
      </c>
      <c r="CB81" s="395">
        <v>40410</v>
      </c>
      <c r="CC81" s="395">
        <v>-18939</v>
      </c>
      <c r="CD81" s="395">
        <v>18939</v>
      </c>
      <c r="CE81" s="395">
        <v>0</v>
      </c>
      <c r="CF81" s="395">
        <v>0</v>
      </c>
      <c r="CG81" s="395">
        <v>0</v>
      </c>
      <c r="CH81" s="395">
        <v>0</v>
      </c>
    </row>
    <row r="82" spans="1:86" s="357" customFormat="1">
      <c r="A82" s="489" t="s">
        <v>825</v>
      </c>
      <c r="B82" s="354" t="s">
        <v>624</v>
      </c>
      <c r="C82" s="355" t="s">
        <v>43</v>
      </c>
      <c r="D82" s="355" t="s">
        <v>170</v>
      </c>
      <c r="E82" s="472">
        <v>3377</v>
      </c>
      <c r="F82" s="395">
        <v>2746763</v>
      </c>
      <c r="G82" s="395">
        <v>0</v>
      </c>
      <c r="H82" s="395">
        <v>49411</v>
      </c>
      <c r="I82" s="395">
        <v>0</v>
      </c>
      <c r="J82" s="395">
        <v>299348</v>
      </c>
      <c r="K82" s="395">
        <v>14636</v>
      </c>
      <c r="L82" s="395">
        <v>0</v>
      </c>
      <c r="M82" s="395">
        <v>31829</v>
      </c>
      <c r="N82" s="395">
        <v>9000</v>
      </c>
      <c r="O82" s="395">
        <v>0</v>
      </c>
      <c r="P82" s="395">
        <v>0</v>
      </c>
      <c r="Q82" s="395">
        <v>0</v>
      </c>
      <c r="R82" s="395">
        <v>0</v>
      </c>
      <c r="S82" s="395">
        <v>0</v>
      </c>
      <c r="T82" s="395">
        <v>87085</v>
      </c>
      <c r="U82" s="395">
        <v>3238072</v>
      </c>
      <c r="V82" s="395">
        <v>1423653</v>
      </c>
      <c r="W82" s="395">
        <v>0</v>
      </c>
      <c r="X82" s="395">
        <v>747179</v>
      </c>
      <c r="Y82" s="395">
        <v>54705</v>
      </c>
      <c r="Z82" s="395">
        <v>138249</v>
      </c>
      <c r="AA82" s="395">
        <v>0</v>
      </c>
      <c r="AB82" s="395">
        <v>60841</v>
      </c>
      <c r="AC82" s="395">
        <v>13610</v>
      </c>
      <c r="AD82" s="395">
        <v>21000</v>
      </c>
      <c r="AE82" s="395">
        <v>21779</v>
      </c>
      <c r="AF82" s="395">
        <v>14026</v>
      </c>
      <c r="AG82" s="395">
        <v>22780</v>
      </c>
      <c r="AH82" s="395">
        <v>4500</v>
      </c>
      <c r="AI82" s="395">
        <v>73500</v>
      </c>
      <c r="AJ82" s="395">
        <v>11000</v>
      </c>
      <c r="AK82" s="395">
        <v>33770</v>
      </c>
      <c r="AL82" s="395">
        <v>66781</v>
      </c>
      <c r="AM82" s="395">
        <v>18355</v>
      </c>
      <c r="AN82" s="395">
        <v>146893</v>
      </c>
      <c r="AO82" s="395">
        <v>7500</v>
      </c>
      <c r="AP82" s="395">
        <v>0</v>
      </c>
      <c r="AQ82" s="395">
        <v>59395</v>
      </c>
      <c r="AR82" s="395">
        <v>13181</v>
      </c>
      <c r="AS82" s="395">
        <v>0</v>
      </c>
      <c r="AT82" s="395">
        <v>148573</v>
      </c>
      <c r="AU82" s="395">
        <v>4000</v>
      </c>
      <c r="AV82" s="395">
        <v>2226</v>
      </c>
      <c r="AW82" s="395">
        <v>100442</v>
      </c>
      <c r="AX82" s="395">
        <v>0</v>
      </c>
      <c r="AY82" s="395">
        <v>0</v>
      </c>
      <c r="AZ82" s="395">
        <v>3207938</v>
      </c>
      <c r="BA82" s="395">
        <v>30134</v>
      </c>
      <c r="BB82" s="395">
        <v>105000</v>
      </c>
      <c r="BC82" s="395">
        <v>135134</v>
      </c>
      <c r="BD82" s="395">
        <v>0</v>
      </c>
      <c r="BE82" s="395">
        <v>0</v>
      </c>
      <c r="BF82" s="395">
        <v>0</v>
      </c>
      <c r="BG82" s="395">
        <v>0</v>
      </c>
      <c r="BH82" s="395">
        <v>0</v>
      </c>
      <c r="BI82" s="395">
        <v>0</v>
      </c>
      <c r="BJ82" s="395">
        <v>0</v>
      </c>
      <c r="BK82" s="395">
        <v>0</v>
      </c>
      <c r="BL82" s="395">
        <v>0</v>
      </c>
      <c r="BM82" s="395">
        <v>0</v>
      </c>
      <c r="BN82" s="395">
        <v>135134</v>
      </c>
      <c r="BO82" s="395">
        <v>0</v>
      </c>
      <c r="BP82" s="395">
        <v>135134</v>
      </c>
      <c r="BQ82" s="395">
        <v>0</v>
      </c>
      <c r="BR82" s="395">
        <v>0</v>
      </c>
      <c r="BS82" s="395">
        <v>0</v>
      </c>
      <c r="BT82" s="395">
        <v>12983</v>
      </c>
      <c r="BU82" s="395">
        <v>0</v>
      </c>
      <c r="BV82" s="395">
        <v>0</v>
      </c>
      <c r="BW82" s="395">
        <v>12983</v>
      </c>
      <c r="BX82" s="395">
        <v>0</v>
      </c>
      <c r="BY82" s="395">
        <v>0</v>
      </c>
      <c r="BZ82" s="395">
        <v>0</v>
      </c>
      <c r="CA82" s="395">
        <v>0</v>
      </c>
      <c r="CB82" s="395">
        <v>0</v>
      </c>
      <c r="CC82" s="395">
        <v>12983</v>
      </c>
      <c r="CD82" s="395">
        <v>0</v>
      </c>
      <c r="CE82" s="395">
        <v>12983</v>
      </c>
      <c r="CF82" s="395">
        <v>12983</v>
      </c>
      <c r="CG82" s="395">
        <v>0</v>
      </c>
      <c r="CH82" s="395">
        <v>12983</v>
      </c>
    </row>
    <row r="83" spans="1:86" s="357" customFormat="1">
      <c r="A83" s="489" t="s">
        <v>825</v>
      </c>
      <c r="B83" s="354" t="s">
        <v>625</v>
      </c>
      <c r="C83" s="355" t="s">
        <v>44</v>
      </c>
      <c r="D83" s="355" t="s">
        <v>170</v>
      </c>
      <c r="E83" s="472">
        <v>2101</v>
      </c>
      <c r="F83" s="395">
        <v>1064307</v>
      </c>
      <c r="G83" s="395">
        <v>0</v>
      </c>
      <c r="H83" s="395">
        <v>0</v>
      </c>
      <c r="I83" s="395">
        <v>0</v>
      </c>
      <c r="J83" s="395">
        <v>70837</v>
      </c>
      <c r="K83" s="395">
        <v>4754</v>
      </c>
      <c r="L83" s="395">
        <v>18000</v>
      </c>
      <c r="M83" s="395">
        <v>3729</v>
      </c>
      <c r="N83" s="395">
        <v>0</v>
      </c>
      <c r="O83" s="395">
        <v>0</v>
      </c>
      <c r="P83" s="395">
        <v>0</v>
      </c>
      <c r="Q83" s="395">
        <v>0</v>
      </c>
      <c r="R83" s="395">
        <v>0</v>
      </c>
      <c r="S83" s="395">
        <v>0</v>
      </c>
      <c r="T83" s="395">
        <v>46851</v>
      </c>
      <c r="U83" s="395">
        <v>1208478</v>
      </c>
      <c r="V83" s="395">
        <v>528571</v>
      </c>
      <c r="W83" s="395">
        <v>0</v>
      </c>
      <c r="X83" s="395">
        <v>226665</v>
      </c>
      <c r="Y83" s="395">
        <v>21973</v>
      </c>
      <c r="Z83" s="395">
        <v>63902</v>
      </c>
      <c r="AA83" s="395">
        <v>0</v>
      </c>
      <c r="AB83" s="395">
        <v>24560</v>
      </c>
      <c r="AC83" s="395">
        <v>7100</v>
      </c>
      <c r="AD83" s="395">
        <v>7500</v>
      </c>
      <c r="AE83" s="395">
        <v>12481</v>
      </c>
      <c r="AF83" s="395">
        <v>4928</v>
      </c>
      <c r="AG83" s="395">
        <v>11500</v>
      </c>
      <c r="AH83" s="395">
        <v>1094</v>
      </c>
      <c r="AI83" s="395">
        <v>33758</v>
      </c>
      <c r="AJ83" s="395">
        <v>5000</v>
      </c>
      <c r="AK83" s="395">
        <v>20150</v>
      </c>
      <c r="AL83" s="395">
        <v>19680</v>
      </c>
      <c r="AM83" s="395">
        <v>5515</v>
      </c>
      <c r="AN83" s="395">
        <v>60021</v>
      </c>
      <c r="AO83" s="395">
        <v>17514</v>
      </c>
      <c r="AP83" s="395">
        <v>0</v>
      </c>
      <c r="AQ83" s="395">
        <v>11378</v>
      </c>
      <c r="AR83" s="395">
        <v>5424</v>
      </c>
      <c r="AS83" s="395">
        <v>0</v>
      </c>
      <c r="AT83" s="395">
        <v>56106</v>
      </c>
      <c r="AU83" s="395">
        <v>19156</v>
      </c>
      <c r="AV83" s="395">
        <v>19414</v>
      </c>
      <c r="AW83" s="395">
        <v>33909</v>
      </c>
      <c r="AX83" s="395">
        <v>0</v>
      </c>
      <c r="AY83" s="395">
        <v>0</v>
      </c>
      <c r="AZ83" s="395">
        <v>1217299</v>
      </c>
      <c r="BA83" s="395">
        <v>-8821</v>
      </c>
      <c r="BB83" s="395">
        <v>51543</v>
      </c>
      <c r="BC83" s="395">
        <v>42722</v>
      </c>
      <c r="BD83" s="395">
        <v>0</v>
      </c>
      <c r="BE83" s="395">
        <v>0</v>
      </c>
      <c r="BF83" s="395">
        <v>0</v>
      </c>
      <c r="BG83" s="395">
        <v>0</v>
      </c>
      <c r="BH83" s="395">
        <v>0</v>
      </c>
      <c r="BI83" s="395">
        <v>0</v>
      </c>
      <c r="BJ83" s="395">
        <v>0</v>
      </c>
      <c r="BK83" s="395">
        <v>0</v>
      </c>
      <c r="BL83" s="395">
        <v>0</v>
      </c>
      <c r="BM83" s="395">
        <v>0</v>
      </c>
      <c r="BN83" s="395">
        <v>42722</v>
      </c>
      <c r="BO83" s="395">
        <v>0</v>
      </c>
      <c r="BP83" s="395">
        <v>42722</v>
      </c>
      <c r="BQ83" s="395">
        <v>0</v>
      </c>
      <c r="BR83" s="395">
        <v>0</v>
      </c>
      <c r="BS83" s="395">
        <v>0</v>
      </c>
      <c r="BT83" s="395">
        <v>6628</v>
      </c>
      <c r="BU83" s="395">
        <v>0</v>
      </c>
      <c r="BV83" s="395">
        <v>0</v>
      </c>
      <c r="BW83" s="395">
        <v>6628</v>
      </c>
      <c r="BX83" s="395">
        <v>0</v>
      </c>
      <c r="BY83" s="395">
        <v>5000</v>
      </c>
      <c r="BZ83" s="395">
        <v>0</v>
      </c>
      <c r="CA83" s="395">
        <v>6383</v>
      </c>
      <c r="CB83" s="395">
        <v>11383</v>
      </c>
      <c r="CC83" s="395">
        <v>-4755</v>
      </c>
      <c r="CD83" s="395">
        <v>4755</v>
      </c>
      <c r="CE83" s="395">
        <v>0</v>
      </c>
      <c r="CF83" s="395">
        <v>0</v>
      </c>
      <c r="CG83" s="395">
        <v>0</v>
      </c>
      <c r="CH83" s="395">
        <v>0</v>
      </c>
    </row>
    <row r="84" spans="1:86" s="357" customFormat="1">
      <c r="A84" s="489" t="s">
        <v>825</v>
      </c>
      <c r="B84" s="354" t="s">
        <v>359</v>
      </c>
      <c r="C84" s="355" t="s">
        <v>235</v>
      </c>
      <c r="D84" s="355" t="s">
        <v>220</v>
      </c>
      <c r="E84" s="472">
        <v>1103</v>
      </c>
      <c r="F84" s="395">
        <v>560000</v>
      </c>
      <c r="G84" s="395">
        <v>0</v>
      </c>
      <c r="H84" s="395">
        <v>755481</v>
      </c>
      <c r="I84" s="395">
        <v>0</v>
      </c>
      <c r="J84" s="395">
        <v>64000</v>
      </c>
      <c r="K84" s="395">
        <v>0</v>
      </c>
      <c r="L84" s="395">
        <v>28000</v>
      </c>
      <c r="M84" s="395">
        <v>10000</v>
      </c>
      <c r="N84" s="395">
        <v>0</v>
      </c>
      <c r="O84" s="395">
        <v>0</v>
      </c>
      <c r="P84" s="395">
        <v>0</v>
      </c>
      <c r="Q84" s="395">
        <v>0</v>
      </c>
      <c r="R84" s="395">
        <v>0</v>
      </c>
      <c r="S84" s="395">
        <v>0</v>
      </c>
      <c r="T84" s="395">
        <v>16510</v>
      </c>
      <c r="U84" s="395">
        <v>1433991</v>
      </c>
      <c r="V84" s="395">
        <v>566521</v>
      </c>
      <c r="W84" s="395">
        <v>0</v>
      </c>
      <c r="X84" s="395">
        <v>429218</v>
      </c>
      <c r="Y84" s="395">
        <v>13395</v>
      </c>
      <c r="Z84" s="395">
        <v>67812</v>
      </c>
      <c r="AA84" s="395">
        <v>0</v>
      </c>
      <c r="AB84" s="395">
        <v>0</v>
      </c>
      <c r="AC84" s="395">
        <v>8462</v>
      </c>
      <c r="AD84" s="395">
        <v>9000</v>
      </c>
      <c r="AE84" s="395">
        <v>2747</v>
      </c>
      <c r="AF84" s="395">
        <v>2434</v>
      </c>
      <c r="AG84" s="395">
        <v>18300</v>
      </c>
      <c r="AH84" s="395">
        <v>2653</v>
      </c>
      <c r="AI84" s="395">
        <v>0</v>
      </c>
      <c r="AJ84" s="395">
        <v>3264</v>
      </c>
      <c r="AK84" s="395">
        <v>22440</v>
      </c>
      <c r="AL84" s="395">
        <v>15296</v>
      </c>
      <c r="AM84" s="395">
        <v>10731</v>
      </c>
      <c r="AN84" s="395">
        <v>68479</v>
      </c>
      <c r="AO84" s="395">
        <v>7120</v>
      </c>
      <c r="AP84" s="395">
        <v>0</v>
      </c>
      <c r="AQ84" s="395">
        <v>21510</v>
      </c>
      <c r="AR84" s="395">
        <v>3715</v>
      </c>
      <c r="AS84" s="395">
        <v>0</v>
      </c>
      <c r="AT84" s="395">
        <v>28987</v>
      </c>
      <c r="AU84" s="395">
        <v>38200</v>
      </c>
      <c r="AV84" s="395">
        <v>0</v>
      </c>
      <c r="AW84" s="395">
        <v>76648</v>
      </c>
      <c r="AX84" s="395">
        <v>0</v>
      </c>
      <c r="AY84" s="395">
        <v>15200</v>
      </c>
      <c r="AZ84" s="395">
        <v>1432132</v>
      </c>
      <c r="BA84" s="395">
        <v>1859</v>
      </c>
      <c r="BB84" s="395">
        <v>143288</v>
      </c>
      <c r="BC84" s="395">
        <v>145147</v>
      </c>
      <c r="BD84" s="395">
        <v>0</v>
      </c>
      <c r="BE84" s="395">
        <v>0</v>
      </c>
      <c r="BF84" s="395">
        <v>0</v>
      </c>
      <c r="BG84" s="395">
        <v>0</v>
      </c>
      <c r="BH84" s="395">
        <v>0</v>
      </c>
      <c r="BI84" s="395">
        <v>0</v>
      </c>
      <c r="BJ84" s="395">
        <v>0</v>
      </c>
      <c r="BK84" s="395">
        <v>0</v>
      </c>
      <c r="BL84" s="395">
        <v>0</v>
      </c>
      <c r="BM84" s="395">
        <v>0</v>
      </c>
      <c r="BN84" s="395">
        <v>145147</v>
      </c>
      <c r="BO84" s="395">
        <v>0</v>
      </c>
      <c r="BP84" s="395">
        <v>145147</v>
      </c>
      <c r="BQ84" s="395">
        <v>0</v>
      </c>
      <c r="BR84" s="395">
        <v>0</v>
      </c>
      <c r="BS84" s="395">
        <v>0</v>
      </c>
      <c r="BT84" s="395">
        <v>5451</v>
      </c>
      <c r="BU84" s="395">
        <v>0</v>
      </c>
      <c r="BV84" s="395">
        <v>15200</v>
      </c>
      <c r="BW84" s="395">
        <v>20651</v>
      </c>
      <c r="BX84" s="395">
        <v>0</v>
      </c>
      <c r="BY84" s="395">
        <v>18200</v>
      </c>
      <c r="BZ84" s="395">
        <v>0</v>
      </c>
      <c r="CA84" s="395">
        <v>4000</v>
      </c>
      <c r="CB84" s="395">
        <v>22200</v>
      </c>
      <c r="CC84" s="395">
        <v>-1549</v>
      </c>
      <c r="CD84" s="395">
        <v>1730</v>
      </c>
      <c r="CE84" s="395">
        <v>181</v>
      </c>
      <c r="CF84" s="395">
        <v>181</v>
      </c>
      <c r="CG84" s="395">
        <v>0</v>
      </c>
      <c r="CH84" s="395">
        <v>181</v>
      </c>
    </row>
    <row r="85" spans="1:86" s="357" customFormat="1">
      <c r="A85" s="489" t="s">
        <v>825</v>
      </c>
      <c r="B85" s="354" t="s">
        <v>627</v>
      </c>
      <c r="C85" s="355" t="s">
        <v>46</v>
      </c>
      <c r="D85" s="355" t="s">
        <v>170</v>
      </c>
      <c r="E85" s="472">
        <v>2086</v>
      </c>
      <c r="F85" s="395">
        <v>2679422</v>
      </c>
      <c r="G85" s="395">
        <v>0</v>
      </c>
      <c r="H85" s="395">
        <v>60675</v>
      </c>
      <c r="I85" s="395">
        <v>0</v>
      </c>
      <c r="J85" s="395">
        <v>250282</v>
      </c>
      <c r="K85" s="395">
        <v>13395</v>
      </c>
      <c r="L85" s="395">
        <v>20000</v>
      </c>
      <c r="M85" s="395">
        <v>66464</v>
      </c>
      <c r="N85" s="395">
        <v>12810</v>
      </c>
      <c r="O85" s="395">
        <v>0</v>
      </c>
      <c r="P85" s="395">
        <v>0</v>
      </c>
      <c r="Q85" s="395">
        <v>17500</v>
      </c>
      <c r="R85" s="395">
        <v>0</v>
      </c>
      <c r="S85" s="395">
        <v>0</v>
      </c>
      <c r="T85" s="395">
        <v>84439</v>
      </c>
      <c r="U85" s="395">
        <v>3204987</v>
      </c>
      <c r="V85" s="395">
        <v>1337145</v>
      </c>
      <c r="W85" s="395">
        <v>0</v>
      </c>
      <c r="X85" s="395">
        <v>742081</v>
      </c>
      <c r="Y85" s="395">
        <v>98470</v>
      </c>
      <c r="Z85" s="395">
        <v>159102</v>
      </c>
      <c r="AA85" s="395">
        <v>0</v>
      </c>
      <c r="AB85" s="395">
        <v>81624</v>
      </c>
      <c r="AC85" s="395">
        <v>25</v>
      </c>
      <c r="AD85" s="395">
        <v>40000</v>
      </c>
      <c r="AE85" s="395">
        <v>20147</v>
      </c>
      <c r="AF85" s="395">
        <v>13432</v>
      </c>
      <c r="AG85" s="395">
        <v>95000</v>
      </c>
      <c r="AH85" s="395">
        <v>10000</v>
      </c>
      <c r="AI85" s="395">
        <v>0</v>
      </c>
      <c r="AJ85" s="395">
        <v>8500</v>
      </c>
      <c r="AK85" s="395">
        <v>38322</v>
      </c>
      <c r="AL85" s="395">
        <v>71500</v>
      </c>
      <c r="AM85" s="395">
        <v>15500</v>
      </c>
      <c r="AN85" s="395">
        <v>154338</v>
      </c>
      <c r="AO85" s="395">
        <v>80000</v>
      </c>
      <c r="AP85" s="395">
        <v>0</v>
      </c>
      <c r="AQ85" s="395">
        <v>60000</v>
      </c>
      <c r="AR85" s="395">
        <v>13914</v>
      </c>
      <c r="AS85" s="395">
        <v>0</v>
      </c>
      <c r="AT85" s="395">
        <v>161549</v>
      </c>
      <c r="AU85" s="395">
        <v>0</v>
      </c>
      <c r="AV85" s="395">
        <v>37059</v>
      </c>
      <c r="AW85" s="395">
        <v>43532</v>
      </c>
      <c r="AX85" s="395">
        <v>0</v>
      </c>
      <c r="AY85" s="395">
        <v>0</v>
      </c>
      <c r="AZ85" s="395">
        <v>3281240</v>
      </c>
      <c r="BA85" s="395">
        <v>-76253</v>
      </c>
      <c r="BB85" s="395">
        <v>75945.679999999993</v>
      </c>
      <c r="BC85" s="395">
        <v>-307.32000000000698</v>
      </c>
      <c r="BD85" s="395">
        <v>0</v>
      </c>
      <c r="BE85" s="395">
        <v>0</v>
      </c>
      <c r="BF85" s="395">
        <v>0</v>
      </c>
      <c r="BG85" s="395">
        <v>0</v>
      </c>
      <c r="BH85" s="395">
        <v>0</v>
      </c>
      <c r="BI85" s="395">
        <v>0</v>
      </c>
      <c r="BJ85" s="395">
        <v>0</v>
      </c>
      <c r="BK85" s="395">
        <v>0</v>
      </c>
      <c r="BL85" s="395">
        <v>0</v>
      </c>
      <c r="BM85" s="395">
        <v>0</v>
      </c>
      <c r="BN85" s="395">
        <v>-307.32000000000698</v>
      </c>
      <c r="BO85" s="395">
        <v>0</v>
      </c>
      <c r="BP85" s="395">
        <v>-307.32000000000698</v>
      </c>
      <c r="BQ85" s="395">
        <v>0</v>
      </c>
      <c r="BR85" s="395">
        <v>0</v>
      </c>
      <c r="BS85" s="395">
        <v>0</v>
      </c>
      <c r="BT85" s="395">
        <v>0</v>
      </c>
      <c r="BU85" s="395">
        <v>0</v>
      </c>
      <c r="BV85" s="395">
        <v>0</v>
      </c>
      <c r="BW85" s="395">
        <v>0</v>
      </c>
      <c r="BX85" s="395">
        <v>0</v>
      </c>
      <c r="BY85" s="395">
        <v>0</v>
      </c>
      <c r="BZ85" s="395">
        <v>0</v>
      </c>
      <c r="CA85" s="395">
        <v>0</v>
      </c>
      <c r="CB85" s="395">
        <v>0</v>
      </c>
      <c r="CC85" s="395">
        <v>0</v>
      </c>
      <c r="CD85" s="395">
        <v>0</v>
      </c>
      <c r="CE85" s="395">
        <v>0</v>
      </c>
      <c r="CF85" s="395">
        <v>0</v>
      </c>
      <c r="CG85" s="395">
        <v>0</v>
      </c>
      <c r="CH85" s="395">
        <v>0</v>
      </c>
    </row>
    <row r="86" spans="1:86" s="357" customFormat="1">
      <c r="A86" s="489" t="s">
        <v>825</v>
      </c>
      <c r="B86" s="354" t="s">
        <v>630</v>
      </c>
      <c r="C86" s="355" t="s">
        <v>49</v>
      </c>
      <c r="D86" s="355" t="s">
        <v>170</v>
      </c>
      <c r="E86" s="472">
        <v>3365</v>
      </c>
      <c r="F86" s="395">
        <v>1627969</v>
      </c>
      <c r="G86" s="395">
        <v>0</v>
      </c>
      <c r="H86" s="395">
        <v>30135</v>
      </c>
      <c r="I86" s="395">
        <v>0</v>
      </c>
      <c r="J86" s="395">
        <v>149765</v>
      </c>
      <c r="K86" s="395">
        <v>0</v>
      </c>
      <c r="L86" s="395">
        <v>8449</v>
      </c>
      <c r="M86" s="395">
        <v>10300</v>
      </c>
      <c r="N86" s="395">
        <v>0</v>
      </c>
      <c r="O86" s="395">
        <v>0</v>
      </c>
      <c r="P86" s="395">
        <v>0</v>
      </c>
      <c r="Q86" s="395">
        <v>6000</v>
      </c>
      <c r="R86" s="395">
        <v>0</v>
      </c>
      <c r="S86" s="395">
        <v>0</v>
      </c>
      <c r="T86" s="395">
        <v>70541</v>
      </c>
      <c r="U86" s="395">
        <v>1903159</v>
      </c>
      <c r="V86" s="395">
        <v>806272</v>
      </c>
      <c r="W86" s="395">
        <v>0</v>
      </c>
      <c r="X86" s="395">
        <v>455214</v>
      </c>
      <c r="Y86" s="395">
        <v>63856</v>
      </c>
      <c r="Z86" s="395">
        <v>74285</v>
      </c>
      <c r="AA86" s="395">
        <v>0</v>
      </c>
      <c r="AB86" s="395">
        <v>8354</v>
      </c>
      <c r="AC86" s="395">
        <v>1100</v>
      </c>
      <c r="AD86" s="395">
        <v>17075</v>
      </c>
      <c r="AE86" s="395">
        <v>13914</v>
      </c>
      <c r="AF86" s="395">
        <v>8425</v>
      </c>
      <c r="AG86" s="395">
        <v>49200</v>
      </c>
      <c r="AH86" s="395">
        <v>4720</v>
      </c>
      <c r="AI86" s="395">
        <v>1500</v>
      </c>
      <c r="AJ86" s="395">
        <v>10000</v>
      </c>
      <c r="AK86" s="395">
        <v>26000</v>
      </c>
      <c r="AL86" s="395">
        <v>6754</v>
      </c>
      <c r="AM86" s="395">
        <v>9100</v>
      </c>
      <c r="AN86" s="395">
        <v>85660</v>
      </c>
      <c r="AO86" s="395">
        <v>28015</v>
      </c>
      <c r="AP86" s="395">
        <v>0</v>
      </c>
      <c r="AQ86" s="395">
        <v>35950</v>
      </c>
      <c r="AR86" s="395">
        <v>8295</v>
      </c>
      <c r="AS86" s="395">
        <v>4500</v>
      </c>
      <c r="AT86" s="395">
        <v>118150</v>
      </c>
      <c r="AU86" s="395">
        <v>10000</v>
      </c>
      <c r="AV86" s="395">
        <v>7722</v>
      </c>
      <c r="AW86" s="395">
        <v>36138</v>
      </c>
      <c r="AX86" s="395">
        <v>0</v>
      </c>
      <c r="AY86" s="395">
        <v>0</v>
      </c>
      <c r="AZ86" s="395">
        <v>1890199</v>
      </c>
      <c r="BA86" s="395">
        <v>12960</v>
      </c>
      <c r="BB86" s="395">
        <v>25493.77</v>
      </c>
      <c r="BC86" s="395">
        <v>38453.770000000004</v>
      </c>
      <c r="BD86" s="395">
        <v>0</v>
      </c>
      <c r="BE86" s="395">
        <v>0</v>
      </c>
      <c r="BF86" s="395">
        <v>0</v>
      </c>
      <c r="BG86" s="395">
        <v>0</v>
      </c>
      <c r="BH86" s="395">
        <v>0</v>
      </c>
      <c r="BI86" s="395">
        <v>0</v>
      </c>
      <c r="BJ86" s="395">
        <v>0</v>
      </c>
      <c r="BK86" s="395">
        <v>0</v>
      </c>
      <c r="BL86" s="395">
        <v>0</v>
      </c>
      <c r="BM86" s="395">
        <v>0</v>
      </c>
      <c r="BN86" s="395">
        <v>38453.770000000004</v>
      </c>
      <c r="BO86" s="395">
        <v>0</v>
      </c>
      <c r="BP86" s="395">
        <v>38453.770000000004</v>
      </c>
      <c r="BQ86" s="395">
        <v>0</v>
      </c>
      <c r="BR86" s="395">
        <v>0</v>
      </c>
      <c r="BS86" s="395">
        <v>0</v>
      </c>
      <c r="BT86" s="395">
        <v>0</v>
      </c>
      <c r="BU86" s="395">
        <v>0</v>
      </c>
      <c r="BV86" s="395">
        <v>0</v>
      </c>
      <c r="BW86" s="395">
        <v>0</v>
      </c>
      <c r="BX86" s="395">
        <v>0</v>
      </c>
      <c r="BY86" s="395">
        <v>0</v>
      </c>
      <c r="BZ86" s="395">
        <v>0</v>
      </c>
      <c r="CA86" s="395">
        <v>0</v>
      </c>
      <c r="CB86" s="395">
        <v>0</v>
      </c>
      <c r="CC86" s="395">
        <v>0</v>
      </c>
      <c r="CD86" s="395">
        <v>0</v>
      </c>
      <c r="CE86" s="395">
        <v>0</v>
      </c>
      <c r="CF86" s="395">
        <v>0</v>
      </c>
      <c r="CG86" s="395">
        <v>0</v>
      </c>
      <c r="CH86" s="395">
        <v>0</v>
      </c>
    </row>
    <row r="87" spans="1:86" s="357" customFormat="1">
      <c r="A87" s="489" t="s">
        <v>825</v>
      </c>
      <c r="B87" s="354" t="s">
        <v>631</v>
      </c>
      <c r="C87" s="355" t="s">
        <v>50</v>
      </c>
      <c r="D87" s="355" t="s">
        <v>170</v>
      </c>
      <c r="E87" s="472">
        <v>5202</v>
      </c>
      <c r="F87" s="395">
        <v>998343</v>
      </c>
      <c r="G87" s="395">
        <v>0</v>
      </c>
      <c r="H87" s="395">
        <v>31174</v>
      </c>
      <c r="I87" s="395">
        <v>0</v>
      </c>
      <c r="J87" s="395">
        <v>85393</v>
      </c>
      <c r="K87" s="395">
        <v>3724</v>
      </c>
      <c r="L87" s="395">
        <v>0</v>
      </c>
      <c r="M87" s="395">
        <v>12958</v>
      </c>
      <c r="N87" s="395">
        <v>2000</v>
      </c>
      <c r="O87" s="395">
        <v>0</v>
      </c>
      <c r="P87" s="395">
        <v>0</v>
      </c>
      <c r="Q87" s="395">
        <v>8000</v>
      </c>
      <c r="R87" s="395">
        <v>0</v>
      </c>
      <c r="S87" s="395">
        <v>0</v>
      </c>
      <c r="T87" s="395">
        <v>50722</v>
      </c>
      <c r="U87" s="395">
        <v>1192314</v>
      </c>
      <c r="V87" s="395">
        <v>496060</v>
      </c>
      <c r="W87" s="395">
        <v>0</v>
      </c>
      <c r="X87" s="395">
        <v>264544</v>
      </c>
      <c r="Y87" s="395">
        <v>50700</v>
      </c>
      <c r="Z87" s="395">
        <v>65319</v>
      </c>
      <c r="AA87" s="395">
        <v>0</v>
      </c>
      <c r="AB87" s="395">
        <v>23855</v>
      </c>
      <c r="AC87" s="395">
        <v>800</v>
      </c>
      <c r="AD87" s="395">
        <v>6000</v>
      </c>
      <c r="AE87" s="395">
        <v>17099</v>
      </c>
      <c r="AF87" s="395">
        <v>2634</v>
      </c>
      <c r="AG87" s="395">
        <v>14050</v>
      </c>
      <c r="AH87" s="395">
        <v>170</v>
      </c>
      <c r="AI87" s="395">
        <v>500</v>
      </c>
      <c r="AJ87" s="395">
        <v>2200</v>
      </c>
      <c r="AK87" s="395">
        <v>23000</v>
      </c>
      <c r="AL87" s="395">
        <v>3360</v>
      </c>
      <c r="AM87" s="395">
        <v>8713</v>
      </c>
      <c r="AN87" s="395">
        <v>35316</v>
      </c>
      <c r="AO87" s="395">
        <v>2000</v>
      </c>
      <c r="AP87" s="395">
        <v>0</v>
      </c>
      <c r="AQ87" s="395">
        <v>26900</v>
      </c>
      <c r="AR87" s="395">
        <v>13318</v>
      </c>
      <c r="AS87" s="395">
        <v>0</v>
      </c>
      <c r="AT87" s="395">
        <v>69432</v>
      </c>
      <c r="AU87" s="395">
        <v>5000</v>
      </c>
      <c r="AV87" s="395">
        <v>14632</v>
      </c>
      <c r="AW87" s="395">
        <v>43576</v>
      </c>
      <c r="AX87" s="395">
        <v>0</v>
      </c>
      <c r="AY87" s="395">
        <v>0</v>
      </c>
      <c r="AZ87" s="395">
        <v>1189178</v>
      </c>
      <c r="BA87" s="395">
        <v>3136</v>
      </c>
      <c r="BB87" s="395">
        <v>42546</v>
      </c>
      <c r="BC87" s="395">
        <v>45682</v>
      </c>
      <c r="BD87" s="395">
        <v>0</v>
      </c>
      <c r="BE87" s="395">
        <v>0</v>
      </c>
      <c r="BF87" s="395">
        <v>0</v>
      </c>
      <c r="BG87" s="395">
        <v>0</v>
      </c>
      <c r="BH87" s="395">
        <v>0</v>
      </c>
      <c r="BI87" s="395">
        <v>0</v>
      </c>
      <c r="BJ87" s="395">
        <v>0</v>
      </c>
      <c r="BK87" s="395">
        <v>0</v>
      </c>
      <c r="BL87" s="395">
        <v>0</v>
      </c>
      <c r="BM87" s="395">
        <v>0</v>
      </c>
      <c r="BN87" s="395">
        <v>45682</v>
      </c>
      <c r="BO87" s="395">
        <v>0</v>
      </c>
      <c r="BP87" s="395">
        <v>45682</v>
      </c>
      <c r="BQ87" s="395">
        <v>0</v>
      </c>
      <c r="BR87" s="395">
        <v>0</v>
      </c>
      <c r="BS87" s="395">
        <v>0</v>
      </c>
      <c r="BT87" s="395">
        <v>6666</v>
      </c>
      <c r="BU87" s="395">
        <v>0</v>
      </c>
      <c r="BV87" s="395">
        <v>0</v>
      </c>
      <c r="BW87" s="395">
        <v>6666</v>
      </c>
      <c r="BX87" s="395">
        <v>0</v>
      </c>
      <c r="BY87" s="395">
        <v>6666</v>
      </c>
      <c r="BZ87" s="395">
        <v>0</v>
      </c>
      <c r="CA87" s="395">
        <v>0</v>
      </c>
      <c r="CB87" s="395">
        <v>6666</v>
      </c>
      <c r="CC87" s="395">
        <v>0</v>
      </c>
      <c r="CD87" s="395">
        <v>6668</v>
      </c>
      <c r="CE87" s="395">
        <v>6668</v>
      </c>
      <c r="CF87" s="395">
        <v>6668</v>
      </c>
      <c r="CG87" s="395">
        <v>0</v>
      </c>
      <c r="CH87" s="395">
        <v>6668</v>
      </c>
    </row>
    <row r="88" spans="1:86" s="357" customFormat="1">
      <c r="A88" s="489" t="s">
        <v>825</v>
      </c>
      <c r="B88" s="354" t="s">
        <v>633</v>
      </c>
      <c r="C88" s="355" t="s">
        <v>51</v>
      </c>
      <c r="D88" s="355" t="s">
        <v>170</v>
      </c>
      <c r="E88" s="472">
        <v>2140</v>
      </c>
      <c r="F88" s="395">
        <v>1566310</v>
      </c>
      <c r="G88" s="395">
        <v>0</v>
      </c>
      <c r="H88" s="395">
        <v>47561</v>
      </c>
      <c r="I88" s="395">
        <v>0</v>
      </c>
      <c r="J88" s="395">
        <v>122767</v>
      </c>
      <c r="K88" s="395">
        <v>0</v>
      </c>
      <c r="L88" s="395">
        <v>0</v>
      </c>
      <c r="M88" s="395">
        <v>105037</v>
      </c>
      <c r="N88" s="395">
        <v>40431</v>
      </c>
      <c r="O88" s="395">
        <v>0</v>
      </c>
      <c r="P88" s="395">
        <v>0</v>
      </c>
      <c r="Q88" s="395">
        <v>14646</v>
      </c>
      <c r="R88" s="395">
        <v>4880</v>
      </c>
      <c r="S88" s="395">
        <v>0</v>
      </c>
      <c r="T88" s="395">
        <v>88220</v>
      </c>
      <c r="U88" s="395">
        <v>1989852</v>
      </c>
      <c r="V88" s="395">
        <v>804516</v>
      </c>
      <c r="W88" s="395">
        <v>0</v>
      </c>
      <c r="X88" s="395">
        <v>409075</v>
      </c>
      <c r="Y88" s="395">
        <v>65786</v>
      </c>
      <c r="Z88" s="395">
        <v>106935</v>
      </c>
      <c r="AA88" s="395">
        <v>0</v>
      </c>
      <c r="AB88" s="395">
        <v>31673</v>
      </c>
      <c r="AC88" s="395">
        <v>9189</v>
      </c>
      <c r="AD88" s="395">
        <v>11000</v>
      </c>
      <c r="AE88" s="395">
        <v>24558</v>
      </c>
      <c r="AF88" s="395">
        <v>8946</v>
      </c>
      <c r="AG88" s="395">
        <v>13085</v>
      </c>
      <c r="AH88" s="395">
        <v>1015</v>
      </c>
      <c r="AI88" s="395">
        <v>4800</v>
      </c>
      <c r="AJ88" s="395">
        <v>7000</v>
      </c>
      <c r="AK88" s="395">
        <v>23500</v>
      </c>
      <c r="AL88" s="395">
        <v>21677</v>
      </c>
      <c r="AM88" s="395">
        <v>16205</v>
      </c>
      <c r="AN88" s="395">
        <v>105885</v>
      </c>
      <c r="AO88" s="395">
        <v>23293</v>
      </c>
      <c r="AP88" s="395">
        <v>0</v>
      </c>
      <c r="AQ88" s="395">
        <v>30120</v>
      </c>
      <c r="AR88" s="395">
        <v>9741</v>
      </c>
      <c r="AS88" s="395">
        <v>35077</v>
      </c>
      <c r="AT88" s="395">
        <v>143710</v>
      </c>
      <c r="AU88" s="395">
        <v>22800</v>
      </c>
      <c r="AV88" s="395">
        <v>19276</v>
      </c>
      <c r="AW88" s="395">
        <v>40087</v>
      </c>
      <c r="AX88" s="395">
        <v>427</v>
      </c>
      <c r="AY88" s="395">
        <v>0</v>
      </c>
      <c r="AZ88" s="395">
        <v>1989376</v>
      </c>
      <c r="BA88" s="395">
        <v>476</v>
      </c>
      <c r="BB88" s="395">
        <v>11003</v>
      </c>
      <c r="BC88" s="395">
        <v>11479</v>
      </c>
      <c r="BD88" s="395">
        <v>3000</v>
      </c>
      <c r="BE88" s="395">
        <v>0</v>
      </c>
      <c r="BF88" s="395">
        <v>3000</v>
      </c>
      <c r="BG88" s="395">
        <v>0</v>
      </c>
      <c r="BH88" s="395">
        <v>3000</v>
      </c>
      <c r="BI88" s="395">
        <v>3000</v>
      </c>
      <c r="BJ88" s="395">
        <v>0</v>
      </c>
      <c r="BK88" s="395">
        <v>553</v>
      </c>
      <c r="BL88" s="395">
        <v>553</v>
      </c>
      <c r="BM88" s="395">
        <v>0</v>
      </c>
      <c r="BN88" s="395">
        <v>11479</v>
      </c>
      <c r="BO88" s="395">
        <v>553</v>
      </c>
      <c r="BP88" s="395">
        <v>12032</v>
      </c>
      <c r="BQ88" s="395">
        <v>0</v>
      </c>
      <c r="BR88" s="395">
        <v>0</v>
      </c>
      <c r="BS88" s="395">
        <v>0</v>
      </c>
      <c r="BT88" s="395">
        <v>8972</v>
      </c>
      <c r="BU88" s="395">
        <v>0</v>
      </c>
      <c r="BV88" s="395">
        <v>0</v>
      </c>
      <c r="BW88" s="395">
        <v>8972</v>
      </c>
      <c r="BX88" s="395">
        <v>0</v>
      </c>
      <c r="BY88" s="395">
        <v>0</v>
      </c>
      <c r="BZ88" s="395">
        <v>0</v>
      </c>
      <c r="CA88" s="395">
        <v>0</v>
      </c>
      <c r="CB88" s="395">
        <v>0</v>
      </c>
      <c r="CC88" s="395">
        <v>8972</v>
      </c>
      <c r="CD88" s="395">
        <v>1450</v>
      </c>
      <c r="CE88" s="395">
        <v>10422</v>
      </c>
      <c r="CF88" s="395">
        <v>10422</v>
      </c>
      <c r="CG88" s="395">
        <v>0</v>
      </c>
      <c r="CH88" s="395">
        <v>10422</v>
      </c>
    </row>
    <row r="89" spans="1:86" s="357" customFormat="1">
      <c r="A89" s="489" t="s">
        <v>825</v>
      </c>
      <c r="B89" s="354" t="s">
        <v>634</v>
      </c>
      <c r="C89" s="355" t="s">
        <v>52</v>
      </c>
      <c r="D89" s="355" t="s">
        <v>170</v>
      </c>
      <c r="E89" s="472">
        <v>2174</v>
      </c>
      <c r="F89" s="395">
        <v>1590757</v>
      </c>
      <c r="G89" s="395">
        <v>0</v>
      </c>
      <c r="H89" s="395">
        <v>26635</v>
      </c>
      <c r="I89" s="395">
        <v>0</v>
      </c>
      <c r="J89" s="395">
        <v>59557</v>
      </c>
      <c r="K89" s="395">
        <v>4500</v>
      </c>
      <c r="L89" s="395">
        <v>0</v>
      </c>
      <c r="M89" s="395">
        <v>52655</v>
      </c>
      <c r="N89" s="395">
        <v>0</v>
      </c>
      <c r="O89" s="395">
        <v>0</v>
      </c>
      <c r="P89" s="395">
        <v>0</v>
      </c>
      <c r="Q89" s="395">
        <v>23000</v>
      </c>
      <c r="R89" s="395">
        <v>7907</v>
      </c>
      <c r="S89" s="395">
        <v>0</v>
      </c>
      <c r="T89" s="395">
        <v>82708</v>
      </c>
      <c r="U89" s="395">
        <v>1847719</v>
      </c>
      <c r="V89" s="395">
        <v>787162</v>
      </c>
      <c r="W89" s="395">
        <v>0</v>
      </c>
      <c r="X89" s="395">
        <v>377514</v>
      </c>
      <c r="Y89" s="395">
        <v>77300</v>
      </c>
      <c r="Z89" s="395">
        <v>63501</v>
      </c>
      <c r="AA89" s="395">
        <v>0</v>
      </c>
      <c r="AB89" s="395">
        <v>56311</v>
      </c>
      <c r="AC89" s="395">
        <v>7461</v>
      </c>
      <c r="AD89" s="395">
        <v>7500</v>
      </c>
      <c r="AE89" s="395">
        <v>24482</v>
      </c>
      <c r="AF89" s="395">
        <v>8786</v>
      </c>
      <c r="AG89" s="395">
        <v>15712</v>
      </c>
      <c r="AH89" s="395">
        <v>10715</v>
      </c>
      <c r="AI89" s="395">
        <v>2600</v>
      </c>
      <c r="AJ89" s="395">
        <v>5610</v>
      </c>
      <c r="AK89" s="395">
        <v>30500</v>
      </c>
      <c r="AL89" s="395">
        <v>22834</v>
      </c>
      <c r="AM89" s="395">
        <v>8399</v>
      </c>
      <c r="AN89" s="395">
        <v>79273</v>
      </c>
      <c r="AO89" s="395">
        <v>28390</v>
      </c>
      <c r="AP89" s="395">
        <v>0</v>
      </c>
      <c r="AQ89" s="395">
        <v>13222</v>
      </c>
      <c r="AR89" s="395">
        <v>8854</v>
      </c>
      <c r="AS89" s="395">
        <v>11675</v>
      </c>
      <c r="AT89" s="395">
        <v>100996</v>
      </c>
      <c r="AU89" s="395">
        <v>52354</v>
      </c>
      <c r="AV89" s="395">
        <v>13385</v>
      </c>
      <c r="AW89" s="395">
        <v>30818</v>
      </c>
      <c r="AX89" s="395">
        <v>0</v>
      </c>
      <c r="AY89" s="395">
        <v>0</v>
      </c>
      <c r="AZ89" s="395">
        <v>1845354</v>
      </c>
      <c r="BA89" s="395">
        <v>2365</v>
      </c>
      <c r="BB89" s="395">
        <v>12326</v>
      </c>
      <c r="BC89" s="395">
        <v>14691</v>
      </c>
      <c r="BD89" s="395">
        <v>0</v>
      </c>
      <c r="BE89" s="395">
        <v>0</v>
      </c>
      <c r="BF89" s="395">
        <v>0</v>
      </c>
      <c r="BG89" s="395">
        <v>0</v>
      </c>
      <c r="BH89" s="395">
        <v>0</v>
      </c>
      <c r="BI89" s="395">
        <v>0</v>
      </c>
      <c r="BJ89" s="395">
        <v>0</v>
      </c>
      <c r="BK89" s="395">
        <v>0</v>
      </c>
      <c r="BL89" s="395">
        <v>0</v>
      </c>
      <c r="BM89" s="395">
        <v>0</v>
      </c>
      <c r="BN89" s="395">
        <v>14691</v>
      </c>
      <c r="BO89" s="395">
        <v>0</v>
      </c>
      <c r="BP89" s="395">
        <v>14691</v>
      </c>
      <c r="BQ89" s="395">
        <v>0</v>
      </c>
      <c r="BR89" s="395">
        <v>0</v>
      </c>
      <c r="BS89" s="395">
        <v>0</v>
      </c>
      <c r="BT89" s="395">
        <v>8780</v>
      </c>
      <c r="BU89" s="395">
        <v>0</v>
      </c>
      <c r="BV89" s="395">
        <v>0</v>
      </c>
      <c r="BW89" s="395">
        <v>8780</v>
      </c>
      <c r="BX89" s="395">
        <v>0</v>
      </c>
      <c r="BY89" s="395">
        <v>0</v>
      </c>
      <c r="BZ89" s="395">
        <v>0</v>
      </c>
      <c r="CA89" s="395">
        <v>0</v>
      </c>
      <c r="CB89" s="395">
        <v>0</v>
      </c>
      <c r="CC89" s="395">
        <v>8780</v>
      </c>
      <c r="CD89" s="395">
        <v>0</v>
      </c>
      <c r="CE89" s="395">
        <v>8780</v>
      </c>
      <c r="CF89" s="395">
        <v>8780</v>
      </c>
      <c r="CG89" s="395">
        <v>0</v>
      </c>
      <c r="CH89" s="395">
        <v>8780</v>
      </c>
    </row>
    <row r="90" spans="1:86" s="357" customFormat="1">
      <c r="A90" s="489" t="s">
        <v>825</v>
      </c>
      <c r="B90" s="354" t="s">
        <v>635</v>
      </c>
      <c r="C90" s="355" t="s">
        <v>53</v>
      </c>
      <c r="D90" s="355" t="s">
        <v>170</v>
      </c>
      <c r="E90" s="472">
        <v>2055</v>
      </c>
      <c r="F90" s="395">
        <v>1228576</v>
      </c>
      <c r="G90" s="395">
        <v>0</v>
      </c>
      <c r="H90" s="395">
        <v>3045</v>
      </c>
      <c r="I90" s="395">
        <v>0</v>
      </c>
      <c r="J90" s="395">
        <v>117039</v>
      </c>
      <c r="K90" s="395">
        <v>5815</v>
      </c>
      <c r="L90" s="395">
        <v>0</v>
      </c>
      <c r="M90" s="395">
        <v>6950</v>
      </c>
      <c r="N90" s="395">
        <v>2000</v>
      </c>
      <c r="O90" s="395">
        <v>2000</v>
      </c>
      <c r="P90" s="395">
        <v>1000</v>
      </c>
      <c r="Q90" s="395">
        <v>0</v>
      </c>
      <c r="R90" s="395">
        <v>0</v>
      </c>
      <c r="S90" s="395">
        <v>0</v>
      </c>
      <c r="T90" s="395">
        <v>58400</v>
      </c>
      <c r="U90" s="395">
        <v>1424825</v>
      </c>
      <c r="V90" s="395">
        <v>652836</v>
      </c>
      <c r="W90" s="395">
        <v>0</v>
      </c>
      <c r="X90" s="395">
        <v>335453</v>
      </c>
      <c r="Y90" s="395">
        <v>44887</v>
      </c>
      <c r="Z90" s="395">
        <v>47679</v>
      </c>
      <c r="AA90" s="395">
        <v>0</v>
      </c>
      <c r="AB90" s="395">
        <v>22749</v>
      </c>
      <c r="AC90" s="395">
        <v>5850</v>
      </c>
      <c r="AD90" s="395">
        <v>5000</v>
      </c>
      <c r="AE90" s="395">
        <v>19371</v>
      </c>
      <c r="AF90" s="395">
        <v>6300</v>
      </c>
      <c r="AG90" s="395">
        <v>9750</v>
      </c>
      <c r="AH90" s="395">
        <v>300</v>
      </c>
      <c r="AI90" s="395">
        <v>5000</v>
      </c>
      <c r="AJ90" s="395">
        <v>3500</v>
      </c>
      <c r="AK90" s="395">
        <v>20000</v>
      </c>
      <c r="AL90" s="395">
        <v>23040</v>
      </c>
      <c r="AM90" s="395">
        <v>5600</v>
      </c>
      <c r="AN90" s="395">
        <v>47705</v>
      </c>
      <c r="AO90" s="395">
        <v>13350</v>
      </c>
      <c r="AP90" s="395">
        <v>1500</v>
      </c>
      <c r="AQ90" s="395">
        <v>13200</v>
      </c>
      <c r="AR90" s="395">
        <v>6600</v>
      </c>
      <c r="AS90" s="395">
        <v>0</v>
      </c>
      <c r="AT90" s="395">
        <v>79700</v>
      </c>
      <c r="AU90" s="395">
        <v>15000</v>
      </c>
      <c r="AV90" s="395">
        <v>6626</v>
      </c>
      <c r="AW90" s="395">
        <v>34021</v>
      </c>
      <c r="AX90" s="395">
        <v>0</v>
      </c>
      <c r="AY90" s="395">
        <v>0</v>
      </c>
      <c r="AZ90" s="395">
        <v>1425017</v>
      </c>
      <c r="BA90" s="395">
        <v>-192</v>
      </c>
      <c r="BB90" s="395">
        <v>30634</v>
      </c>
      <c r="BC90" s="395">
        <v>30442</v>
      </c>
      <c r="BD90" s="395">
        <v>0</v>
      </c>
      <c r="BE90" s="395">
        <v>0</v>
      </c>
      <c r="BF90" s="395">
        <v>0</v>
      </c>
      <c r="BG90" s="395">
        <v>0</v>
      </c>
      <c r="BH90" s="395">
        <v>0</v>
      </c>
      <c r="BI90" s="395">
        <v>0</v>
      </c>
      <c r="BJ90" s="395">
        <v>0</v>
      </c>
      <c r="BK90" s="395">
        <v>0</v>
      </c>
      <c r="BL90" s="395">
        <v>0</v>
      </c>
      <c r="BM90" s="395">
        <v>38127</v>
      </c>
      <c r="BN90" s="395">
        <v>-7685</v>
      </c>
      <c r="BO90" s="395">
        <v>0</v>
      </c>
      <c r="BP90" s="395">
        <v>30442</v>
      </c>
      <c r="BQ90" s="395">
        <v>0</v>
      </c>
      <c r="BR90" s="395">
        <v>0</v>
      </c>
      <c r="BS90" s="395">
        <v>0</v>
      </c>
      <c r="BT90" s="395">
        <v>7500</v>
      </c>
      <c r="BU90" s="395">
        <v>0</v>
      </c>
      <c r="BV90" s="395">
        <v>0</v>
      </c>
      <c r="BW90" s="395">
        <v>7500</v>
      </c>
      <c r="BX90" s="395">
        <v>7500</v>
      </c>
      <c r="BY90" s="395">
        <v>0</v>
      </c>
      <c r="BZ90" s="395">
        <v>0</v>
      </c>
      <c r="CA90" s="395">
        <v>0</v>
      </c>
      <c r="CB90" s="395">
        <v>7500</v>
      </c>
      <c r="CC90" s="395">
        <v>0</v>
      </c>
      <c r="CD90" s="395">
        <v>0</v>
      </c>
      <c r="CE90" s="395">
        <v>0</v>
      </c>
      <c r="CF90" s="395">
        <v>0</v>
      </c>
      <c r="CG90" s="395">
        <v>0</v>
      </c>
      <c r="CH90" s="395">
        <v>0</v>
      </c>
    </row>
    <row r="91" spans="1:86" s="357" customFormat="1">
      <c r="A91" s="489" t="s">
        <v>825</v>
      </c>
      <c r="B91" s="354" t="s">
        <v>637</v>
      </c>
      <c r="C91" s="355" t="s">
        <v>55</v>
      </c>
      <c r="D91" s="355" t="s">
        <v>170</v>
      </c>
      <c r="E91" s="472">
        <v>3366</v>
      </c>
      <c r="F91" s="395">
        <v>970119</v>
      </c>
      <c r="G91" s="395">
        <v>0</v>
      </c>
      <c r="H91" s="395">
        <v>16878</v>
      </c>
      <c r="I91" s="395">
        <v>0</v>
      </c>
      <c r="J91" s="395">
        <v>78938</v>
      </c>
      <c r="K91" s="395">
        <v>4159</v>
      </c>
      <c r="L91" s="395">
        <v>0</v>
      </c>
      <c r="M91" s="395">
        <v>14980</v>
      </c>
      <c r="N91" s="395">
        <v>5150</v>
      </c>
      <c r="O91" s="395">
        <v>800</v>
      </c>
      <c r="P91" s="395">
        <v>0</v>
      </c>
      <c r="Q91" s="395">
        <v>12000</v>
      </c>
      <c r="R91" s="395">
        <v>0</v>
      </c>
      <c r="S91" s="395">
        <v>0</v>
      </c>
      <c r="T91" s="395">
        <v>42202</v>
      </c>
      <c r="U91" s="395">
        <v>1145226</v>
      </c>
      <c r="V91" s="395">
        <v>535651</v>
      </c>
      <c r="W91" s="395">
        <v>0</v>
      </c>
      <c r="X91" s="395">
        <v>214619</v>
      </c>
      <c r="Y91" s="395">
        <v>26086</v>
      </c>
      <c r="Z91" s="395">
        <v>62299</v>
      </c>
      <c r="AA91" s="395">
        <v>0</v>
      </c>
      <c r="AB91" s="395">
        <v>31318</v>
      </c>
      <c r="AC91" s="395">
        <v>2500</v>
      </c>
      <c r="AD91" s="395">
        <v>5100</v>
      </c>
      <c r="AE91" s="395">
        <v>11616</v>
      </c>
      <c r="AF91" s="395">
        <v>5169</v>
      </c>
      <c r="AG91" s="395">
        <v>26124</v>
      </c>
      <c r="AH91" s="395">
        <v>1650</v>
      </c>
      <c r="AI91" s="395">
        <v>25865</v>
      </c>
      <c r="AJ91" s="395">
        <v>3000</v>
      </c>
      <c r="AK91" s="395">
        <v>20000</v>
      </c>
      <c r="AL91" s="395">
        <v>3024</v>
      </c>
      <c r="AM91" s="395">
        <v>9896</v>
      </c>
      <c r="AN91" s="395">
        <v>43258</v>
      </c>
      <c r="AO91" s="395">
        <v>8000</v>
      </c>
      <c r="AP91" s="395">
        <v>0</v>
      </c>
      <c r="AQ91" s="395">
        <v>7050</v>
      </c>
      <c r="AR91" s="395">
        <v>4829</v>
      </c>
      <c r="AS91" s="395">
        <v>2474</v>
      </c>
      <c r="AT91" s="395">
        <v>69863</v>
      </c>
      <c r="AU91" s="395">
        <v>5100</v>
      </c>
      <c r="AV91" s="395">
        <v>11094</v>
      </c>
      <c r="AW91" s="395">
        <v>29552</v>
      </c>
      <c r="AX91" s="395">
        <v>0</v>
      </c>
      <c r="AY91" s="395">
        <v>7800</v>
      </c>
      <c r="AZ91" s="395">
        <v>1172937</v>
      </c>
      <c r="BA91" s="395">
        <v>-27711</v>
      </c>
      <c r="BB91" s="395">
        <v>28473.579999999954</v>
      </c>
      <c r="BC91" s="395">
        <v>762.57999999995445</v>
      </c>
      <c r="BD91" s="395">
        <v>0</v>
      </c>
      <c r="BE91" s="395">
        <v>0</v>
      </c>
      <c r="BF91" s="395">
        <v>0</v>
      </c>
      <c r="BG91" s="395">
        <v>0</v>
      </c>
      <c r="BH91" s="395">
        <v>0</v>
      </c>
      <c r="BI91" s="395">
        <v>0</v>
      </c>
      <c r="BJ91" s="395">
        <v>0</v>
      </c>
      <c r="BK91" s="395">
        <v>0</v>
      </c>
      <c r="BL91" s="395">
        <v>0</v>
      </c>
      <c r="BM91" s="395">
        <v>0</v>
      </c>
      <c r="BN91" s="395">
        <v>762.57999999995445</v>
      </c>
      <c r="BO91" s="395">
        <v>0</v>
      </c>
      <c r="BP91" s="395">
        <v>762.57999999995445</v>
      </c>
      <c r="BQ91" s="395">
        <v>0</v>
      </c>
      <c r="BR91" s="395">
        <v>0</v>
      </c>
      <c r="BS91" s="395">
        <v>0</v>
      </c>
      <c r="BT91" s="395">
        <v>0</v>
      </c>
      <c r="BU91" s="395">
        <v>0</v>
      </c>
      <c r="BV91" s="395">
        <v>7800</v>
      </c>
      <c r="BW91" s="395">
        <v>7800</v>
      </c>
      <c r="BX91" s="395">
        <v>0</v>
      </c>
      <c r="BY91" s="395">
        <v>7800</v>
      </c>
      <c r="BZ91" s="395">
        <v>0</v>
      </c>
      <c r="CA91" s="395">
        <v>0</v>
      </c>
      <c r="CB91" s="395">
        <v>7800</v>
      </c>
      <c r="CC91" s="395">
        <v>0</v>
      </c>
      <c r="CD91" s="395">
        <v>0</v>
      </c>
      <c r="CE91" s="395">
        <v>0</v>
      </c>
      <c r="CF91" s="395">
        <v>0</v>
      </c>
      <c r="CG91" s="395">
        <v>0</v>
      </c>
      <c r="CH91" s="395">
        <v>0</v>
      </c>
    </row>
    <row r="92" spans="1:86" s="357" customFormat="1">
      <c r="A92" s="489" t="s">
        <v>825</v>
      </c>
      <c r="B92" s="354" t="s">
        <v>642</v>
      </c>
      <c r="C92" s="355" t="s">
        <v>60</v>
      </c>
      <c r="D92" s="355" t="s">
        <v>170</v>
      </c>
      <c r="E92" s="472">
        <v>3333</v>
      </c>
      <c r="F92" s="395">
        <v>1013324</v>
      </c>
      <c r="G92" s="395">
        <v>0</v>
      </c>
      <c r="H92" s="395">
        <v>3045</v>
      </c>
      <c r="I92" s="395">
        <v>0</v>
      </c>
      <c r="J92" s="395">
        <v>64122</v>
      </c>
      <c r="K92" s="395">
        <v>0</v>
      </c>
      <c r="L92" s="395">
        <v>0</v>
      </c>
      <c r="M92" s="395">
        <v>23600</v>
      </c>
      <c r="N92" s="395">
        <v>2500</v>
      </c>
      <c r="O92" s="395">
        <v>0</v>
      </c>
      <c r="P92" s="395">
        <v>0</v>
      </c>
      <c r="Q92" s="395">
        <v>0</v>
      </c>
      <c r="R92" s="395">
        <v>0</v>
      </c>
      <c r="S92" s="395">
        <v>0</v>
      </c>
      <c r="T92" s="395">
        <v>46973</v>
      </c>
      <c r="U92" s="395">
        <v>1153564</v>
      </c>
      <c r="V92" s="395">
        <v>481620</v>
      </c>
      <c r="W92" s="395">
        <v>0</v>
      </c>
      <c r="X92" s="395">
        <v>277056</v>
      </c>
      <c r="Y92" s="395">
        <v>44626</v>
      </c>
      <c r="Z92" s="395">
        <v>51509</v>
      </c>
      <c r="AA92" s="395">
        <v>0</v>
      </c>
      <c r="AB92" s="395">
        <v>22468</v>
      </c>
      <c r="AC92" s="395">
        <v>2000</v>
      </c>
      <c r="AD92" s="395">
        <v>5000</v>
      </c>
      <c r="AE92" s="395">
        <v>11587</v>
      </c>
      <c r="AF92" s="395">
        <v>6465</v>
      </c>
      <c r="AG92" s="395">
        <v>15635</v>
      </c>
      <c r="AH92" s="395">
        <v>3360</v>
      </c>
      <c r="AI92" s="395">
        <v>0</v>
      </c>
      <c r="AJ92" s="395">
        <v>3000</v>
      </c>
      <c r="AK92" s="395">
        <v>13500</v>
      </c>
      <c r="AL92" s="395">
        <v>3000</v>
      </c>
      <c r="AM92" s="395">
        <v>10718</v>
      </c>
      <c r="AN92" s="395">
        <v>49031</v>
      </c>
      <c r="AO92" s="395">
        <v>14000</v>
      </c>
      <c r="AP92" s="395">
        <v>0</v>
      </c>
      <c r="AQ92" s="395">
        <v>15500</v>
      </c>
      <c r="AR92" s="395">
        <v>7780</v>
      </c>
      <c r="AS92" s="395">
        <v>0</v>
      </c>
      <c r="AT92" s="395">
        <v>87450</v>
      </c>
      <c r="AU92" s="395">
        <v>5000</v>
      </c>
      <c r="AV92" s="395">
        <v>19137</v>
      </c>
      <c r="AW92" s="395">
        <v>39374</v>
      </c>
      <c r="AX92" s="395">
        <v>0</v>
      </c>
      <c r="AY92" s="395">
        <v>0</v>
      </c>
      <c r="AZ92" s="395">
        <v>1188816</v>
      </c>
      <c r="BA92" s="395">
        <v>-35252</v>
      </c>
      <c r="BB92" s="395">
        <v>64422.76</v>
      </c>
      <c r="BC92" s="395">
        <v>29170.760000000002</v>
      </c>
      <c r="BD92" s="395">
        <v>0</v>
      </c>
      <c r="BE92" s="395">
        <v>0</v>
      </c>
      <c r="BF92" s="395">
        <v>0</v>
      </c>
      <c r="BG92" s="395">
        <v>0</v>
      </c>
      <c r="BH92" s="395">
        <v>0</v>
      </c>
      <c r="BI92" s="395">
        <v>0</v>
      </c>
      <c r="BJ92" s="395">
        <v>0</v>
      </c>
      <c r="BK92" s="395">
        <v>0</v>
      </c>
      <c r="BL92" s="395">
        <v>0</v>
      </c>
      <c r="BM92" s="395">
        <v>0</v>
      </c>
      <c r="BN92" s="395">
        <v>29170.760000000002</v>
      </c>
      <c r="BO92" s="395">
        <v>0</v>
      </c>
      <c r="BP92" s="395">
        <v>29170.760000000002</v>
      </c>
      <c r="BQ92" s="395">
        <v>0</v>
      </c>
      <c r="BR92" s="395">
        <v>0</v>
      </c>
      <c r="BS92" s="395">
        <v>0</v>
      </c>
      <c r="BT92" s="395">
        <v>0</v>
      </c>
      <c r="BU92" s="395">
        <v>0</v>
      </c>
      <c r="BV92" s="395">
        <v>0</v>
      </c>
      <c r="BW92" s="395">
        <v>0</v>
      </c>
      <c r="BX92" s="395">
        <v>0</v>
      </c>
      <c r="BY92" s="395">
        <v>0</v>
      </c>
      <c r="BZ92" s="395">
        <v>0</v>
      </c>
      <c r="CA92" s="395">
        <v>0</v>
      </c>
      <c r="CB92" s="395">
        <v>0</v>
      </c>
      <c r="CC92" s="395">
        <v>0</v>
      </c>
      <c r="CD92" s="395">
        <v>885</v>
      </c>
      <c r="CE92" s="395">
        <v>885</v>
      </c>
      <c r="CF92" s="395">
        <v>885</v>
      </c>
      <c r="CG92" s="395">
        <v>0</v>
      </c>
      <c r="CH92" s="395">
        <v>885</v>
      </c>
    </row>
    <row r="93" spans="1:86" s="357" customFormat="1">
      <c r="A93" s="489" t="s">
        <v>825</v>
      </c>
      <c r="B93" s="354" t="s">
        <v>643</v>
      </c>
      <c r="C93" s="355" t="s">
        <v>61</v>
      </c>
      <c r="D93" s="355" t="s">
        <v>170</v>
      </c>
      <c r="E93" s="472">
        <v>3373</v>
      </c>
      <c r="F93" s="395">
        <v>626549</v>
      </c>
      <c r="G93" s="395">
        <v>0</v>
      </c>
      <c r="H93" s="395">
        <v>21146</v>
      </c>
      <c r="I93" s="395">
        <v>0</v>
      </c>
      <c r="J93" s="395">
        <v>24647</v>
      </c>
      <c r="K93" s="395">
        <v>0</v>
      </c>
      <c r="L93" s="395">
        <v>0</v>
      </c>
      <c r="M93" s="395">
        <v>1300</v>
      </c>
      <c r="N93" s="395">
        <v>0</v>
      </c>
      <c r="O93" s="395">
        <v>0</v>
      </c>
      <c r="P93" s="395">
        <v>0</v>
      </c>
      <c r="Q93" s="395">
        <v>3480</v>
      </c>
      <c r="R93" s="395">
        <v>0</v>
      </c>
      <c r="S93" s="395">
        <v>0</v>
      </c>
      <c r="T93" s="395">
        <v>37781</v>
      </c>
      <c r="U93" s="395">
        <v>714903</v>
      </c>
      <c r="V93" s="395">
        <v>312718</v>
      </c>
      <c r="W93" s="395">
        <v>0</v>
      </c>
      <c r="X93" s="395">
        <v>145288</v>
      </c>
      <c r="Y93" s="395">
        <v>25624</v>
      </c>
      <c r="Z93" s="395">
        <v>39229</v>
      </c>
      <c r="AA93" s="395">
        <v>0</v>
      </c>
      <c r="AB93" s="395">
        <v>13302</v>
      </c>
      <c r="AC93" s="395">
        <v>1230</v>
      </c>
      <c r="AD93" s="395">
        <v>1000</v>
      </c>
      <c r="AE93" s="395">
        <v>5980</v>
      </c>
      <c r="AF93" s="395">
        <v>2965</v>
      </c>
      <c r="AG93" s="395">
        <v>8144</v>
      </c>
      <c r="AH93" s="395">
        <v>1473</v>
      </c>
      <c r="AI93" s="395">
        <v>2781</v>
      </c>
      <c r="AJ93" s="395">
        <v>1241</v>
      </c>
      <c r="AK93" s="395">
        <v>9823</v>
      </c>
      <c r="AL93" s="395">
        <v>1735</v>
      </c>
      <c r="AM93" s="395">
        <v>2929</v>
      </c>
      <c r="AN93" s="395">
        <v>26602</v>
      </c>
      <c r="AO93" s="395">
        <v>18272</v>
      </c>
      <c r="AP93" s="395">
        <v>0</v>
      </c>
      <c r="AQ93" s="395">
        <v>8388</v>
      </c>
      <c r="AR93" s="395">
        <v>3446</v>
      </c>
      <c r="AS93" s="395">
        <v>554</v>
      </c>
      <c r="AT93" s="395">
        <v>33547</v>
      </c>
      <c r="AU93" s="395">
        <v>14374</v>
      </c>
      <c r="AV93" s="395">
        <v>11902</v>
      </c>
      <c r="AW93" s="395">
        <v>9572</v>
      </c>
      <c r="AX93" s="395">
        <v>0</v>
      </c>
      <c r="AY93" s="395">
        <v>3000</v>
      </c>
      <c r="AZ93" s="395">
        <v>705119</v>
      </c>
      <c r="BA93" s="395">
        <v>9784</v>
      </c>
      <c r="BB93" s="395">
        <v>7395</v>
      </c>
      <c r="BC93" s="395">
        <v>17179</v>
      </c>
      <c r="BD93" s="395">
        <v>0</v>
      </c>
      <c r="BE93" s="395">
        <v>5600</v>
      </c>
      <c r="BF93" s="395">
        <v>5600</v>
      </c>
      <c r="BG93" s="395">
        <v>2250</v>
      </c>
      <c r="BH93" s="395">
        <v>2226</v>
      </c>
      <c r="BI93" s="395">
        <v>4476</v>
      </c>
      <c r="BJ93" s="395">
        <v>1124</v>
      </c>
      <c r="BK93" s="395">
        <v>0</v>
      </c>
      <c r="BL93" s="395">
        <v>1124</v>
      </c>
      <c r="BM93" s="395">
        <v>0</v>
      </c>
      <c r="BN93" s="395">
        <v>17179</v>
      </c>
      <c r="BO93" s="395">
        <v>1124</v>
      </c>
      <c r="BP93" s="395">
        <v>18303</v>
      </c>
      <c r="BQ93" s="395">
        <v>0</v>
      </c>
      <c r="BR93" s="395">
        <v>0</v>
      </c>
      <c r="BS93" s="395">
        <v>0</v>
      </c>
      <c r="BT93" s="395">
        <v>0</v>
      </c>
      <c r="BU93" s="395">
        <v>0</v>
      </c>
      <c r="BV93" s="395">
        <v>3000</v>
      </c>
      <c r="BW93" s="395">
        <v>3000</v>
      </c>
      <c r="BX93" s="395">
        <v>0</v>
      </c>
      <c r="BY93" s="395">
        <v>0</v>
      </c>
      <c r="BZ93" s="395">
        <v>0</v>
      </c>
      <c r="CA93" s="395">
        <v>0</v>
      </c>
      <c r="CB93" s="395">
        <v>0</v>
      </c>
      <c r="CC93" s="395">
        <v>3000</v>
      </c>
      <c r="CD93" s="395">
        <v>0</v>
      </c>
      <c r="CE93" s="395">
        <v>3000</v>
      </c>
      <c r="CF93" s="395">
        <v>3000</v>
      </c>
      <c r="CG93" s="395">
        <v>0</v>
      </c>
      <c r="CH93" s="395">
        <v>3000</v>
      </c>
    </row>
    <row r="94" spans="1:86" s="357" customFormat="1">
      <c r="A94" s="489" t="s">
        <v>825</v>
      </c>
      <c r="B94" s="354" t="s">
        <v>767</v>
      </c>
      <c r="C94" s="355" t="s">
        <v>777</v>
      </c>
      <c r="D94" s="355" t="s">
        <v>171</v>
      </c>
      <c r="E94" s="472">
        <v>4023</v>
      </c>
      <c r="F94" s="395">
        <v>7907973</v>
      </c>
      <c r="G94" s="395">
        <v>1927436</v>
      </c>
      <c r="H94" s="395">
        <v>49713</v>
      </c>
      <c r="I94" s="395">
        <v>0</v>
      </c>
      <c r="J94" s="395">
        <v>402900</v>
      </c>
      <c r="K94" s="395">
        <v>52246</v>
      </c>
      <c r="L94" s="395">
        <v>0</v>
      </c>
      <c r="M94" s="395">
        <v>90362</v>
      </c>
      <c r="N94" s="395">
        <v>0</v>
      </c>
      <c r="O94" s="395">
        <v>0</v>
      </c>
      <c r="P94" s="395">
        <v>0</v>
      </c>
      <c r="Q94" s="395">
        <v>0</v>
      </c>
      <c r="R94" s="395">
        <v>0</v>
      </c>
      <c r="S94" s="395">
        <v>0</v>
      </c>
      <c r="T94" s="395">
        <v>0</v>
      </c>
      <c r="U94" s="395">
        <v>10430630</v>
      </c>
      <c r="V94" s="395">
        <v>5975659</v>
      </c>
      <c r="W94" s="395">
        <v>0</v>
      </c>
      <c r="X94" s="395">
        <v>1240640</v>
      </c>
      <c r="Y94" s="395">
        <v>403160</v>
      </c>
      <c r="Z94" s="395">
        <v>489599</v>
      </c>
      <c r="AA94" s="395">
        <v>0</v>
      </c>
      <c r="AB94" s="395">
        <v>24000</v>
      </c>
      <c r="AC94" s="395">
        <v>45700</v>
      </c>
      <c r="AD94" s="395">
        <v>25000</v>
      </c>
      <c r="AE94" s="395">
        <v>5877</v>
      </c>
      <c r="AF94" s="395">
        <v>22959</v>
      </c>
      <c r="AG94" s="395">
        <v>160000</v>
      </c>
      <c r="AH94" s="395">
        <v>18000</v>
      </c>
      <c r="AI94" s="395">
        <v>12000</v>
      </c>
      <c r="AJ94" s="395">
        <v>35000</v>
      </c>
      <c r="AK94" s="395">
        <v>221000</v>
      </c>
      <c r="AL94" s="395">
        <v>43646</v>
      </c>
      <c r="AM94" s="395">
        <v>32000</v>
      </c>
      <c r="AN94" s="395">
        <v>373556.27</v>
      </c>
      <c r="AO94" s="395">
        <v>203600</v>
      </c>
      <c r="AP94" s="395">
        <v>255000</v>
      </c>
      <c r="AQ94" s="395">
        <v>92100</v>
      </c>
      <c r="AR94" s="395">
        <v>61000</v>
      </c>
      <c r="AS94" s="395">
        <v>51000</v>
      </c>
      <c r="AT94" s="395">
        <v>100000</v>
      </c>
      <c r="AU94" s="395">
        <v>414000</v>
      </c>
      <c r="AV94" s="395">
        <v>38000</v>
      </c>
      <c r="AW94" s="395">
        <v>92000</v>
      </c>
      <c r="AX94" s="395">
        <v>0</v>
      </c>
      <c r="AY94" s="395">
        <v>0</v>
      </c>
      <c r="AZ94" s="395">
        <v>10434496.27</v>
      </c>
      <c r="BA94" s="395">
        <v>-3866.269999999553</v>
      </c>
      <c r="BB94" s="395">
        <v>-92158</v>
      </c>
      <c r="BC94" s="395">
        <v>-96024.269999999553</v>
      </c>
      <c r="BD94" s="395">
        <v>0</v>
      </c>
      <c r="BE94" s="395">
        <v>0</v>
      </c>
      <c r="BF94" s="395">
        <v>0</v>
      </c>
      <c r="BG94" s="395">
        <v>0</v>
      </c>
      <c r="BH94" s="395">
        <v>0</v>
      </c>
      <c r="BI94" s="395">
        <v>0</v>
      </c>
      <c r="BJ94" s="395">
        <v>0</v>
      </c>
      <c r="BK94" s="395">
        <v>0</v>
      </c>
      <c r="BL94" s="395">
        <v>0</v>
      </c>
      <c r="BM94" s="395">
        <v>0</v>
      </c>
      <c r="BN94" s="395">
        <v>-96024.269999999553</v>
      </c>
      <c r="BO94" s="395">
        <v>0</v>
      </c>
      <c r="BP94" s="395">
        <v>-96024.269999999553</v>
      </c>
      <c r="BQ94" s="395">
        <v>0</v>
      </c>
      <c r="BR94" s="395">
        <v>0</v>
      </c>
      <c r="BS94" s="395">
        <v>0</v>
      </c>
      <c r="BT94" s="395">
        <v>0</v>
      </c>
      <c r="BU94" s="395">
        <v>0</v>
      </c>
      <c r="BV94" s="395">
        <v>0</v>
      </c>
      <c r="BW94" s="395">
        <v>0</v>
      </c>
      <c r="BX94" s="395">
        <v>0</v>
      </c>
      <c r="BY94" s="395">
        <v>0</v>
      </c>
      <c r="BZ94" s="395">
        <v>0</v>
      </c>
      <c r="CA94" s="395">
        <v>0</v>
      </c>
      <c r="CB94" s="395">
        <v>0</v>
      </c>
      <c r="CC94" s="395">
        <v>0</v>
      </c>
      <c r="CD94" s="395">
        <v>0</v>
      </c>
      <c r="CE94" s="395">
        <v>0</v>
      </c>
      <c r="CF94" s="395">
        <v>0</v>
      </c>
      <c r="CG94" s="395">
        <v>0</v>
      </c>
      <c r="CH94" s="395">
        <v>0</v>
      </c>
    </row>
    <row r="95" spans="1:86" s="357" customFormat="1">
      <c r="A95" s="489" t="s">
        <v>825</v>
      </c>
      <c r="B95" s="354" t="s">
        <v>645</v>
      </c>
      <c r="C95" s="355" t="s">
        <v>63</v>
      </c>
      <c r="D95" s="355" t="s">
        <v>170</v>
      </c>
      <c r="E95" s="472">
        <v>3334</v>
      </c>
      <c r="F95" s="395">
        <v>976795</v>
      </c>
      <c r="G95" s="395">
        <v>0</v>
      </c>
      <c r="H95" s="395">
        <v>16743</v>
      </c>
      <c r="I95" s="395">
        <v>0</v>
      </c>
      <c r="J95" s="395">
        <v>102664</v>
      </c>
      <c r="K95" s="395">
        <v>0</v>
      </c>
      <c r="L95" s="395">
        <v>0</v>
      </c>
      <c r="M95" s="395">
        <v>6000</v>
      </c>
      <c r="N95" s="395">
        <v>3000</v>
      </c>
      <c r="O95" s="395">
        <v>4082</v>
      </c>
      <c r="P95" s="395">
        <v>8370</v>
      </c>
      <c r="Q95" s="395">
        <v>0</v>
      </c>
      <c r="R95" s="395">
        <v>0</v>
      </c>
      <c r="S95" s="395">
        <v>0</v>
      </c>
      <c r="T95" s="395">
        <v>39059</v>
      </c>
      <c r="U95" s="395">
        <v>1156713</v>
      </c>
      <c r="V95" s="395">
        <v>374083</v>
      </c>
      <c r="W95" s="395">
        <v>0</v>
      </c>
      <c r="X95" s="395">
        <v>265758</v>
      </c>
      <c r="Y95" s="395">
        <v>43608</v>
      </c>
      <c r="Z95" s="395">
        <v>70595</v>
      </c>
      <c r="AA95" s="395">
        <v>0</v>
      </c>
      <c r="AB95" s="395">
        <v>19001</v>
      </c>
      <c r="AC95" s="395">
        <v>4613</v>
      </c>
      <c r="AD95" s="395">
        <v>11000</v>
      </c>
      <c r="AE95" s="395">
        <v>12143</v>
      </c>
      <c r="AF95" s="395">
        <v>9929</v>
      </c>
      <c r="AG95" s="395">
        <v>25363</v>
      </c>
      <c r="AH95" s="395">
        <v>4228</v>
      </c>
      <c r="AI95" s="395">
        <v>3500</v>
      </c>
      <c r="AJ95" s="395">
        <v>4000</v>
      </c>
      <c r="AK95" s="395">
        <v>18000</v>
      </c>
      <c r="AL95" s="395">
        <v>2928</v>
      </c>
      <c r="AM95" s="395">
        <v>5641</v>
      </c>
      <c r="AN95" s="395">
        <v>88625</v>
      </c>
      <c r="AO95" s="395">
        <v>23907</v>
      </c>
      <c r="AP95" s="395">
        <v>0</v>
      </c>
      <c r="AQ95" s="395">
        <v>14994</v>
      </c>
      <c r="AR95" s="395">
        <v>5533</v>
      </c>
      <c r="AS95" s="395">
        <v>0</v>
      </c>
      <c r="AT95" s="395">
        <v>67636</v>
      </c>
      <c r="AU95" s="395">
        <v>30856</v>
      </c>
      <c r="AV95" s="395">
        <v>17382</v>
      </c>
      <c r="AW95" s="395">
        <v>26873</v>
      </c>
      <c r="AX95" s="395">
        <v>0</v>
      </c>
      <c r="AY95" s="395">
        <v>6800</v>
      </c>
      <c r="AZ95" s="395">
        <v>1156996</v>
      </c>
      <c r="BA95" s="395">
        <v>-283</v>
      </c>
      <c r="BB95" s="395">
        <v>56740</v>
      </c>
      <c r="BC95" s="395">
        <v>56457</v>
      </c>
      <c r="BD95" s="395">
        <v>0</v>
      </c>
      <c r="BE95" s="395">
        <v>0</v>
      </c>
      <c r="BF95" s="395">
        <v>0</v>
      </c>
      <c r="BG95" s="395">
        <v>0</v>
      </c>
      <c r="BH95" s="395">
        <v>0</v>
      </c>
      <c r="BI95" s="395">
        <v>0</v>
      </c>
      <c r="BJ95" s="395">
        <v>0</v>
      </c>
      <c r="BK95" s="395">
        <v>0</v>
      </c>
      <c r="BL95" s="395">
        <v>0</v>
      </c>
      <c r="BM95" s="395">
        <v>0</v>
      </c>
      <c r="BN95" s="395">
        <v>56457</v>
      </c>
      <c r="BO95" s="395">
        <v>0</v>
      </c>
      <c r="BP95" s="395">
        <v>56457</v>
      </c>
      <c r="BQ95" s="395">
        <v>0</v>
      </c>
      <c r="BR95" s="395">
        <v>0</v>
      </c>
      <c r="BS95" s="395">
        <v>0</v>
      </c>
      <c r="BT95" s="395">
        <v>0</v>
      </c>
      <c r="BU95" s="395">
        <v>0</v>
      </c>
      <c r="BV95" s="395">
        <v>6800</v>
      </c>
      <c r="BW95" s="395">
        <v>6800</v>
      </c>
      <c r="BX95" s="395">
        <v>0</v>
      </c>
      <c r="BY95" s="395">
        <v>6800</v>
      </c>
      <c r="BZ95" s="395">
        <v>0</v>
      </c>
      <c r="CA95" s="395">
        <v>0</v>
      </c>
      <c r="CB95" s="395">
        <v>6800</v>
      </c>
      <c r="CC95" s="395">
        <v>0</v>
      </c>
      <c r="CD95" s="395">
        <v>0</v>
      </c>
      <c r="CE95" s="395">
        <v>0</v>
      </c>
      <c r="CF95" s="395">
        <v>0</v>
      </c>
      <c r="CG95" s="395">
        <v>0</v>
      </c>
      <c r="CH95" s="395">
        <v>0</v>
      </c>
    </row>
    <row r="96" spans="1:86" s="357" customFormat="1">
      <c r="A96" s="489" t="s">
        <v>825</v>
      </c>
      <c r="B96" s="354" t="s">
        <v>646</v>
      </c>
      <c r="C96" s="355" t="s">
        <v>64</v>
      </c>
      <c r="D96" s="355" t="s">
        <v>170</v>
      </c>
      <c r="E96" s="472">
        <v>3335</v>
      </c>
      <c r="F96" s="395">
        <v>1778436</v>
      </c>
      <c r="G96" s="395">
        <v>0</v>
      </c>
      <c r="H96" s="395">
        <v>15095</v>
      </c>
      <c r="I96" s="395">
        <v>0</v>
      </c>
      <c r="J96" s="395">
        <v>154463</v>
      </c>
      <c r="K96" s="395">
        <v>0</v>
      </c>
      <c r="L96" s="395">
        <v>0</v>
      </c>
      <c r="M96" s="395">
        <v>17200</v>
      </c>
      <c r="N96" s="395">
        <v>1700</v>
      </c>
      <c r="O96" s="395">
        <v>4000</v>
      </c>
      <c r="P96" s="395">
        <v>0</v>
      </c>
      <c r="Q96" s="395">
        <v>9500</v>
      </c>
      <c r="R96" s="395">
        <v>0</v>
      </c>
      <c r="S96" s="395">
        <v>0</v>
      </c>
      <c r="T96" s="395">
        <v>56756</v>
      </c>
      <c r="U96" s="395">
        <v>2037150</v>
      </c>
      <c r="V96" s="395">
        <v>952640</v>
      </c>
      <c r="W96" s="395">
        <v>0</v>
      </c>
      <c r="X96" s="395">
        <v>372370</v>
      </c>
      <c r="Y96" s="395">
        <v>81191</v>
      </c>
      <c r="Z96" s="395">
        <v>90676</v>
      </c>
      <c r="AA96" s="395">
        <v>0</v>
      </c>
      <c r="AB96" s="395">
        <v>48884</v>
      </c>
      <c r="AC96" s="395">
        <v>7458</v>
      </c>
      <c r="AD96" s="395">
        <v>7800</v>
      </c>
      <c r="AE96" s="395">
        <v>25988</v>
      </c>
      <c r="AF96" s="395">
        <v>8678</v>
      </c>
      <c r="AG96" s="395">
        <v>43200</v>
      </c>
      <c r="AH96" s="395">
        <v>5000</v>
      </c>
      <c r="AI96" s="395">
        <v>1040</v>
      </c>
      <c r="AJ96" s="395">
        <v>5500</v>
      </c>
      <c r="AK96" s="395">
        <v>30600</v>
      </c>
      <c r="AL96" s="395">
        <v>5421</v>
      </c>
      <c r="AM96" s="395">
        <v>20496</v>
      </c>
      <c r="AN96" s="395">
        <v>86976</v>
      </c>
      <c r="AO96" s="395">
        <v>17172</v>
      </c>
      <c r="AP96" s="395">
        <v>0</v>
      </c>
      <c r="AQ96" s="395">
        <v>12194</v>
      </c>
      <c r="AR96" s="395">
        <v>11975</v>
      </c>
      <c r="AS96" s="395">
        <v>0</v>
      </c>
      <c r="AT96" s="395">
        <v>90843</v>
      </c>
      <c r="AU96" s="395">
        <v>22000</v>
      </c>
      <c r="AV96" s="395">
        <v>62463</v>
      </c>
      <c r="AW96" s="395">
        <v>43362</v>
      </c>
      <c r="AX96" s="395">
        <v>0</v>
      </c>
      <c r="AY96" s="395">
        <v>28000</v>
      </c>
      <c r="AZ96" s="395">
        <v>2081927</v>
      </c>
      <c r="BA96" s="395">
        <v>-44777</v>
      </c>
      <c r="BB96" s="395">
        <v>48612</v>
      </c>
      <c r="BC96" s="395">
        <v>3835</v>
      </c>
      <c r="BD96" s="395">
        <v>0</v>
      </c>
      <c r="BE96" s="395">
        <v>0</v>
      </c>
      <c r="BF96" s="395">
        <v>0</v>
      </c>
      <c r="BG96" s="395">
        <v>0</v>
      </c>
      <c r="BH96" s="395">
        <v>0</v>
      </c>
      <c r="BI96" s="395">
        <v>0</v>
      </c>
      <c r="BJ96" s="395">
        <v>0</v>
      </c>
      <c r="BK96" s="395">
        <v>0</v>
      </c>
      <c r="BL96" s="395">
        <v>0</v>
      </c>
      <c r="BM96" s="395">
        <v>0</v>
      </c>
      <c r="BN96" s="395">
        <v>3835</v>
      </c>
      <c r="BO96" s="395">
        <v>0</v>
      </c>
      <c r="BP96" s="395">
        <v>3835</v>
      </c>
      <c r="BQ96" s="395">
        <v>0</v>
      </c>
      <c r="BR96" s="395">
        <v>0</v>
      </c>
      <c r="BS96" s="395">
        <v>0</v>
      </c>
      <c r="BT96" s="395">
        <v>0</v>
      </c>
      <c r="BU96" s="395">
        <v>0</v>
      </c>
      <c r="BV96" s="395">
        <v>28000</v>
      </c>
      <c r="BW96" s="395">
        <v>28000</v>
      </c>
      <c r="BX96" s="395">
        <v>0</v>
      </c>
      <c r="BY96" s="395">
        <v>28000</v>
      </c>
      <c r="BZ96" s="395">
        <v>0</v>
      </c>
      <c r="CA96" s="395">
        <v>0</v>
      </c>
      <c r="CB96" s="395">
        <v>28000</v>
      </c>
      <c r="CC96" s="395">
        <v>0</v>
      </c>
      <c r="CD96" s="395">
        <v>0</v>
      </c>
      <c r="CE96" s="395">
        <v>0</v>
      </c>
      <c r="CF96" s="395">
        <v>0</v>
      </c>
      <c r="CG96" s="395">
        <v>0</v>
      </c>
      <c r="CH96" s="395">
        <v>0</v>
      </c>
    </row>
    <row r="97" spans="1:86" s="357" customFormat="1">
      <c r="A97" s="489" t="s">
        <v>825</v>
      </c>
      <c r="B97" s="354" t="s">
        <v>647</v>
      </c>
      <c r="C97" s="355" t="s">
        <v>65</v>
      </c>
      <c r="D97" s="355" t="s">
        <v>170</v>
      </c>
      <c r="E97" s="354">
        <v>3354</v>
      </c>
      <c r="F97" s="395">
        <v>937066</v>
      </c>
      <c r="G97" s="395">
        <v>0</v>
      </c>
      <c r="H97" s="395">
        <v>41863</v>
      </c>
      <c r="I97" s="395">
        <v>0</v>
      </c>
      <c r="J97" s="395">
        <v>44740</v>
      </c>
      <c r="K97" s="395">
        <v>0</v>
      </c>
      <c r="L97" s="395">
        <v>38695</v>
      </c>
      <c r="M97" s="395">
        <v>40434</v>
      </c>
      <c r="N97" s="395">
        <v>22053</v>
      </c>
      <c r="O97" s="395">
        <v>0</v>
      </c>
      <c r="P97" s="395">
        <v>0</v>
      </c>
      <c r="Q97" s="395">
        <v>8000</v>
      </c>
      <c r="R97" s="395">
        <v>0</v>
      </c>
      <c r="S97" s="395">
        <v>0</v>
      </c>
      <c r="T97" s="395">
        <v>46361</v>
      </c>
      <c r="U97" s="395">
        <v>1179212</v>
      </c>
      <c r="V97" s="395">
        <v>478804</v>
      </c>
      <c r="W97" s="395">
        <v>0</v>
      </c>
      <c r="X97" s="395">
        <v>262302</v>
      </c>
      <c r="Y97" s="395">
        <v>41783</v>
      </c>
      <c r="Z97" s="395">
        <v>60347</v>
      </c>
      <c r="AA97" s="395">
        <v>0</v>
      </c>
      <c r="AB97" s="395">
        <v>21590</v>
      </c>
      <c r="AC97" s="395">
        <v>3612</v>
      </c>
      <c r="AD97" s="395">
        <v>10674</v>
      </c>
      <c r="AE97" s="395">
        <v>14069</v>
      </c>
      <c r="AF97" s="395">
        <v>4653</v>
      </c>
      <c r="AG97" s="395">
        <v>5330</v>
      </c>
      <c r="AH97" s="395">
        <v>1194</v>
      </c>
      <c r="AI97" s="395">
        <v>2700</v>
      </c>
      <c r="AJ97" s="395">
        <v>18000</v>
      </c>
      <c r="AK97" s="395">
        <v>42000</v>
      </c>
      <c r="AL97" s="395">
        <v>2655</v>
      </c>
      <c r="AM97" s="395">
        <v>5830</v>
      </c>
      <c r="AN97" s="395">
        <v>26900</v>
      </c>
      <c r="AO97" s="395">
        <v>10707</v>
      </c>
      <c r="AP97" s="395">
        <v>0</v>
      </c>
      <c r="AQ97" s="395">
        <v>10742</v>
      </c>
      <c r="AR97" s="395">
        <v>5383</v>
      </c>
      <c r="AS97" s="395">
        <v>2487</v>
      </c>
      <c r="AT97" s="395">
        <v>59359</v>
      </c>
      <c r="AU97" s="395">
        <v>0</v>
      </c>
      <c r="AV97" s="395">
        <v>17817</v>
      </c>
      <c r="AW97" s="395">
        <v>29884</v>
      </c>
      <c r="AX97" s="395">
        <v>0</v>
      </c>
      <c r="AY97" s="395">
        <v>9000</v>
      </c>
      <c r="AZ97" s="395">
        <v>1147822</v>
      </c>
      <c r="BA97" s="395">
        <v>31390</v>
      </c>
      <c r="BB97" s="395">
        <v>6267</v>
      </c>
      <c r="BC97" s="395">
        <v>37657</v>
      </c>
      <c r="BD97" s="395">
        <v>0</v>
      </c>
      <c r="BE97" s="395">
        <v>20976</v>
      </c>
      <c r="BF97" s="395">
        <v>20976</v>
      </c>
      <c r="BG97" s="395">
        <v>18728</v>
      </c>
      <c r="BH97" s="395">
        <v>7450</v>
      </c>
      <c r="BI97" s="395">
        <v>26178</v>
      </c>
      <c r="BJ97" s="395">
        <v>-5202</v>
      </c>
      <c r="BK97" s="395">
        <v>5629</v>
      </c>
      <c r="BL97" s="395">
        <v>427</v>
      </c>
      <c r="BM97" s="395">
        <v>0</v>
      </c>
      <c r="BN97" s="395">
        <v>37657</v>
      </c>
      <c r="BO97" s="395">
        <v>427</v>
      </c>
      <c r="BP97" s="395">
        <v>38084</v>
      </c>
      <c r="BQ97" s="395">
        <v>0</v>
      </c>
      <c r="BR97" s="395">
        <v>0</v>
      </c>
      <c r="BS97" s="395">
        <v>0</v>
      </c>
      <c r="BT97" s="395">
        <v>0</v>
      </c>
      <c r="BU97" s="395">
        <v>0</v>
      </c>
      <c r="BV97" s="395">
        <v>9000</v>
      </c>
      <c r="BW97" s="395">
        <v>9000</v>
      </c>
      <c r="BX97" s="395">
        <v>0</v>
      </c>
      <c r="BY97" s="395">
        <v>9000</v>
      </c>
      <c r="BZ97" s="395">
        <v>0</v>
      </c>
      <c r="CA97" s="395">
        <v>0</v>
      </c>
      <c r="CB97" s="395">
        <v>9000</v>
      </c>
      <c r="CC97" s="395">
        <v>0</v>
      </c>
      <c r="CD97" s="395">
        <v>0</v>
      </c>
      <c r="CE97" s="395">
        <v>0</v>
      </c>
      <c r="CF97" s="395">
        <v>0</v>
      </c>
      <c r="CG97" s="395">
        <v>0</v>
      </c>
      <c r="CH97" s="395">
        <v>0</v>
      </c>
    </row>
    <row r="98" spans="1:86" s="357" customFormat="1">
      <c r="A98" s="489" t="s">
        <v>825</v>
      </c>
      <c r="B98" s="354" t="s">
        <v>648</v>
      </c>
      <c r="C98" s="355" t="s">
        <v>96</v>
      </c>
      <c r="D98" s="355" t="s">
        <v>169</v>
      </c>
      <c r="E98" s="472">
        <v>1010</v>
      </c>
      <c r="F98" s="395">
        <v>1083675</v>
      </c>
      <c r="G98" s="395">
        <v>0</v>
      </c>
      <c r="H98" s="395">
        <v>133185</v>
      </c>
      <c r="I98" s="395">
        <v>0</v>
      </c>
      <c r="J98" s="395">
        <v>0</v>
      </c>
      <c r="K98" s="395">
        <v>0</v>
      </c>
      <c r="L98" s="395">
        <v>276213</v>
      </c>
      <c r="M98" s="395">
        <v>87781</v>
      </c>
      <c r="N98" s="395">
        <v>30000</v>
      </c>
      <c r="O98" s="395">
        <v>0</v>
      </c>
      <c r="P98" s="395">
        <v>0</v>
      </c>
      <c r="Q98" s="395">
        <v>0</v>
      </c>
      <c r="R98" s="395">
        <v>0</v>
      </c>
      <c r="S98" s="395">
        <v>0</v>
      </c>
      <c r="T98" s="395">
        <v>0</v>
      </c>
      <c r="U98" s="395">
        <v>1610854</v>
      </c>
      <c r="V98" s="395">
        <v>276029</v>
      </c>
      <c r="W98" s="395">
        <v>0</v>
      </c>
      <c r="X98" s="395">
        <v>321265</v>
      </c>
      <c r="Y98" s="395">
        <v>61982</v>
      </c>
      <c r="Z98" s="395">
        <v>189119</v>
      </c>
      <c r="AA98" s="395">
        <v>60981</v>
      </c>
      <c r="AB98" s="395">
        <v>36019</v>
      </c>
      <c r="AC98" s="395">
        <v>3830</v>
      </c>
      <c r="AD98" s="395">
        <v>6000</v>
      </c>
      <c r="AE98" s="395">
        <v>0</v>
      </c>
      <c r="AF98" s="395">
        <v>4216</v>
      </c>
      <c r="AG98" s="395">
        <v>13000</v>
      </c>
      <c r="AH98" s="395">
        <v>6000</v>
      </c>
      <c r="AI98" s="395">
        <v>0</v>
      </c>
      <c r="AJ98" s="395">
        <v>5000</v>
      </c>
      <c r="AK98" s="395">
        <v>18000</v>
      </c>
      <c r="AL98" s="395">
        <v>27855</v>
      </c>
      <c r="AM98" s="395">
        <v>40000</v>
      </c>
      <c r="AN98" s="395">
        <v>27500</v>
      </c>
      <c r="AO98" s="395">
        <v>20000</v>
      </c>
      <c r="AP98" s="395">
        <v>0</v>
      </c>
      <c r="AQ98" s="395">
        <v>38810</v>
      </c>
      <c r="AR98" s="395">
        <v>3623</v>
      </c>
      <c r="AS98" s="395">
        <v>6650</v>
      </c>
      <c r="AT98" s="395">
        <v>26000</v>
      </c>
      <c r="AU98" s="395">
        <v>5520</v>
      </c>
      <c r="AV98" s="395">
        <v>21718</v>
      </c>
      <c r="AW98" s="395">
        <v>94528</v>
      </c>
      <c r="AX98" s="395">
        <v>0</v>
      </c>
      <c r="AY98" s="395">
        <v>0</v>
      </c>
      <c r="AZ98" s="395">
        <v>1313645</v>
      </c>
      <c r="BA98" s="395">
        <v>297209</v>
      </c>
      <c r="BB98" s="395">
        <v>140378</v>
      </c>
      <c r="BC98" s="395">
        <v>437587</v>
      </c>
      <c r="BD98" s="395">
        <v>0</v>
      </c>
      <c r="BE98" s="395">
        <v>250000</v>
      </c>
      <c r="BF98" s="395">
        <v>250000</v>
      </c>
      <c r="BG98" s="395">
        <v>495655</v>
      </c>
      <c r="BH98" s="395">
        <v>44156</v>
      </c>
      <c r="BI98" s="395">
        <v>539811</v>
      </c>
      <c r="BJ98" s="395">
        <v>-289811</v>
      </c>
      <c r="BK98" s="395">
        <v>160513</v>
      </c>
      <c r="BL98" s="395">
        <v>-129298</v>
      </c>
      <c r="BM98" s="395">
        <v>0</v>
      </c>
      <c r="BN98" s="395">
        <v>437587</v>
      </c>
      <c r="BO98" s="395">
        <v>-129298</v>
      </c>
      <c r="BP98" s="395">
        <v>308289</v>
      </c>
      <c r="BQ98" s="395">
        <v>0</v>
      </c>
      <c r="BR98" s="395">
        <v>0</v>
      </c>
      <c r="BS98" s="395">
        <v>0</v>
      </c>
      <c r="BT98" s="395">
        <v>0</v>
      </c>
      <c r="BU98" s="395">
        <v>0</v>
      </c>
      <c r="BV98" s="395">
        <v>0</v>
      </c>
      <c r="BW98" s="395">
        <v>0</v>
      </c>
      <c r="BX98" s="395">
        <v>0</v>
      </c>
      <c r="BY98" s="395">
        <v>0</v>
      </c>
      <c r="BZ98" s="395">
        <v>0</v>
      </c>
      <c r="CA98" s="395">
        <v>0</v>
      </c>
      <c r="CB98" s="395">
        <v>0</v>
      </c>
      <c r="CC98" s="395">
        <v>0</v>
      </c>
      <c r="CD98" s="395">
        <v>5644</v>
      </c>
      <c r="CE98" s="395">
        <v>5644</v>
      </c>
      <c r="CF98" s="395">
        <v>5644</v>
      </c>
      <c r="CG98" s="395">
        <v>0</v>
      </c>
      <c r="CH98" s="395">
        <v>5644</v>
      </c>
    </row>
    <row r="99" spans="1:86" s="357" customFormat="1">
      <c r="A99" s="489" t="s">
        <v>825</v>
      </c>
      <c r="B99" s="354" t="s">
        <v>649</v>
      </c>
      <c r="C99" s="355" t="s">
        <v>97</v>
      </c>
      <c r="D99" s="355" t="s">
        <v>170</v>
      </c>
      <c r="E99" s="472">
        <v>3351</v>
      </c>
      <c r="F99" s="395">
        <v>922158</v>
      </c>
      <c r="G99" s="395">
        <v>0</v>
      </c>
      <c r="H99" s="395">
        <v>8210</v>
      </c>
      <c r="I99" s="395">
        <v>0</v>
      </c>
      <c r="J99" s="395">
        <v>48160</v>
      </c>
      <c r="K99" s="395">
        <v>5000</v>
      </c>
      <c r="L99" s="395">
        <v>0</v>
      </c>
      <c r="M99" s="395">
        <v>23800</v>
      </c>
      <c r="N99" s="395">
        <v>0</v>
      </c>
      <c r="O99" s="395">
        <v>3000</v>
      </c>
      <c r="P99" s="395">
        <v>0</v>
      </c>
      <c r="Q99" s="395">
        <v>0</v>
      </c>
      <c r="R99" s="395">
        <v>0</v>
      </c>
      <c r="S99" s="395">
        <v>0</v>
      </c>
      <c r="T99" s="395">
        <v>36724</v>
      </c>
      <c r="U99" s="395">
        <v>1047052</v>
      </c>
      <c r="V99" s="395">
        <v>469662</v>
      </c>
      <c r="W99" s="395">
        <v>0</v>
      </c>
      <c r="X99" s="395">
        <v>188095</v>
      </c>
      <c r="Y99" s="395">
        <v>47040</v>
      </c>
      <c r="Z99" s="395">
        <v>56446</v>
      </c>
      <c r="AA99" s="395">
        <v>0</v>
      </c>
      <c r="AB99" s="395">
        <v>20884</v>
      </c>
      <c r="AC99" s="395">
        <v>2600</v>
      </c>
      <c r="AD99" s="395">
        <v>11244</v>
      </c>
      <c r="AE99" s="395">
        <v>13680</v>
      </c>
      <c r="AF99" s="395">
        <v>2591</v>
      </c>
      <c r="AG99" s="395">
        <v>2694</v>
      </c>
      <c r="AH99" s="395">
        <v>2738</v>
      </c>
      <c r="AI99" s="395">
        <v>1500</v>
      </c>
      <c r="AJ99" s="395">
        <v>7200</v>
      </c>
      <c r="AK99" s="395">
        <v>14300</v>
      </c>
      <c r="AL99" s="395">
        <v>2544</v>
      </c>
      <c r="AM99" s="395">
        <v>7068</v>
      </c>
      <c r="AN99" s="395">
        <v>19659</v>
      </c>
      <c r="AO99" s="395">
        <v>10600</v>
      </c>
      <c r="AP99" s="395">
        <v>0</v>
      </c>
      <c r="AQ99" s="395">
        <v>16310</v>
      </c>
      <c r="AR99" s="395">
        <v>8655</v>
      </c>
      <c r="AS99" s="395">
        <v>0</v>
      </c>
      <c r="AT99" s="395">
        <v>46789</v>
      </c>
      <c r="AU99" s="395">
        <v>15000</v>
      </c>
      <c r="AV99" s="395">
        <v>17892</v>
      </c>
      <c r="AW99" s="395">
        <v>28568</v>
      </c>
      <c r="AX99" s="395">
        <v>0</v>
      </c>
      <c r="AY99" s="395">
        <v>0</v>
      </c>
      <c r="AZ99" s="395">
        <v>1013759</v>
      </c>
      <c r="BA99" s="395">
        <v>33293</v>
      </c>
      <c r="BB99" s="395">
        <v>-5659</v>
      </c>
      <c r="BC99" s="395">
        <v>27634</v>
      </c>
      <c r="BD99" s="395">
        <v>0</v>
      </c>
      <c r="BE99" s="395">
        <v>0</v>
      </c>
      <c r="BF99" s="395">
        <v>0</v>
      </c>
      <c r="BG99" s="395">
        <v>0</v>
      </c>
      <c r="BH99" s="395">
        <v>36376</v>
      </c>
      <c r="BI99" s="395">
        <v>36376</v>
      </c>
      <c r="BJ99" s="395">
        <v>-36376</v>
      </c>
      <c r="BK99" s="395">
        <v>36376</v>
      </c>
      <c r="BL99" s="395">
        <v>0</v>
      </c>
      <c r="BM99" s="395">
        <v>0</v>
      </c>
      <c r="BN99" s="395">
        <v>27634</v>
      </c>
      <c r="BO99" s="395">
        <v>0</v>
      </c>
      <c r="BP99" s="395">
        <v>27634</v>
      </c>
      <c r="BQ99" s="395">
        <v>0</v>
      </c>
      <c r="BR99" s="395">
        <v>0</v>
      </c>
      <c r="BS99" s="395">
        <v>0</v>
      </c>
      <c r="BT99" s="395">
        <v>0</v>
      </c>
      <c r="BU99" s="395">
        <v>0</v>
      </c>
      <c r="BV99" s="395">
        <v>0</v>
      </c>
      <c r="BW99" s="395">
        <v>0</v>
      </c>
      <c r="BX99" s="395">
        <v>0</v>
      </c>
      <c r="BY99" s="395">
        <v>0</v>
      </c>
      <c r="BZ99" s="395">
        <v>0</v>
      </c>
      <c r="CA99" s="395">
        <v>0</v>
      </c>
      <c r="CB99" s="395">
        <v>0</v>
      </c>
      <c r="CC99" s="395">
        <v>0</v>
      </c>
      <c r="CD99" s="395">
        <v>24</v>
      </c>
      <c r="CE99" s="395">
        <v>24</v>
      </c>
      <c r="CF99" s="395">
        <v>24</v>
      </c>
      <c r="CG99" s="395">
        <v>0</v>
      </c>
      <c r="CH99" s="395">
        <v>24</v>
      </c>
    </row>
    <row r="100" spans="1:86" s="357" customFormat="1">
      <c r="A100" s="489" t="s">
        <v>825</v>
      </c>
      <c r="B100" s="354" t="s">
        <v>653</v>
      </c>
      <c r="C100" s="355" t="s">
        <v>102</v>
      </c>
      <c r="D100" s="355" t="s">
        <v>170</v>
      </c>
      <c r="E100" s="472">
        <v>3367</v>
      </c>
      <c r="F100" s="395">
        <v>803489</v>
      </c>
      <c r="G100" s="395">
        <v>0</v>
      </c>
      <c r="H100" s="395">
        <v>43657</v>
      </c>
      <c r="I100" s="395">
        <v>0</v>
      </c>
      <c r="J100" s="395">
        <v>15059</v>
      </c>
      <c r="K100" s="395">
        <v>0</v>
      </c>
      <c r="L100" s="395">
        <v>0</v>
      </c>
      <c r="M100" s="395">
        <v>8473</v>
      </c>
      <c r="N100" s="395">
        <v>0</v>
      </c>
      <c r="O100" s="395">
        <v>0</v>
      </c>
      <c r="P100" s="395">
        <v>0</v>
      </c>
      <c r="Q100" s="395">
        <v>0</v>
      </c>
      <c r="R100" s="395">
        <v>2000</v>
      </c>
      <c r="S100" s="395">
        <v>0</v>
      </c>
      <c r="T100" s="395">
        <v>56246</v>
      </c>
      <c r="U100" s="395">
        <v>928924</v>
      </c>
      <c r="V100" s="395">
        <v>448034</v>
      </c>
      <c r="W100" s="395">
        <v>0</v>
      </c>
      <c r="X100" s="395">
        <v>157986</v>
      </c>
      <c r="Y100" s="395">
        <v>29611</v>
      </c>
      <c r="Z100" s="395">
        <v>43355</v>
      </c>
      <c r="AA100" s="395">
        <v>0</v>
      </c>
      <c r="AB100" s="395">
        <v>18146</v>
      </c>
      <c r="AC100" s="395">
        <v>800</v>
      </c>
      <c r="AD100" s="395">
        <v>17474</v>
      </c>
      <c r="AE100" s="395">
        <v>13323</v>
      </c>
      <c r="AF100" s="395">
        <v>4548</v>
      </c>
      <c r="AG100" s="395">
        <v>10000</v>
      </c>
      <c r="AH100" s="395">
        <v>2217</v>
      </c>
      <c r="AI100" s="395">
        <v>1000</v>
      </c>
      <c r="AJ100" s="395">
        <v>4000</v>
      </c>
      <c r="AK100" s="395">
        <v>18000</v>
      </c>
      <c r="AL100" s="395">
        <v>3552</v>
      </c>
      <c r="AM100" s="395">
        <v>6462</v>
      </c>
      <c r="AN100" s="395">
        <v>18232</v>
      </c>
      <c r="AO100" s="395">
        <v>9670</v>
      </c>
      <c r="AP100" s="395">
        <v>0</v>
      </c>
      <c r="AQ100" s="395">
        <v>12200</v>
      </c>
      <c r="AR100" s="395">
        <v>4621</v>
      </c>
      <c r="AS100" s="395">
        <v>0</v>
      </c>
      <c r="AT100" s="395">
        <v>49579</v>
      </c>
      <c r="AU100" s="395">
        <v>2000</v>
      </c>
      <c r="AV100" s="395">
        <v>49195</v>
      </c>
      <c r="AW100" s="395">
        <v>18907</v>
      </c>
      <c r="AX100" s="395">
        <v>0</v>
      </c>
      <c r="AY100" s="395">
        <v>0</v>
      </c>
      <c r="AZ100" s="395">
        <v>942912</v>
      </c>
      <c r="BA100" s="395">
        <v>-13988</v>
      </c>
      <c r="BB100" s="395">
        <v>36792</v>
      </c>
      <c r="BC100" s="395">
        <v>22804</v>
      </c>
      <c r="BD100" s="395">
        <v>0</v>
      </c>
      <c r="BE100" s="395">
        <v>0</v>
      </c>
      <c r="BF100" s="395">
        <v>0</v>
      </c>
      <c r="BG100" s="395">
        <v>0</v>
      </c>
      <c r="BH100" s="395">
        <v>0</v>
      </c>
      <c r="BI100" s="395">
        <v>0</v>
      </c>
      <c r="BJ100" s="395">
        <v>0</v>
      </c>
      <c r="BK100" s="395">
        <v>0</v>
      </c>
      <c r="BL100" s="395">
        <v>0</v>
      </c>
      <c r="BM100" s="395">
        <v>0</v>
      </c>
      <c r="BN100" s="395">
        <v>22804</v>
      </c>
      <c r="BO100" s="395">
        <v>0</v>
      </c>
      <c r="BP100" s="395">
        <v>22804</v>
      </c>
      <c r="BQ100" s="395">
        <v>0</v>
      </c>
      <c r="BR100" s="395">
        <v>0</v>
      </c>
      <c r="BS100" s="395">
        <v>0</v>
      </c>
      <c r="BT100" s="395">
        <v>0</v>
      </c>
      <c r="BU100" s="395">
        <v>0</v>
      </c>
      <c r="BV100" s="395">
        <v>0</v>
      </c>
      <c r="BW100" s="395">
        <v>0</v>
      </c>
      <c r="BX100" s="395">
        <v>0</v>
      </c>
      <c r="BY100" s="395">
        <v>0</v>
      </c>
      <c r="BZ100" s="395">
        <v>0</v>
      </c>
      <c r="CA100" s="395">
        <v>0</v>
      </c>
      <c r="CB100" s="395">
        <v>0</v>
      </c>
      <c r="CC100" s="395">
        <v>0</v>
      </c>
      <c r="CD100" s="395">
        <v>0</v>
      </c>
      <c r="CE100" s="395">
        <v>0</v>
      </c>
      <c r="CF100" s="395">
        <v>0</v>
      </c>
      <c r="CG100" s="395">
        <v>0</v>
      </c>
      <c r="CH100" s="395">
        <v>0</v>
      </c>
    </row>
    <row r="101" spans="1:86" s="357" customFormat="1">
      <c r="A101" s="489" t="s">
        <v>825</v>
      </c>
      <c r="B101" s="354" t="s">
        <v>654</v>
      </c>
      <c r="C101" s="355" t="s">
        <v>103</v>
      </c>
      <c r="D101" s="355" t="s">
        <v>170</v>
      </c>
      <c r="E101" s="472">
        <v>3338</v>
      </c>
      <c r="F101" s="395">
        <v>1453693</v>
      </c>
      <c r="G101" s="395">
        <v>0</v>
      </c>
      <c r="H101" s="395">
        <v>16692</v>
      </c>
      <c r="I101" s="395">
        <v>0</v>
      </c>
      <c r="J101" s="395">
        <v>143882</v>
      </c>
      <c r="K101" s="395">
        <v>7123</v>
      </c>
      <c r="L101" s="395">
        <v>10000</v>
      </c>
      <c r="M101" s="395">
        <v>3990</v>
      </c>
      <c r="N101" s="395">
        <v>0</v>
      </c>
      <c r="O101" s="395">
        <v>0</v>
      </c>
      <c r="P101" s="395">
        <v>0</v>
      </c>
      <c r="Q101" s="395">
        <v>0</v>
      </c>
      <c r="R101" s="395">
        <v>0</v>
      </c>
      <c r="S101" s="395">
        <v>0</v>
      </c>
      <c r="T101" s="395">
        <v>47210</v>
      </c>
      <c r="U101" s="395">
        <v>1682590</v>
      </c>
      <c r="V101" s="395">
        <v>717095</v>
      </c>
      <c r="W101" s="395">
        <v>0</v>
      </c>
      <c r="X101" s="395">
        <v>348434</v>
      </c>
      <c r="Y101" s="395">
        <v>31182</v>
      </c>
      <c r="Z101" s="395">
        <v>56571</v>
      </c>
      <c r="AA101" s="395">
        <v>0</v>
      </c>
      <c r="AB101" s="395">
        <v>19594</v>
      </c>
      <c r="AC101" s="395">
        <v>46370</v>
      </c>
      <c r="AD101" s="395">
        <v>9500</v>
      </c>
      <c r="AE101" s="395">
        <v>18517</v>
      </c>
      <c r="AF101" s="395">
        <v>7083</v>
      </c>
      <c r="AG101" s="395">
        <v>26000</v>
      </c>
      <c r="AH101" s="395">
        <v>6770</v>
      </c>
      <c r="AI101" s="395">
        <v>43776</v>
      </c>
      <c r="AJ101" s="395">
        <v>7000</v>
      </c>
      <c r="AK101" s="395">
        <v>22150</v>
      </c>
      <c r="AL101" s="395">
        <v>4584</v>
      </c>
      <c r="AM101" s="395">
        <v>10020</v>
      </c>
      <c r="AN101" s="395">
        <v>76261</v>
      </c>
      <c r="AO101" s="395">
        <v>24300</v>
      </c>
      <c r="AP101" s="395">
        <v>0</v>
      </c>
      <c r="AQ101" s="395">
        <v>11300</v>
      </c>
      <c r="AR101" s="395">
        <v>9215</v>
      </c>
      <c r="AS101" s="395">
        <v>0</v>
      </c>
      <c r="AT101" s="395">
        <v>93770</v>
      </c>
      <c r="AU101" s="395">
        <v>50485</v>
      </c>
      <c r="AV101" s="395">
        <v>33453</v>
      </c>
      <c r="AW101" s="395">
        <v>43771</v>
      </c>
      <c r="AX101" s="395">
        <v>0</v>
      </c>
      <c r="AY101" s="395">
        <v>23915</v>
      </c>
      <c r="AZ101" s="395">
        <v>1741116</v>
      </c>
      <c r="BA101" s="395">
        <v>-58526</v>
      </c>
      <c r="BB101" s="395">
        <v>96324</v>
      </c>
      <c r="BC101" s="395">
        <v>37798</v>
      </c>
      <c r="BD101" s="395">
        <v>0</v>
      </c>
      <c r="BE101" s="395">
        <v>0</v>
      </c>
      <c r="BF101" s="395">
        <v>0</v>
      </c>
      <c r="BG101" s="395">
        <v>0</v>
      </c>
      <c r="BH101" s="395">
        <v>0</v>
      </c>
      <c r="BI101" s="395">
        <v>0</v>
      </c>
      <c r="BJ101" s="395">
        <v>0</v>
      </c>
      <c r="BK101" s="395">
        <v>0</v>
      </c>
      <c r="BL101" s="395">
        <v>0</v>
      </c>
      <c r="BM101" s="395">
        <v>0</v>
      </c>
      <c r="BN101" s="395">
        <v>37798</v>
      </c>
      <c r="BO101" s="395">
        <v>0</v>
      </c>
      <c r="BP101" s="395">
        <v>37798</v>
      </c>
      <c r="BQ101" s="395">
        <v>0</v>
      </c>
      <c r="BR101" s="395">
        <v>0</v>
      </c>
      <c r="BS101" s="395">
        <v>0</v>
      </c>
      <c r="BT101" s="395">
        <v>0</v>
      </c>
      <c r="BU101" s="395">
        <v>0</v>
      </c>
      <c r="BV101" s="395">
        <v>23915</v>
      </c>
      <c r="BW101" s="395">
        <v>23915</v>
      </c>
      <c r="BX101" s="395">
        <v>0</v>
      </c>
      <c r="BY101" s="395">
        <v>23915</v>
      </c>
      <c r="BZ101" s="395">
        <v>0</v>
      </c>
      <c r="CA101" s="395">
        <v>0</v>
      </c>
      <c r="CB101" s="395">
        <v>23915</v>
      </c>
      <c r="CC101" s="395">
        <v>0</v>
      </c>
      <c r="CD101" s="395">
        <v>0</v>
      </c>
      <c r="CE101" s="395">
        <v>0</v>
      </c>
      <c r="CF101" s="395">
        <v>0</v>
      </c>
      <c r="CG101" s="395">
        <v>0</v>
      </c>
      <c r="CH101" s="395">
        <v>0</v>
      </c>
    </row>
    <row r="102" spans="1:86" s="357" customFormat="1">
      <c r="A102" s="489" t="s">
        <v>825</v>
      </c>
      <c r="B102" s="354" t="s">
        <v>657</v>
      </c>
      <c r="C102" s="355" t="s">
        <v>105</v>
      </c>
      <c r="D102" s="355" t="s">
        <v>170</v>
      </c>
      <c r="E102" s="472">
        <v>3021</v>
      </c>
      <c r="F102" s="395">
        <v>932260</v>
      </c>
      <c r="G102" s="395">
        <v>0</v>
      </c>
      <c r="H102" s="395">
        <v>12378</v>
      </c>
      <c r="I102" s="395">
        <v>0</v>
      </c>
      <c r="J102" s="395">
        <v>79200</v>
      </c>
      <c r="K102" s="395">
        <v>0</v>
      </c>
      <c r="L102" s="395">
        <v>0</v>
      </c>
      <c r="M102" s="395">
        <v>1500</v>
      </c>
      <c r="N102" s="395">
        <v>1800</v>
      </c>
      <c r="O102" s="395">
        <v>0</v>
      </c>
      <c r="P102" s="395">
        <v>0</v>
      </c>
      <c r="Q102" s="395">
        <v>6000</v>
      </c>
      <c r="R102" s="395">
        <v>0</v>
      </c>
      <c r="S102" s="395">
        <v>0</v>
      </c>
      <c r="T102" s="395">
        <v>47800</v>
      </c>
      <c r="U102" s="395">
        <v>1080938</v>
      </c>
      <c r="V102" s="395">
        <v>470405</v>
      </c>
      <c r="W102" s="395">
        <v>0</v>
      </c>
      <c r="X102" s="395">
        <v>168421</v>
      </c>
      <c r="Y102" s="395">
        <v>42623</v>
      </c>
      <c r="Z102" s="395">
        <v>78119</v>
      </c>
      <c r="AA102" s="395">
        <v>0</v>
      </c>
      <c r="AB102" s="395">
        <v>14480</v>
      </c>
      <c r="AC102" s="395">
        <v>7678</v>
      </c>
      <c r="AD102" s="395">
        <v>4000</v>
      </c>
      <c r="AE102" s="395">
        <v>13666</v>
      </c>
      <c r="AF102" s="395">
        <v>4903</v>
      </c>
      <c r="AG102" s="395">
        <v>11868</v>
      </c>
      <c r="AH102" s="395">
        <v>1100</v>
      </c>
      <c r="AI102" s="395">
        <v>0</v>
      </c>
      <c r="AJ102" s="395">
        <v>3100</v>
      </c>
      <c r="AK102" s="395">
        <v>12500</v>
      </c>
      <c r="AL102" s="395">
        <v>14120</v>
      </c>
      <c r="AM102" s="395">
        <v>10003</v>
      </c>
      <c r="AN102" s="395">
        <v>33008</v>
      </c>
      <c r="AO102" s="395">
        <v>23174</v>
      </c>
      <c r="AP102" s="395">
        <v>0</v>
      </c>
      <c r="AQ102" s="395">
        <v>17152</v>
      </c>
      <c r="AR102" s="395">
        <v>4583</v>
      </c>
      <c r="AS102" s="395">
        <v>0</v>
      </c>
      <c r="AT102" s="395">
        <v>58591</v>
      </c>
      <c r="AU102" s="395">
        <v>3475</v>
      </c>
      <c r="AV102" s="395">
        <v>46801</v>
      </c>
      <c r="AW102" s="395">
        <v>20039</v>
      </c>
      <c r="AX102" s="395">
        <v>0</v>
      </c>
      <c r="AY102" s="395">
        <v>0</v>
      </c>
      <c r="AZ102" s="395">
        <v>1063809</v>
      </c>
      <c r="BA102" s="395">
        <v>17129</v>
      </c>
      <c r="BB102" s="395">
        <v>19588</v>
      </c>
      <c r="BC102" s="395">
        <v>36717</v>
      </c>
      <c r="BD102" s="395">
        <v>0</v>
      </c>
      <c r="BE102" s="395">
        <v>32000</v>
      </c>
      <c r="BF102" s="395">
        <v>32000</v>
      </c>
      <c r="BG102" s="395">
        <v>29693</v>
      </c>
      <c r="BH102" s="395">
        <v>2624</v>
      </c>
      <c r="BI102" s="395">
        <v>32317</v>
      </c>
      <c r="BJ102" s="395">
        <v>-317</v>
      </c>
      <c r="BK102" s="395">
        <v>20616</v>
      </c>
      <c r="BL102" s="395">
        <v>20299</v>
      </c>
      <c r="BM102" s="395">
        <v>0</v>
      </c>
      <c r="BN102" s="395">
        <v>36717</v>
      </c>
      <c r="BO102" s="395">
        <v>20299</v>
      </c>
      <c r="BP102" s="395">
        <v>57016</v>
      </c>
      <c r="BQ102" s="395">
        <v>0</v>
      </c>
      <c r="BR102" s="395">
        <v>0</v>
      </c>
      <c r="BS102" s="395">
        <v>0</v>
      </c>
      <c r="BT102" s="395">
        <v>6340</v>
      </c>
      <c r="BU102" s="395">
        <v>0</v>
      </c>
      <c r="BV102" s="395">
        <v>0</v>
      </c>
      <c r="BW102" s="395">
        <v>6340</v>
      </c>
      <c r="BX102" s="395">
        <v>0</v>
      </c>
      <c r="BY102" s="395">
        <v>4438</v>
      </c>
      <c r="BZ102" s="395">
        <v>0</v>
      </c>
      <c r="CA102" s="395">
        <v>0</v>
      </c>
      <c r="CB102" s="395">
        <v>4438</v>
      </c>
      <c r="CC102" s="395">
        <v>1902</v>
      </c>
      <c r="CD102" s="395">
        <v>0</v>
      </c>
      <c r="CE102" s="395">
        <v>1902</v>
      </c>
      <c r="CF102" s="395">
        <v>1902</v>
      </c>
      <c r="CG102" s="395">
        <v>0</v>
      </c>
      <c r="CH102" s="395">
        <v>1902</v>
      </c>
    </row>
    <row r="103" spans="1:86" s="357" customFormat="1">
      <c r="A103" s="489" t="s">
        <v>825</v>
      </c>
      <c r="B103" s="354" t="s">
        <v>661</v>
      </c>
      <c r="C103" s="355" t="s">
        <v>392</v>
      </c>
      <c r="D103" s="355" t="s">
        <v>170</v>
      </c>
      <c r="E103" s="472">
        <v>3347</v>
      </c>
      <c r="F103" s="395">
        <v>1064481</v>
      </c>
      <c r="G103" s="395">
        <v>0</v>
      </c>
      <c r="H103" s="395">
        <v>3000</v>
      </c>
      <c r="I103" s="395">
        <v>0</v>
      </c>
      <c r="J103" s="395">
        <v>110124</v>
      </c>
      <c r="K103" s="395">
        <v>6011</v>
      </c>
      <c r="L103" s="395">
        <v>0</v>
      </c>
      <c r="M103" s="395">
        <v>0</v>
      </c>
      <c r="N103" s="395">
        <v>0</v>
      </c>
      <c r="O103" s="395">
        <v>0</v>
      </c>
      <c r="P103" s="395">
        <v>0</v>
      </c>
      <c r="Q103" s="395">
        <v>0</v>
      </c>
      <c r="R103" s="395">
        <v>0</v>
      </c>
      <c r="S103" s="395">
        <v>0</v>
      </c>
      <c r="T103" s="395">
        <v>46821</v>
      </c>
      <c r="U103" s="395">
        <v>1230437</v>
      </c>
      <c r="V103" s="395">
        <v>502893</v>
      </c>
      <c r="W103" s="395">
        <v>0</v>
      </c>
      <c r="X103" s="395">
        <v>295549</v>
      </c>
      <c r="Y103" s="395">
        <v>42122</v>
      </c>
      <c r="Z103" s="395">
        <v>70995</v>
      </c>
      <c r="AA103" s="395">
        <v>0</v>
      </c>
      <c r="AB103" s="395">
        <v>14251</v>
      </c>
      <c r="AC103" s="395">
        <v>2000</v>
      </c>
      <c r="AD103" s="395">
        <v>5000</v>
      </c>
      <c r="AE103" s="395">
        <v>15162</v>
      </c>
      <c r="AF103" s="395">
        <v>4838</v>
      </c>
      <c r="AG103" s="395">
        <v>15000</v>
      </c>
      <c r="AH103" s="395">
        <v>906</v>
      </c>
      <c r="AI103" s="395">
        <v>500</v>
      </c>
      <c r="AJ103" s="395">
        <v>4800</v>
      </c>
      <c r="AK103" s="395">
        <v>15750</v>
      </c>
      <c r="AL103" s="395">
        <v>2521</v>
      </c>
      <c r="AM103" s="395">
        <v>6280</v>
      </c>
      <c r="AN103" s="395">
        <v>53925</v>
      </c>
      <c r="AO103" s="395">
        <v>15500</v>
      </c>
      <c r="AP103" s="395">
        <v>0</v>
      </c>
      <c r="AQ103" s="395">
        <v>5120</v>
      </c>
      <c r="AR103" s="395">
        <v>5207</v>
      </c>
      <c r="AS103" s="395">
        <v>1000</v>
      </c>
      <c r="AT103" s="395">
        <v>80235</v>
      </c>
      <c r="AU103" s="395">
        <v>15078</v>
      </c>
      <c r="AV103" s="395">
        <v>17870</v>
      </c>
      <c r="AW103" s="395">
        <v>31481</v>
      </c>
      <c r="AX103" s="395">
        <v>0</v>
      </c>
      <c r="AY103" s="395">
        <v>0</v>
      </c>
      <c r="AZ103" s="395">
        <v>1223983</v>
      </c>
      <c r="BA103" s="395">
        <v>6454</v>
      </c>
      <c r="BB103" s="395">
        <v>59026</v>
      </c>
      <c r="BC103" s="395">
        <v>65480</v>
      </c>
      <c r="BD103" s="395">
        <v>0</v>
      </c>
      <c r="BE103" s="395">
        <v>0</v>
      </c>
      <c r="BF103" s="395">
        <v>0</v>
      </c>
      <c r="BG103" s="395">
        <v>0</v>
      </c>
      <c r="BH103" s="395">
        <v>0</v>
      </c>
      <c r="BI103" s="395">
        <v>0</v>
      </c>
      <c r="BJ103" s="395">
        <v>0</v>
      </c>
      <c r="BK103" s="395">
        <v>0</v>
      </c>
      <c r="BL103" s="395">
        <v>0</v>
      </c>
      <c r="BM103" s="395">
        <v>0</v>
      </c>
      <c r="BN103" s="395">
        <v>65480</v>
      </c>
      <c r="BO103" s="395">
        <v>0</v>
      </c>
      <c r="BP103" s="395">
        <v>65480</v>
      </c>
      <c r="BQ103" s="395">
        <v>0</v>
      </c>
      <c r="BR103" s="395">
        <v>0</v>
      </c>
      <c r="BS103" s="395">
        <v>0</v>
      </c>
      <c r="BT103" s="395">
        <v>0</v>
      </c>
      <c r="BU103" s="395">
        <v>0</v>
      </c>
      <c r="BV103" s="395">
        <v>0</v>
      </c>
      <c r="BW103" s="395">
        <v>0</v>
      </c>
      <c r="BX103" s="395">
        <v>0</v>
      </c>
      <c r="BY103" s="395">
        <v>0</v>
      </c>
      <c r="BZ103" s="395">
        <v>0</v>
      </c>
      <c r="CA103" s="395">
        <v>0</v>
      </c>
      <c r="CB103" s="395">
        <v>0</v>
      </c>
      <c r="CC103" s="395">
        <v>0</v>
      </c>
      <c r="CD103" s="395">
        <v>0</v>
      </c>
      <c r="CE103" s="395">
        <v>0</v>
      </c>
      <c r="CF103" s="395">
        <v>0</v>
      </c>
      <c r="CG103" s="395">
        <v>0</v>
      </c>
      <c r="CH103" s="395">
        <v>0</v>
      </c>
    </row>
    <row r="104" spans="1:86" s="357" customFormat="1">
      <c r="A104" s="489" t="s">
        <v>825</v>
      </c>
      <c r="B104" s="354" t="s">
        <v>658</v>
      </c>
      <c r="C104" s="355" t="s">
        <v>106</v>
      </c>
      <c r="D104" s="355" t="s">
        <v>170</v>
      </c>
      <c r="E104" s="472">
        <v>3355</v>
      </c>
      <c r="F104" s="395">
        <v>1074358</v>
      </c>
      <c r="G104" s="395">
        <v>0</v>
      </c>
      <c r="H104" s="395">
        <v>27497</v>
      </c>
      <c r="I104" s="395">
        <v>0</v>
      </c>
      <c r="J104" s="395">
        <v>76480</v>
      </c>
      <c r="K104" s="395">
        <v>0</v>
      </c>
      <c r="L104" s="395">
        <v>0</v>
      </c>
      <c r="M104" s="395">
        <v>60197</v>
      </c>
      <c r="N104" s="395">
        <v>800</v>
      </c>
      <c r="O104" s="395">
        <v>0</v>
      </c>
      <c r="P104" s="395">
        <v>0</v>
      </c>
      <c r="Q104" s="395">
        <v>0</v>
      </c>
      <c r="R104" s="395">
        <v>0</v>
      </c>
      <c r="S104" s="395">
        <v>0</v>
      </c>
      <c r="T104" s="395">
        <v>51905</v>
      </c>
      <c r="U104" s="395">
        <v>1291237</v>
      </c>
      <c r="V104" s="395">
        <v>507681</v>
      </c>
      <c r="W104" s="395">
        <v>0</v>
      </c>
      <c r="X104" s="395">
        <v>343567</v>
      </c>
      <c r="Y104" s="395">
        <v>44116</v>
      </c>
      <c r="Z104" s="395">
        <v>46777</v>
      </c>
      <c r="AA104" s="395">
        <v>0</v>
      </c>
      <c r="AB104" s="395">
        <v>27905</v>
      </c>
      <c r="AC104" s="395">
        <v>1214</v>
      </c>
      <c r="AD104" s="395">
        <v>5000</v>
      </c>
      <c r="AE104" s="395">
        <v>10979</v>
      </c>
      <c r="AF104" s="395">
        <v>4806</v>
      </c>
      <c r="AG104" s="395">
        <v>29681</v>
      </c>
      <c r="AH104" s="395">
        <v>2400</v>
      </c>
      <c r="AI104" s="395">
        <v>0</v>
      </c>
      <c r="AJ104" s="395">
        <v>4794</v>
      </c>
      <c r="AK104" s="395">
        <v>19478</v>
      </c>
      <c r="AL104" s="395">
        <v>3434</v>
      </c>
      <c r="AM104" s="395">
        <v>10149</v>
      </c>
      <c r="AN104" s="395">
        <v>25809</v>
      </c>
      <c r="AO104" s="395">
        <v>22757</v>
      </c>
      <c r="AP104" s="395">
        <v>0</v>
      </c>
      <c r="AQ104" s="395">
        <v>17785</v>
      </c>
      <c r="AR104" s="395">
        <v>5288</v>
      </c>
      <c r="AS104" s="395">
        <v>0</v>
      </c>
      <c r="AT104" s="395">
        <v>79027</v>
      </c>
      <c r="AU104" s="395">
        <v>2000</v>
      </c>
      <c r="AV104" s="395">
        <v>35778</v>
      </c>
      <c r="AW104" s="395">
        <v>34479</v>
      </c>
      <c r="AX104" s="395">
        <v>0</v>
      </c>
      <c r="AY104" s="395">
        <v>0</v>
      </c>
      <c r="AZ104" s="395">
        <v>1284904</v>
      </c>
      <c r="BA104" s="395">
        <v>6333</v>
      </c>
      <c r="BB104" s="395">
        <v>47230</v>
      </c>
      <c r="BC104" s="395">
        <v>53563</v>
      </c>
      <c r="BD104" s="395">
        <v>0</v>
      </c>
      <c r="BE104" s="395">
        <v>0</v>
      </c>
      <c r="BF104" s="395">
        <v>0</v>
      </c>
      <c r="BG104" s="395">
        <v>0</v>
      </c>
      <c r="BH104" s="395">
        <v>0</v>
      </c>
      <c r="BI104" s="395">
        <v>0</v>
      </c>
      <c r="BJ104" s="395">
        <v>0</v>
      </c>
      <c r="BK104" s="395">
        <v>0</v>
      </c>
      <c r="BL104" s="395">
        <v>0</v>
      </c>
      <c r="BM104" s="395">
        <v>0</v>
      </c>
      <c r="BN104" s="395">
        <v>53563</v>
      </c>
      <c r="BO104" s="395">
        <v>0</v>
      </c>
      <c r="BP104" s="395">
        <v>53563</v>
      </c>
      <c r="BQ104" s="395">
        <v>0</v>
      </c>
      <c r="BR104" s="395">
        <v>0</v>
      </c>
      <c r="BS104" s="395">
        <v>0</v>
      </c>
      <c r="BT104" s="395">
        <v>0</v>
      </c>
      <c r="BU104" s="395">
        <v>0</v>
      </c>
      <c r="BV104" s="395">
        <v>0</v>
      </c>
      <c r="BW104" s="395">
        <v>0</v>
      </c>
      <c r="BX104" s="395">
        <v>0</v>
      </c>
      <c r="BY104" s="395">
        <v>0</v>
      </c>
      <c r="BZ104" s="395">
        <v>0</v>
      </c>
      <c r="CA104" s="395">
        <v>0</v>
      </c>
      <c r="CB104" s="395">
        <v>0</v>
      </c>
      <c r="CC104" s="395">
        <v>0</v>
      </c>
      <c r="CD104" s="395">
        <v>0</v>
      </c>
      <c r="CE104" s="395">
        <v>0</v>
      </c>
      <c r="CF104" s="395">
        <v>0</v>
      </c>
      <c r="CG104" s="395">
        <v>0</v>
      </c>
      <c r="CH104" s="395">
        <v>0</v>
      </c>
    </row>
    <row r="105" spans="1:86" s="357" customFormat="1">
      <c r="A105" s="489" t="s">
        <v>825</v>
      </c>
      <c r="B105" s="354" t="s">
        <v>659</v>
      </c>
      <c r="C105" s="355" t="s">
        <v>107</v>
      </c>
      <c r="D105" s="355" t="s">
        <v>170</v>
      </c>
      <c r="E105" s="472">
        <v>3013</v>
      </c>
      <c r="F105" s="395">
        <v>1907269</v>
      </c>
      <c r="G105" s="395">
        <v>0</v>
      </c>
      <c r="H105" s="395">
        <v>24647</v>
      </c>
      <c r="I105" s="395">
        <v>0</v>
      </c>
      <c r="J105" s="395">
        <v>196149</v>
      </c>
      <c r="K105" s="395">
        <v>0</v>
      </c>
      <c r="L105" s="395">
        <v>0</v>
      </c>
      <c r="M105" s="395">
        <v>7150</v>
      </c>
      <c r="N105" s="395">
        <v>8000</v>
      </c>
      <c r="O105" s="395">
        <v>0</v>
      </c>
      <c r="P105" s="395">
        <v>0</v>
      </c>
      <c r="Q105" s="395">
        <v>9000</v>
      </c>
      <c r="R105" s="395">
        <v>0</v>
      </c>
      <c r="S105" s="395">
        <v>0</v>
      </c>
      <c r="T105" s="395">
        <v>64563</v>
      </c>
      <c r="U105" s="395">
        <v>2216778</v>
      </c>
      <c r="V105" s="395">
        <v>831242</v>
      </c>
      <c r="W105" s="395">
        <v>0</v>
      </c>
      <c r="X105" s="395">
        <v>529591</v>
      </c>
      <c r="Y105" s="395">
        <v>27099</v>
      </c>
      <c r="Z105" s="395">
        <v>78518</v>
      </c>
      <c r="AA105" s="395">
        <v>0</v>
      </c>
      <c r="AB105" s="395">
        <v>52997</v>
      </c>
      <c r="AC105" s="395">
        <v>5250</v>
      </c>
      <c r="AD105" s="395">
        <v>23700</v>
      </c>
      <c r="AE105" s="395">
        <v>28361</v>
      </c>
      <c r="AF105" s="395">
        <v>10120</v>
      </c>
      <c r="AG105" s="395">
        <v>23000</v>
      </c>
      <c r="AH105" s="395">
        <v>7000</v>
      </c>
      <c r="AI105" s="395">
        <v>33000</v>
      </c>
      <c r="AJ105" s="395">
        <v>12500</v>
      </c>
      <c r="AK105" s="395">
        <v>32500</v>
      </c>
      <c r="AL105" s="395">
        <v>42398</v>
      </c>
      <c r="AM105" s="395">
        <v>14900</v>
      </c>
      <c r="AN105" s="395">
        <v>117765</v>
      </c>
      <c r="AO105" s="395">
        <v>30400</v>
      </c>
      <c r="AP105" s="395">
        <v>0</v>
      </c>
      <c r="AQ105" s="395">
        <v>19900</v>
      </c>
      <c r="AR105" s="395">
        <v>8968</v>
      </c>
      <c r="AS105" s="395">
        <v>5000</v>
      </c>
      <c r="AT105" s="395">
        <v>124000</v>
      </c>
      <c r="AU105" s="395">
        <v>40000</v>
      </c>
      <c r="AV105" s="395">
        <v>38840</v>
      </c>
      <c r="AW105" s="395">
        <v>40054</v>
      </c>
      <c r="AX105" s="395">
        <v>0</v>
      </c>
      <c r="AY105" s="395">
        <v>0</v>
      </c>
      <c r="AZ105" s="395">
        <v>2177103</v>
      </c>
      <c r="BA105" s="395">
        <v>39675</v>
      </c>
      <c r="BB105" s="395">
        <v>39815.280000000304</v>
      </c>
      <c r="BC105" s="395">
        <v>79490.280000000304</v>
      </c>
      <c r="BD105" s="395">
        <v>0</v>
      </c>
      <c r="BE105" s="395">
        <v>0</v>
      </c>
      <c r="BF105" s="395">
        <v>0</v>
      </c>
      <c r="BG105" s="395">
        <v>0</v>
      </c>
      <c r="BH105" s="395">
        <v>0</v>
      </c>
      <c r="BI105" s="395">
        <v>0</v>
      </c>
      <c r="BJ105" s="395">
        <v>0</v>
      </c>
      <c r="BK105" s="395">
        <v>0</v>
      </c>
      <c r="BL105" s="395">
        <v>0</v>
      </c>
      <c r="BM105" s="395">
        <v>0</v>
      </c>
      <c r="BN105" s="395">
        <v>79490.280000000304</v>
      </c>
      <c r="BO105" s="395">
        <v>0</v>
      </c>
      <c r="BP105" s="395">
        <v>79490.280000000304</v>
      </c>
      <c r="BQ105" s="395">
        <v>0</v>
      </c>
      <c r="BR105" s="395">
        <v>0</v>
      </c>
      <c r="BS105" s="395">
        <v>0</v>
      </c>
      <c r="BT105" s="395">
        <v>9000</v>
      </c>
      <c r="BU105" s="395">
        <v>0</v>
      </c>
      <c r="BV105" s="395">
        <v>0</v>
      </c>
      <c r="BW105" s="395">
        <v>9000</v>
      </c>
      <c r="BX105" s="395">
        <v>0</v>
      </c>
      <c r="BY105" s="395">
        <v>0</v>
      </c>
      <c r="BZ105" s="395">
        <v>0</v>
      </c>
      <c r="CA105" s="395">
        <v>0</v>
      </c>
      <c r="CB105" s="395">
        <v>0</v>
      </c>
      <c r="CC105" s="395">
        <v>9000</v>
      </c>
      <c r="CD105" s="395">
        <v>18281.379999999997</v>
      </c>
      <c r="CE105" s="395">
        <v>27281.379999999997</v>
      </c>
      <c r="CF105" s="395">
        <v>27281.379999999997</v>
      </c>
      <c r="CG105" s="395">
        <v>0</v>
      </c>
      <c r="CH105" s="395">
        <v>27281.379999999997</v>
      </c>
    </row>
    <row r="106" spans="1:86" s="357" customFormat="1">
      <c r="A106" s="489" t="s">
        <v>825</v>
      </c>
      <c r="B106" s="354" t="s">
        <v>660</v>
      </c>
      <c r="C106" s="355" t="s">
        <v>108</v>
      </c>
      <c r="D106" s="355" t="s">
        <v>170</v>
      </c>
      <c r="E106" s="472">
        <v>3301</v>
      </c>
      <c r="F106" s="395">
        <v>880944</v>
      </c>
      <c r="G106" s="395">
        <v>0</v>
      </c>
      <c r="H106" s="395">
        <v>7712</v>
      </c>
      <c r="I106" s="395">
        <v>0</v>
      </c>
      <c r="J106" s="395">
        <v>67880</v>
      </c>
      <c r="K106" s="395">
        <v>0</v>
      </c>
      <c r="L106" s="395">
        <v>3250</v>
      </c>
      <c r="M106" s="395">
        <v>17700</v>
      </c>
      <c r="N106" s="395">
        <v>600</v>
      </c>
      <c r="O106" s="395">
        <v>0</v>
      </c>
      <c r="P106" s="395">
        <v>0</v>
      </c>
      <c r="Q106" s="395">
        <v>9000</v>
      </c>
      <c r="R106" s="395">
        <v>0</v>
      </c>
      <c r="S106" s="395">
        <v>0</v>
      </c>
      <c r="T106" s="395">
        <v>38193</v>
      </c>
      <c r="U106" s="395">
        <v>1025279</v>
      </c>
      <c r="V106" s="395">
        <v>486898</v>
      </c>
      <c r="W106" s="395">
        <v>0</v>
      </c>
      <c r="X106" s="395">
        <v>182618</v>
      </c>
      <c r="Y106" s="395">
        <v>30385</v>
      </c>
      <c r="Z106" s="395">
        <v>60470</v>
      </c>
      <c r="AA106" s="395">
        <v>0</v>
      </c>
      <c r="AB106" s="395">
        <v>18072</v>
      </c>
      <c r="AC106" s="395">
        <v>1000</v>
      </c>
      <c r="AD106" s="395">
        <v>5000</v>
      </c>
      <c r="AE106" s="395">
        <v>11217</v>
      </c>
      <c r="AF106" s="395">
        <v>4379</v>
      </c>
      <c r="AG106" s="395">
        <v>23564</v>
      </c>
      <c r="AH106" s="395">
        <v>0</v>
      </c>
      <c r="AI106" s="395">
        <v>0</v>
      </c>
      <c r="AJ106" s="395">
        <v>5698</v>
      </c>
      <c r="AK106" s="395">
        <v>13260</v>
      </c>
      <c r="AL106" s="395">
        <v>2070</v>
      </c>
      <c r="AM106" s="395">
        <v>6232</v>
      </c>
      <c r="AN106" s="395">
        <v>27682</v>
      </c>
      <c r="AO106" s="395">
        <v>13926</v>
      </c>
      <c r="AP106" s="395">
        <v>0</v>
      </c>
      <c r="AQ106" s="395">
        <v>18653</v>
      </c>
      <c r="AR106" s="395">
        <v>9401</v>
      </c>
      <c r="AS106" s="395">
        <v>0</v>
      </c>
      <c r="AT106" s="395">
        <v>55690</v>
      </c>
      <c r="AU106" s="395">
        <v>1278</v>
      </c>
      <c r="AV106" s="395">
        <v>36044</v>
      </c>
      <c r="AW106" s="395">
        <v>19361</v>
      </c>
      <c r="AX106" s="395">
        <v>0</v>
      </c>
      <c r="AY106" s="395">
        <v>790</v>
      </c>
      <c r="AZ106" s="395">
        <v>1033688</v>
      </c>
      <c r="BA106" s="395">
        <v>-8409</v>
      </c>
      <c r="BB106" s="395">
        <v>53425</v>
      </c>
      <c r="BC106" s="395">
        <v>45016</v>
      </c>
      <c r="BD106" s="395">
        <v>0</v>
      </c>
      <c r="BE106" s="395">
        <v>0</v>
      </c>
      <c r="BF106" s="395">
        <v>0</v>
      </c>
      <c r="BG106" s="395">
        <v>0</v>
      </c>
      <c r="BH106" s="395">
        <v>0</v>
      </c>
      <c r="BI106" s="395">
        <v>0</v>
      </c>
      <c r="BJ106" s="395">
        <v>0</v>
      </c>
      <c r="BK106" s="395">
        <v>0</v>
      </c>
      <c r="BL106" s="395">
        <v>0</v>
      </c>
      <c r="BM106" s="395">
        <v>0</v>
      </c>
      <c r="BN106" s="395">
        <v>45016</v>
      </c>
      <c r="BO106" s="395">
        <v>0</v>
      </c>
      <c r="BP106" s="395">
        <v>45016</v>
      </c>
      <c r="BQ106" s="395">
        <v>0</v>
      </c>
      <c r="BR106" s="395">
        <v>0</v>
      </c>
      <c r="BS106" s="395">
        <v>0</v>
      </c>
      <c r="BT106" s="395">
        <v>0</v>
      </c>
      <c r="BU106" s="395">
        <v>0</v>
      </c>
      <c r="BV106" s="395">
        <v>790</v>
      </c>
      <c r="BW106" s="395">
        <v>790</v>
      </c>
      <c r="BX106" s="395">
        <v>0</v>
      </c>
      <c r="BY106" s="395">
        <v>790</v>
      </c>
      <c r="BZ106" s="395">
        <v>0</v>
      </c>
      <c r="CA106" s="395">
        <v>0</v>
      </c>
      <c r="CB106" s="395">
        <v>790</v>
      </c>
      <c r="CC106" s="395">
        <v>0</v>
      </c>
      <c r="CD106" s="395">
        <v>0</v>
      </c>
      <c r="CE106" s="395">
        <v>0</v>
      </c>
      <c r="CF106" s="395">
        <v>0</v>
      </c>
      <c r="CG106" s="395">
        <v>0</v>
      </c>
      <c r="CH106" s="395">
        <v>0</v>
      </c>
    </row>
    <row r="107" spans="1:86" s="357" customFormat="1">
      <c r="A107" s="489" t="s">
        <v>825</v>
      </c>
      <c r="B107" s="354" t="s">
        <v>663</v>
      </c>
      <c r="C107" s="355" t="s">
        <v>110</v>
      </c>
      <c r="D107" s="355" t="s">
        <v>170</v>
      </c>
      <c r="E107" s="472">
        <v>3313</v>
      </c>
      <c r="F107" s="395">
        <v>2039144</v>
      </c>
      <c r="G107" s="395">
        <v>0</v>
      </c>
      <c r="H107" s="395">
        <v>8628</v>
      </c>
      <c r="I107" s="395">
        <v>0</v>
      </c>
      <c r="J107" s="395">
        <v>196818</v>
      </c>
      <c r="K107" s="395">
        <v>0</v>
      </c>
      <c r="L107" s="395">
        <v>0</v>
      </c>
      <c r="M107" s="395">
        <v>500</v>
      </c>
      <c r="N107" s="395">
        <v>2800</v>
      </c>
      <c r="O107" s="395">
        <v>0</v>
      </c>
      <c r="P107" s="395">
        <v>0</v>
      </c>
      <c r="Q107" s="395">
        <v>20000</v>
      </c>
      <c r="R107" s="395">
        <v>0</v>
      </c>
      <c r="S107" s="395">
        <v>0</v>
      </c>
      <c r="T107" s="395">
        <v>72751</v>
      </c>
      <c r="U107" s="395">
        <v>2340641</v>
      </c>
      <c r="V107" s="395">
        <v>975243</v>
      </c>
      <c r="W107" s="395">
        <v>0</v>
      </c>
      <c r="X107" s="395">
        <v>577672</v>
      </c>
      <c r="Y107" s="395">
        <v>40383</v>
      </c>
      <c r="Z107" s="395">
        <v>116413</v>
      </c>
      <c r="AA107" s="395">
        <v>0</v>
      </c>
      <c r="AB107" s="395">
        <v>4560</v>
      </c>
      <c r="AC107" s="395">
        <v>2950</v>
      </c>
      <c r="AD107" s="395">
        <v>18500</v>
      </c>
      <c r="AE107" s="395">
        <v>27933</v>
      </c>
      <c r="AF107" s="395">
        <v>9421</v>
      </c>
      <c r="AG107" s="395">
        <v>36000</v>
      </c>
      <c r="AH107" s="395">
        <v>2500</v>
      </c>
      <c r="AI107" s="395">
        <v>71795</v>
      </c>
      <c r="AJ107" s="395">
        <v>6916</v>
      </c>
      <c r="AK107" s="395">
        <v>30210</v>
      </c>
      <c r="AL107" s="395">
        <v>6508</v>
      </c>
      <c r="AM107" s="395">
        <v>6185</v>
      </c>
      <c r="AN107" s="395">
        <v>125128</v>
      </c>
      <c r="AO107" s="395">
        <v>41752</v>
      </c>
      <c r="AP107" s="395">
        <v>0</v>
      </c>
      <c r="AQ107" s="395">
        <v>35250</v>
      </c>
      <c r="AR107" s="395">
        <v>9297</v>
      </c>
      <c r="AS107" s="395">
        <v>0</v>
      </c>
      <c r="AT107" s="395">
        <v>109843</v>
      </c>
      <c r="AU107" s="395">
        <v>50000</v>
      </c>
      <c r="AV107" s="395">
        <v>42074</v>
      </c>
      <c r="AW107" s="395">
        <v>35871</v>
      </c>
      <c r="AX107" s="395">
        <v>0</v>
      </c>
      <c r="AY107" s="395">
        <v>0</v>
      </c>
      <c r="AZ107" s="395">
        <v>2382404</v>
      </c>
      <c r="BA107" s="395">
        <v>-41763</v>
      </c>
      <c r="BB107" s="395">
        <v>126705.33999999968</v>
      </c>
      <c r="BC107" s="395">
        <v>84942.339999999676</v>
      </c>
      <c r="BD107" s="395">
        <v>0</v>
      </c>
      <c r="BE107" s="395">
        <v>0</v>
      </c>
      <c r="BF107" s="395">
        <v>0</v>
      </c>
      <c r="BG107" s="395">
        <v>0</v>
      </c>
      <c r="BH107" s="395">
        <v>0</v>
      </c>
      <c r="BI107" s="395">
        <v>0</v>
      </c>
      <c r="BJ107" s="395">
        <v>0</v>
      </c>
      <c r="BK107" s="395">
        <v>0</v>
      </c>
      <c r="BL107" s="395">
        <v>0</v>
      </c>
      <c r="BM107" s="395">
        <v>0</v>
      </c>
      <c r="BN107" s="395">
        <v>84942.339999999676</v>
      </c>
      <c r="BO107" s="395">
        <v>0</v>
      </c>
      <c r="BP107" s="395">
        <v>84942.339999999676</v>
      </c>
      <c r="BQ107" s="395">
        <v>0</v>
      </c>
      <c r="BR107" s="395">
        <v>0</v>
      </c>
      <c r="BS107" s="395">
        <v>0</v>
      </c>
      <c r="BT107" s="395">
        <v>0</v>
      </c>
      <c r="BU107" s="395">
        <v>0</v>
      </c>
      <c r="BV107" s="395">
        <v>0</v>
      </c>
      <c r="BW107" s="395">
        <v>0</v>
      </c>
      <c r="BX107" s="395">
        <v>0</v>
      </c>
      <c r="BY107" s="395">
        <v>0</v>
      </c>
      <c r="BZ107" s="395">
        <v>0</v>
      </c>
      <c r="CA107" s="395">
        <v>0</v>
      </c>
      <c r="CB107" s="395">
        <v>0</v>
      </c>
      <c r="CC107" s="395">
        <v>0</v>
      </c>
      <c r="CD107" s="395">
        <v>0</v>
      </c>
      <c r="CE107" s="395">
        <v>0</v>
      </c>
      <c r="CF107" s="395">
        <v>0</v>
      </c>
      <c r="CG107" s="395">
        <v>0</v>
      </c>
      <c r="CH107" s="395">
        <v>0</v>
      </c>
    </row>
    <row r="108" spans="1:86" s="357" customFormat="1">
      <c r="A108" s="489" t="s">
        <v>825</v>
      </c>
      <c r="B108" s="354" t="s">
        <v>665</v>
      </c>
      <c r="C108" s="355" t="s">
        <v>112</v>
      </c>
      <c r="D108" s="355" t="s">
        <v>170</v>
      </c>
      <c r="E108" s="472">
        <v>3349</v>
      </c>
      <c r="F108" s="395">
        <v>862948</v>
      </c>
      <c r="G108" s="395">
        <v>0</v>
      </c>
      <c r="H108" s="395">
        <v>12647</v>
      </c>
      <c r="I108" s="395">
        <v>0</v>
      </c>
      <c r="J108" s="395">
        <v>86881</v>
      </c>
      <c r="K108" s="395">
        <v>0</v>
      </c>
      <c r="L108" s="395">
        <v>0</v>
      </c>
      <c r="M108" s="395">
        <v>5000</v>
      </c>
      <c r="N108" s="395">
        <v>1000</v>
      </c>
      <c r="O108" s="395">
        <v>1000</v>
      </c>
      <c r="P108" s="395">
        <v>1000</v>
      </c>
      <c r="Q108" s="395">
        <v>3729</v>
      </c>
      <c r="R108" s="395">
        <v>0</v>
      </c>
      <c r="S108" s="395">
        <v>0</v>
      </c>
      <c r="T108" s="395">
        <v>38136</v>
      </c>
      <c r="U108" s="395">
        <v>1012341</v>
      </c>
      <c r="V108" s="395">
        <v>418019</v>
      </c>
      <c r="W108" s="395">
        <v>0</v>
      </c>
      <c r="X108" s="395">
        <v>159143</v>
      </c>
      <c r="Y108" s="395">
        <v>23354</v>
      </c>
      <c r="Z108" s="395">
        <v>57017</v>
      </c>
      <c r="AA108" s="395">
        <v>0</v>
      </c>
      <c r="AB108" s="395">
        <v>19085</v>
      </c>
      <c r="AC108" s="395">
        <v>2500</v>
      </c>
      <c r="AD108" s="395">
        <v>13048</v>
      </c>
      <c r="AE108" s="395">
        <v>13753</v>
      </c>
      <c r="AF108" s="395">
        <v>4410</v>
      </c>
      <c r="AG108" s="395">
        <v>17355</v>
      </c>
      <c r="AH108" s="395">
        <v>4154</v>
      </c>
      <c r="AI108" s="395">
        <v>26617</v>
      </c>
      <c r="AJ108" s="395">
        <v>2809</v>
      </c>
      <c r="AK108" s="395">
        <v>18943</v>
      </c>
      <c r="AL108" s="395">
        <v>2442</v>
      </c>
      <c r="AM108" s="395">
        <v>17951</v>
      </c>
      <c r="AN108" s="395">
        <v>18956</v>
      </c>
      <c r="AO108" s="395">
        <v>5269</v>
      </c>
      <c r="AP108" s="395">
        <v>0</v>
      </c>
      <c r="AQ108" s="395">
        <v>12680</v>
      </c>
      <c r="AR108" s="395">
        <v>5569</v>
      </c>
      <c r="AS108" s="395">
        <v>0</v>
      </c>
      <c r="AT108" s="395">
        <v>60000</v>
      </c>
      <c r="AU108" s="395">
        <v>30000</v>
      </c>
      <c r="AV108" s="395">
        <v>15251</v>
      </c>
      <c r="AW108" s="395">
        <v>18782</v>
      </c>
      <c r="AX108" s="395">
        <v>0</v>
      </c>
      <c r="AY108" s="395">
        <v>0</v>
      </c>
      <c r="AZ108" s="395">
        <v>967107</v>
      </c>
      <c r="BA108" s="395">
        <v>45234</v>
      </c>
      <c r="BB108" s="395">
        <v>20231</v>
      </c>
      <c r="BC108" s="395">
        <v>65465</v>
      </c>
      <c r="BD108" s="395">
        <v>0</v>
      </c>
      <c r="BE108" s="395">
        <v>0</v>
      </c>
      <c r="BF108" s="395">
        <v>0</v>
      </c>
      <c r="BG108" s="395">
        <v>0</v>
      </c>
      <c r="BH108" s="395">
        <v>0</v>
      </c>
      <c r="BI108" s="395">
        <v>0</v>
      </c>
      <c r="BJ108" s="395">
        <v>0</v>
      </c>
      <c r="BK108" s="395">
        <v>0</v>
      </c>
      <c r="BL108" s="395">
        <v>0</v>
      </c>
      <c r="BM108" s="395">
        <v>0</v>
      </c>
      <c r="BN108" s="395">
        <v>65465</v>
      </c>
      <c r="BO108" s="395">
        <v>0</v>
      </c>
      <c r="BP108" s="395">
        <v>65465</v>
      </c>
      <c r="BQ108" s="395">
        <v>0</v>
      </c>
      <c r="BR108" s="395">
        <v>0</v>
      </c>
      <c r="BS108" s="395">
        <v>0</v>
      </c>
      <c r="BT108" s="395">
        <v>0</v>
      </c>
      <c r="BU108" s="395">
        <v>0</v>
      </c>
      <c r="BV108" s="395">
        <v>0</v>
      </c>
      <c r="BW108" s="395">
        <v>0</v>
      </c>
      <c r="BX108" s="395">
        <v>0</v>
      </c>
      <c r="BY108" s="395">
        <v>0</v>
      </c>
      <c r="BZ108" s="395">
        <v>0</v>
      </c>
      <c r="CA108" s="395">
        <v>0</v>
      </c>
      <c r="CB108" s="395">
        <v>0</v>
      </c>
      <c r="CC108" s="395">
        <v>0</v>
      </c>
      <c r="CD108" s="395">
        <v>0</v>
      </c>
      <c r="CE108" s="395">
        <v>0</v>
      </c>
      <c r="CF108" s="395">
        <v>0</v>
      </c>
      <c r="CG108" s="395">
        <v>0</v>
      </c>
      <c r="CH108" s="395">
        <v>0</v>
      </c>
    </row>
    <row r="109" spans="1:86" s="357" customFormat="1">
      <c r="A109" s="489" t="s">
        <v>825</v>
      </c>
      <c r="B109" s="354" t="s">
        <v>667</v>
      </c>
      <c r="C109" s="355" t="s">
        <v>114</v>
      </c>
      <c r="D109" s="355" t="s">
        <v>170</v>
      </c>
      <c r="E109" s="472">
        <v>2134</v>
      </c>
      <c r="F109" s="395">
        <v>531691</v>
      </c>
      <c r="G109" s="395">
        <v>0</v>
      </c>
      <c r="H109" s="395">
        <v>5617</v>
      </c>
      <c r="I109" s="395">
        <v>0</v>
      </c>
      <c r="J109" s="395">
        <v>8100</v>
      </c>
      <c r="K109" s="395">
        <v>0</v>
      </c>
      <c r="L109" s="395">
        <v>1015</v>
      </c>
      <c r="M109" s="395">
        <v>34500</v>
      </c>
      <c r="N109" s="395">
        <v>700</v>
      </c>
      <c r="O109" s="395">
        <v>0</v>
      </c>
      <c r="P109" s="395">
        <v>0</v>
      </c>
      <c r="Q109" s="395">
        <v>6000</v>
      </c>
      <c r="R109" s="395">
        <v>2500</v>
      </c>
      <c r="S109" s="395">
        <v>0</v>
      </c>
      <c r="T109" s="395">
        <v>33484</v>
      </c>
      <c r="U109" s="395">
        <v>623607</v>
      </c>
      <c r="V109" s="395">
        <v>254770</v>
      </c>
      <c r="W109" s="395">
        <v>0</v>
      </c>
      <c r="X109" s="395">
        <v>107646</v>
      </c>
      <c r="Y109" s="395">
        <v>13545</v>
      </c>
      <c r="Z109" s="395">
        <v>24361</v>
      </c>
      <c r="AA109" s="395">
        <v>0</v>
      </c>
      <c r="AB109" s="395">
        <v>33918</v>
      </c>
      <c r="AC109" s="395">
        <v>1832</v>
      </c>
      <c r="AD109" s="395">
        <v>4000</v>
      </c>
      <c r="AE109" s="395">
        <v>5534</v>
      </c>
      <c r="AF109" s="395">
        <v>2286</v>
      </c>
      <c r="AG109" s="395">
        <v>8697</v>
      </c>
      <c r="AH109" s="395">
        <v>212</v>
      </c>
      <c r="AI109" s="395">
        <v>0</v>
      </c>
      <c r="AJ109" s="395">
        <v>1450</v>
      </c>
      <c r="AK109" s="395">
        <v>10450</v>
      </c>
      <c r="AL109" s="395">
        <v>14280</v>
      </c>
      <c r="AM109" s="395">
        <v>5342</v>
      </c>
      <c r="AN109" s="395">
        <v>20909</v>
      </c>
      <c r="AO109" s="395">
        <v>7415</v>
      </c>
      <c r="AP109" s="395">
        <v>0</v>
      </c>
      <c r="AQ109" s="395">
        <v>8583</v>
      </c>
      <c r="AR109" s="395">
        <v>2525</v>
      </c>
      <c r="AS109" s="395">
        <v>3800</v>
      </c>
      <c r="AT109" s="395">
        <v>33084</v>
      </c>
      <c r="AU109" s="395">
        <v>5000</v>
      </c>
      <c r="AV109" s="395">
        <v>22467</v>
      </c>
      <c r="AW109" s="395">
        <v>14927</v>
      </c>
      <c r="AX109" s="395">
        <v>0</v>
      </c>
      <c r="AY109" s="395">
        <v>0</v>
      </c>
      <c r="AZ109" s="395">
        <v>607033</v>
      </c>
      <c r="BA109" s="395">
        <v>16574</v>
      </c>
      <c r="BB109" s="395">
        <v>-10874</v>
      </c>
      <c r="BC109" s="395">
        <v>5700</v>
      </c>
      <c r="BD109" s="395">
        <v>0</v>
      </c>
      <c r="BE109" s="395">
        <v>0</v>
      </c>
      <c r="BF109" s="395">
        <v>0</v>
      </c>
      <c r="BG109" s="395">
        <v>0</v>
      </c>
      <c r="BH109" s="395">
        <v>0</v>
      </c>
      <c r="BI109" s="395">
        <v>0</v>
      </c>
      <c r="BJ109" s="395">
        <v>0</v>
      </c>
      <c r="BK109" s="395">
        <v>0</v>
      </c>
      <c r="BL109" s="395">
        <v>0</v>
      </c>
      <c r="BM109" s="395">
        <v>0</v>
      </c>
      <c r="BN109" s="395">
        <v>5700</v>
      </c>
      <c r="BO109" s="395">
        <v>0</v>
      </c>
      <c r="BP109" s="395">
        <v>5700</v>
      </c>
      <c r="BQ109" s="395">
        <v>0</v>
      </c>
      <c r="BR109" s="395">
        <v>0</v>
      </c>
      <c r="BS109" s="395">
        <v>0</v>
      </c>
      <c r="BT109" s="395">
        <v>5083</v>
      </c>
      <c r="BU109" s="395">
        <v>0</v>
      </c>
      <c r="BV109" s="395">
        <v>0</v>
      </c>
      <c r="BW109" s="395">
        <v>5083</v>
      </c>
      <c r="BX109" s="395">
        <v>0</v>
      </c>
      <c r="BY109" s="395">
        <v>0</v>
      </c>
      <c r="BZ109" s="395">
        <v>0</v>
      </c>
      <c r="CA109" s="395">
        <v>0</v>
      </c>
      <c r="CB109" s="395">
        <v>0</v>
      </c>
      <c r="CC109" s="395">
        <v>5083</v>
      </c>
      <c r="CD109" s="395">
        <v>1744</v>
      </c>
      <c r="CE109" s="395">
        <v>6827</v>
      </c>
      <c r="CF109" s="395">
        <v>6827</v>
      </c>
      <c r="CG109" s="395">
        <v>0</v>
      </c>
      <c r="CH109" s="395">
        <v>6827</v>
      </c>
    </row>
    <row r="110" spans="1:86" s="357" customFormat="1">
      <c r="A110" s="489" t="s">
        <v>825</v>
      </c>
      <c r="B110" s="354" t="s">
        <v>668</v>
      </c>
      <c r="C110" s="355" t="s">
        <v>115</v>
      </c>
      <c r="D110" s="355" t="s">
        <v>170</v>
      </c>
      <c r="E110" s="472">
        <v>2148</v>
      </c>
      <c r="F110" s="395">
        <v>1180246</v>
      </c>
      <c r="G110" s="395">
        <v>0</v>
      </c>
      <c r="H110" s="395">
        <v>11257</v>
      </c>
      <c r="I110" s="395">
        <v>0</v>
      </c>
      <c r="J110" s="395">
        <v>61829</v>
      </c>
      <c r="K110" s="395">
        <v>0</v>
      </c>
      <c r="L110" s="395">
        <v>5000</v>
      </c>
      <c r="M110" s="395">
        <v>3600</v>
      </c>
      <c r="N110" s="395">
        <v>0</v>
      </c>
      <c r="O110" s="395">
        <v>2500</v>
      </c>
      <c r="P110" s="395">
        <v>750</v>
      </c>
      <c r="Q110" s="395">
        <v>3500</v>
      </c>
      <c r="R110" s="395">
        <v>0</v>
      </c>
      <c r="S110" s="395">
        <v>7200</v>
      </c>
      <c r="T110" s="395">
        <v>55204</v>
      </c>
      <c r="U110" s="395">
        <v>1331086</v>
      </c>
      <c r="V110" s="395">
        <v>682802</v>
      </c>
      <c r="W110" s="395">
        <v>0</v>
      </c>
      <c r="X110" s="395">
        <v>193386</v>
      </c>
      <c r="Y110" s="395">
        <v>46502</v>
      </c>
      <c r="Z110" s="395">
        <v>66976</v>
      </c>
      <c r="AA110" s="395">
        <v>0</v>
      </c>
      <c r="AB110" s="395">
        <v>23518</v>
      </c>
      <c r="AC110" s="395">
        <v>1375</v>
      </c>
      <c r="AD110" s="395">
        <v>8420</v>
      </c>
      <c r="AE110" s="395">
        <v>16903</v>
      </c>
      <c r="AF110" s="395">
        <v>6477</v>
      </c>
      <c r="AG110" s="395">
        <v>14321</v>
      </c>
      <c r="AH110" s="395">
        <v>1500</v>
      </c>
      <c r="AI110" s="395">
        <v>2250</v>
      </c>
      <c r="AJ110" s="395">
        <v>3000</v>
      </c>
      <c r="AK110" s="395">
        <v>18000</v>
      </c>
      <c r="AL110" s="395">
        <v>17825</v>
      </c>
      <c r="AM110" s="395">
        <v>5309</v>
      </c>
      <c r="AN110" s="395">
        <v>46849</v>
      </c>
      <c r="AO110" s="395">
        <v>18602</v>
      </c>
      <c r="AP110" s="395">
        <v>0</v>
      </c>
      <c r="AQ110" s="395">
        <v>22409</v>
      </c>
      <c r="AR110" s="395">
        <v>8125</v>
      </c>
      <c r="AS110" s="395">
        <v>0</v>
      </c>
      <c r="AT110" s="395">
        <v>77350</v>
      </c>
      <c r="AU110" s="395">
        <v>10000</v>
      </c>
      <c r="AV110" s="395">
        <v>20414</v>
      </c>
      <c r="AW110" s="395">
        <v>17647</v>
      </c>
      <c r="AX110" s="395">
        <v>0</v>
      </c>
      <c r="AY110" s="395">
        <v>0</v>
      </c>
      <c r="AZ110" s="395">
        <v>1329960</v>
      </c>
      <c r="BA110" s="395">
        <v>1126</v>
      </c>
      <c r="BB110" s="395">
        <v>50853</v>
      </c>
      <c r="BC110" s="395">
        <v>51979</v>
      </c>
      <c r="BD110" s="395">
        <v>0</v>
      </c>
      <c r="BE110" s="395">
        <v>0</v>
      </c>
      <c r="BF110" s="395">
        <v>0</v>
      </c>
      <c r="BG110" s="395">
        <v>0</v>
      </c>
      <c r="BH110" s="395">
        <v>0</v>
      </c>
      <c r="BI110" s="395">
        <v>0</v>
      </c>
      <c r="BJ110" s="395">
        <v>0</v>
      </c>
      <c r="BK110" s="395">
        <v>0</v>
      </c>
      <c r="BL110" s="395">
        <v>0</v>
      </c>
      <c r="BM110" s="395">
        <v>0</v>
      </c>
      <c r="BN110" s="395">
        <v>51979</v>
      </c>
      <c r="BO110" s="395">
        <v>0</v>
      </c>
      <c r="BP110" s="395">
        <v>51979</v>
      </c>
      <c r="BQ110" s="395">
        <v>0</v>
      </c>
      <c r="BR110" s="395">
        <v>0</v>
      </c>
      <c r="BS110" s="395">
        <v>0</v>
      </c>
      <c r="BT110" s="395">
        <v>7375</v>
      </c>
      <c r="BU110" s="395">
        <v>0</v>
      </c>
      <c r="BV110" s="395">
        <v>0</v>
      </c>
      <c r="BW110" s="395">
        <v>7375</v>
      </c>
      <c r="BX110" s="395">
        <v>0</v>
      </c>
      <c r="BY110" s="395">
        <v>8404</v>
      </c>
      <c r="BZ110" s="395">
        <v>0</v>
      </c>
      <c r="CA110" s="395">
        <v>0</v>
      </c>
      <c r="CB110" s="395">
        <v>8404</v>
      </c>
      <c r="CC110" s="395">
        <v>-1029</v>
      </c>
      <c r="CD110" s="395">
        <v>1029</v>
      </c>
      <c r="CE110" s="395">
        <v>0</v>
      </c>
      <c r="CF110" s="395">
        <v>0</v>
      </c>
      <c r="CG110" s="395">
        <v>0</v>
      </c>
      <c r="CH110" s="395">
        <v>0</v>
      </c>
    </row>
    <row r="111" spans="1:86" s="357" customFormat="1">
      <c r="A111" s="489" t="s">
        <v>825</v>
      </c>
      <c r="B111" s="354" t="s">
        <v>669</v>
      </c>
      <c r="C111" s="355" t="s">
        <v>116</v>
      </c>
      <c r="D111" s="355" t="s">
        <v>170</v>
      </c>
      <c r="E111" s="472">
        <v>2081</v>
      </c>
      <c r="F111" s="395">
        <v>753133</v>
      </c>
      <c r="G111" s="395">
        <v>0</v>
      </c>
      <c r="H111" s="395">
        <v>25855</v>
      </c>
      <c r="I111" s="395">
        <v>0</v>
      </c>
      <c r="J111" s="395">
        <v>27791</v>
      </c>
      <c r="K111" s="395">
        <v>1764</v>
      </c>
      <c r="L111" s="395">
        <v>0</v>
      </c>
      <c r="M111" s="395">
        <v>2173</v>
      </c>
      <c r="N111" s="395">
        <v>0</v>
      </c>
      <c r="O111" s="395">
        <v>0</v>
      </c>
      <c r="P111" s="395">
        <v>0</v>
      </c>
      <c r="Q111" s="395">
        <v>6000</v>
      </c>
      <c r="R111" s="395">
        <v>0</v>
      </c>
      <c r="S111" s="395">
        <v>0</v>
      </c>
      <c r="T111" s="395">
        <v>43079</v>
      </c>
      <c r="U111" s="395">
        <v>859795</v>
      </c>
      <c r="V111" s="395">
        <v>367039</v>
      </c>
      <c r="W111" s="395">
        <v>0</v>
      </c>
      <c r="X111" s="395">
        <v>168828</v>
      </c>
      <c r="Y111" s="395">
        <v>34747</v>
      </c>
      <c r="Z111" s="395">
        <v>67723</v>
      </c>
      <c r="AA111" s="395">
        <v>1764</v>
      </c>
      <c r="AB111" s="395">
        <v>13592</v>
      </c>
      <c r="AC111" s="395">
        <v>3196</v>
      </c>
      <c r="AD111" s="395">
        <v>4800</v>
      </c>
      <c r="AE111" s="395">
        <v>9618</v>
      </c>
      <c r="AF111" s="395">
        <v>3362</v>
      </c>
      <c r="AG111" s="395">
        <v>10257</v>
      </c>
      <c r="AH111" s="395">
        <v>645</v>
      </c>
      <c r="AI111" s="395">
        <v>910</v>
      </c>
      <c r="AJ111" s="395">
        <v>2700</v>
      </c>
      <c r="AK111" s="395">
        <v>20500</v>
      </c>
      <c r="AL111" s="395">
        <v>20303</v>
      </c>
      <c r="AM111" s="395">
        <v>8767</v>
      </c>
      <c r="AN111" s="395">
        <v>26716</v>
      </c>
      <c r="AO111" s="395">
        <v>16569</v>
      </c>
      <c r="AP111" s="395">
        <v>0</v>
      </c>
      <c r="AQ111" s="395">
        <v>10289</v>
      </c>
      <c r="AR111" s="395">
        <v>5190</v>
      </c>
      <c r="AS111" s="395">
        <v>400</v>
      </c>
      <c r="AT111" s="395">
        <v>40500</v>
      </c>
      <c r="AU111" s="395">
        <v>4000</v>
      </c>
      <c r="AV111" s="395">
        <v>28669</v>
      </c>
      <c r="AW111" s="395">
        <v>18875</v>
      </c>
      <c r="AX111" s="395">
        <v>0</v>
      </c>
      <c r="AY111" s="395">
        <v>6263</v>
      </c>
      <c r="AZ111" s="395">
        <v>896222</v>
      </c>
      <c r="BA111" s="395">
        <v>-36427</v>
      </c>
      <c r="BB111" s="395">
        <v>-42667</v>
      </c>
      <c r="BC111" s="395">
        <v>-79094</v>
      </c>
      <c r="BD111" s="395">
        <v>0</v>
      </c>
      <c r="BE111" s="395">
        <v>10700</v>
      </c>
      <c r="BF111" s="395">
        <v>10700</v>
      </c>
      <c r="BG111" s="395">
        <v>7965</v>
      </c>
      <c r="BH111" s="395">
        <v>700</v>
      </c>
      <c r="BI111" s="395">
        <v>8665</v>
      </c>
      <c r="BJ111" s="395">
        <v>2035</v>
      </c>
      <c r="BK111" s="395">
        <v>8696</v>
      </c>
      <c r="BL111" s="395">
        <v>10731</v>
      </c>
      <c r="BM111" s="395">
        <v>0</v>
      </c>
      <c r="BN111" s="395">
        <v>-79094</v>
      </c>
      <c r="BO111" s="395">
        <v>10731</v>
      </c>
      <c r="BP111" s="395">
        <v>-68363</v>
      </c>
      <c r="BQ111" s="395">
        <v>0</v>
      </c>
      <c r="BR111" s="395">
        <v>0</v>
      </c>
      <c r="BS111" s="395">
        <v>0</v>
      </c>
      <c r="BT111" s="395">
        <v>5519</v>
      </c>
      <c r="BU111" s="395">
        <v>0</v>
      </c>
      <c r="BV111" s="395">
        <v>6263</v>
      </c>
      <c r="BW111" s="395">
        <v>11782</v>
      </c>
      <c r="BX111" s="395">
        <v>0</v>
      </c>
      <c r="BY111" s="395">
        <v>11763</v>
      </c>
      <c r="BZ111" s="395">
        <v>0</v>
      </c>
      <c r="CA111" s="395">
        <v>0</v>
      </c>
      <c r="CB111" s="395">
        <v>11763</v>
      </c>
      <c r="CC111" s="395">
        <v>19</v>
      </c>
      <c r="CD111" s="395">
        <v>0</v>
      </c>
      <c r="CE111" s="395">
        <v>19</v>
      </c>
      <c r="CF111" s="395">
        <v>19</v>
      </c>
      <c r="CG111" s="395">
        <v>0</v>
      </c>
      <c r="CH111" s="395">
        <v>19</v>
      </c>
    </row>
    <row r="112" spans="1:86" s="357" customFormat="1">
      <c r="A112" s="489" t="s">
        <v>825</v>
      </c>
      <c r="B112" s="354" t="s">
        <v>670</v>
      </c>
      <c r="C112" s="355" t="s">
        <v>117</v>
      </c>
      <c r="D112" s="355" t="s">
        <v>169</v>
      </c>
      <c r="E112" s="472">
        <v>1000</v>
      </c>
      <c r="F112" s="395">
        <v>401466</v>
      </c>
      <c r="G112" s="395">
        <v>0</v>
      </c>
      <c r="H112" s="395">
        <v>205303</v>
      </c>
      <c r="I112" s="395">
        <v>0</v>
      </c>
      <c r="J112" s="395">
        <v>4000</v>
      </c>
      <c r="K112" s="395">
        <v>0</v>
      </c>
      <c r="L112" s="395">
        <v>0</v>
      </c>
      <c r="M112" s="395">
        <v>37896</v>
      </c>
      <c r="N112" s="395">
        <v>10700</v>
      </c>
      <c r="O112" s="395">
        <v>0</v>
      </c>
      <c r="P112" s="395">
        <v>0</v>
      </c>
      <c r="Q112" s="395">
        <v>0</v>
      </c>
      <c r="R112" s="395">
        <v>0</v>
      </c>
      <c r="S112" s="395">
        <v>0</v>
      </c>
      <c r="T112" s="395">
        <v>0</v>
      </c>
      <c r="U112" s="395">
        <v>659365</v>
      </c>
      <c r="V112" s="395">
        <v>212936</v>
      </c>
      <c r="W112" s="395">
        <v>0</v>
      </c>
      <c r="X112" s="395">
        <v>183253</v>
      </c>
      <c r="Y112" s="395">
        <v>13999</v>
      </c>
      <c r="Z112" s="395">
        <v>32308</v>
      </c>
      <c r="AA112" s="395">
        <v>16740</v>
      </c>
      <c r="AB112" s="395">
        <v>5969</v>
      </c>
      <c r="AC112" s="395">
        <v>3600</v>
      </c>
      <c r="AD112" s="395">
        <v>4000</v>
      </c>
      <c r="AE112" s="395">
        <v>8047</v>
      </c>
      <c r="AF112" s="395">
        <v>1734</v>
      </c>
      <c r="AG112" s="395">
        <v>5000</v>
      </c>
      <c r="AH112" s="395">
        <v>954</v>
      </c>
      <c r="AI112" s="395">
        <v>22660</v>
      </c>
      <c r="AJ112" s="395">
        <v>3000</v>
      </c>
      <c r="AK112" s="395">
        <v>18400</v>
      </c>
      <c r="AL112" s="395">
        <v>16080</v>
      </c>
      <c r="AM112" s="395">
        <v>7534</v>
      </c>
      <c r="AN112" s="395">
        <v>2933</v>
      </c>
      <c r="AO112" s="395">
        <v>2114</v>
      </c>
      <c r="AP112" s="395">
        <v>0</v>
      </c>
      <c r="AQ112" s="395">
        <v>7264</v>
      </c>
      <c r="AR112" s="395">
        <v>1183</v>
      </c>
      <c r="AS112" s="395">
        <v>0</v>
      </c>
      <c r="AT112" s="395">
        <v>10800</v>
      </c>
      <c r="AU112" s="395">
        <v>21000</v>
      </c>
      <c r="AV112" s="395">
        <v>36506</v>
      </c>
      <c r="AW112" s="395">
        <v>31980</v>
      </c>
      <c r="AX112" s="395">
        <v>0</v>
      </c>
      <c r="AY112" s="395">
        <v>0</v>
      </c>
      <c r="AZ112" s="395">
        <v>669994</v>
      </c>
      <c r="BA112" s="395">
        <v>-10629</v>
      </c>
      <c r="BB112" s="395">
        <v>118291</v>
      </c>
      <c r="BC112" s="395">
        <v>107662</v>
      </c>
      <c r="BD112" s="395">
        <v>0</v>
      </c>
      <c r="BE112" s="395">
        <v>0</v>
      </c>
      <c r="BF112" s="395">
        <v>0</v>
      </c>
      <c r="BG112" s="395">
        <v>0</v>
      </c>
      <c r="BH112" s="395">
        <v>0</v>
      </c>
      <c r="BI112" s="395">
        <v>0</v>
      </c>
      <c r="BJ112" s="395">
        <v>0</v>
      </c>
      <c r="BK112" s="395">
        <v>0</v>
      </c>
      <c r="BL112" s="395">
        <v>0</v>
      </c>
      <c r="BM112" s="395">
        <v>0</v>
      </c>
      <c r="BN112" s="395">
        <v>107662</v>
      </c>
      <c r="BO112" s="395">
        <v>0</v>
      </c>
      <c r="BP112" s="395">
        <v>107662</v>
      </c>
      <c r="BQ112" s="395">
        <v>0</v>
      </c>
      <c r="BR112" s="395">
        <v>0</v>
      </c>
      <c r="BS112" s="395">
        <v>0</v>
      </c>
      <c r="BT112" s="395">
        <v>4675</v>
      </c>
      <c r="BU112" s="395">
        <v>0</v>
      </c>
      <c r="BV112" s="395">
        <v>0</v>
      </c>
      <c r="BW112" s="395">
        <v>4675</v>
      </c>
      <c r="BX112" s="395">
        <v>0</v>
      </c>
      <c r="BY112" s="395">
        <v>0</v>
      </c>
      <c r="BZ112" s="395">
        <v>0</v>
      </c>
      <c r="CA112" s="395">
        <v>0</v>
      </c>
      <c r="CB112" s="395">
        <v>0</v>
      </c>
      <c r="CC112" s="395">
        <v>4675</v>
      </c>
      <c r="CD112" s="395">
        <v>36148</v>
      </c>
      <c r="CE112" s="395">
        <v>40823</v>
      </c>
      <c r="CF112" s="395">
        <v>40823</v>
      </c>
      <c r="CG112" s="395">
        <v>0</v>
      </c>
      <c r="CH112" s="395">
        <v>40823</v>
      </c>
    </row>
    <row r="113" spans="1:86" s="357" customFormat="1">
      <c r="A113" s="489" t="s">
        <v>825</v>
      </c>
      <c r="B113" s="354" t="s">
        <v>671</v>
      </c>
      <c r="C113" s="355" t="s">
        <v>118</v>
      </c>
      <c r="D113" s="355" t="s">
        <v>170</v>
      </c>
      <c r="E113" s="472">
        <v>2057</v>
      </c>
      <c r="F113" s="395">
        <v>2190124</v>
      </c>
      <c r="G113" s="395">
        <v>0</v>
      </c>
      <c r="H113" s="395">
        <v>17036</v>
      </c>
      <c r="I113" s="395">
        <v>0</v>
      </c>
      <c r="J113" s="395">
        <v>219675</v>
      </c>
      <c r="K113" s="395">
        <v>10063</v>
      </c>
      <c r="L113" s="395">
        <v>0</v>
      </c>
      <c r="M113" s="395">
        <v>64000</v>
      </c>
      <c r="N113" s="395">
        <v>5500</v>
      </c>
      <c r="O113" s="395">
        <v>0</v>
      </c>
      <c r="P113" s="395">
        <v>0</v>
      </c>
      <c r="Q113" s="395">
        <v>7000</v>
      </c>
      <c r="R113" s="395">
        <v>0</v>
      </c>
      <c r="S113" s="395">
        <v>0</v>
      </c>
      <c r="T113" s="395">
        <v>82481</v>
      </c>
      <c r="U113" s="395">
        <v>2595879</v>
      </c>
      <c r="V113" s="395">
        <v>988174</v>
      </c>
      <c r="W113" s="395">
        <v>0</v>
      </c>
      <c r="X113" s="395">
        <v>630740</v>
      </c>
      <c r="Y113" s="395">
        <v>77107</v>
      </c>
      <c r="Z113" s="395">
        <v>120864</v>
      </c>
      <c r="AA113" s="395">
        <v>0</v>
      </c>
      <c r="AB113" s="395">
        <v>10943</v>
      </c>
      <c r="AC113" s="395">
        <v>8000</v>
      </c>
      <c r="AD113" s="395">
        <v>10000</v>
      </c>
      <c r="AE113" s="395">
        <v>28448</v>
      </c>
      <c r="AF113" s="395">
        <v>10302</v>
      </c>
      <c r="AG113" s="395">
        <v>10000</v>
      </c>
      <c r="AH113" s="395">
        <v>500</v>
      </c>
      <c r="AI113" s="395">
        <v>0</v>
      </c>
      <c r="AJ113" s="395">
        <v>12000</v>
      </c>
      <c r="AK113" s="395">
        <v>38000</v>
      </c>
      <c r="AL113" s="395">
        <v>54451</v>
      </c>
      <c r="AM113" s="395">
        <v>15050</v>
      </c>
      <c r="AN113" s="395">
        <v>104280</v>
      </c>
      <c r="AO113" s="395">
        <v>25000</v>
      </c>
      <c r="AP113" s="395">
        <v>0</v>
      </c>
      <c r="AQ113" s="395">
        <v>42900</v>
      </c>
      <c r="AR113" s="395">
        <v>12693</v>
      </c>
      <c r="AS113" s="395">
        <v>156700</v>
      </c>
      <c r="AT113" s="395">
        <v>120591</v>
      </c>
      <c r="AU113" s="395">
        <v>1000</v>
      </c>
      <c r="AV113" s="395">
        <v>62456</v>
      </c>
      <c r="AW113" s="395">
        <v>33769</v>
      </c>
      <c r="AX113" s="395">
        <v>0</v>
      </c>
      <c r="AY113" s="395">
        <v>10000</v>
      </c>
      <c r="AZ113" s="395">
        <v>2583968</v>
      </c>
      <c r="BA113" s="395">
        <v>11911</v>
      </c>
      <c r="BB113" s="395">
        <v>24940</v>
      </c>
      <c r="BC113" s="395">
        <v>36851</v>
      </c>
      <c r="BD113" s="395">
        <v>54547</v>
      </c>
      <c r="BE113" s="395">
        <v>0</v>
      </c>
      <c r="BF113" s="395">
        <v>54547</v>
      </c>
      <c r="BG113" s="395">
        <v>0</v>
      </c>
      <c r="BH113" s="395">
        <v>54547</v>
      </c>
      <c r="BI113" s="395">
        <v>54547</v>
      </c>
      <c r="BJ113" s="395">
        <v>0</v>
      </c>
      <c r="BK113" s="395">
        <v>38421</v>
      </c>
      <c r="BL113" s="395">
        <v>38421</v>
      </c>
      <c r="BM113" s="395">
        <v>0</v>
      </c>
      <c r="BN113" s="395">
        <v>36851</v>
      </c>
      <c r="BO113" s="395">
        <v>38421</v>
      </c>
      <c r="BP113" s="395">
        <v>75272</v>
      </c>
      <c r="BQ113" s="395">
        <v>0</v>
      </c>
      <c r="BR113" s="395">
        <v>0</v>
      </c>
      <c r="BS113" s="395">
        <v>0</v>
      </c>
      <c r="BT113" s="395">
        <v>9695</v>
      </c>
      <c r="BU113" s="395">
        <v>0</v>
      </c>
      <c r="BV113" s="395">
        <v>10000</v>
      </c>
      <c r="BW113" s="395">
        <v>19695</v>
      </c>
      <c r="BX113" s="395">
        <v>0</v>
      </c>
      <c r="BY113" s="395">
        <v>19695</v>
      </c>
      <c r="BZ113" s="395">
        <v>0</v>
      </c>
      <c r="CA113" s="395">
        <v>0</v>
      </c>
      <c r="CB113" s="395">
        <v>19695</v>
      </c>
      <c r="CC113" s="395">
        <v>0</v>
      </c>
      <c r="CD113" s="395">
        <v>0</v>
      </c>
      <c r="CE113" s="395">
        <v>0</v>
      </c>
      <c r="CF113" s="395">
        <v>0</v>
      </c>
      <c r="CG113" s="395">
        <v>0</v>
      </c>
      <c r="CH113" s="395">
        <v>0</v>
      </c>
    </row>
    <row r="114" spans="1:86" s="357" customFormat="1">
      <c r="A114" s="489" t="s">
        <v>825</v>
      </c>
      <c r="B114" s="354" t="s">
        <v>672</v>
      </c>
      <c r="C114" s="355" t="s">
        <v>119</v>
      </c>
      <c r="D114" s="355" t="s">
        <v>170</v>
      </c>
      <c r="E114" s="472">
        <v>2058</v>
      </c>
      <c r="F114" s="395">
        <v>1688799</v>
      </c>
      <c r="G114" s="395">
        <v>0</v>
      </c>
      <c r="H114" s="395">
        <v>7596</v>
      </c>
      <c r="I114" s="395">
        <v>0</v>
      </c>
      <c r="J114" s="395">
        <v>78644</v>
      </c>
      <c r="K114" s="395">
        <v>10659</v>
      </c>
      <c r="L114" s="395">
        <v>0</v>
      </c>
      <c r="M114" s="395">
        <v>14100</v>
      </c>
      <c r="N114" s="395">
        <v>9000</v>
      </c>
      <c r="O114" s="395">
        <v>0</v>
      </c>
      <c r="P114" s="395">
        <v>0</v>
      </c>
      <c r="Q114" s="395">
        <v>0</v>
      </c>
      <c r="R114" s="395">
        <v>0</v>
      </c>
      <c r="S114" s="395">
        <v>0</v>
      </c>
      <c r="T114" s="395">
        <v>82410</v>
      </c>
      <c r="U114" s="395">
        <v>1891208</v>
      </c>
      <c r="V114" s="395">
        <v>906430</v>
      </c>
      <c r="W114" s="395">
        <v>0</v>
      </c>
      <c r="X114" s="395">
        <v>390645</v>
      </c>
      <c r="Y114" s="395">
        <v>69113</v>
      </c>
      <c r="Z114" s="395">
        <v>85060</v>
      </c>
      <c r="AA114" s="395">
        <v>0</v>
      </c>
      <c r="AB114" s="395">
        <v>30627</v>
      </c>
      <c r="AC114" s="395">
        <v>8678</v>
      </c>
      <c r="AD114" s="395">
        <v>5300</v>
      </c>
      <c r="AE114" s="395">
        <v>26559</v>
      </c>
      <c r="AF114" s="395">
        <v>9284</v>
      </c>
      <c r="AG114" s="395">
        <v>13155</v>
      </c>
      <c r="AH114" s="395">
        <v>1165</v>
      </c>
      <c r="AI114" s="395">
        <v>0</v>
      </c>
      <c r="AJ114" s="395">
        <v>4775</v>
      </c>
      <c r="AK114" s="395">
        <v>23000</v>
      </c>
      <c r="AL114" s="395">
        <v>32980</v>
      </c>
      <c r="AM114" s="395">
        <v>11770</v>
      </c>
      <c r="AN114" s="395">
        <v>58375</v>
      </c>
      <c r="AO114" s="395">
        <v>21304</v>
      </c>
      <c r="AP114" s="395">
        <v>0</v>
      </c>
      <c r="AQ114" s="395">
        <v>11661</v>
      </c>
      <c r="AR114" s="395">
        <v>10558</v>
      </c>
      <c r="AS114" s="395">
        <v>0</v>
      </c>
      <c r="AT114" s="395">
        <v>104452</v>
      </c>
      <c r="AU114" s="395">
        <v>7000</v>
      </c>
      <c r="AV114" s="395">
        <v>41324</v>
      </c>
      <c r="AW114" s="395">
        <v>24518</v>
      </c>
      <c r="AX114" s="395">
        <v>0</v>
      </c>
      <c r="AY114" s="395">
        <v>0</v>
      </c>
      <c r="AZ114" s="395">
        <v>1897733</v>
      </c>
      <c r="BA114" s="395">
        <v>-6525</v>
      </c>
      <c r="BB114" s="395">
        <v>103392</v>
      </c>
      <c r="BC114" s="395">
        <v>96867</v>
      </c>
      <c r="BD114" s="395">
        <v>0</v>
      </c>
      <c r="BE114" s="395">
        <v>0</v>
      </c>
      <c r="BF114" s="395">
        <v>0</v>
      </c>
      <c r="BG114" s="395">
        <v>0</v>
      </c>
      <c r="BH114" s="395">
        <v>0</v>
      </c>
      <c r="BI114" s="395">
        <v>0</v>
      </c>
      <c r="BJ114" s="395">
        <v>0</v>
      </c>
      <c r="BK114" s="395">
        <v>0</v>
      </c>
      <c r="BL114" s="395">
        <v>0</v>
      </c>
      <c r="BM114" s="395">
        <v>0</v>
      </c>
      <c r="BN114" s="395">
        <v>96867</v>
      </c>
      <c r="BO114" s="395">
        <v>0</v>
      </c>
      <c r="BP114" s="395">
        <v>96867</v>
      </c>
      <c r="BQ114" s="395">
        <v>0</v>
      </c>
      <c r="BR114" s="395">
        <v>0</v>
      </c>
      <c r="BS114" s="395">
        <v>0</v>
      </c>
      <c r="BT114" s="395">
        <v>9042</v>
      </c>
      <c r="BU114" s="395">
        <v>0</v>
      </c>
      <c r="BV114" s="395">
        <v>0</v>
      </c>
      <c r="BW114" s="395">
        <v>9042</v>
      </c>
      <c r="BX114" s="395">
        <v>0</v>
      </c>
      <c r="BY114" s="395">
        <v>9500</v>
      </c>
      <c r="BZ114" s="395">
        <v>0</v>
      </c>
      <c r="CA114" s="395">
        <v>0</v>
      </c>
      <c r="CB114" s="395">
        <v>9500</v>
      </c>
      <c r="CC114" s="395">
        <v>-458</v>
      </c>
      <c r="CD114" s="395">
        <v>532</v>
      </c>
      <c r="CE114" s="395">
        <v>74</v>
      </c>
      <c r="CF114" s="395">
        <v>74</v>
      </c>
      <c r="CG114" s="395">
        <v>0</v>
      </c>
      <c r="CH114" s="395">
        <v>74</v>
      </c>
    </row>
    <row r="115" spans="1:86" s="357" customFormat="1">
      <c r="A115" s="489" t="s">
        <v>825</v>
      </c>
      <c r="B115" s="354" t="s">
        <v>673</v>
      </c>
      <c r="C115" s="355" t="s">
        <v>120</v>
      </c>
      <c r="D115" s="355" t="s">
        <v>171</v>
      </c>
      <c r="E115" s="472">
        <v>4610</v>
      </c>
      <c r="F115" s="395">
        <v>4316032</v>
      </c>
      <c r="G115" s="395">
        <v>661052</v>
      </c>
      <c r="H115" s="395">
        <v>203343</v>
      </c>
      <c r="I115" s="395">
        <v>0</v>
      </c>
      <c r="J115" s="395">
        <v>241891</v>
      </c>
      <c r="K115" s="395">
        <v>40000</v>
      </c>
      <c r="L115" s="395">
        <v>0</v>
      </c>
      <c r="M115" s="395">
        <v>60000</v>
      </c>
      <c r="N115" s="395">
        <v>125000</v>
      </c>
      <c r="O115" s="395">
        <v>0</v>
      </c>
      <c r="P115" s="395">
        <v>3000</v>
      </c>
      <c r="Q115" s="395">
        <v>50000</v>
      </c>
      <c r="R115" s="395">
        <v>2000</v>
      </c>
      <c r="S115" s="395">
        <v>0</v>
      </c>
      <c r="T115" s="395">
        <v>0</v>
      </c>
      <c r="U115" s="395">
        <v>5702318</v>
      </c>
      <c r="V115" s="395">
        <v>3446857</v>
      </c>
      <c r="W115" s="395">
        <v>0</v>
      </c>
      <c r="X115" s="395">
        <v>801352</v>
      </c>
      <c r="Y115" s="395">
        <v>204031</v>
      </c>
      <c r="Z115" s="395">
        <v>297245</v>
      </c>
      <c r="AA115" s="395">
        <v>109467</v>
      </c>
      <c r="AB115" s="395">
        <v>0</v>
      </c>
      <c r="AC115" s="395">
        <v>9000</v>
      </c>
      <c r="AD115" s="395">
        <v>5000</v>
      </c>
      <c r="AE115" s="395">
        <v>0</v>
      </c>
      <c r="AF115" s="395">
        <v>13005.89</v>
      </c>
      <c r="AG115" s="395">
        <v>45000</v>
      </c>
      <c r="AH115" s="395">
        <v>8720</v>
      </c>
      <c r="AI115" s="395">
        <v>0</v>
      </c>
      <c r="AJ115" s="395">
        <v>8000</v>
      </c>
      <c r="AK115" s="395">
        <v>82000</v>
      </c>
      <c r="AL115" s="395">
        <v>20418</v>
      </c>
      <c r="AM115" s="395">
        <v>26464</v>
      </c>
      <c r="AN115" s="395">
        <v>230000</v>
      </c>
      <c r="AO115" s="395">
        <v>15000</v>
      </c>
      <c r="AP115" s="395">
        <v>86000</v>
      </c>
      <c r="AQ115" s="395">
        <v>18105</v>
      </c>
      <c r="AR115" s="395">
        <v>21995.67</v>
      </c>
      <c r="AS115" s="395">
        <v>0</v>
      </c>
      <c r="AT115" s="395">
        <v>85000</v>
      </c>
      <c r="AU115" s="395">
        <v>10000</v>
      </c>
      <c r="AV115" s="395">
        <v>0</v>
      </c>
      <c r="AW115" s="395">
        <v>55000</v>
      </c>
      <c r="AX115" s="395">
        <v>0</v>
      </c>
      <c r="AY115" s="395">
        <v>0</v>
      </c>
      <c r="AZ115" s="395">
        <v>5597660.5599999996</v>
      </c>
      <c r="BA115" s="395">
        <v>104657.44000000041</v>
      </c>
      <c r="BB115" s="395">
        <v>20178.099999999999</v>
      </c>
      <c r="BC115" s="395">
        <v>124835.54000000042</v>
      </c>
      <c r="BD115" s="395">
        <v>0</v>
      </c>
      <c r="BE115" s="395">
        <v>0</v>
      </c>
      <c r="BF115" s="395">
        <v>0</v>
      </c>
      <c r="BG115" s="395">
        <v>60000</v>
      </c>
      <c r="BH115" s="395">
        <v>0</v>
      </c>
      <c r="BI115" s="395">
        <v>60000</v>
      </c>
      <c r="BJ115" s="395">
        <v>-60000</v>
      </c>
      <c r="BK115" s="395">
        <v>0</v>
      </c>
      <c r="BL115" s="395">
        <v>-60000</v>
      </c>
      <c r="BM115" s="395">
        <v>0</v>
      </c>
      <c r="BN115" s="395">
        <v>124835.54000000042</v>
      </c>
      <c r="BO115" s="395">
        <v>-60000</v>
      </c>
      <c r="BP115" s="395">
        <v>64835.540000000416</v>
      </c>
      <c r="BQ115" s="395">
        <v>0</v>
      </c>
      <c r="BR115" s="395">
        <v>0</v>
      </c>
      <c r="BS115" s="395">
        <v>0</v>
      </c>
      <c r="BT115" s="395">
        <v>0</v>
      </c>
      <c r="BU115" s="395">
        <v>0</v>
      </c>
      <c r="BV115" s="395">
        <v>0</v>
      </c>
      <c r="BW115" s="395">
        <v>0</v>
      </c>
      <c r="BX115" s="395">
        <v>0</v>
      </c>
      <c r="BY115" s="395">
        <v>0</v>
      </c>
      <c r="BZ115" s="395">
        <v>0</v>
      </c>
      <c r="CA115" s="395">
        <v>0</v>
      </c>
      <c r="CB115" s="395">
        <v>0</v>
      </c>
      <c r="CC115" s="395">
        <v>0</v>
      </c>
      <c r="CD115" s="395">
        <v>0</v>
      </c>
      <c r="CE115" s="395">
        <v>0</v>
      </c>
      <c r="CF115" s="395">
        <v>0</v>
      </c>
      <c r="CG115" s="395">
        <v>0</v>
      </c>
      <c r="CH115" s="395">
        <v>0</v>
      </c>
    </row>
    <row r="116" spans="1:86" s="357" customFormat="1">
      <c r="A116" s="489" t="s">
        <v>825</v>
      </c>
      <c r="B116" s="354" t="s">
        <v>678</v>
      </c>
      <c r="C116" s="355" t="s">
        <v>125</v>
      </c>
      <c r="D116" s="355" t="s">
        <v>170</v>
      </c>
      <c r="E116" s="472">
        <v>2200</v>
      </c>
      <c r="F116" s="395">
        <v>903407</v>
      </c>
      <c r="G116" s="395">
        <v>0</v>
      </c>
      <c r="H116" s="395">
        <v>4597</v>
      </c>
      <c r="I116" s="395">
        <v>0</v>
      </c>
      <c r="J116" s="395">
        <v>85280</v>
      </c>
      <c r="K116" s="395">
        <v>4247</v>
      </c>
      <c r="L116" s="395">
        <v>326</v>
      </c>
      <c r="M116" s="395">
        <v>36400</v>
      </c>
      <c r="N116" s="395">
        <v>1000</v>
      </c>
      <c r="O116" s="395">
        <v>0</v>
      </c>
      <c r="P116" s="395">
        <v>0</v>
      </c>
      <c r="Q116" s="395">
        <v>2500</v>
      </c>
      <c r="R116" s="395">
        <v>800</v>
      </c>
      <c r="S116" s="395">
        <v>0</v>
      </c>
      <c r="T116" s="395">
        <v>40006</v>
      </c>
      <c r="U116" s="395">
        <v>1078563</v>
      </c>
      <c r="V116" s="395">
        <v>475219</v>
      </c>
      <c r="W116" s="395">
        <v>0</v>
      </c>
      <c r="X116" s="395">
        <v>209683</v>
      </c>
      <c r="Y116" s="395">
        <v>31000</v>
      </c>
      <c r="Z116" s="395">
        <v>51220</v>
      </c>
      <c r="AA116" s="395">
        <v>0</v>
      </c>
      <c r="AB116" s="395">
        <v>48485</v>
      </c>
      <c r="AC116" s="395">
        <v>3420</v>
      </c>
      <c r="AD116" s="395">
        <v>1500</v>
      </c>
      <c r="AE116" s="395">
        <v>12365</v>
      </c>
      <c r="AF116" s="395">
        <v>4823</v>
      </c>
      <c r="AG116" s="395">
        <v>11500</v>
      </c>
      <c r="AH116" s="395">
        <v>3060</v>
      </c>
      <c r="AI116" s="395">
        <v>0</v>
      </c>
      <c r="AJ116" s="395">
        <v>4000</v>
      </c>
      <c r="AK116" s="395">
        <v>16200</v>
      </c>
      <c r="AL116" s="395">
        <v>11760</v>
      </c>
      <c r="AM116" s="395">
        <v>4100</v>
      </c>
      <c r="AN116" s="395">
        <v>33551</v>
      </c>
      <c r="AO116" s="395">
        <v>5600</v>
      </c>
      <c r="AP116" s="395">
        <v>0</v>
      </c>
      <c r="AQ116" s="395">
        <v>15900</v>
      </c>
      <c r="AR116" s="395">
        <v>10203</v>
      </c>
      <c r="AS116" s="395">
        <v>1720</v>
      </c>
      <c r="AT116" s="395">
        <v>59964</v>
      </c>
      <c r="AU116" s="395">
        <v>2000</v>
      </c>
      <c r="AV116" s="395">
        <v>18404</v>
      </c>
      <c r="AW116" s="395">
        <v>39543</v>
      </c>
      <c r="AX116" s="395">
        <v>0</v>
      </c>
      <c r="AY116" s="395">
        <v>0</v>
      </c>
      <c r="AZ116" s="395">
        <v>1075220</v>
      </c>
      <c r="BA116" s="395">
        <v>3343</v>
      </c>
      <c r="BB116" s="395">
        <v>2400</v>
      </c>
      <c r="BC116" s="395">
        <v>5743</v>
      </c>
      <c r="BD116" s="395">
        <v>0</v>
      </c>
      <c r="BE116" s="395">
        <v>0</v>
      </c>
      <c r="BF116" s="395">
        <v>0</v>
      </c>
      <c r="BG116" s="395">
        <v>0</v>
      </c>
      <c r="BH116" s="395">
        <v>0</v>
      </c>
      <c r="BI116" s="395">
        <v>0</v>
      </c>
      <c r="BJ116" s="395">
        <v>0</v>
      </c>
      <c r="BK116" s="395">
        <v>0</v>
      </c>
      <c r="BL116" s="395">
        <v>0</v>
      </c>
      <c r="BM116" s="395">
        <v>0</v>
      </c>
      <c r="BN116" s="395">
        <v>5743</v>
      </c>
      <c r="BO116" s="395">
        <v>0</v>
      </c>
      <c r="BP116" s="395">
        <v>5743</v>
      </c>
      <c r="BQ116" s="395">
        <v>0</v>
      </c>
      <c r="BR116" s="395">
        <v>0</v>
      </c>
      <c r="BS116" s="395">
        <v>0</v>
      </c>
      <c r="BT116" s="395">
        <v>6317</v>
      </c>
      <c r="BU116" s="395">
        <v>0</v>
      </c>
      <c r="BV116" s="395">
        <v>0</v>
      </c>
      <c r="BW116" s="395">
        <v>6317</v>
      </c>
      <c r="BX116" s="395">
        <v>0</v>
      </c>
      <c r="BY116" s="395">
        <v>4423</v>
      </c>
      <c r="BZ116" s="395">
        <v>0</v>
      </c>
      <c r="CA116" s="395">
        <v>0</v>
      </c>
      <c r="CB116" s="395">
        <v>4423</v>
      </c>
      <c r="CC116" s="395">
        <v>1894</v>
      </c>
      <c r="CD116" s="395">
        <v>-1894</v>
      </c>
      <c r="CE116" s="395">
        <v>0</v>
      </c>
      <c r="CF116" s="395">
        <v>1894</v>
      </c>
      <c r="CG116" s="395">
        <v>-1894</v>
      </c>
      <c r="CH116" s="395">
        <v>0</v>
      </c>
    </row>
    <row r="117" spans="1:86" s="357" customFormat="1">
      <c r="A117" s="489" t="s">
        <v>825</v>
      </c>
      <c r="B117" s="354" t="s">
        <v>632</v>
      </c>
      <c r="C117" s="355" t="s">
        <v>142</v>
      </c>
      <c r="D117" s="355" t="s">
        <v>171</v>
      </c>
      <c r="E117" s="472">
        <v>4074</v>
      </c>
      <c r="F117" s="395">
        <v>6813056</v>
      </c>
      <c r="G117" s="395">
        <v>1084536</v>
      </c>
      <c r="H117" s="395">
        <v>352510</v>
      </c>
      <c r="I117" s="395">
        <v>0</v>
      </c>
      <c r="J117" s="395">
        <v>389185</v>
      </c>
      <c r="K117" s="395">
        <v>67329</v>
      </c>
      <c r="L117" s="395">
        <v>0</v>
      </c>
      <c r="M117" s="395">
        <v>18547</v>
      </c>
      <c r="N117" s="395">
        <v>0</v>
      </c>
      <c r="O117" s="395">
        <v>0</v>
      </c>
      <c r="P117" s="395">
        <v>0</v>
      </c>
      <c r="Q117" s="395">
        <v>0</v>
      </c>
      <c r="R117" s="395">
        <v>0</v>
      </c>
      <c r="S117" s="395">
        <v>0</v>
      </c>
      <c r="T117" s="395">
        <v>0</v>
      </c>
      <c r="U117" s="395">
        <v>8725163</v>
      </c>
      <c r="V117" s="395">
        <v>4939022</v>
      </c>
      <c r="W117" s="395">
        <v>102910</v>
      </c>
      <c r="X117" s="395">
        <v>1063166</v>
      </c>
      <c r="Y117" s="395">
        <v>0</v>
      </c>
      <c r="Z117" s="395">
        <v>676363</v>
      </c>
      <c r="AA117" s="395">
        <v>0</v>
      </c>
      <c r="AB117" s="395">
        <v>92892</v>
      </c>
      <c r="AC117" s="395">
        <v>64110</v>
      </c>
      <c r="AD117" s="395">
        <v>35000</v>
      </c>
      <c r="AE117" s="395">
        <v>4883</v>
      </c>
      <c r="AF117" s="395">
        <v>18410</v>
      </c>
      <c r="AG117" s="395">
        <v>15000</v>
      </c>
      <c r="AH117" s="395">
        <v>0</v>
      </c>
      <c r="AI117" s="395">
        <v>1000</v>
      </c>
      <c r="AJ117" s="395">
        <v>139705</v>
      </c>
      <c r="AK117" s="395">
        <v>582295</v>
      </c>
      <c r="AL117" s="395">
        <v>277933</v>
      </c>
      <c r="AM117" s="395">
        <v>24300</v>
      </c>
      <c r="AN117" s="395">
        <v>239103</v>
      </c>
      <c r="AO117" s="395">
        <v>49595</v>
      </c>
      <c r="AP117" s="395">
        <v>160000</v>
      </c>
      <c r="AQ117" s="395">
        <v>63700</v>
      </c>
      <c r="AR117" s="395">
        <v>6447</v>
      </c>
      <c r="AS117" s="395">
        <v>10000</v>
      </c>
      <c r="AT117" s="395">
        <v>74000</v>
      </c>
      <c r="AU117" s="395">
        <v>50000</v>
      </c>
      <c r="AV117" s="395">
        <v>100000</v>
      </c>
      <c r="AW117" s="395">
        <v>735956</v>
      </c>
      <c r="AX117" s="395">
        <v>0</v>
      </c>
      <c r="AY117" s="395">
        <v>0</v>
      </c>
      <c r="AZ117" s="395">
        <v>9525790</v>
      </c>
      <c r="BA117" s="395">
        <v>-800627</v>
      </c>
      <c r="BB117" s="395">
        <v>852607.16</v>
      </c>
      <c r="BC117" s="395">
        <v>51980.160000000033</v>
      </c>
      <c r="BD117" s="395">
        <v>0</v>
      </c>
      <c r="BE117" s="395">
        <v>62500</v>
      </c>
      <c r="BF117" s="395">
        <v>62500</v>
      </c>
      <c r="BG117" s="395">
        <v>30018</v>
      </c>
      <c r="BH117" s="395">
        <v>10000</v>
      </c>
      <c r="BI117" s="395">
        <v>40018</v>
      </c>
      <c r="BJ117" s="395">
        <v>22482</v>
      </c>
      <c r="BK117" s="395">
        <v>-26324.27</v>
      </c>
      <c r="BL117" s="395">
        <v>-3842.2700000000004</v>
      </c>
      <c r="BM117" s="395">
        <v>0</v>
      </c>
      <c r="BN117" s="395">
        <v>51980.160000000033</v>
      </c>
      <c r="BO117" s="395">
        <v>-3842.2700000000004</v>
      </c>
      <c r="BP117" s="395">
        <v>48137.890000000029</v>
      </c>
      <c r="BQ117" s="395">
        <v>0</v>
      </c>
      <c r="BR117" s="395">
        <v>0</v>
      </c>
      <c r="BS117" s="395">
        <v>0</v>
      </c>
      <c r="BT117" s="395">
        <v>30000</v>
      </c>
      <c r="BU117" s="395">
        <v>0</v>
      </c>
      <c r="BV117" s="395">
        <v>0</v>
      </c>
      <c r="BW117" s="395">
        <v>30000</v>
      </c>
      <c r="BX117" s="395">
        <v>0</v>
      </c>
      <c r="BY117" s="395">
        <v>0</v>
      </c>
      <c r="BZ117" s="395">
        <v>0</v>
      </c>
      <c r="CA117" s="395">
        <v>45000</v>
      </c>
      <c r="CB117" s="395">
        <v>45000</v>
      </c>
      <c r="CC117" s="395">
        <v>-15000</v>
      </c>
      <c r="CD117" s="395">
        <v>30261.98</v>
      </c>
      <c r="CE117" s="395">
        <v>15261.98</v>
      </c>
      <c r="CF117" s="395">
        <v>15261.98</v>
      </c>
      <c r="CG117" s="395">
        <v>0</v>
      </c>
      <c r="CH117" s="395">
        <v>15261.98</v>
      </c>
    </row>
    <row r="118" spans="1:86" s="357" customFormat="1">
      <c r="A118" s="489" t="s">
        <v>825</v>
      </c>
      <c r="B118" s="354" t="s">
        <v>360</v>
      </c>
      <c r="C118" s="355" t="s">
        <v>192</v>
      </c>
      <c r="D118" s="355" t="s">
        <v>220</v>
      </c>
      <c r="E118" s="472">
        <v>1107</v>
      </c>
      <c r="F118" s="395">
        <v>0</v>
      </c>
      <c r="G118" s="395">
        <v>0</v>
      </c>
      <c r="H118" s="395">
        <v>421009</v>
      </c>
      <c r="I118" s="395">
        <v>0</v>
      </c>
      <c r="J118" s="395">
        <v>0</v>
      </c>
      <c r="K118" s="395">
        <v>0</v>
      </c>
      <c r="L118" s="395">
        <v>35000</v>
      </c>
      <c r="M118" s="395">
        <v>0</v>
      </c>
      <c r="N118" s="395">
        <v>0</v>
      </c>
      <c r="O118" s="395">
        <v>0</v>
      </c>
      <c r="P118" s="395">
        <v>0</v>
      </c>
      <c r="Q118" s="395">
        <v>0</v>
      </c>
      <c r="R118" s="395">
        <v>0</v>
      </c>
      <c r="S118" s="395">
        <v>0</v>
      </c>
      <c r="T118" s="395">
        <v>0</v>
      </c>
      <c r="U118" s="395">
        <v>456009</v>
      </c>
      <c r="V118" s="395">
        <v>151903</v>
      </c>
      <c r="W118" s="395">
        <v>0</v>
      </c>
      <c r="X118" s="395">
        <v>2392</v>
      </c>
      <c r="Y118" s="395">
        <v>7500</v>
      </c>
      <c r="Z118" s="395">
        <v>11035</v>
      </c>
      <c r="AA118" s="395">
        <v>0</v>
      </c>
      <c r="AB118" s="395">
        <v>0</v>
      </c>
      <c r="AC118" s="395">
        <v>24700</v>
      </c>
      <c r="AD118" s="395">
        <v>5000</v>
      </c>
      <c r="AE118" s="395">
        <v>0</v>
      </c>
      <c r="AF118" s="395">
        <v>465</v>
      </c>
      <c r="AG118" s="395">
        <v>50000</v>
      </c>
      <c r="AH118" s="395">
        <v>500</v>
      </c>
      <c r="AI118" s="395">
        <v>12250</v>
      </c>
      <c r="AJ118" s="395">
        <v>1200</v>
      </c>
      <c r="AK118" s="395">
        <v>9000</v>
      </c>
      <c r="AL118" s="395">
        <v>14537</v>
      </c>
      <c r="AM118" s="395">
        <v>1060</v>
      </c>
      <c r="AN118" s="395">
        <v>50500</v>
      </c>
      <c r="AO118" s="395">
        <v>26000</v>
      </c>
      <c r="AP118" s="395">
        <v>3500</v>
      </c>
      <c r="AQ118" s="395">
        <v>19150</v>
      </c>
      <c r="AR118" s="395">
        <v>450</v>
      </c>
      <c r="AS118" s="395">
        <v>33000</v>
      </c>
      <c r="AT118" s="395">
        <v>5000</v>
      </c>
      <c r="AU118" s="395">
        <v>2000</v>
      </c>
      <c r="AV118" s="395">
        <v>0</v>
      </c>
      <c r="AW118" s="395">
        <v>21933</v>
      </c>
      <c r="AX118" s="395">
        <v>0</v>
      </c>
      <c r="AY118" s="395">
        <v>0</v>
      </c>
      <c r="AZ118" s="395">
        <v>453075</v>
      </c>
      <c r="BA118" s="395">
        <v>2934</v>
      </c>
      <c r="BB118" s="395">
        <v>57031</v>
      </c>
      <c r="BC118" s="395">
        <v>59965</v>
      </c>
      <c r="BD118" s="395">
        <v>0</v>
      </c>
      <c r="BE118" s="395">
        <v>0</v>
      </c>
      <c r="BF118" s="395">
        <v>0</v>
      </c>
      <c r="BG118" s="395">
        <v>0</v>
      </c>
      <c r="BH118" s="395">
        <v>0</v>
      </c>
      <c r="BI118" s="395">
        <v>0</v>
      </c>
      <c r="BJ118" s="395">
        <v>0</v>
      </c>
      <c r="BK118" s="395">
        <v>0</v>
      </c>
      <c r="BL118" s="395">
        <v>0</v>
      </c>
      <c r="BM118" s="395">
        <v>0</v>
      </c>
      <c r="BN118" s="395">
        <v>59965</v>
      </c>
      <c r="BO118" s="395">
        <v>0</v>
      </c>
      <c r="BP118" s="395">
        <v>59965</v>
      </c>
      <c r="BQ118" s="395">
        <v>0</v>
      </c>
      <c r="BR118" s="395">
        <v>0</v>
      </c>
      <c r="BS118" s="395">
        <v>0</v>
      </c>
      <c r="BT118" s="395">
        <v>4000</v>
      </c>
      <c r="BU118" s="395">
        <v>0</v>
      </c>
      <c r="BV118" s="395">
        <v>0</v>
      </c>
      <c r="BW118" s="395">
        <v>4000</v>
      </c>
      <c r="BX118" s="395">
        <v>0</v>
      </c>
      <c r="BY118" s="395">
        <v>0</v>
      </c>
      <c r="BZ118" s="395">
        <v>0</v>
      </c>
      <c r="CA118" s="395">
        <v>0</v>
      </c>
      <c r="CB118" s="395">
        <v>0</v>
      </c>
      <c r="CC118" s="395">
        <v>4000</v>
      </c>
      <c r="CD118" s="395">
        <v>18035</v>
      </c>
      <c r="CE118" s="395">
        <v>22035</v>
      </c>
      <c r="CF118" s="395">
        <v>22035</v>
      </c>
      <c r="CG118" s="395">
        <v>0</v>
      </c>
      <c r="CH118" s="395">
        <v>22035</v>
      </c>
    </row>
    <row r="119" spans="1:86" s="357" customFormat="1">
      <c r="A119" s="489" t="s">
        <v>825</v>
      </c>
      <c r="B119" s="354" t="s">
        <v>680</v>
      </c>
      <c r="C119" s="355" t="s">
        <v>127</v>
      </c>
      <c r="D119" s="355" t="s">
        <v>170</v>
      </c>
      <c r="E119" s="472">
        <v>3362</v>
      </c>
      <c r="F119" s="395">
        <v>1404708</v>
      </c>
      <c r="G119" s="395">
        <v>0</v>
      </c>
      <c r="H119" s="395">
        <v>18384</v>
      </c>
      <c r="I119" s="395">
        <v>0</v>
      </c>
      <c r="J119" s="395">
        <v>129320</v>
      </c>
      <c r="K119" s="395">
        <v>0</v>
      </c>
      <c r="L119" s="395">
        <v>0</v>
      </c>
      <c r="M119" s="395">
        <v>7000</v>
      </c>
      <c r="N119" s="395">
        <v>6000</v>
      </c>
      <c r="O119" s="395">
        <v>4875</v>
      </c>
      <c r="P119" s="395">
        <v>0</v>
      </c>
      <c r="Q119" s="395">
        <v>1000</v>
      </c>
      <c r="R119" s="395">
        <v>3500</v>
      </c>
      <c r="S119" s="395">
        <v>0</v>
      </c>
      <c r="T119" s="395">
        <v>48404</v>
      </c>
      <c r="U119" s="395">
        <v>1623191</v>
      </c>
      <c r="V119" s="395">
        <v>796148</v>
      </c>
      <c r="W119" s="395">
        <v>0</v>
      </c>
      <c r="X119" s="395">
        <v>332086</v>
      </c>
      <c r="Y119" s="395">
        <v>39662</v>
      </c>
      <c r="Z119" s="395">
        <v>94345</v>
      </c>
      <c r="AA119" s="395">
        <v>0</v>
      </c>
      <c r="AB119" s="395">
        <v>46712</v>
      </c>
      <c r="AC119" s="395">
        <v>5200</v>
      </c>
      <c r="AD119" s="395">
        <v>6500</v>
      </c>
      <c r="AE119" s="395">
        <v>12504</v>
      </c>
      <c r="AF119" s="395">
        <v>7954</v>
      </c>
      <c r="AG119" s="395">
        <v>15000</v>
      </c>
      <c r="AH119" s="395">
        <v>750</v>
      </c>
      <c r="AI119" s="395">
        <v>1000</v>
      </c>
      <c r="AJ119" s="395">
        <v>7000</v>
      </c>
      <c r="AK119" s="395">
        <v>21500</v>
      </c>
      <c r="AL119" s="395">
        <v>7211</v>
      </c>
      <c r="AM119" s="395">
        <v>10150</v>
      </c>
      <c r="AN119" s="395">
        <v>65666</v>
      </c>
      <c r="AO119" s="395">
        <v>21000</v>
      </c>
      <c r="AP119" s="395">
        <v>0</v>
      </c>
      <c r="AQ119" s="395">
        <v>18500</v>
      </c>
      <c r="AR119" s="395">
        <v>7907</v>
      </c>
      <c r="AS119" s="395">
        <v>0</v>
      </c>
      <c r="AT119" s="395">
        <v>96654</v>
      </c>
      <c r="AU119" s="395">
        <v>10200</v>
      </c>
      <c r="AV119" s="395">
        <v>3174</v>
      </c>
      <c r="AW119" s="395">
        <v>27500</v>
      </c>
      <c r="AX119" s="395">
        <v>0</v>
      </c>
      <c r="AY119" s="395">
        <v>1000</v>
      </c>
      <c r="AZ119" s="395">
        <v>1655323</v>
      </c>
      <c r="BA119" s="395">
        <v>-32132</v>
      </c>
      <c r="BB119" s="395">
        <v>-62743</v>
      </c>
      <c r="BC119" s="395">
        <v>-94875</v>
      </c>
      <c r="BD119" s="395">
        <v>0</v>
      </c>
      <c r="BE119" s="395">
        <v>80000</v>
      </c>
      <c r="BF119" s="395">
        <v>80000</v>
      </c>
      <c r="BG119" s="395">
        <v>49838</v>
      </c>
      <c r="BH119" s="395">
        <v>4650</v>
      </c>
      <c r="BI119" s="395">
        <v>54488</v>
      </c>
      <c r="BJ119" s="395">
        <v>25512</v>
      </c>
      <c r="BK119" s="395">
        <v>147631.26999999999</v>
      </c>
      <c r="BL119" s="395">
        <v>173143.27</v>
      </c>
      <c r="BM119" s="395">
        <v>0</v>
      </c>
      <c r="BN119" s="395">
        <v>-94875</v>
      </c>
      <c r="BO119" s="395">
        <v>173143.27</v>
      </c>
      <c r="BP119" s="395">
        <v>78268.26999999999</v>
      </c>
      <c r="BQ119" s="395">
        <v>0</v>
      </c>
      <c r="BR119" s="395">
        <v>0</v>
      </c>
      <c r="BS119" s="395">
        <v>0</v>
      </c>
      <c r="BT119" s="395">
        <v>0</v>
      </c>
      <c r="BU119" s="395">
        <v>0</v>
      </c>
      <c r="BV119" s="395">
        <v>1000</v>
      </c>
      <c r="BW119" s="395">
        <v>1000</v>
      </c>
      <c r="BX119" s="395">
        <v>0</v>
      </c>
      <c r="BY119" s="395">
        <v>0</v>
      </c>
      <c r="BZ119" s="395">
        <v>0</v>
      </c>
      <c r="CA119" s="395">
        <v>1000</v>
      </c>
      <c r="CB119" s="395">
        <v>1000</v>
      </c>
      <c r="CC119" s="395">
        <v>0</v>
      </c>
      <c r="CD119" s="395">
        <v>-3298</v>
      </c>
      <c r="CE119" s="395">
        <v>-3298</v>
      </c>
      <c r="CF119" s="395">
        <v>-3298</v>
      </c>
      <c r="CG119" s="395">
        <v>0</v>
      </c>
      <c r="CH119" s="395">
        <v>-3298</v>
      </c>
    </row>
    <row r="120" spans="1:86" s="357" customFormat="1">
      <c r="A120" s="489" t="s">
        <v>825</v>
      </c>
      <c r="B120" s="354" t="s">
        <v>682</v>
      </c>
      <c r="C120" s="355" t="s">
        <v>129</v>
      </c>
      <c r="D120" s="355" t="s">
        <v>170</v>
      </c>
      <c r="E120" s="472">
        <v>2071</v>
      </c>
      <c r="F120" s="395">
        <v>1875864</v>
      </c>
      <c r="G120" s="395">
        <v>0</v>
      </c>
      <c r="H120" s="395">
        <v>45416</v>
      </c>
      <c r="I120" s="395">
        <v>0</v>
      </c>
      <c r="J120" s="395">
        <v>134067</v>
      </c>
      <c r="K120" s="395">
        <v>0</v>
      </c>
      <c r="L120" s="395">
        <v>6550</v>
      </c>
      <c r="M120" s="395">
        <v>3000</v>
      </c>
      <c r="N120" s="395">
        <v>2800</v>
      </c>
      <c r="O120" s="395">
        <v>3000</v>
      </c>
      <c r="P120" s="395">
        <v>1000</v>
      </c>
      <c r="Q120" s="395">
        <v>10000</v>
      </c>
      <c r="R120" s="395">
        <v>4000</v>
      </c>
      <c r="S120" s="395">
        <v>0</v>
      </c>
      <c r="T120" s="395">
        <v>78600</v>
      </c>
      <c r="U120" s="395">
        <v>2164297</v>
      </c>
      <c r="V120" s="395">
        <v>1085616</v>
      </c>
      <c r="W120" s="395">
        <v>0</v>
      </c>
      <c r="X120" s="395">
        <v>408706</v>
      </c>
      <c r="Y120" s="395">
        <v>77043</v>
      </c>
      <c r="Z120" s="395">
        <v>84301</v>
      </c>
      <c r="AA120" s="395">
        <v>0</v>
      </c>
      <c r="AB120" s="395">
        <v>51534</v>
      </c>
      <c r="AC120" s="395">
        <v>4007</v>
      </c>
      <c r="AD120" s="395">
        <v>8095</v>
      </c>
      <c r="AE120" s="395">
        <v>24113</v>
      </c>
      <c r="AF120" s="395">
        <v>10340</v>
      </c>
      <c r="AG120" s="395">
        <v>10500</v>
      </c>
      <c r="AH120" s="395">
        <v>6098</v>
      </c>
      <c r="AI120" s="395">
        <v>1000</v>
      </c>
      <c r="AJ120" s="395">
        <v>4600</v>
      </c>
      <c r="AK120" s="395">
        <v>26068</v>
      </c>
      <c r="AL120" s="395">
        <v>38701</v>
      </c>
      <c r="AM120" s="395">
        <v>12360</v>
      </c>
      <c r="AN120" s="395">
        <v>54000</v>
      </c>
      <c r="AO120" s="395">
        <v>15965</v>
      </c>
      <c r="AP120" s="395">
        <v>0</v>
      </c>
      <c r="AQ120" s="395">
        <v>28600</v>
      </c>
      <c r="AR120" s="395">
        <v>9744</v>
      </c>
      <c r="AS120" s="395">
        <v>0</v>
      </c>
      <c r="AT120" s="395">
        <v>123379</v>
      </c>
      <c r="AU120" s="395">
        <v>40000</v>
      </c>
      <c r="AV120" s="395">
        <v>8931</v>
      </c>
      <c r="AW120" s="395">
        <v>19872</v>
      </c>
      <c r="AX120" s="395">
        <v>0</v>
      </c>
      <c r="AY120" s="395">
        <v>0</v>
      </c>
      <c r="AZ120" s="395">
        <v>2153573</v>
      </c>
      <c r="BA120" s="395">
        <v>10724</v>
      </c>
      <c r="BB120" s="395">
        <v>5480</v>
      </c>
      <c r="BC120" s="395">
        <v>16204</v>
      </c>
      <c r="BD120" s="395">
        <v>0</v>
      </c>
      <c r="BE120" s="395">
        <v>0</v>
      </c>
      <c r="BF120" s="395">
        <v>0</v>
      </c>
      <c r="BG120" s="395">
        <v>0</v>
      </c>
      <c r="BH120" s="395">
        <v>0</v>
      </c>
      <c r="BI120" s="395">
        <v>0</v>
      </c>
      <c r="BJ120" s="395">
        <v>0</v>
      </c>
      <c r="BK120" s="395">
        <v>0</v>
      </c>
      <c r="BL120" s="395">
        <v>0</v>
      </c>
      <c r="BM120" s="395">
        <v>0</v>
      </c>
      <c r="BN120" s="395">
        <v>16204</v>
      </c>
      <c r="BO120" s="395">
        <v>0</v>
      </c>
      <c r="BP120" s="395">
        <v>16204</v>
      </c>
      <c r="BQ120" s="395">
        <v>0</v>
      </c>
      <c r="BR120" s="395">
        <v>0</v>
      </c>
      <c r="BS120" s="395">
        <v>0</v>
      </c>
      <c r="BT120" s="395">
        <v>9524</v>
      </c>
      <c r="BU120" s="395">
        <v>0</v>
      </c>
      <c r="BV120" s="395">
        <v>0</v>
      </c>
      <c r="BW120" s="395">
        <v>9524</v>
      </c>
      <c r="BX120" s="395">
        <v>0</v>
      </c>
      <c r="BY120" s="395">
        <v>8598</v>
      </c>
      <c r="BZ120" s="395">
        <v>0</v>
      </c>
      <c r="CA120" s="395">
        <v>0</v>
      </c>
      <c r="CB120" s="395">
        <v>8598</v>
      </c>
      <c r="CC120" s="395">
        <v>926</v>
      </c>
      <c r="CD120" s="395">
        <v>-926</v>
      </c>
      <c r="CE120" s="395">
        <v>0</v>
      </c>
      <c r="CF120" s="395">
        <v>0</v>
      </c>
      <c r="CG120" s="395">
        <v>0</v>
      </c>
      <c r="CH120" s="395">
        <v>0</v>
      </c>
    </row>
    <row r="121" spans="1:86" s="357" customFormat="1">
      <c r="A121" s="489" t="s">
        <v>825</v>
      </c>
      <c r="B121" s="354" t="s">
        <v>686</v>
      </c>
      <c r="C121" s="355" t="s">
        <v>133</v>
      </c>
      <c r="D121" s="355" t="s">
        <v>170</v>
      </c>
      <c r="E121" s="472">
        <v>2074</v>
      </c>
      <c r="F121" s="395">
        <v>2570469</v>
      </c>
      <c r="G121" s="395">
        <v>0</v>
      </c>
      <c r="H121" s="395">
        <v>29146</v>
      </c>
      <c r="I121" s="395">
        <v>0</v>
      </c>
      <c r="J121" s="395">
        <v>283080</v>
      </c>
      <c r="K121" s="395">
        <v>0</v>
      </c>
      <c r="L121" s="395">
        <v>0</v>
      </c>
      <c r="M121" s="395">
        <v>30000</v>
      </c>
      <c r="N121" s="395">
        <v>0</v>
      </c>
      <c r="O121" s="395">
        <v>0</v>
      </c>
      <c r="P121" s="395">
        <v>0</v>
      </c>
      <c r="Q121" s="395">
        <v>10000</v>
      </c>
      <c r="R121" s="395">
        <v>0</v>
      </c>
      <c r="S121" s="395">
        <v>0</v>
      </c>
      <c r="T121" s="395">
        <v>68391</v>
      </c>
      <c r="U121" s="395">
        <v>2991086</v>
      </c>
      <c r="V121" s="395">
        <v>1238731</v>
      </c>
      <c r="W121" s="395">
        <v>0</v>
      </c>
      <c r="X121" s="395">
        <v>689249</v>
      </c>
      <c r="Y121" s="395">
        <v>46017</v>
      </c>
      <c r="Z121" s="395">
        <v>127601</v>
      </c>
      <c r="AA121" s="395">
        <v>0</v>
      </c>
      <c r="AB121" s="395">
        <v>79546</v>
      </c>
      <c r="AC121" s="395">
        <v>12400</v>
      </c>
      <c r="AD121" s="395">
        <v>16250</v>
      </c>
      <c r="AE121" s="395">
        <v>23115</v>
      </c>
      <c r="AF121" s="395">
        <v>13942</v>
      </c>
      <c r="AG121" s="395">
        <v>150834</v>
      </c>
      <c r="AH121" s="395">
        <v>4150</v>
      </c>
      <c r="AI121" s="395">
        <v>58000</v>
      </c>
      <c r="AJ121" s="395">
        <v>10923</v>
      </c>
      <c r="AK121" s="395">
        <v>45010</v>
      </c>
      <c r="AL121" s="395">
        <v>42398</v>
      </c>
      <c r="AM121" s="395">
        <v>9468</v>
      </c>
      <c r="AN121" s="395">
        <v>120322</v>
      </c>
      <c r="AO121" s="395">
        <v>15518</v>
      </c>
      <c r="AP121" s="395">
        <v>0</v>
      </c>
      <c r="AQ121" s="395">
        <v>34717</v>
      </c>
      <c r="AR121" s="395">
        <v>17092</v>
      </c>
      <c r="AS121" s="395">
        <v>0</v>
      </c>
      <c r="AT121" s="395">
        <v>151578</v>
      </c>
      <c r="AU121" s="395">
        <v>78500</v>
      </c>
      <c r="AV121" s="395">
        <v>46553</v>
      </c>
      <c r="AW121" s="395">
        <v>36141</v>
      </c>
      <c r="AX121" s="395">
        <v>0</v>
      </c>
      <c r="AY121" s="395">
        <v>0</v>
      </c>
      <c r="AZ121" s="395">
        <v>3068055</v>
      </c>
      <c r="BA121" s="395">
        <v>-76969</v>
      </c>
      <c r="BB121" s="395">
        <v>249999</v>
      </c>
      <c r="BC121" s="395">
        <v>173030</v>
      </c>
      <c r="BD121" s="395">
        <v>0</v>
      </c>
      <c r="BE121" s="395">
        <v>0</v>
      </c>
      <c r="BF121" s="395">
        <v>0</v>
      </c>
      <c r="BG121" s="395">
        <v>0</v>
      </c>
      <c r="BH121" s="395">
        <v>0</v>
      </c>
      <c r="BI121" s="395">
        <v>0</v>
      </c>
      <c r="BJ121" s="395">
        <v>0</v>
      </c>
      <c r="BK121" s="395">
        <v>0</v>
      </c>
      <c r="BL121" s="395">
        <v>0</v>
      </c>
      <c r="BM121" s="395">
        <v>0</v>
      </c>
      <c r="BN121" s="395">
        <v>173030</v>
      </c>
      <c r="BO121" s="395">
        <v>0</v>
      </c>
      <c r="BP121" s="395">
        <v>173030</v>
      </c>
      <c r="BQ121" s="395">
        <v>0</v>
      </c>
      <c r="BR121" s="395">
        <v>0</v>
      </c>
      <c r="BS121" s="395">
        <v>0</v>
      </c>
      <c r="BT121" s="395">
        <v>11580</v>
      </c>
      <c r="BU121" s="395">
        <v>0</v>
      </c>
      <c r="BV121" s="395">
        <v>0</v>
      </c>
      <c r="BW121" s="395">
        <v>11580</v>
      </c>
      <c r="BX121" s="395">
        <v>0</v>
      </c>
      <c r="BY121" s="395">
        <v>11580</v>
      </c>
      <c r="BZ121" s="395">
        <v>0</v>
      </c>
      <c r="CA121" s="395">
        <v>0</v>
      </c>
      <c r="CB121" s="395">
        <v>11580</v>
      </c>
      <c r="CC121" s="395">
        <v>0</v>
      </c>
      <c r="CD121" s="395">
        <v>14158.2</v>
      </c>
      <c r="CE121" s="395">
        <v>14158.2</v>
      </c>
      <c r="CF121" s="395">
        <v>14158.2</v>
      </c>
      <c r="CG121" s="395">
        <v>0</v>
      </c>
      <c r="CH121" s="395">
        <v>14158.2</v>
      </c>
    </row>
    <row r="122" spans="1:86" s="357" customFormat="1">
      <c r="A122" s="489" t="s">
        <v>825</v>
      </c>
      <c r="B122" s="354" t="s">
        <v>689</v>
      </c>
      <c r="C122" s="355" t="s">
        <v>136</v>
      </c>
      <c r="D122" s="355" t="s">
        <v>170</v>
      </c>
      <c r="E122" s="472">
        <v>3035</v>
      </c>
      <c r="F122" s="395">
        <v>484069</v>
      </c>
      <c r="G122" s="395">
        <v>0</v>
      </c>
      <c r="H122" s="395">
        <v>0</v>
      </c>
      <c r="I122" s="395">
        <v>0</v>
      </c>
      <c r="J122" s="395">
        <v>20591</v>
      </c>
      <c r="K122" s="395">
        <v>0</v>
      </c>
      <c r="L122" s="395">
        <v>2500</v>
      </c>
      <c r="M122" s="395">
        <v>6000</v>
      </c>
      <c r="N122" s="395">
        <v>250</v>
      </c>
      <c r="O122" s="395">
        <v>0</v>
      </c>
      <c r="P122" s="395">
        <v>0</v>
      </c>
      <c r="Q122" s="395">
        <v>4000</v>
      </c>
      <c r="R122" s="395">
        <v>0</v>
      </c>
      <c r="S122" s="395">
        <v>0</v>
      </c>
      <c r="T122" s="395">
        <v>34200</v>
      </c>
      <c r="U122" s="395">
        <v>551610</v>
      </c>
      <c r="V122" s="395">
        <v>297223</v>
      </c>
      <c r="W122" s="395">
        <v>0</v>
      </c>
      <c r="X122" s="395">
        <v>90017</v>
      </c>
      <c r="Y122" s="395">
        <v>18590</v>
      </c>
      <c r="Z122" s="395">
        <v>20510</v>
      </c>
      <c r="AA122" s="395">
        <v>0</v>
      </c>
      <c r="AB122" s="395">
        <v>3736</v>
      </c>
      <c r="AC122" s="395">
        <v>0</v>
      </c>
      <c r="AD122" s="395">
        <v>4000</v>
      </c>
      <c r="AE122" s="395">
        <v>3599</v>
      </c>
      <c r="AF122" s="395">
        <v>1200</v>
      </c>
      <c r="AG122" s="395">
        <v>3000</v>
      </c>
      <c r="AH122" s="395">
        <v>1000</v>
      </c>
      <c r="AI122" s="395">
        <v>1200</v>
      </c>
      <c r="AJ122" s="395">
        <v>1200</v>
      </c>
      <c r="AK122" s="395">
        <v>7500</v>
      </c>
      <c r="AL122" s="395">
        <v>9450</v>
      </c>
      <c r="AM122" s="395">
        <v>7500</v>
      </c>
      <c r="AN122" s="395">
        <v>13000</v>
      </c>
      <c r="AO122" s="395">
        <v>7000</v>
      </c>
      <c r="AP122" s="395">
        <v>0</v>
      </c>
      <c r="AQ122" s="395">
        <v>9500</v>
      </c>
      <c r="AR122" s="395">
        <v>3766</v>
      </c>
      <c r="AS122" s="395">
        <v>0</v>
      </c>
      <c r="AT122" s="395">
        <v>35123</v>
      </c>
      <c r="AU122" s="395">
        <v>5000</v>
      </c>
      <c r="AV122" s="395">
        <v>9218</v>
      </c>
      <c r="AW122" s="395">
        <v>4545</v>
      </c>
      <c r="AX122" s="395">
        <v>0</v>
      </c>
      <c r="AY122" s="395">
        <v>0</v>
      </c>
      <c r="AZ122" s="395">
        <v>556877</v>
      </c>
      <c r="BA122" s="395">
        <v>-5267</v>
      </c>
      <c r="BB122" s="395">
        <v>37530.083085324339</v>
      </c>
      <c r="BC122" s="395">
        <v>32263.083085324339</v>
      </c>
      <c r="BD122" s="395">
        <v>0</v>
      </c>
      <c r="BE122" s="395">
        <v>0</v>
      </c>
      <c r="BF122" s="395">
        <v>0</v>
      </c>
      <c r="BG122" s="395">
        <v>0</v>
      </c>
      <c r="BH122" s="395">
        <v>0</v>
      </c>
      <c r="BI122" s="395">
        <v>0</v>
      </c>
      <c r="BJ122" s="395">
        <v>0</v>
      </c>
      <c r="BK122" s="395">
        <v>0</v>
      </c>
      <c r="BL122" s="395">
        <v>0</v>
      </c>
      <c r="BM122" s="395">
        <v>0</v>
      </c>
      <c r="BN122" s="395">
        <v>32263.083085324339</v>
      </c>
      <c r="BO122" s="395">
        <v>0</v>
      </c>
      <c r="BP122" s="395">
        <v>32263.083085324339</v>
      </c>
      <c r="BQ122" s="395">
        <v>0</v>
      </c>
      <c r="BR122" s="395">
        <v>0</v>
      </c>
      <c r="BS122" s="395">
        <v>0</v>
      </c>
      <c r="BT122" s="395">
        <v>5208</v>
      </c>
      <c r="BU122" s="395">
        <v>0</v>
      </c>
      <c r="BV122" s="395">
        <v>0</v>
      </c>
      <c r="BW122" s="395">
        <v>5208</v>
      </c>
      <c r="BX122" s="395">
        <v>0</v>
      </c>
      <c r="BY122" s="395">
        <v>0</v>
      </c>
      <c r="BZ122" s="395">
        <v>0</v>
      </c>
      <c r="CA122" s="395">
        <v>5000</v>
      </c>
      <c r="CB122" s="395">
        <v>5000</v>
      </c>
      <c r="CC122" s="395">
        <v>208</v>
      </c>
      <c r="CD122" s="395">
        <v>0</v>
      </c>
      <c r="CE122" s="395">
        <v>208</v>
      </c>
      <c r="CF122" s="395">
        <v>208</v>
      </c>
      <c r="CG122" s="395">
        <v>0</v>
      </c>
      <c r="CH122" s="395">
        <v>208</v>
      </c>
    </row>
    <row r="123" spans="1:86" s="357" customFormat="1">
      <c r="A123" s="489" t="s">
        <v>825</v>
      </c>
      <c r="B123" s="354" t="s">
        <v>692</v>
      </c>
      <c r="C123" s="355" t="s">
        <v>139</v>
      </c>
      <c r="D123" s="355" t="s">
        <v>170</v>
      </c>
      <c r="E123" s="472">
        <v>2100</v>
      </c>
      <c r="F123" s="395">
        <v>882916</v>
      </c>
      <c r="G123" s="395">
        <v>0</v>
      </c>
      <c r="H123" s="395">
        <v>15734</v>
      </c>
      <c r="I123" s="395">
        <v>0</v>
      </c>
      <c r="J123" s="395">
        <v>93262</v>
      </c>
      <c r="K123" s="395">
        <v>0</v>
      </c>
      <c r="L123" s="395">
        <v>400</v>
      </c>
      <c r="M123" s="395">
        <v>16512</v>
      </c>
      <c r="N123" s="395">
        <v>0</v>
      </c>
      <c r="O123" s="395">
        <v>0</v>
      </c>
      <c r="P123" s="395">
        <v>0</v>
      </c>
      <c r="Q123" s="395">
        <v>11500</v>
      </c>
      <c r="R123" s="395">
        <v>0</v>
      </c>
      <c r="S123" s="395">
        <v>0</v>
      </c>
      <c r="T123" s="395">
        <v>46751</v>
      </c>
      <c r="U123" s="395">
        <v>1067075</v>
      </c>
      <c r="V123" s="395">
        <v>469117</v>
      </c>
      <c r="W123" s="395">
        <v>0</v>
      </c>
      <c r="X123" s="395">
        <v>248028</v>
      </c>
      <c r="Y123" s="395">
        <v>29737</v>
      </c>
      <c r="Z123" s="395">
        <v>48227</v>
      </c>
      <c r="AA123" s="395">
        <v>0</v>
      </c>
      <c r="AB123" s="395">
        <v>16533</v>
      </c>
      <c r="AC123" s="395">
        <v>6080</v>
      </c>
      <c r="AD123" s="395">
        <v>5000</v>
      </c>
      <c r="AE123" s="395">
        <v>10434</v>
      </c>
      <c r="AF123" s="395">
        <v>4695</v>
      </c>
      <c r="AG123" s="395">
        <v>5000</v>
      </c>
      <c r="AH123" s="395">
        <v>2303</v>
      </c>
      <c r="AI123" s="395">
        <v>1000</v>
      </c>
      <c r="AJ123" s="395">
        <v>4200</v>
      </c>
      <c r="AK123" s="395">
        <v>15400</v>
      </c>
      <c r="AL123" s="395">
        <v>9746</v>
      </c>
      <c r="AM123" s="395">
        <v>5900</v>
      </c>
      <c r="AN123" s="395">
        <v>40727</v>
      </c>
      <c r="AO123" s="395">
        <v>7580</v>
      </c>
      <c r="AP123" s="395">
        <v>0</v>
      </c>
      <c r="AQ123" s="395">
        <v>13260</v>
      </c>
      <c r="AR123" s="395">
        <v>4188</v>
      </c>
      <c r="AS123" s="395">
        <v>2000</v>
      </c>
      <c r="AT123" s="395">
        <v>65696</v>
      </c>
      <c r="AU123" s="395">
        <v>5000</v>
      </c>
      <c r="AV123" s="395">
        <v>42502</v>
      </c>
      <c r="AW123" s="395">
        <v>21221</v>
      </c>
      <c r="AX123" s="395">
        <v>0</v>
      </c>
      <c r="AY123" s="395">
        <v>0</v>
      </c>
      <c r="AZ123" s="395">
        <v>1083574</v>
      </c>
      <c r="BA123" s="395">
        <v>-16499</v>
      </c>
      <c r="BB123" s="395">
        <v>59537</v>
      </c>
      <c r="BC123" s="395">
        <v>43038</v>
      </c>
      <c r="BD123" s="395">
        <v>0</v>
      </c>
      <c r="BE123" s="395">
        <v>0</v>
      </c>
      <c r="BF123" s="395">
        <v>0</v>
      </c>
      <c r="BG123" s="395">
        <v>0</v>
      </c>
      <c r="BH123" s="395">
        <v>0</v>
      </c>
      <c r="BI123" s="395">
        <v>0</v>
      </c>
      <c r="BJ123" s="395">
        <v>0</v>
      </c>
      <c r="BK123" s="395">
        <v>0</v>
      </c>
      <c r="BL123" s="395">
        <v>0</v>
      </c>
      <c r="BM123" s="395">
        <v>0</v>
      </c>
      <c r="BN123" s="395">
        <v>43038</v>
      </c>
      <c r="BO123" s="395">
        <v>0</v>
      </c>
      <c r="BP123" s="395">
        <v>43038</v>
      </c>
      <c r="BQ123" s="395">
        <v>0</v>
      </c>
      <c r="BR123" s="395">
        <v>0</v>
      </c>
      <c r="BS123" s="395">
        <v>0</v>
      </c>
      <c r="BT123" s="395">
        <v>6250</v>
      </c>
      <c r="BU123" s="395">
        <v>0</v>
      </c>
      <c r="BV123" s="395">
        <v>0</v>
      </c>
      <c r="BW123" s="395">
        <v>6250</v>
      </c>
      <c r="BX123" s="395">
        <v>0</v>
      </c>
      <c r="BY123" s="395">
        <v>3250</v>
      </c>
      <c r="BZ123" s="395">
        <v>0</v>
      </c>
      <c r="CA123" s="395">
        <v>3000</v>
      </c>
      <c r="CB123" s="395">
        <v>6250</v>
      </c>
      <c r="CC123" s="395">
        <v>0</v>
      </c>
      <c r="CD123" s="395">
        <v>14285</v>
      </c>
      <c r="CE123" s="395">
        <v>14285</v>
      </c>
      <c r="CF123" s="395">
        <v>14285</v>
      </c>
      <c r="CG123" s="395">
        <v>0</v>
      </c>
      <c r="CH123" s="395">
        <v>14285</v>
      </c>
    </row>
    <row r="124" spans="1:86" s="357" customFormat="1">
      <c r="A124" s="489" t="s">
        <v>825</v>
      </c>
      <c r="B124" s="354" t="s">
        <v>693</v>
      </c>
      <c r="C124" s="355" t="s">
        <v>140</v>
      </c>
      <c r="D124" s="355" t="s">
        <v>170</v>
      </c>
      <c r="E124" s="472">
        <v>3036</v>
      </c>
      <c r="F124" s="395">
        <v>1371502</v>
      </c>
      <c r="G124" s="395">
        <v>0</v>
      </c>
      <c r="H124" s="395">
        <v>0</v>
      </c>
      <c r="I124" s="395">
        <v>0</v>
      </c>
      <c r="J124" s="395">
        <v>98791</v>
      </c>
      <c r="K124" s="395">
        <v>0</v>
      </c>
      <c r="L124" s="395">
        <v>0</v>
      </c>
      <c r="M124" s="395">
        <v>54350</v>
      </c>
      <c r="N124" s="395">
        <v>14250</v>
      </c>
      <c r="O124" s="395">
        <v>12000</v>
      </c>
      <c r="P124" s="395">
        <v>0</v>
      </c>
      <c r="Q124" s="395">
        <v>15000</v>
      </c>
      <c r="R124" s="395">
        <v>0</v>
      </c>
      <c r="S124" s="395">
        <v>0</v>
      </c>
      <c r="T124" s="395">
        <v>77745</v>
      </c>
      <c r="U124" s="395">
        <v>1643638</v>
      </c>
      <c r="V124" s="395">
        <v>707154</v>
      </c>
      <c r="W124" s="395">
        <v>0</v>
      </c>
      <c r="X124" s="395">
        <v>307048</v>
      </c>
      <c r="Y124" s="395">
        <v>22866</v>
      </c>
      <c r="Z124" s="395">
        <v>74150</v>
      </c>
      <c r="AA124" s="395">
        <v>0</v>
      </c>
      <c r="AB124" s="395">
        <v>17139</v>
      </c>
      <c r="AC124" s="395">
        <v>5350</v>
      </c>
      <c r="AD124" s="395">
        <v>11700</v>
      </c>
      <c r="AE124" s="395">
        <v>19892</v>
      </c>
      <c r="AF124" s="395">
        <v>7281</v>
      </c>
      <c r="AG124" s="395">
        <v>34000</v>
      </c>
      <c r="AH124" s="395">
        <v>1000</v>
      </c>
      <c r="AI124" s="395">
        <v>32750</v>
      </c>
      <c r="AJ124" s="395">
        <v>5000</v>
      </c>
      <c r="AK124" s="395">
        <v>28500</v>
      </c>
      <c r="AL124" s="395">
        <v>14115</v>
      </c>
      <c r="AM124" s="395">
        <v>5000</v>
      </c>
      <c r="AN124" s="395">
        <v>65364</v>
      </c>
      <c r="AO124" s="395">
        <v>19000</v>
      </c>
      <c r="AP124" s="395">
        <v>0</v>
      </c>
      <c r="AQ124" s="395">
        <v>20950</v>
      </c>
      <c r="AR124" s="395">
        <v>9537</v>
      </c>
      <c r="AS124" s="395">
        <v>3450</v>
      </c>
      <c r="AT124" s="395">
        <v>82800</v>
      </c>
      <c r="AU124" s="395">
        <v>40000</v>
      </c>
      <c r="AV124" s="395">
        <v>31267</v>
      </c>
      <c r="AW124" s="395">
        <v>61396</v>
      </c>
      <c r="AX124" s="395">
        <v>0</v>
      </c>
      <c r="AY124" s="395">
        <v>0</v>
      </c>
      <c r="AZ124" s="395">
        <v>1626709</v>
      </c>
      <c r="BA124" s="395">
        <v>16929</v>
      </c>
      <c r="BB124" s="395">
        <v>15407.300000000003</v>
      </c>
      <c r="BC124" s="395">
        <v>32336.300000000003</v>
      </c>
      <c r="BD124" s="395">
        <v>0</v>
      </c>
      <c r="BE124" s="395">
        <v>0</v>
      </c>
      <c r="BF124" s="395">
        <v>0</v>
      </c>
      <c r="BG124" s="395">
        <v>0</v>
      </c>
      <c r="BH124" s="395">
        <v>0</v>
      </c>
      <c r="BI124" s="395">
        <v>0</v>
      </c>
      <c r="BJ124" s="395">
        <v>0</v>
      </c>
      <c r="BK124" s="395">
        <v>0</v>
      </c>
      <c r="BL124" s="395">
        <v>0</v>
      </c>
      <c r="BM124" s="395">
        <v>0</v>
      </c>
      <c r="BN124" s="395">
        <v>32336.300000000003</v>
      </c>
      <c r="BO124" s="395">
        <v>0</v>
      </c>
      <c r="BP124" s="395">
        <v>32336.300000000003</v>
      </c>
      <c r="BQ124" s="395">
        <v>0</v>
      </c>
      <c r="BR124" s="395">
        <v>0</v>
      </c>
      <c r="BS124" s="395">
        <v>0</v>
      </c>
      <c r="BT124" s="395">
        <v>0</v>
      </c>
      <c r="BU124" s="395">
        <v>0</v>
      </c>
      <c r="BV124" s="395">
        <v>0</v>
      </c>
      <c r="BW124" s="395">
        <v>0</v>
      </c>
      <c r="BX124" s="395">
        <v>0</v>
      </c>
      <c r="BY124" s="395">
        <v>0</v>
      </c>
      <c r="BZ124" s="395">
        <v>0</v>
      </c>
      <c r="CA124" s="395">
        <v>0</v>
      </c>
      <c r="CB124" s="395">
        <v>0</v>
      </c>
      <c r="CC124" s="395">
        <v>0</v>
      </c>
      <c r="CD124" s="395">
        <v>0</v>
      </c>
      <c r="CE124" s="395">
        <v>0</v>
      </c>
      <c r="CF124" s="395">
        <v>0</v>
      </c>
      <c r="CG124" s="395">
        <v>0</v>
      </c>
      <c r="CH124" s="395">
        <v>0</v>
      </c>
    </row>
    <row r="125" spans="1:86">
      <c r="A125" s="489" t="s">
        <v>825</v>
      </c>
      <c r="B125" s="360" t="s">
        <v>796</v>
      </c>
      <c r="C125" s="495" t="s">
        <v>799</v>
      </c>
      <c r="F125" s="395"/>
      <c r="G125" s="395"/>
      <c r="H125" s="395"/>
      <c r="I125" s="395"/>
      <c r="J125" s="395"/>
      <c r="K125" s="395"/>
      <c r="L125" s="395"/>
      <c r="M125" s="395"/>
      <c r="N125" s="395"/>
      <c r="O125" s="395"/>
      <c r="P125" s="395"/>
      <c r="Q125" s="395"/>
      <c r="R125" s="395"/>
      <c r="S125" s="395"/>
      <c r="T125" s="395"/>
      <c r="U125" s="395"/>
      <c r="V125" s="395"/>
      <c r="W125" s="395"/>
      <c r="X125" s="395"/>
      <c r="Y125" s="395"/>
      <c r="Z125" s="395"/>
      <c r="AA125" s="395"/>
      <c r="AB125" s="395"/>
      <c r="AC125" s="395"/>
      <c r="AD125" s="395"/>
      <c r="AE125" s="395"/>
      <c r="AF125" s="395"/>
      <c r="AG125" s="395"/>
      <c r="AH125" s="395"/>
      <c r="AI125" s="395"/>
      <c r="AJ125" s="395"/>
      <c r="AK125" s="395"/>
      <c r="AL125" s="395"/>
      <c r="AM125" s="395"/>
      <c r="AN125" s="395"/>
      <c r="AO125" s="395"/>
      <c r="AP125" s="395"/>
      <c r="AQ125" s="395"/>
      <c r="AR125" s="395"/>
      <c r="AS125" s="395"/>
      <c r="AT125" s="395"/>
      <c r="AU125" s="395"/>
      <c r="AV125" s="395"/>
      <c r="AW125" s="395"/>
      <c r="AX125" s="395"/>
      <c r="AY125" s="395"/>
      <c r="AZ125" s="395"/>
      <c r="BA125" s="395"/>
      <c r="BB125" s="395"/>
      <c r="BC125" s="395"/>
      <c r="BD125" s="395"/>
      <c r="BE125" s="395"/>
      <c r="BF125" s="395"/>
      <c r="BG125" s="395"/>
      <c r="BH125" s="395"/>
      <c r="BI125" s="395"/>
      <c r="BJ125" s="395"/>
      <c r="BK125" s="395"/>
      <c r="BL125" s="395"/>
      <c r="BM125" s="395"/>
      <c r="BN125" s="395"/>
      <c r="BO125" s="395"/>
      <c r="BP125" s="395"/>
      <c r="BQ125" s="395"/>
      <c r="BR125" s="395"/>
      <c r="BS125" s="395"/>
      <c r="BT125" s="395"/>
      <c r="BU125" s="395"/>
      <c r="BV125" s="395"/>
      <c r="BW125" s="395"/>
      <c r="BX125" s="395"/>
      <c r="BY125" s="395"/>
      <c r="BZ125" s="395"/>
      <c r="CA125" s="395"/>
      <c r="CB125" s="395"/>
      <c r="CC125" s="395"/>
      <c r="CD125" s="395"/>
      <c r="CE125" s="395"/>
      <c r="CF125" s="395"/>
      <c r="CG125" s="395"/>
      <c r="CH125" s="395"/>
    </row>
    <row r="126" spans="1:86">
      <c r="A126" s="489" t="s">
        <v>825</v>
      </c>
      <c r="B126" s="360" t="s">
        <v>797</v>
      </c>
      <c r="C126" s="495" t="s">
        <v>800</v>
      </c>
      <c r="F126" s="395"/>
      <c r="G126" s="395"/>
      <c r="H126" s="395"/>
      <c r="I126" s="395"/>
      <c r="J126" s="395"/>
      <c r="K126" s="395"/>
      <c r="L126" s="395"/>
      <c r="M126" s="395"/>
      <c r="N126" s="395"/>
      <c r="O126" s="395"/>
      <c r="P126" s="395"/>
      <c r="Q126" s="395"/>
      <c r="R126" s="395"/>
      <c r="S126" s="395"/>
      <c r="T126" s="395"/>
      <c r="U126" s="395"/>
      <c r="V126" s="395"/>
      <c r="W126" s="395"/>
      <c r="X126" s="395"/>
      <c r="Y126" s="395"/>
      <c r="Z126" s="395"/>
      <c r="AA126" s="395"/>
      <c r="AB126" s="395"/>
      <c r="AC126" s="395"/>
      <c r="AD126" s="395"/>
      <c r="AE126" s="395"/>
      <c r="AF126" s="395"/>
      <c r="AG126" s="395"/>
      <c r="AH126" s="395"/>
      <c r="AI126" s="395"/>
      <c r="AJ126" s="395"/>
      <c r="AK126" s="395"/>
      <c r="AL126" s="395"/>
      <c r="AM126" s="395"/>
      <c r="AN126" s="395"/>
      <c r="AO126" s="395"/>
      <c r="AP126" s="395"/>
      <c r="AQ126" s="395"/>
      <c r="AR126" s="395"/>
      <c r="AS126" s="395"/>
      <c r="AT126" s="395"/>
      <c r="AU126" s="395"/>
      <c r="AV126" s="395"/>
      <c r="AW126" s="395"/>
      <c r="AX126" s="395"/>
      <c r="AY126" s="395"/>
      <c r="AZ126" s="395"/>
      <c r="BA126" s="395"/>
      <c r="BB126" s="395"/>
      <c r="BC126" s="395"/>
      <c r="BD126" s="395"/>
      <c r="BE126" s="395"/>
      <c r="BF126" s="395"/>
      <c r="BG126" s="395"/>
      <c r="BH126" s="395"/>
      <c r="BI126" s="395"/>
      <c r="BJ126" s="395"/>
      <c r="BK126" s="395"/>
      <c r="BL126" s="395"/>
      <c r="BM126" s="395"/>
      <c r="BN126" s="395"/>
      <c r="BO126" s="395"/>
      <c r="BP126" s="395"/>
      <c r="BQ126" s="395"/>
      <c r="BR126" s="395"/>
      <c r="BS126" s="395"/>
      <c r="BT126" s="395"/>
      <c r="BU126" s="395"/>
      <c r="BV126" s="395"/>
      <c r="BW126" s="395"/>
      <c r="BX126" s="395"/>
      <c r="BY126" s="395"/>
      <c r="BZ126" s="395"/>
      <c r="CA126" s="395"/>
      <c r="CB126" s="395"/>
      <c r="CC126" s="395"/>
      <c r="CD126" s="395"/>
      <c r="CE126" s="395"/>
      <c r="CF126" s="395"/>
      <c r="CG126" s="395"/>
      <c r="CH126" s="395"/>
    </row>
    <row r="127" spans="1:86">
      <c r="A127" s="489" t="s">
        <v>825</v>
      </c>
      <c r="B127" s="360" t="s">
        <v>798</v>
      </c>
      <c r="C127" s="495" t="s">
        <v>801</v>
      </c>
      <c r="F127" s="395"/>
      <c r="G127" s="395"/>
      <c r="H127" s="395"/>
      <c r="I127" s="395"/>
      <c r="J127" s="395"/>
      <c r="K127" s="395"/>
      <c r="L127" s="395"/>
      <c r="M127" s="395"/>
      <c r="N127" s="395"/>
      <c r="O127" s="395"/>
      <c r="P127" s="395"/>
      <c r="Q127" s="395"/>
      <c r="R127" s="395"/>
      <c r="S127" s="395"/>
      <c r="T127" s="395"/>
      <c r="U127" s="395"/>
      <c r="V127" s="395"/>
      <c r="W127" s="395"/>
      <c r="X127" s="395"/>
      <c r="Y127" s="395"/>
      <c r="Z127" s="395"/>
      <c r="AA127" s="395"/>
      <c r="AB127" s="395"/>
      <c r="AC127" s="395"/>
      <c r="AD127" s="395"/>
      <c r="AE127" s="395"/>
      <c r="AF127" s="395"/>
      <c r="AG127" s="395"/>
      <c r="AH127" s="395"/>
      <c r="AI127" s="395"/>
      <c r="AJ127" s="395"/>
      <c r="AK127" s="395"/>
      <c r="AL127" s="395"/>
      <c r="AM127" s="395"/>
      <c r="AN127" s="395"/>
      <c r="AO127" s="395"/>
      <c r="AP127" s="395"/>
      <c r="AQ127" s="395"/>
      <c r="AR127" s="395"/>
      <c r="AS127" s="395"/>
      <c r="AT127" s="395"/>
      <c r="AU127" s="395"/>
      <c r="AV127" s="395"/>
      <c r="AW127" s="395"/>
      <c r="AX127" s="395"/>
      <c r="AY127" s="395"/>
      <c r="AZ127" s="395"/>
      <c r="BA127" s="395"/>
      <c r="BB127" s="395"/>
      <c r="BC127" s="395"/>
      <c r="BD127" s="395"/>
      <c r="BE127" s="395"/>
      <c r="BF127" s="395"/>
      <c r="BG127" s="395"/>
      <c r="BH127" s="395"/>
      <c r="BI127" s="395"/>
      <c r="BJ127" s="395"/>
      <c r="BK127" s="395"/>
      <c r="BL127" s="395"/>
      <c r="BM127" s="395"/>
      <c r="BN127" s="395"/>
      <c r="BO127" s="395"/>
      <c r="BP127" s="395"/>
      <c r="BQ127" s="395"/>
      <c r="BR127" s="395"/>
      <c r="BS127" s="395"/>
      <c r="BT127" s="395"/>
      <c r="BU127" s="395"/>
      <c r="BV127" s="395"/>
      <c r="BW127" s="395"/>
      <c r="BX127" s="395"/>
      <c r="BY127" s="395"/>
      <c r="BZ127" s="395"/>
      <c r="CA127" s="395"/>
      <c r="CB127" s="395"/>
      <c r="CC127" s="395"/>
      <c r="CD127" s="395"/>
      <c r="CE127" s="395"/>
      <c r="CF127" s="395"/>
      <c r="CG127" s="395"/>
      <c r="CH127" s="395"/>
    </row>
    <row r="128" spans="1:86">
      <c r="C128" s="495"/>
      <c r="BD128" s="397"/>
    </row>
    <row r="129" spans="3:56">
      <c r="C129" s="495"/>
      <c r="BD129" s="397"/>
    </row>
    <row r="130" spans="3:56">
      <c r="C130" s="495"/>
      <c r="BD130" s="397"/>
    </row>
    <row r="131" spans="3:56">
      <c r="C131" s="495"/>
      <c r="BD131" s="397"/>
    </row>
    <row r="132" spans="3:56">
      <c r="C132" s="495"/>
      <c r="BD132" s="397"/>
    </row>
    <row r="133" spans="3:56">
      <c r="C133" s="495"/>
      <c r="BD133" s="397"/>
    </row>
    <row r="134" spans="3:56">
      <c r="C134" s="495"/>
      <c r="BD134" s="397"/>
    </row>
    <row r="135" spans="3:56">
      <c r="C135" s="495"/>
      <c r="BD135" s="397"/>
    </row>
    <row r="136" spans="3:56">
      <c r="C136" s="495"/>
      <c r="BD136" s="397"/>
    </row>
    <row r="137" spans="3:56">
      <c r="C137" s="495"/>
      <c r="BD137" s="397"/>
    </row>
    <row r="138" spans="3:56">
      <c r="C138" s="495"/>
      <c r="BD138" s="397"/>
    </row>
    <row r="139" spans="3:56">
      <c r="C139" s="495"/>
      <c r="BD139" s="397"/>
    </row>
    <row r="140" spans="3:56">
      <c r="C140" s="495"/>
      <c r="BD140" s="397"/>
    </row>
    <row r="141" spans="3:56">
      <c r="C141" s="495"/>
      <c r="BD141" s="397"/>
    </row>
    <row r="142" spans="3:56">
      <c r="C142" s="495"/>
      <c r="BD142" s="397"/>
    </row>
    <row r="143" spans="3:56">
      <c r="C143" s="495"/>
      <c r="BD143" s="397"/>
    </row>
    <row r="144" spans="3:56">
      <c r="C144" s="495"/>
      <c r="BD144" s="397"/>
    </row>
    <row r="145" spans="3:56">
      <c r="C145" s="495"/>
      <c r="BD145" s="397"/>
    </row>
    <row r="146" spans="3:56">
      <c r="C146" s="495"/>
      <c r="BD146" s="397"/>
    </row>
    <row r="147" spans="3:56">
      <c r="C147" s="495"/>
      <c r="BD147" s="397"/>
    </row>
    <row r="148" spans="3:56">
      <c r="C148" s="495"/>
      <c r="BD148" s="397"/>
    </row>
    <row r="149" spans="3:56">
      <c r="C149" s="495"/>
      <c r="BD149" s="397"/>
    </row>
    <row r="150" spans="3:56">
      <c r="C150" s="495"/>
      <c r="BD150" s="397"/>
    </row>
    <row r="151" spans="3:56">
      <c r="C151" s="495"/>
      <c r="BD151" s="397"/>
    </row>
    <row r="152" spans="3:56">
      <c r="C152" s="495"/>
      <c r="BD152" s="397"/>
    </row>
    <row r="153" spans="3:56">
      <c r="C153" s="495"/>
      <c r="BD153" s="397"/>
    </row>
    <row r="154" spans="3:56">
      <c r="C154" s="495"/>
      <c r="BD154" s="397"/>
    </row>
    <row r="155" spans="3:56">
      <c r="C155" s="495"/>
      <c r="BD155" s="397"/>
    </row>
    <row r="156" spans="3:56">
      <c r="C156" s="495"/>
      <c r="BD156" s="397"/>
    </row>
    <row r="157" spans="3:56">
      <c r="C157" s="495"/>
      <c r="BD157" s="397"/>
    </row>
    <row r="158" spans="3:56">
      <c r="C158" s="495"/>
      <c r="BD158" s="397"/>
    </row>
    <row r="159" spans="3:56">
      <c r="C159" s="495"/>
      <c r="BD159" s="397"/>
    </row>
    <row r="160" spans="3:56">
      <c r="C160" s="495"/>
      <c r="BD160" s="397"/>
    </row>
    <row r="161" spans="3:56">
      <c r="C161" s="495"/>
      <c r="BD161" s="397"/>
    </row>
    <row r="162" spans="3:56">
      <c r="BD162" s="397"/>
    </row>
    <row r="163" spans="3:56">
      <c r="BD163" s="397"/>
    </row>
    <row r="164" spans="3:56">
      <c r="BD164" s="397"/>
    </row>
    <row r="165" spans="3:56">
      <c r="BD165" s="397"/>
    </row>
    <row r="166" spans="3:56">
      <c r="BD166" s="397"/>
    </row>
    <row r="167" spans="3:56">
      <c r="BD167" s="397"/>
    </row>
    <row r="168" spans="3:56">
      <c r="BD168" s="397"/>
    </row>
    <row r="169" spans="3:56">
      <c r="BD169" s="397"/>
    </row>
    <row r="170" spans="3:56">
      <c r="BD170" s="397"/>
    </row>
    <row r="171" spans="3:56">
      <c r="BD171" s="397"/>
    </row>
    <row r="172" spans="3:56">
      <c r="BD172" s="397"/>
    </row>
    <row r="173" spans="3:56">
      <c r="BD173" s="397"/>
    </row>
    <row r="174" spans="3:56">
      <c r="BD174" s="397"/>
    </row>
    <row r="175" spans="3:56">
      <c r="BD175" s="397"/>
    </row>
    <row r="176" spans="3:56">
      <c r="BD176" s="397"/>
    </row>
    <row r="177" spans="56:56">
      <c r="BD177" s="397"/>
    </row>
    <row r="178" spans="56:56">
      <c r="BD178" s="397"/>
    </row>
    <row r="179" spans="56:56">
      <c r="BD179" s="397"/>
    </row>
    <row r="180" spans="56:56">
      <c r="BD180" s="397"/>
    </row>
    <row r="181" spans="56:56">
      <c r="BD181" s="397"/>
    </row>
    <row r="182" spans="56:56">
      <c r="BD182" s="397"/>
    </row>
    <row r="183" spans="56:56">
      <c r="BD183" s="397"/>
    </row>
    <row r="184" spans="56:56">
      <c r="BD184" s="397"/>
    </row>
    <row r="185" spans="56:56">
      <c r="BD185" s="397"/>
    </row>
    <row r="186" spans="56:56">
      <c r="BD186" s="397"/>
    </row>
    <row r="187" spans="56:56">
      <c r="BD187" s="397"/>
    </row>
    <row r="188" spans="56:56">
      <c r="BD188" s="397"/>
    </row>
    <row r="189" spans="56:56">
      <c r="BD189" s="397"/>
    </row>
    <row r="190" spans="56:56">
      <c r="BD190" s="397"/>
    </row>
    <row r="191" spans="56:56">
      <c r="BD191" s="397"/>
    </row>
    <row r="192" spans="56:56">
      <c r="BD192" s="397"/>
    </row>
    <row r="193" spans="56:56">
      <c r="BD193" s="397"/>
    </row>
    <row r="194" spans="56:56">
      <c r="BD194" s="397"/>
    </row>
    <row r="195" spans="56:56">
      <c r="BD195" s="397"/>
    </row>
    <row r="196" spans="56:56">
      <c r="BD196" s="397"/>
    </row>
    <row r="197" spans="56:56">
      <c r="BD197" s="397"/>
    </row>
    <row r="198" spans="56:56">
      <c r="BD198" s="397"/>
    </row>
    <row r="199" spans="56:56">
      <c r="BD199" s="397"/>
    </row>
    <row r="200" spans="56:56">
      <c r="BD200" s="397"/>
    </row>
    <row r="201" spans="56:56">
      <c r="BD201" s="397"/>
    </row>
    <row r="202" spans="56:56">
      <c r="BD202" s="397"/>
    </row>
    <row r="203" spans="56:56">
      <c r="BD203" s="397"/>
    </row>
    <row r="204" spans="56:56">
      <c r="BD204" s="397"/>
    </row>
    <row r="205" spans="56:56">
      <c r="BD205" s="397"/>
    </row>
    <row r="206" spans="56:56">
      <c r="BD206" s="397"/>
    </row>
    <row r="207" spans="56:56">
      <c r="BD207" s="397"/>
    </row>
    <row r="208" spans="56:56">
      <c r="BD208" s="397"/>
    </row>
    <row r="209" spans="56:56">
      <c r="BD209" s="397"/>
    </row>
    <row r="210" spans="56:56">
      <c r="BD210" s="397"/>
    </row>
    <row r="211" spans="56:56">
      <c r="BD211" s="397"/>
    </row>
    <row r="212" spans="56:56">
      <c r="BD212" s="397"/>
    </row>
    <row r="213" spans="56:56">
      <c r="BD213" s="397"/>
    </row>
    <row r="214" spans="56:56">
      <c r="BD214" s="397"/>
    </row>
    <row r="215" spans="56:56">
      <c r="BD215" s="397"/>
    </row>
    <row r="216" spans="56:56">
      <c r="BD216" s="397"/>
    </row>
    <row r="217" spans="56:56">
      <c r="BD217" s="397"/>
    </row>
    <row r="218" spans="56:56">
      <c r="BD218" s="397"/>
    </row>
    <row r="219" spans="56:56">
      <c r="BD219" s="397"/>
    </row>
    <row r="220" spans="56:56">
      <c r="BD220" s="397"/>
    </row>
    <row r="221" spans="56:56">
      <c r="BD221" s="397"/>
    </row>
    <row r="222" spans="56:56">
      <c r="BD222" s="397"/>
    </row>
    <row r="223" spans="56:56">
      <c r="BD223" s="397"/>
    </row>
    <row r="224" spans="56:56">
      <c r="BD224" s="397"/>
    </row>
    <row r="225" spans="56:56">
      <c r="BD225" s="397"/>
    </row>
    <row r="226" spans="56:56">
      <c r="BD226" s="397"/>
    </row>
    <row r="227" spans="56:56">
      <c r="BD227" s="397"/>
    </row>
    <row r="228" spans="56:56">
      <c r="BD228" s="397"/>
    </row>
    <row r="229" spans="56:56">
      <c r="BD229" s="397"/>
    </row>
    <row r="230" spans="56:56">
      <c r="BD230" s="397"/>
    </row>
    <row r="231" spans="56:56">
      <c r="BD231" s="397"/>
    </row>
    <row r="232" spans="56:56">
      <c r="BD232" s="397"/>
    </row>
    <row r="233" spans="56:56">
      <c r="BD233" s="397"/>
    </row>
    <row r="234" spans="56:56">
      <c r="BD234" s="397"/>
    </row>
    <row r="235" spans="56:56">
      <c r="BD235" s="397"/>
    </row>
    <row r="236" spans="56:56">
      <c r="BD236" s="397"/>
    </row>
    <row r="237" spans="56:56">
      <c r="BD237" s="397"/>
    </row>
    <row r="238" spans="56:56">
      <c r="BD238" s="397"/>
    </row>
    <row r="239" spans="56:56">
      <c r="BD239" s="397"/>
    </row>
    <row r="240" spans="56:56">
      <c r="BD240" s="397"/>
    </row>
    <row r="241" spans="56:56">
      <c r="BD241" s="397"/>
    </row>
    <row r="242" spans="56:56">
      <c r="BD242" s="397"/>
    </row>
    <row r="243" spans="56:56">
      <c r="BD243" s="397"/>
    </row>
    <row r="244" spans="56:56">
      <c r="BD244" s="397"/>
    </row>
    <row r="245" spans="56:56">
      <c r="BD245" s="397"/>
    </row>
    <row r="246" spans="56:56">
      <c r="BD246" s="397"/>
    </row>
    <row r="247" spans="56:56">
      <c r="BD247" s="397"/>
    </row>
    <row r="248" spans="56:56">
      <c r="BD248" s="397"/>
    </row>
    <row r="249" spans="56:56">
      <c r="BD249" s="397"/>
    </row>
    <row r="250" spans="56:56">
      <c r="BD250" s="397"/>
    </row>
    <row r="251" spans="56:56">
      <c r="BD251" s="397"/>
    </row>
    <row r="252" spans="56:56">
      <c r="BD252" s="397"/>
    </row>
    <row r="253" spans="56:56">
      <c r="BD253" s="397"/>
    </row>
    <row r="254" spans="56:56">
      <c r="BD254" s="397"/>
    </row>
    <row r="255" spans="56:56">
      <c r="BD255" s="397"/>
    </row>
    <row r="256" spans="56:56">
      <c r="BD256" s="397"/>
    </row>
    <row r="257" spans="56:56">
      <c r="BD257" s="397"/>
    </row>
    <row r="258" spans="56:56">
      <c r="BD258" s="397"/>
    </row>
    <row r="259" spans="56:56">
      <c r="BD259" s="397"/>
    </row>
    <row r="260" spans="56:56">
      <c r="BD260" s="397"/>
    </row>
    <row r="261" spans="56:56">
      <c r="BD261" s="397"/>
    </row>
    <row r="262" spans="56:56">
      <c r="BD262" s="397"/>
    </row>
    <row r="263" spans="56:56">
      <c r="BD263" s="397"/>
    </row>
    <row r="264" spans="56:56">
      <c r="BD264" s="397"/>
    </row>
    <row r="265" spans="56:56">
      <c r="BD265" s="397"/>
    </row>
    <row r="266" spans="56:56">
      <c r="BD266" s="397"/>
    </row>
    <row r="267" spans="56:56">
      <c r="BD267" s="397"/>
    </row>
    <row r="268" spans="56:56">
      <c r="BD268" s="397"/>
    </row>
    <row r="269" spans="56:56">
      <c r="BD269" s="397"/>
    </row>
    <row r="270" spans="56:56">
      <c r="BD270" s="397"/>
    </row>
    <row r="271" spans="56:56">
      <c r="BD271" s="397"/>
    </row>
    <row r="272" spans="56:56">
      <c r="BD272" s="397"/>
    </row>
    <row r="273" spans="56:56">
      <c r="BD273" s="397"/>
    </row>
    <row r="274" spans="56:56">
      <c r="BD274" s="397"/>
    </row>
    <row r="275" spans="56:56">
      <c r="BD275" s="397"/>
    </row>
    <row r="276" spans="56:56">
      <c r="BD276" s="397"/>
    </row>
    <row r="277" spans="56:56">
      <c r="BD277" s="397"/>
    </row>
    <row r="278" spans="56:56">
      <c r="BD278" s="397"/>
    </row>
    <row r="279" spans="56:56">
      <c r="BD279" s="397"/>
    </row>
    <row r="280" spans="56:56">
      <c r="BD280" s="397"/>
    </row>
    <row r="281" spans="56:56">
      <c r="BD281" s="397"/>
    </row>
    <row r="282" spans="56:56">
      <c r="BD282" s="397"/>
    </row>
    <row r="283" spans="56:56">
      <c r="BD283" s="397"/>
    </row>
    <row r="284" spans="56:56">
      <c r="BD284" s="397"/>
    </row>
    <row r="285" spans="56:56">
      <c r="BD285" s="397"/>
    </row>
    <row r="286" spans="56:56">
      <c r="BD286" s="397"/>
    </row>
    <row r="287" spans="56:56">
      <c r="BD287" s="397"/>
    </row>
    <row r="288" spans="56:56">
      <c r="BD288" s="397"/>
    </row>
    <row r="289" spans="56:56">
      <c r="BD289" s="397"/>
    </row>
    <row r="290" spans="56:56">
      <c r="BD290" s="397"/>
    </row>
    <row r="291" spans="56:56">
      <c r="BD291" s="397"/>
    </row>
    <row r="292" spans="56:56">
      <c r="BD292" s="397"/>
    </row>
    <row r="293" spans="56:56">
      <c r="BD293" s="397"/>
    </row>
    <row r="294" spans="56:56">
      <c r="BD294" s="397"/>
    </row>
    <row r="295" spans="56:56">
      <c r="BD295" s="397"/>
    </row>
    <row r="296" spans="56:56">
      <c r="BD296" s="397"/>
    </row>
    <row r="297" spans="56:56">
      <c r="BD297" s="397"/>
    </row>
    <row r="298" spans="56:56">
      <c r="BD298" s="397"/>
    </row>
    <row r="299" spans="56:56">
      <c r="BD299" s="397"/>
    </row>
    <row r="300" spans="56:56">
      <c r="BD300" s="397"/>
    </row>
    <row r="301" spans="56:56">
      <c r="BD301" s="397"/>
    </row>
    <row r="302" spans="56:56">
      <c r="BD302" s="397"/>
    </row>
    <row r="303" spans="56:56">
      <c r="BD303" s="397"/>
    </row>
    <row r="304" spans="56:56">
      <c r="BD304" s="397"/>
    </row>
    <row r="305" spans="56:56">
      <c r="BD305" s="397"/>
    </row>
    <row r="306" spans="56:56">
      <c r="BD306" s="397"/>
    </row>
    <row r="307" spans="56:56">
      <c r="BD307" s="397"/>
    </row>
    <row r="308" spans="56:56">
      <c r="BD308" s="397"/>
    </row>
    <row r="309" spans="56:56">
      <c r="BD309" s="397"/>
    </row>
    <row r="310" spans="56:56">
      <c r="BD310" s="397"/>
    </row>
    <row r="311" spans="56:56">
      <c r="BD311" s="397"/>
    </row>
    <row r="312" spans="56:56">
      <c r="BD312" s="397"/>
    </row>
    <row r="313" spans="56:56">
      <c r="BD313" s="397"/>
    </row>
    <row r="314" spans="56:56">
      <c r="BD314" s="397"/>
    </row>
    <row r="315" spans="56:56">
      <c r="BD315" s="397"/>
    </row>
    <row r="316" spans="56:56">
      <c r="BD316" s="397"/>
    </row>
    <row r="317" spans="56:56">
      <c r="BD317" s="397"/>
    </row>
    <row r="318" spans="56:56">
      <c r="BD318" s="397"/>
    </row>
    <row r="319" spans="56:56">
      <c r="BD319" s="397"/>
    </row>
    <row r="320" spans="56:56">
      <c r="BD320" s="397"/>
    </row>
    <row r="321" spans="56:56">
      <c r="BD321" s="397"/>
    </row>
    <row r="322" spans="56:56">
      <c r="BD322" s="397"/>
    </row>
    <row r="323" spans="56:56">
      <c r="BD323" s="397"/>
    </row>
    <row r="324" spans="56:56">
      <c r="BD324" s="397"/>
    </row>
    <row r="325" spans="56:56">
      <c r="BD325" s="397"/>
    </row>
    <row r="326" spans="56:56">
      <c r="BD326" s="397"/>
    </row>
    <row r="327" spans="56:56">
      <c r="BD327" s="397"/>
    </row>
    <row r="328" spans="56:56">
      <c r="BD328" s="397"/>
    </row>
    <row r="329" spans="56:56">
      <c r="BD329" s="397"/>
    </row>
    <row r="330" spans="56:56">
      <c r="BD330" s="397"/>
    </row>
    <row r="331" spans="56:56">
      <c r="BD331" s="397"/>
    </row>
    <row r="332" spans="56:56">
      <c r="BD332" s="397"/>
    </row>
    <row r="333" spans="56:56">
      <c r="BD333" s="397"/>
    </row>
    <row r="334" spans="56:56">
      <c r="BD334" s="397"/>
    </row>
    <row r="335" spans="56:56">
      <c r="BD335" s="397"/>
    </row>
    <row r="336" spans="56:56">
      <c r="BD336" s="397"/>
    </row>
    <row r="337" spans="56:56">
      <c r="BD337" s="397"/>
    </row>
    <row r="338" spans="56:56">
      <c r="BD338" s="397"/>
    </row>
    <row r="339" spans="56:56">
      <c r="BD339" s="397"/>
    </row>
    <row r="340" spans="56:56">
      <c r="BD340" s="397"/>
    </row>
    <row r="341" spans="56:56">
      <c r="BD341" s="397"/>
    </row>
    <row r="342" spans="56:56">
      <c r="BD342" s="397"/>
    </row>
    <row r="343" spans="56:56">
      <c r="BD343" s="397"/>
    </row>
    <row r="344" spans="56:56">
      <c r="BD344" s="397"/>
    </row>
    <row r="345" spans="56:56">
      <c r="BD345" s="397"/>
    </row>
    <row r="346" spans="56:56">
      <c r="BD346" s="397"/>
    </row>
    <row r="347" spans="56:56">
      <c r="BD347" s="397"/>
    </row>
    <row r="348" spans="56:56">
      <c r="BD348" s="397"/>
    </row>
    <row r="349" spans="56:56">
      <c r="BD349" s="397"/>
    </row>
    <row r="350" spans="56:56">
      <c r="BD350" s="397"/>
    </row>
    <row r="351" spans="56:56">
      <c r="BD351" s="397"/>
    </row>
    <row r="352" spans="56:56">
      <c r="BD352" s="397"/>
    </row>
    <row r="353" spans="56:56">
      <c r="BD353" s="397"/>
    </row>
    <row r="354" spans="56:56">
      <c r="BD354" s="397"/>
    </row>
    <row r="355" spans="56:56">
      <c r="BD355" s="397"/>
    </row>
    <row r="356" spans="56:56">
      <c r="BD356" s="397"/>
    </row>
    <row r="357" spans="56:56">
      <c r="BD357" s="397"/>
    </row>
    <row r="358" spans="56:56">
      <c r="BD358" s="397"/>
    </row>
    <row r="359" spans="56:56">
      <c r="BD359" s="397"/>
    </row>
    <row r="360" spans="56:56">
      <c r="BD360" s="397"/>
    </row>
    <row r="361" spans="56:56">
      <c r="BD361" s="397"/>
    </row>
    <row r="362" spans="56:56">
      <c r="BD362" s="397"/>
    </row>
    <row r="363" spans="56:56">
      <c r="BD363" s="397"/>
    </row>
    <row r="364" spans="56:56">
      <c r="BD364" s="397"/>
    </row>
    <row r="365" spans="56:56">
      <c r="BD365" s="397"/>
    </row>
    <row r="366" spans="56:56">
      <c r="BD366" s="397"/>
    </row>
    <row r="367" spans="56:56">
      <c r="BD367" s="397"/>
    </row>
    <row r="368" spans="56:56">
      <c r="BD368" s="397"/>
    </row>
    <row r="369" spans="56:56">
      <c r="BD369" s="397"/>
    </row>
    <row r="370" spans="56:56">
      <c r="BD370" s="397"/>
    </row>
    <row r="371" spans="56:56">
      <c r="BD371" s="397"/>
    </row>
    <row r="372" spans="56:56">
      <c r="BD372" s="397"/>
    </row>
    <row r="373" spans="56:56">
      <c r="BD373" s="397"/>
    </row>
    <row r="374" spans="56:56">
      <c r="BD374" s="397"/>
    </row>
    <row r="375" spans="56:56">
      <c r="BD375" s="397"/>
    </row>
    <row r="376" spans="56:56">
      <c r="BD376" s="397"/>
    </row>
    <row r="377" spans="56:56">
      <c r="BD377" s="397"/>
    </row>
    <row r="378" spans="56:56">
      <c r="BD378" s="397"/>
    </row>
    <row r="379" spans="56:56">
      <c r="BD379" s="397"/>
    </row>
    <row r="380" spans="56:56">
      <c r="BD380" s="397"/>
    </row>
    <row r="381" spans="56:56">
      <c r="BD381" s="397"/>
    </row>
    <row r="382" spans="56:56">
      <c r="BD382" s="397"/>
    </row>
    <row r="383" spans="56:56">
      <c r="BD383" s="397"/>
    </row>
    <row r="384" spans="56:56">
      <c r="BD384" s="397"/>
    </row>
    <row r="385" spans="56:56">
      <c r="BD385" s="397"/>
    </row>
    <row r="386" spans="56:56">
      <c r="BD386" s="397"/>
    </row>
    <row r="387" spans="56:56">
      <c r="BD387" s="397"/>
    </row>
    <row r="388" spans="56:56">
      <c r="BD388" s="397"/>
    </row>
    <row r="389" spans="56:56">
      <c r="BD389" s="397"/>
    </row>
    <row r="390" spans="56:56">
      <c r="BD390" s="397"/>
    </row>
    <row r="391" spans="56:56">
      <c r="BD391" s="397"/>
    </row>
    <row r="392" spans="56:56">
      <c r="BD392" s="397"/>
    </row>
    <row r="393" spans="56:56">
      <c r="BD393" s="397"/>
    </row>
    <row r="394" spans="56:56">
      <c r="BD394" s="397"/>
    </row>
    <row r="395" spans="56:56">
      <c r="BD395" s="397"/>
    </row>
    <row r="396" spans="56:56">
      <c r="BD396" s="397"/>
    </row>
    <row r="397" spans="56:56">
      <c r="BD397" s="397"/>
    </row>
    <row r="398" spans="56:56">
      <c r="BD398" s="397"/>
    </row>
    <row r="399" spans="56:56">
      <c r="BD399" s="397"/>
    </row>
    <row r="400" spans="56:56">
      <c r="BD400" s="397"/>
    </row>
    <row r="401" spans="56:56">
      <c r="BD401" s="397"/>
    </row>
    <row r="402" spans="56:56">
      <c r="BD402" s="397"/>
    </row>
    <row r="403" spans="56:56">
      <c r="BD403" s="397"/>
    </row>
    <row r="404" spans="56:56">
      <c r="BD404" s="397"/>
    </row>
    <row r="405" spans="56:56">
      <c r="BD405" s="397"/>
    </row>
    <row r="406" spans="56:56">
      <c r="BD406" s="397"/>
    </row>
    <row r="407" spans="56:56">
      <c r="BD407" s="397"/>
    </row>
    <row r="408" spans="56:56">
      <c r="BD408" s="397"/>
    </row>
    <row r="409" spans="56:56">
      <c r="BD409" s="397"/>
    </row>
    <row r="410" spans="56:56">
      <c r="BD410" s="397"/>
    </row>
    <row r="411" spans="56:56">
      <c r="BD411" s="397"/>
    </row>
    <row r="412" spans="56:56">
      <c r="BD412" s="397"/>
    </row>
    <row r="413" spans="56:56">
      <c r="BD413" s="397"/>
    </row>
    <row r="414" spans="56:56">
      <c r="BD414" s="397"/>
    </row>
    <row r="415" spans="56:56">
      <c r="BD415" s="397"/>
    </row>
    <row r="416" spans="56:56">
      <c r="BD416" s="397"/>
    </row>
    <row r="417" spans="56:56">
      <c r="BD417" s="397"/>
    </row>
    <row r="418" spans="56:56">
      <c r="BD418" s="397"/>
    </row>
    <row r="419" spans="56:56">
      <c r="BD419" s="397"/>
    </row>
    <row r="420" spans="56:56">
      <c r="BD420" s="397"/>
    </row>
    <row r="421" spans="56:56">
      <c r="BD421" s="397"/>
    </row>
    <row r="422" spans="56:56">
      <c r="BD422" s="397"/>
    </row>
    <row r="423" spans="56:56">
      <c r="BD423" s="397"/>
    </row>
    <row r="424" spans="56:56">
      <c r="BD424" s="397"/>
    </row>
    <row r="425" spans="56:56">
      <c r="BD425" s="397"/>
    </row>
    <row r="426" spans="56:56">
      <c r="BD426" s="397"/>
    </row>
    <row r="427" spans="56:56">
      <c r="BD427" s="397"/>
    </row>
    <row r="428" spans="56:56">
      <c r="BD428" s="397"/>
    </row>
    <row r="429" spans="56:56">
      <c r="BD429" s="397"/>
    </row>
    <row r="430" spans="56:56">
      <c r="BD430" s="397"/>
    </row>
    <row r="431" spans="56:56">
      <c r="BD431" s="397"/>
    </row>
    <row r="432" spans="56:56">
      <c r="BD432" s="397"/>
    </row>
    <row r="433" spans="56:56">
      <c r="BD433" s="397"/>
    </row>
    <row r="434" spans="56:56">
      <c r="BD434" s="397"/>
    </row>
    <row r="435" spans="56:56">
      <c r="BD435" s="397"/>
    </row>
    <row r="436" spans="56:56">
      <c r="BD436" s="397"/>
    </row>
    <row r="437" spans="56:56">
      <c r="BD437" s="397"/>
    </row>
    <row r="438" spans="56:56">
      <c r="BD438" s="397"/>
    </row>
    <row r="439" spans="56:56">
      <c r="BD439" s="397"/>
    </row>
    <row r="440" spans="56:56">
      <c r="BD440" s="397"/>
    </row>
    <row r="441" spans="56:56">
      <c r="BD441" s="397"/>
    </row>
    <row r="442" spans="56:56">
      <c r="BD442" s="397"/>
    </row>
    <row r="443" spans="56:56">
      <c r="BD443" s="397"/>
    </row>
    <row r="444" spans="56:56">
      <c r="BD444" s="397"/>
    </row>
    <row r="445" spans="56:56">
      <c r="BD445" s="397"/>
    </row>
    <row r="446" spans="56:56">
      <c r="BD446" s="397"/>
    </row>
    <row r="447" spans="56:56">
      <c r="BD447" s="397"/>
    </row>
    <row r="448" spans="56:56">
      <c r="BD448" s="397"/>
    </row>
    <row r="449" spans="56:56">
      <c r="BD449" s="397"/>
    </row>
    <row r="450" spans="56:56">
      <c r="BD450" s="397"/>
    </row>
    <row r="451" spans="56:56">
      <c r="BD451" s="397"/>
    </row>
    <row r="452" spans="56:56">
      <c r="BD452" s="397"/>
    </row>
    <row r="453" spans="56:56">
      <c r="BD453" s="397"/>
    </row>
    <row r="454" spans="56:56">
      <c r="BD454" s="397"/>
    </row>
    <row r="455" spans="56:56">
      <c r="BD455" s="397"/>
    </row>
    <row r="456" spans="56:56">
      <c r="BD456" s="397"/>
    </row>
    <row r="457" spans="56:56">
      <c r="BD457" s="397"/>
    </row>
    <row r="458" spans="56:56">
      <c r="BD458" s="397"/>
    </row>
    <row r="459" spans="56:56">
      <c r="BD459" s="397"/>
    </row>
    <row r="460" spans="56:56">
      <c r="BD460" s="397"/>
    </row>
    <row r="461" spans="56:56">
      <c r="BD461" s="397"/>
    </row>
    <row r="462" spans="56:56">
      <c r="BD462" s="397"/>
    </row>
    <row r="463" spans="56:56">
      <c r="BD463" s="397"/>
    </row>
    <row r="464" spans="56:56">
      <c r="BD464" s="397"/>
    </row>
    <row r="465" spans="56:56">
      <c r="BD465" s="397"/>
    </row>
    <row r="466" spans="56:56">
      <c r="BD466" s="397"/>
    </row>
    <row r="467" spans="56:56">
      <c r="BD467" s="397"/>
    </row>
    <row r="468" spans="56:56">
      <c r="BD468" s="397"/>
    </row>
    <row r="469" spans="56:56">
      <c r="BD469" s="397"/>
    </row>
    <row r="470" spans="56:56">
      <c r="BD470" s="397"/>
    </row>
    <row r="471" spans="56:56">
      <c r="BD471" s="397"/>
    </row>
    <row r="472" spans="56:56">
      <c r="BD472" s="397"/>
    </row>
    <row r="473" spans="56:56">
      <c r="BD473" s="397"/>
    </row>
    <row r="474" spans="56:56">
      <c r="BD474" s="397"/>
    </row>
    <row r="475" spans="56:56">
      <c r="BD475" s="397"/>
    </row>
    <row r="476" spans="56:56">
      <c r="BD476" s="397"/>
    </row>
    <row r="477" spans="56:56">
      <c r="BD477" s="397"/>
    </row>
    <row r="478" spans="56:56">
      <c r="BD478" s="397"/>
    </row>
    <row r="479" spans="56:56">
      <c r="BD479" s="397"/>
    </row>
    <row r="480" spans="56:56">
      <c r="BD480" s="397"/>
    </row>
    <row r="481" spans="56:56">
      <c r="BD481" s="397"/>
    </row>
    <row r="482" spans="56:56">
      <c r="BD482" s="397"/>
    </row>
    <row r="483" spans="56:56">
      <c r="BD483" s="397"/>
    </row>
    <row r="484" spans="56:56">
      <c r="BD484" s="397"/>
    </row>
    <row r="485" spans="56:56">
      <c r="BD485" s="397"/>
    </row>
    <row r="486" spans="56:56">
      <c r="BD486" s="397"/>
    </row>
    <row r="487" spans="56:56">
      <c r="BD487" s="397"/>
    </row>
    <row r="488" spans="56:56">
      <c r="BD488" s="397"/>
    </row>
    <row r="489" spans="56:56">
      <c r="BD489" s="397"/>
    </row>
    <row r="490" spans="56:56">
      <c r="BD490" s="397"/>
    </row>
    <row r="491" spans="56:56">
      <c r="BD491" s="397"/>
    </row>
    <row r="492" spans="56:56">
      <c r="BD492" s="397"/>
    </row>
    <row r="493" spans="56:56">
      <c r="BD493" s="397"/>
    </row>
    <row r="494" spans="56:56">
      <c r="BD494" s="397"/>
    </row>
    <row r="495" spans="56:56">
      <c r="BD495" s="397"/>
    </row>
    <row r="496" spans="56:56">
      <c r="BD496" s="397"/>
    </row>
    <row r="497" spans="56:56">
      <c r="BD497" s="397"/>
    </row>
    <row r="498" spans="56:56">
      <c r="BD498" s="397"/>
    </row>
    <row r="499" spans="56:56">
      <c r="BD499" s="397"/>
    </row>
    <row r="500" spans="56:56">
      <c r="BD500" s="397"/>
    </row>
    <row r="501" spans="56:56">
      <c r="BD501" s="397"/>
    </row>
    <row r="502" spans="56:56">
      <c r="BD502" s="397"/>
    </row>
    <row r="503" spans="56:56">
      <c r="BD503" s="397"/>
    </row>
    <row r="504" spans="56:56">
      <c r="BD504" s="397"/>
    </row>
    <row r="505" spans="56:56">
      <c r="BD505" s="397"/>
    </row>
    <row r="506" spans="56:56">
      <c r="BD506" s="397"/>
    </row>
    <row r="507" spans="56:56">
      <c r="BD507" s="397"/>
    </row>
    <row r="508" spans="56:56">
      <c r="BD508" s="397"/>
    </row>
    <row r="509" spans="56:56">
      <c r="BD509" s="397"/>
    </row>
    <row r="510" spans="56:56">
      <c r="BD510" s="397"/>
    </row>
    <row r="511" spans="56:56">
      <c r="BD511" s="397"/>
    </row>
    <row r="512" spans="56:56">
      <c r="BD512" s="397"/>
    </row>
    <row r="513" spans="56:56">
      <c r="BD513" s="397"/>
    </row>
    <row r="514" spans="56:56">
      <c r="BD514" s="397"/>
    </row>
    <row r="515" spans="56:56">
      <c r="BD515" s="397"/>
    </row>
    <row r="516" spans="56:56">
      <c r="BD516" s="397"/>
    </row>
    <row r="517" spans="56:56">
      <c r="BD517" s="397"/>
    </row>
    <row r="518" spans="56:56">
      <c r="BD518" s="397"/>
    </row>
    <row r="519" spans="56:56">
      <c r="BD519" s="397"/>
    </row>
    <row r="520" spans="56:56">
      <c r="BD520" s="397"/>
    </row>
    <row r="521" spans="56:56">
      <c r="BD521" s="397"/>
    </row>
    <row r="522" spans="56:56">
      <c r="BD522" s="397"/>
    </row>
    <row r="523" spans="56:56">
      <c r="BD523" s="397"/>
    </row>
    <row r="524" spans="56:56">
      <c r="BD524" s="397"/>
    </row>
    <row r="525" spans="56:56">
      <c r="BD525" s="397"/>
    </row>
    <row r="526" spans="56:56">
      <c r="BD526" s="397"/>
    </row>
    <row r="527" spans="56:56">
      <c r="BD527" s="397"/>
    </row>
    <row r="528" spans="56:56">
      <c r="BD528" s="397"/>
    </row>
    <row r="529" spans="56:56">
      <c r="BD529" s="397"/>
    </row>
    <row r="530" spans="56:56">
      <c r="BD530" s="397"/>
    </row>
    <row r="531" spans="56:56">
      <c r="BD531" s="397"/>
    </row>
    <row r="532" spans="56:56">
      <c r="BD532" s="397"/>
    </row>
    <row r="533" spans="56:56">
      <c r="BD533" s="397"/>
    </row>
    <row r="534" spans="56:56">
      <c r="BD534" s="397"/>
    </row>
    <row r="535" spans="56:56">
      <c r="BD535" s="397"/>
    </row>
    <row r="536" spans="56:56">
      <c r="BD536" s="397"/>
    </row>
    <row r="537" spans="56:56">
      <c r="BD537" s="397"/>
    </row>
    <row r="538" spans="56:56">
      <c r="BD538" s="397"/>
    </row>
    <row r="539" spans="56:56">
      <c r="BD539" s="397"/>
    </row>
    <row r="540" spans="56:56">
      <c r="BD540" s="397"/>
    </row>
    <row r="541" spans="56:56">
      <c r="BD541" s="397"/>
    </row>
    <row r="542" spans="56:56">
      <c r="BD542" s="397"/>
    </row>
    <row r="543" spans="56:56">
      <c r="BD543" s="397"/>
    </row>
    <row r="544" spans="56:56">
      <c r="BD544" s="397"/>
    </row>
    <row r="545" spans="56:56">
      <c r="BD545" s="397"/>
    </row>
    <row r="546" spans="56:56">
      <c r="BD546" s="397"/>
    </row>
    <row r="547" spans="56:56">
      <c r="BD547" s="397"/>
    </row>
    <row r="548" spans="56:56">
      <c r="BD548" s="397"/>
    </row>
    <row r="549" spans="56:56">
      <c r="BD549" s="397"/>
    </row>
    <row r="550" spans="56:56">
      <c r="BD550" s="397"/>
    </row>
    <row r="551" spans="56:56">
      <c r="BD551" s="397"/>
    </row>
    <row r="552" spans="56:56">
      <c r="BD552" s="397"/>
    </row>
    <row r="553" spans="56:56">
      <c r="BD553" s="397"/>
    </row>
    <row r="554" spans="56:56">
      <c r="BD554" s="397"/>
    </row>
    <row r="555" spans="56:56">
      <c r="BD555" s="397"/>
    </row>
    <row r="556" spans="56:56">
      <c r="BD556" s="397"/>
    </row>
    <row r="557" spans="56:56">
      <c r="BD557" s="397"/>
    </row>
    <row r="558" spans="56:56">
      <c r="BD558" s="397"/>
    </row>
    <row r="559" spans="56:56">
      <c r="BD559" s="397"/>
    </row>
    <row r="560" spans="56:56">
      <c r="BD560" s="397"/>
    </row>
    <row r="561" spans="56:56">
      <c r="BD561" s="397"/>
    </row>
    <row r="562" spans="56:56">
      <c r="BD562" s="397"/>
    </row>
    <row r="563" spans="56:56">
      <c r="BD563" s="397"/>
    </row>
    <row r="564" spans="56:56">
      <c r="BD564" s="397"/>
    </row>
    <row r="565" spans="56:56">
      <c r="BD565" s="397"/>
    </row>
    <row r="566" spans="56:56">
      <c r="BD566" s="397"/>
    </row>
    <row r="567" spans="56:56">
      <c r="BD567" s="397"/>
    </row>
    <row r="568" spans="56:56">
      <c r="BD568" s="397"/>
    </row>
    <row r="569" spans="56:56">
      <c r="BD569" s="397"/>
    </row>
    <row r="570" spans="56:56">
      <c r="BD570" s="397"/>
    </row>
    <row r="571" spans="56:56">
      <c r="BD571" s="397"/>
    </row>
    <row r="572" spans="56:56">
      <c r="BD572" s="397"/>
    </row>
    <row r="573" spans="56:56">
      <c r="BD573" s="397"/>
    </row>
    <row r="574" spans="56:56">
      <c r="BD574" s="397"/>
    </row>
    <row r="575" spans="56:56">
      <c r="BD575" s="397"/>
    </row>
    <row r="576" spans="56:56">
      <c r="BD576" s="397"/>
    </row>
    <row r="577" spans="56:56">
      <c r="BD577" s="397"/>
    </row>
    <row r="578" spans="56:56">
      <c r="BD578" s="397"/>
    </row>
    <row r="579" spans="56:56">
      <c r="BD579" s="397"/>
    </row>
    <row r="580" spans="56:56">
      <c r="BD580" s="397"/>
    </row>
    <row r="581" spans="56:56">
      <c r="BD581" s="397"/>
    </row>
    <row r="582" spans="56:56">
      <c r="BD582" s="397"/>
    </row>
    <row r="583" spans="56:56">
      <c r="BD583" s="397"/>
    </row>
    <row r="584" spans="56:56">
      <c r="BD584" s="397"/>
    </row>
    <row r="585" spans="56:56">
      <c r="BD585" s="397"/>
    </row>
    <row r="586" spans="56:56">
      <c r="BD586" s="397"/>
    </row>
    <row r="587" spans="56:56">
      <c r="BD587" s="397"/>
    </row>
    <row r="588" spans="56:56">
      <c r="BD588" s="397"/>
    </row>
    <row r="589" spans="56:56">
      <c r="BD589" s="397"/>
    </row>
    <row r="590" spans="56:56">
      <c r="BD590" s="397"/>
    </row>
    <row r="591" spans="56:56">
      <c r="BD591" s="397"/>
    </row>
    <row r="592" spans="56:56">
      <c r="BD592" s="397"/>
    </row>
    <row r="593" spans="56:56">
      <c r="BD593" s="397"/>
    </row>
    <row r="594" spans="56:56">
      <c r="BD594" s="397"/>
    </row>
    <row r="595" spans="56:56">
      <c r="BD595" s="397"/>
    </row>
    <row r="596" spans="56:56">
      <c r="BD596" s="397"/>
    </row>
    <row r="597" spans="56:56">
      <c r="BD597" s="397"/>
    </row>
    <row r="598" spans="56:56">
      <c r="BD598" s="397"/>
    </row>
    <row r="599" spans="56:56">
      <c r="BD599" s="397"/>
    </row>
    <row r="600" spans="56:56">
      <c r="BD600" s="397"/>
    </row>
    <row r="601" spans="56:56">
      <c r="BD601" s="397"/>
    </row>
    <row r="602" spans="56:56">
      <c r="BD602" s="397"/>
    </row>
    <row r="603" spans="56:56">
      <c r="BD603" s="397"/>
    </row>
    <row r="604" spans="56:56">
      <c r="BD604" s="397"/>
    </row>
    <row r="605" spans="56:56">
      <c r="BD605" s="397"/>
    </row>
    <row r="606" spans="56:56">
      <c r="BD606" s="397"/>
    </row>
    <row r="607" spans="56:56">
      <c r="BD607" s="397"/>
    </row>
    <row r="608" spans="56:56">
      <c r="BD608" s="397"/>
    </row>
    <row r="609" spans="56:56">
      <c r="BD609" s="397"/>
    </row>
    <row r="610" spans="56:56">
      <c r="BD610" s="397"/>
    </row>
    <row r="611" spans="56:56">
      <c r="BD611" s="397"/>
    </row>
    <row r="612" spans="56:56">
      <c r="BD612" s="397"/>
    </row>
    <row r="613" spans="56:56">
      <c r="BD613" s="397"/>
    </row>
    <row r="614" spans="56:56">
      <c r="BD614" s="397"/>
    </row>
    <row r="615" spans="56:56">
      <c r="BD615" s="397"/>
    </row>
    <row r="616" spans="56:56">
      <c r="BD616" s="397"/>
    </row>
    <row r="617" spans="56:56">
      <c r="BD617" s="397"/>
    </row>
    <row r="618" spans="56:56">
      <c r="BD618" s="397"/>
    </row>
    <row r="619" spans="56:56">
      <c r="BD619" s="397"/>
    </row>
    <row r="620" spans="56:56">
      <c r="BD620" s="397"/>
    </row>
    <row r="621" spans="56:56">
      <c r="BD621" s="397"/>
    </row>
    <row r="622" spans="56:56">
      <c r="BD622" s="397"/>
    </row>
    <row r="623" spans="56:56">
      <c r="BD623" s="397"/>
    </row>
    <row r="624" spans="56:56">
      <c r="BD624" s="397"/>
    </row>
    <row r="625" spans="56:56">
      <c r="BD625" s="397"/>
    </row>
    <row r="626" spans="56:56">
      <c r="BD626" s="397"/>
    </row>
    <row r="627" spans="56:56">
      <c r="BD627" s="397"/>
    </row>
    <row r="628" spans="56:56">
      <c r="BD628" s="397"/>
    </row>
    <row r="629" spans="56:56">
      <c r="BD629" s="397"/>
    </row>
    <row r="630" spans="56:56">
      <c r="BD630" s="397"/>
    </row>
    <row r="631" spans="56:56">
      <c r="BD631" s="397"/>
    </row>
    <row r="632" spans="56:56">
      <c r="BD632" s="397"/>
    </row>
    <row r="633" spans="56:56">
      <c r="BD633" s="397"/>
    </row>
    <row r="634" spans="56:56">
      <c r="BD634" s="397"/>
    </row>
    <row r="635" spans="56:56">
      <c r="BD635" s="397"/>
    </row>
    <row r="636" spans="56:56">
      <c r="BD636" s="397"/>
    </row>
    <row r="637" spans="56:56">
      <c r="BD637" s="397"/>
    </row>
    <row r="638" spans="56:56">
      <c r="BD638" s="397"/>
    </row>
    <row r="639" spans="56:56">
      <c r="BD639" s="397"/>
    </row>
    <row r="640" spans="56:56">
      <c r="BD640" s="397"/>
    </row>
    <row r="641" spans="56:56">
      <c r="BD641" s="397"/>
    </row>
    <row r="642" spans="56:56">
      <c r="BD642" s="397"/>
    </row>
    <row r="643" spans="56:56">
      <c r="BD643" s="397"/>
    </row>
    <row r="644" spans="56:56">
      <c r="BD644" s="397"/>
    </row>
    <row r="645" spans="56:56">
      <c r="BD645" s="397"/>
    </row>
    <row r="646" spans="56:56">
      <c r="BD646" s="397"/>
    </row>
    <row r="647" spans="56:56">
      <c r="BD647" s="397"/>
    </row>
    <row r="648" spans="56:56">
      <c r="BD648" s="397"/>
    </row>
    <row r="649" spans="56:56">
      <c r="BD649" s="397"/>
    </row>
    <row r="650" spans="56:56">
      <c r="BD650" s="397"/>
    </row>
    <row r="651" spans="56:56">
      <c r="BD651" s="397"/>
    </row>
    <row r="652" spans="56:56">
      <c r="BD652" s="397"/>
    </row>
    <row r="653" spans="56:56">
      <c r="BD653" s="397"/>
    </row>
    <row r="654" spans="56:56">
      <c r="BD654" s="397"/>
    </row>
    <row r="655" spans="56:56">
      <c r="BD655" s="397"/>
    </row>
    <row r="656" spans="56:56">
      <c r="BD656" s="397"/>
    </row>
    <row r="657" spans="56:56">
      <c r="BD657" s="397"/>
    </row>
    <row r="658" spans="56:56">
      <c r="BD658" s="397"/>
    </row>
    <row r="659" spans="56:56">
      <c r="BD659" s="397"/>
    </row>
    <row r="660" spans="56:56">
      <c r="BD660" s="397"/>
    </row>
    <row r="661" spans="56:56">
      <c r="BD661" s="397"/>
    </row>
    <row r="662" spans="56:56">
      <c r="BD662" s="397"/>
    </row>
    <row r="663" spans="56:56">
      <c r="BD663" s="397"/>
    </row>
    <row r="664" spans="56:56">
      <c r="BD664" s="397"/>
    </row>
    <row r="665" spans="56:56">
      <c r="BD665" s="397"/>
    </row>
    <row r="666" spans="56:56">
      <c r="BD666" s="397"/>
    </row>
    <row r="667" spans="56:56">
      <c r="BD667" s="397"/>
    </row>
    <row r="668" spans="56:56">
      <c r="BD668" s="397"/>
    </row>
    <row r="669" spans="56:56">
      <c r="BD669" s="397"/>
    </row>
    <row r="670" spans="56:56">
      <c r="BD670" s="397"/>
    </row>
    <row r="671" spans="56:56">
      <c r="BD671" s="397"/>
    </row>
    <row r="672" spans="56:56">
      <c r="BD672" s="397"/>
    </row>
    <row r="673" spans="56:56">
      <c r="BD673" s="397"/>
    </row>
    <row r="674" spans="56:56">
      <c r="BD674" s="397"/>
    </row>
    <row r="675" spans="56:56">
      <c r="BD675" s="397"/>
    </row>
    <row r="676" spans="56:56">
      <c r="BD676" s="397"/>
    </row>
    <row r="677" spans="56:56">
      <c r="BD677" s="397"/>
    </row>
    <row r="678" spans="56:56">
      <c r="BD678" s="397"/>
    </row>
    <row r="679" spans="56:56">
      <c r="BD679" s="397"/>
    </row>
    <row r="680" spans="56:56">
      <c r="BD680" s="397"/>
    </row>
    <row r="681" spans="56:56">
      <c r="BD681" s="397"/>
    </row>
    <row r="682" spans="56:56">
      <c r="BD682" s="397"/>
    </row>
    <row r="683" spans="56:56">
      <c r="BD683" s="397"/>
    </row>
    <row r="684" spans="56:56">
      <c r="BD684" s="397"/>
    </row>
    <row r="685" spans="56:56">
      <c r="BD685" s="397"/>
    </row>
    <row r="686" spans="56:56">
      <c r="BD686" s="397"/>
    </row>
    <row r="687" spans="56:56">
      <c r="BD687" s="397"/>
    </row>
    <row r="688" spans="56:56">
      <c r="BD688" s="397"/>
    </row>
    <row r="689" spans="56:56">
      <c r="BD689" s="397"/>
    </row>
    <row r="690" spans="56:56">
      <c r="BD690" s="397"/>
    </row>
    <row r="691" spans="56:56">
      <c r="BD691" s="397"/>
    </row>
    <row r="692" spans="56:56">
      <c r="BD692" s="397"/>
    </row>
    <row r="693" spans="56:56">
      <c r="BD693" s="397"/>
    </row>
    <row r="694" spans="56:56">
      <c r="BD694" s="397"/>
    </row>
    <row r="695" spans="56:56">
      <c r="BD695" s="397"/>
    </row>
    <row r="696" spans="56:56">
      <c r="BD696" s="397"/>
    </row>
    <row r="697" spans="56:56">
      <c r="BD697" s="397"/>
    </row>
    <row r="698" spans="56:56">
      <c r="BD698" s="397"/>
    </row>
    <row r="699" spans="56:56">
      <c r="BD699" s="397"/>
    </row>
    <row r="700" spans="56:56">
      <c r="BD700" s="397"/>
    </row>
    <row r="701" spans="56:56">
      <c r="BD701" s="397"/>
    </row>
    <row r="702" spans="56:56">
      <c r="BD702" s="397"/>
    </row>
    <row r="703" spans="56:56">
      <c r="BD703" s="397"/>
    </row>
    <row r="704" spans="56:56">
      <c r="BD704" s="397"/>
    </row>
    <row r="705" spans="56:56">
      <c r="BD705" s="397"/>
    </row>
    <row r="706" spans="56:56">
      <c r="BD706" s="397"/>
    </row>
    <row r="707" spans="56:56">
      <c r="BD707" s="397"/>
    </row>
    <row r="708" spans="56:56">
      <c r="BD708" s="397"/>
    </row>
    <row r="709" spans="56:56">
      <c r="BD709" s="397"/>
    </row>
    <row r="710" spans="56:56">
      <c r="BD710" s="397"/>
    </row>
    <row r="711" spans="56:56">
      <c r="BD711" s="397"/>
    </row>
    <row r="712" spans="56:56">
      <c r="BD712" s="397"/>
    </row>
    <row r="713" spans="56:56">
      <c r="BD713" s="397"/>
    </row>
    <row r="714" spans="56:56">
      <c r="BD714" s="397"/>
    </row>
    <row r="715" spans="56:56">
      <c r="BD715" s="397"/>
    </row>
    <row r="716" spans="56:56">
      <c r="BD716" s="397"/>
    </row>
    <row r="717" spans="56:56">
      <c r="BD717" s="397"/>
    </row>
    <row r="718" spans="56:56">
      <c r="BD718" s="397"/>
    </row>
    <row r="719" spans="56:56">
      <c r="BD719" s="397"/>
    </row>
    <row r="720" spans="56:56">
      <c r="BD720" s="397"/>
    </row>
    <row r="721" spans="56:56">
      <c r="BD721" s="397"/>
    </row>
    <row r="722" spans="56:56">
      <c r="BD722" s="397"/>
    </row>
    <row r="723" spans="56:56">
      <c r="BD723" s="397"/>
    </row>
    <row r="724" spans="56:56">
      <c r="BD724" s="397"/>
    </row>
    <row r="725" spans="56:56">
      <c r="BD725" s="397"/>
    </row>
    <row r="726" spans="56:56">
      <c r="BD726" s="397"/>
    </row>
    <row r="727" spans="56:56">
      <c r="BD727" s="397"/>
    </row>
    <row r="728" spans="56:56">
      <c r="BD728" s="397"/>
    </row>
    <row r="729" spans="56:56">
      <c r="BD729" s="397"/>
    </row>
    <row r="730" spans="56:56">
      <c r="BD730" s="397"/>
    </row>
    <row r="731" spans="56:56">
      <c r="BD731" s="397"/>
    </row>
    <row r="732" spans="56:56">
      <c r="BD732" s="397"/>
    </row>
    <row r="733" spans="56:56">
      <c r="BD733" s="397"/>
    </row>
    <row r="734" spans="56:56">
      <c r="BD734" s="397"/>
    </row>
    <row r="735" spans="56:56">
      <c r="BD735" s="397"/>
    </row>
    <row r="736" spans="56:56">
      <c r="BD736" s="397"/>
    </row>
    <row r="737" spans="56:56">
      <c r="BD737" s="397"/>
    </row>
    <row r="738" spans="56:56">
      <c r="BD738" s="397"/>
    </row>
    <row r="739" spans="56:56">
      <c r="BD739" s="397"/>
    </row>
    <row r="740" spans="56:56">
      <c r="BD740" s="397"/>
    </row>
    <row r="741" spans="56:56">
      <c r="BD741" s="397"/>
    </row>
    <row r="742" spans="56:56">
      <c r="BD742" s="397"/>
    </row>
    <row r="743" spans="56:56">
      <c r="BD743" s="397"/>
    </row>
    <row r="744" spans="56:56">
      <c r="BD744" s="397"/>
    </row>
    <row r="745" spans="56:56">
      <c r="BD745" s="397"/>
    </row>
    <row r="746" spans="56:56">
      <c r="BD746" s="397"/>
    </row>
    <row r="747" spans="56:56">
      <c r="BD747" s="397"/>
    </row>
    <row r="748" spans="56:56">
      <c r="BD748" s="397"/>
    </row>
    <row r="749" spans="56:56">
      <c r="BD749" s="397"/>
    </row>
    <row r="750" spans="56:56">
      <c r="BD750" s="397"/>
    </row>
    <row r="751" spans="56:56">
      <c r="BD751" s="397"/>
    </row>
    <row r="752" spans="56:56">
      <c r="BD752" s="397"/>
    </row>
    <row r="753" spans="56:56">
      <c r="BD753" s="397"/>
    </row>
    <row r="754" spans="56:56">
      <c r="BD754" s="397"/>
    </row>
    <row r="755" spans="56:56">
      <c r="BD755" s="397"/>
    </row>
    <row r="756" spans="56:56">
      <c r="BD756" s="397"/>
    </row>
    <row r="757" spans="56:56">
      <c r="BD757" s="397"/>
    </row>
    <row r="758" spans="56:56">
      <c r="BD758" s="397"/>
    </row>
    <row r="759" spans="56:56">
      <c r="BD759" s="397"/>
    </row>
    <row r="760" spans="56:56">
      <c r="BD760" s="397"/>
    </row>
    <row r="761" spans="56:56">
      <c r="BD761" s="397"/>
    </row>
    <row r="762" spans="56:56">
      <c r="BD762" s="397"/>
    </row>
    <row r="763" spans="56:56">
      <c r="BD763" s="397"/>
    </row>
    <row r="764" spans="56:56">
      <c r="BD764" s="397"/>
    </row>
    <row r="765" spans="56:56">
      <c r="BD765" s="397"/>
    </row>
    <row r="766" spans="56:56">
      <c r="BD766" s="397"/>
    </row>
    <row r="767" spans="56:56">
      <c r="BD767" s="397"/>
    </row>
    <row r="768" spans="56:56">
      <c r="BD768" s="397"/>
    </row>
    <row r="769" spans="56:56">
      <c r="BD769" s="397"/>
    </row>
    <row r="770" spans="56:56">
      <c r="BD770" s="397"/>
    </row>
    <row r="771" spans="56:56">
      <c r="BD771" s="397"/>
    </row>
    <row r="772" spans="56:56">
      <c r="BD772" s="397"/>
    </row>
    <row r="773" spans="56:56">
      <c r="BD773" s="397"/>
    </row>
    <row r="774" spans="56:56">
      <c r="BD774" s="397"/>
    </row>
    <row r="775" spans="56:56">
      <c r="BD775" s="397"/>
    </row>
    <row r="776" spans="56:56">
      <c r="BD776" s="397"/>
    </row>
    <row r="777" spans="56:56">
      <c r="BD777" s="397"/>
    </row>
    <row r="778" spans="56:56">
      <c r="BD778" s="397"/>
    </row>
    <row r="779" spans="56:56">
      <c r="BD779" s="397"/>
    </row>
    <row r="780" spans="56:56">
      <c r="BD780" s="397"/>
    </row>
    <row r="781" spans="56:56">
      <c r="BD781" s="397"/>
    </row>
    <row r="782" spans="56:56">
      <c r="BD782" s="397"/>
    </row>
    <row r="783" spans="56:56">
      <c r="BD783" s="397"/>
    </row>
    <row r="784" spans="56:56">
      <c r="BD784" s="397"/>
    </row>
    <row r="785" spans="56:56">
      <c r="BD785" s="397"/>
    </row>
    <row r="786" spans="56:56">
      <c r="BD786" s="397"/>
    </row>
    <row r="787" spans="56:56">
      <c r="BD787" s="397"/>
    </row>
    <row r="788" spans="56:56">
      <c r="BD788" s="397"/>
    </row>
    <row r="789" spans="56:56">
      <c r="BD789" s="397"/>
    </row>
    <row r="790" spans="56:56">
      <c r="BD790" s="397"/>
    </row>
    <row r="791" spans="56:56">
      <c r="BD791" s="397"/>
    </row>
    <row r="792" spans="56:56">
      <c r="BD792" s="397"/>
    </row>
    <row r="793" spans="56:56">
      <c r="BD793" s="397"/>
    </row>
    <row r="794" spans="56:56">
      <c r="BD794" s="397"/>
    </row>
    <row r="795" spans="56:56">
      <c r="BD795" s="397"/>
    </row>
    <row r="796" spans="56:56">
      <c r="BD796" s="397"/>
    </row>
    <row r="797" spans="56:56">
      <c r="BD797" s="397"/>
    </row>
    <row r="798" spans="56:56">
      <c r="BD798" s="397"/>
    </row>
    <row r="799" spans="56:56">
      <c r="BD799" s="397"/>
    </row>
    <row r="800" spans="56:56">
      <c r="BD800" s="397"/>
    </row>
    <row r="801" spans="56:56">
      <c r="BD801" s="397"/>
    </row>
    <row r="802" spans="56:56">
      <c r="BD802" s="397"/>
    </row>
    <row r="803" spans="56:56">
      <c r="BD803" s="397"/>
    </row>
    <row r="804" spans="56:56">
      <c r="BD804" s="397"/>
    </row>
    <row r="805" spans="56:56">
      <c r="BD805" s="397"/>
    </row>
    <row r="806" spans="56:56">
      <c r="BD806" s="397"/>
    </row>
    <row r="807" spans="56:56">
      <c r="BD807" s="397"/>
    </row>
    <row r="808" spans="56:56">
      <c r="BD808" s="397"/>
    </row>
    <row r="809" spans="56:56">
      <c r="BD809" s="397"/>
    </row>
    <row r="810" spans="56:56">
      <c r="BD810" s="397"/>
    </row>
    <row r="811" spans="56:56">
      <c r="BD811" s="397"/>
    </row>
    <row r="812" spans="56:56">
      <c r="BD812" s="397"/>
    </row>
    <row r="813" spans="56:56">
      <c r="BD813" s="397"/>
    </row>
    <row r="814" spans="56:56">
      <c r="BD814" s="397"/>
    </row>
    <row r="815" spans="56:56">
      <c r="BD815" s="397"/>
    </row>
    <row r="816" spans="56:56">
      <c r="BD816" s="397"/>
    </row>
    <row r="817" spans="56:56">
      <c r="BD817" s="397"/>
    </row>
    <row r="818" spans="56:56">
      <c r="BD818" s="397"/>
    </row>
    <row r="819" spans="56:56">
      <c r="BD819" s="397"/>
    </row>
    <row r="820" spans="56:56">
      <c r="BD820" s="397"/>
    </row>
    <row r="821" spans="56:56">
      <c r="BD821" s="397"/>
    </row>
    <row r="822" spans="56:56">
      <c r="BD822" s="397"/>
    </row>
    <row r="823" spans="56:56">
      <c r="BD823" s="397"/>
    </row>
    <row r="824" spans="56:56">
      <c r="BD824" s="397"/>
    </row>
    <row r="825" spans="56:56">
      <c r="BD825" s="397"/>
    </row>
    <row r="826" spans="56:56">
      <c r="BD826" s="397"/>
    </row>
    <row r="827" spans="56:56">
      <c r="BD827" s="397"/>
    </row>
    <row r="828" spans="56:56">
      <c r="BD828" s="397"/>
    </row>
    <row r="829" spans="56:56">
      <c r="BD829" s="397"/>
    </row>
    <row r="830" spans="56:56">
      <c r="BD830" s="397"/>
    </row>
    <row r="831" spans="56:56">
      <c r="BD831" s="397"/>
    </row>
    <row r="832" spans="56:56">
      <c r="BD832" s="397"/>
    </row>
    <row r="833" spans="56:56">
      <c r="BD833" s="397"/>
    </row>
    <row r="834" spans="56:56">
      <c r="BD834" s="397"/>
    </row>
    <row r="835" spans="56:56">
      <c r="BD835" s="397"/>
    </row>
    <row r="836" spans="56:56">
      <c r="BD836" s="397"/>
    </row>
    <row r="837" spans="56:56">
      <c r="BD837" s="397"/>
    </row>
    <row r="838" spans="56:56">
      <c r="BD838" s="397"/>
    </row>
    <row r="839" spans="56:56">
      <c r="BD839" s="397"/>
    </row>
    <row r="840" spans="56:56">
      <c r="BD840" s="397"/>
    </row>
    <row r="841" spans="56:56">
      <c r="BD841" s="397"/>
    </row>
    <row r="842" spans="56:56">
      <c r="BD842" s="397"/>
    </row>
    <row r="843" spans="56:56">
      <c r="BD843" s="397"/>
    </row>
    <row r="844" spans="56:56">
      <c r="BD844" s="397"/>
    </row>
    <row r="845" spans="56:56">
      <c r="BD845" s="397"/>
    </row>
    <row r="846" spans="56:56">
      <c r="BD846" s="397"/>
    </row>
    <row r="847" spans="56:56">
      <c r="BD847" s="397"/>
    </row>
    <row r="848" spans="56:56">
      <c r="BD848" s="397"/>
    </row>
    <row r="849" spans="56:56">
      <c r="BD849" s="397"/>
    </row>
    <row r="850" spans="56:56">
      <c r="BD850" s="397"/>
    </row>
    <row r="851" spans="56:56">
      <c r="BD851" s="397"/>
    </row>
    <row r="852" spans="56:56">
      <c r="BD852" s="397"/>
    </row>
    <row r="853" spans="56:56">
      <c r="BD853" s="397"/>
    </row>
    <row r="854" spans="56:56">
      <c r="BD854" s="397"/>
    </row>
    <row r="855" spans="56:56">
      <c r="BD855" s="397"/>
    </row>
    <row r="856" spans="56:56">
      <c r="BD856" s="397"/>
    </row>
    <row r="857" spans="56:56">
      <c r="BD857" s="397"/>
    </row>
    <row r="858" spans="56:56">
      <c r="BD858" s="397"/>
    </row>
    <row r="859" spans="56:56">
      <c r="BD859" s="397"/>
    </row>
    <row r="860" spans="56:56">
      <c r="BD860" s="397"/>
    </row>
    <row r="861" spans="56:56">
      <c r="BD861" s="397"/>
    </row>
    <row r="862" spans="56:56">
      <c r="BD862" s="397"/>
    </row>
    <row r="863" spans="56:56">
      <c r="BD863" s="397"/>
    </row>
    <row r="864" spans="56:56">
      <c r="BD864" s="397"/>
    </row>
    <row r="865" spans="56:56">
      <c r="BD865" s="397"/>
    </row>
    <row r="866" spans="56:56">
      <c r="BD866" s="397"/>
    </row>
    <row r="867" spans="56:56">
      <c r="BD867" s="397"/>
    </row>
    <row r="868" spans="56:56">
      <c r="BD868" s="397"/>
    </row>
    <row r="869" spans="56:56">
      <c r="BD869" s="397"/>
    </row>
    <row r="870" spans="56:56">
      <c r="BD870" s="397"/>
    </row>
    <row r="871" spans="56:56">
      <c r="BD871" s="397"/>
    </row>
    <row r="872" spans="56:56">
      <c r="BD872" s="397"/>
    </row>
    <row r="873" spans="56:56">
      <c r="BD873" s="397"/>
    </row>
    <row r="874" spans="56:56">
      <c r="BD874" s="397"/>
    </row>
    <row r="875" spans="56:56">
      <c r="BD875" s="397"/>
    </row>
    <row r="876" spans="56:56">
      <c r="BD876" s="397"/>
    </row>
    <row r="877" spans="56:56">
      <c r="BD877" s="397"/>
    </row>
    <row r="878" spans="56:56">
      <c r="BD878" s="397"/>
    </row>
    <row r="879" spans="56:56">
      <c r="BD879" s="397"/>
    </row>
    <row r="880" spans="56:56">
      <c r="BD880" s="397"/>
    </row>
    <row r="881" spans="56:56">
      <c r="BD881" s="397"/>
    </row>
    <row r="882" spans="56:56">
      <c r="BD882" s="397"/>
    </row>
    <row r="883" spans="56:56">
      <c r="BD883" s="397"/>
    </row>
    <row r="884" spans="56:56">
      <c r="BD884" s="397"/>
    </row>
    <row r="885" spans="56:56">
      <c r="BD885" s="397"/>
    </row>
    <row r="886" spans="56:56">
      <c r="BD886" s="397"/>
    </row>
    <row r="887" spans="56:56">
      <c r="BD887" s="397"/>
    </row>
    <row r="888" spans="56:56">
      <c r="BD888" s="397"/>
    </row>
    <row r="889" spans="56:56">
      <c r="BD889" s="397"/>
    </row>
    <row r="890" spans="56:56">
      <c r="BD890" s="397"/>
    </row>
    <row r="891" spans="56:56">
      <c r="BD891" s="397"/>
    </row>
    <row r="892" spans="56:56">
      <c r="BD892" s="397"/>
    </row>
    <row r="893" spans="56:56">
      <c r="BD893" s="397"/>
    </row>
    <row r="894" spans="56:56">
      <c r="BD894" s="397"/>
    </row>
    <row r="895" spans="56:56">
      <c r="BD895" s="397"/>
    </row>
    <row r="896" spans="56:56">
      <c r="BD896" s="397"/>
    </row>
    <row r="897" spans="56:56">
      <c r="BD897" s="397"/>
    </row>
    <row r="898" spans="56:56">
      <c r="BD898" s="397"/>
    </row>
    <row r="899" spans="56:56">
      <c r="BD899" s="397"/>
    </row>
    <row r="900" spans="56:56">
      <c r="BD900" s="397"/>
    </row>
    <row r="901" spans="56:56">
      <c r="BD901" s="397"/>
    </row>
    <row r="902" spans="56:56">
      <c r="BD902" s="397"/>
    </row>
    <row r="903" spans="56:56">
      <c r="BD903" s="397"/>
    </row>
    <row r="904" spans="56:56">
      <c r="BD904" s="397"/>
    </row>
    <row r="905" spans="56:56">
      <c r="BD905" s="397"/>
    </row>
    <row r="906" spans="56:56">
      <c r="BD906" s="397"/>
    </row>
    <row r="907" spans="56:56">
      <c r="BD907" s="397"/>
    </row>
    <row r="908" spans="56:56">
      <c r="BD908" s="397"/>
    </row>
    <row r="909" spans="56:56">
      <c r="BD909" s="397"/>
    </row>
    <row r="910" spans="56:56">
      <c r="BD910" s="397"/>
    </row>
    <row r="911" spans="56:56">
      <c r="BD911" s="397"/>
    </row>
    <row r="912" spans="56:56">
      <c r="BD912" s="397"/>
    </row>
    <row r="913" spans="56:56">
      <c r="BD913" s="397"/>
    </row>
    <row r="914" spans="56:56">
      <c r="BD914" s="397"/>
    </row>
    <row r="915" spans="56:56">
      <c r="BD915" s="397"/>
    </row>
    <row r="916" spans="56:56">
      <c r="BD916" s="397"/>
    </row>
    <row r="917" spans="56:56">
      <c r="BD917" s="397"/>
    </row>
    <row r="918" spans="56:56">
      <c r="BD918" s="397"/>
    </row>
    <row r="919" spans="56:56">
      <c r="BD919" s="397"/>
    </row>
    <row r="920" spans="56:56">
      <c r="BD920" s="397"/>
    </row>
    <row r="921" spans="56:56">
      <c r="BD921" s="397"/>
    </row>
    <row r="922" spans="56:56">
      <c r="BD922" s="397"/>
    </row>
    <row r="923" spans="56:56">
      <c r="BD923" s="397"/>
    </row>
    <row r="924" spans="56:56">
      <c r="BD924" s="397"/>
    </row>
    <row r="925" spans="56:56">
      <c r="BD925" s="397"/>
    </row>
    <row r="926" spans="56:56">
      <c r="BD926" s="397"/>
    </row>
    <row r="927" spans="56:56">
      <c r="BD927" s="397"/>
    </row>
    <row r="928" spans="56:56">
      <c r="BD928" s="397"/>
    </row>
    <row r="929" spans="56:56">
      <c r="BD929" s="397"/>
    </row>
    <row r="930" spans="56:56">
      <c r="BD930" s="397"/>
    </row>
    <row r="931" spans="56:56">
      <c r="BD931" s="397"/>
    </row>
    <row r="932" spans="56:56">
      <c r="BD932" s="397"/>
    </row>
    <row r="933" spans="56:56">
      <c r="BD933" s="397"/>
    </row>
    <row r="934" spans="56:56">
      <c r="BD934" s="397"/>
    </row>
    <row r="935" spans="56:56">
      <c r="BD935" s="397"/>
    </row>
    <row r="936" spans="56:56">
      <c r="BD936" s="397"/>
    </row>
    <row r="937" spans="56:56">
      <c r="BD937" s="397"/>
    </row>
    <row r="938" spans="56:56">
      <c r="BD938" s="397"/>
    </row>
    <row r="939" spans="56:56">
      <c r="BD939" s="397"/>
    </row>
    <row r="940" spans="56:56">
      <c r="BD940" s="397"/>
    </row>
    <row r="941" spans="56:56">
      <c r="BD941" s="397"/>
    </row>
    <row r="942" spans="56:56">
      <c r="BD942" s="397"/>
    </row>
    <row r="943" spans="56:56">
      <c r="BD943" s="397"/>
    </row>
    <row r="944" spans="56:56">
      <c r="BD944" s="397"/>
    </row>
    <row r="945" spans="56:56">
      <c r="BD945" s="397"/>
    </row>
    <row r="946" spans="56:56">
      <c r="BD946" s="397"/>
    </row>
    <row r="947" spans="56:56">
      <c r="BD947" s="397"/>
    </row>
    <row r="948" spans="56:56">
      <c r="BD948" s="397"/>
    </row>
    <row r="949" spans="56:56">
      <c r="BD949" s="397"/>
    </row>
    <row r="950" spans="56:56">
      <c r="BD950" s="397"/>
    </row>
    <row r="951" spans="56:56">
      <c r="BD951" s="397"/>
    </row>
    <row r="952" spans="56:56">
      <c r="BD952" s="397"/>
    </row>
    <row r="953" spans="56:56">
      <c r="BD953" s="397"/>
    </row>
    <row r="954" spans="56:56">
      <c r="BD954" s="397"/>
    </row>
    <row r="955" spans="56:56">
      <c r="BD955" s="397"/>
    </row>
    <row r="956" spans="56:56">
      <c r="BD956" s="397"/>
    </row>
    <row r="957" spans="56:56">
      <c r="BD957" s="397"/>
    </row>
    <row r="958" spans="56:56">
      <c r="BD958" s="397"/>
    </row>
    <row r="959" spans="56:56">
      <c r="BD959" s="397"/>
    </row>
    <row r="960" spans="56:56">
      <c r="BD960" s="397"/>
    </row>
    <row r="961" spans="56:56">
      <c r="BD961" s="397"/>
    </row>
    <row r="962" spans="56:56">
      <c r="BD962" s="397"/>
    </row>
    <row r="963" spans="56:56">
      <c r="BD963" s="397"/>
    </row>
    <row r="964" spans="56:56">
      <c r="BD964" s="397"/>
    </row>
    <row r="965" spans="56:56">
      <c r="BD965" s="397"/>
    </row>
    <row r="966" spans="56:56">
      <c r="BD966" s="397"/>
    </row>
    <row r="967" spans="56:56">
      <c r="BD967" s="397"/>
    </row>
    <row r="968" spans="56:56">
      <c r="BD968" s="397"/>
    </row>
    <row r="969" spans="56:56">
      <c r="BD969" s="397"/>
    </row>
    <row r="970" spans="56:56">
      <c r="BD970" s="397"/>
    </row>
    <row r="971" spans="56:56">
      <c r="BD971" s="397"/>
    </row>
    <row r="972" spans="56:56">
      <c r="BD972" s="397"/>
    </row>
    <row r="973" spans="56:56">
      <c r="BD973" s="397"/>
    </row>
    <row r="974" spans="56:56">
      <c r="BD974" s="397"/>
    </row>
    <row r="975" spans="56:56">
      <c r="BD975" s="397"/>
    </row>
    <row r="976" spans="56:56">
      <c r="BD976" s="397"/>
    </row>
    <row r="977" spans="56:56">
      <c r="BD977" s="397"/>
    </row>
    <row r="978" spans="56:56">
      <c r="BD978" s="397"/>
    </row>
    <row r="979" spans="56:56">
      <c r="BD979" s="397"/>
    </row>
    <row r="980" spans="56:56">
      <c r="BD980" s="397"/>
    </row>
    <row r="981" spans="56:56">
      <c r="BD981" s="397"/>
    </row>
    <row r="982" spans="56:56">
      <c r="BD982" s="397"/>
    </row>
    <row r="983" spans="56:56">
      <c r="BD983" s="397"/>
    </row>
    <row r="984" spans="56:56">
      <c r="BD984" s="397"/>
    </row>
    <row r="985" spans="56:56">
      <c r="BD985" s="397"/>
    </row>
    <row r="986" spans="56:56">
      <c r="BD986" s="397"/>
    </row>
    <row r="987" spans="56:56">
      <c r="BD987" s="397"/>
    </row>
    <row r="988" spans="56:56">
      <c r="BD988" s="397"/>
    </row>
    <row r="989" spans="56:56">
      <c r="BD989" s="397"/>
    </row>
    <row r="990" spans="56:56">
      <c r="BD990" s="397"/>
    </row>
    <row r="991" spans="56:56">
      <c r="BD991" s="397"/>
    </row>
    <row r="992" spans="56:56">
      <c r="BD992" s="397"/>
    </row>
    <row r="993" spans="56:56">
      <c r="BD993" s="397"/>
    </row>
    <row r="994" spans="56:56">
      <c r="BD994" s="397"/>
    </row>
    <row r="995" spans="56:56">
      <c r="BD995" s="397"/>
    </row>
    <row r="996" spans="56:56">
      <c r="BD996" s="397"/>
    </row>
    <row r="997" spans="56:56">
      <c r="BD997" s="397"/>
    </row>
    <row r="998" spans="56:56">
      <c r="BD998" s="397"/>
    </row>
    <row r="999" spans="56:56">
      <c r="BD999" s="397"/>
    </row>
    <row r="1000" spans="56:56">
      <c r="BD1000" s="397"/>
    </row>
    <row r="1001" spans="56:56">
      <c r="BD1001" s="397"/>
    </row>
    <row r="1002" spans="56:56">
      <c r="BD1002" s="397"/>
    </row>
    <row r="1003" spans="56:56">
      <c r="BD1003" s="397"/>
    </row>
    <row r="1004" spans="56:56">
      <c r="BD1004" s="397"/>
    </row>
    <row r="1005" spans="56:56">
      <c r="BD1005" s="397"/>
    </row>
    <row r="1006" spans="56:56">
      <c r="BD1006" s="397"/>
    </row>
    <row r="1007" spans="56:56">
      <c r="BD1007" s="397"/>
    </row>
    <row r="1008" spans="56:56">
      <c r="BD1008" s="397"/>
    </row>
    <row r="1009" spans="56:56">
      <c r="BD1009" s="397"/>
    </row>
    <row r="1010" spans="56:56">
      <c r="BD1010" s="397"/>
    </row>
    <row r="1011" spans="56:56">
      <c r="BD1011" s="397"/>
    </row>
    <row r="1012" spans="56:56">
      <c r="BD1012" s="397"/>
    </row>
    <row r="1013" spans="56:56">
      <c r="BD1013" s="397"/>
    </row>
    <row r="1014" spans="56:56">
      <c r="BD1014" s="397"/>
    </row>
    <row r="1015" spans="56:56">
      <c r="BD1015" s="397"/>
    </row>
    <row r="1016" spans="56:56">
      <c r="BD1016" s="397"/>
    </row>
    <row r="1017" spans="56:56">
      <c r="BD1017" s="397"/>
    </row>
    <row r="1018" spans="56:56">
      <c r="BD1018" s="397"/>
    </row>
    <row r="1019" spans="56:56">
      <c r="BD1019" s="397"/>
    </row>
    <row r="1020" spans="56:56">
      <c r="BD1020" s="397"/>
    </row>
    <row r="1021" spans="56:56">
      <c r="BD1021" s="397"/>
    </row>
    <row r="1022" spans="56:56">
      <c r="BD1022" s="397"/>
    </row>
    <row r="1023" spans="56:56">
      <c r="BD1023" s="397"/>
    </row>
    <row r="1024" spans="56:56">
      <c r="BD1024" s="397"/>
    </row>
    <row r="1025" spans="56:56">
      <c r="BD1025" s="397"/>
    </row>
    <row r="1026" spans="56:56">
      <c r="BD1026" s="397"/>
    </row>
    <row r="1027" spans="56:56">
      <c r="BD1027" s="397"/>
    </row>
    <row r="1028" spans="56:56">
      <c r="BD1028" s="397"/>
    </row>
    <row r="1029" spans="56:56">
      <c r="BD1029" s="397"/>
    </row>
    <row r="1030" spans="56:56">
      <c r="BD1030" s="397"/>
    </row>
    <row r="1031" spans="56:56">
      <c r="BD1031" s="397"/>
    </row>
    <row r="1032" spans="56:56">
      <c r="BD1032" s="397"/>
    </row>
    <row r="1033" spans="56:56">
      <c r="BD1033" s="397"/>
    </row>
    <row r="1034" spans="56:56">
      <c r="BD1034" s="397"/>
    </row>
    <row r="1035" spans="56:56">
      <c r="BD1035" s="397"/>
    </row>
    <row r="1036" spans="56:56">
      <c r="BD1036" s="397"/>
    </row>
    <row r="1037" spans="56:56">
      <c r="BD1037" s="397"/>
    </row>
    <row r="1038" spans="56:56">
      <c r="BD1038" s="397"/>
    </row>
    <row r="1039" spans="56:56">
      <c r="BD1039" s="397"/>
    </row>
    <row r="1040" spans="56:56">
      <c r="BD1040" s="397"/>
    </row>
    <row r="1041" spans="56:56">
      <c r="BD1041" s="397"/>
    </row>
    <row r="1042" spans="56:56">
      <c r="BD1042" s="397"/>
    </row>
    <row r="1043" spans="56:56">
      <c r="BD1043" s="397"/>
    </row>
    <row r="1044" spans="56:56">
      <c r="BD1044" s="397"/>
    </row>
    <row r="1045" spans="56:56">
      <c r="BD1045" s="397"/>
    </row>
    <row r="1046" spans="56:56">
      <c r="BD1046" s="397"/>
    </row>
    <row r="1047" spans="56:56">
      <c r="BD1047" s="397"/>
    </row>
    <row r="1048" spans="56:56">
      <c r="BD1048" s="397"/>
    </row>
    <row r="1049" spans="56:56">
      <c r="BD1049" s="397"/>
    </row>
    <row r="1050" spans="56:56">
      <c r="BD1050" s="397"/>
    </row>
    <row r="1051" spans="56:56">
      <c r="BD1051" s="397"/>
    </row>
    <row r="1052" spans="56:56">
      <c r="BD1052" s="397"/>
    </row>
    <row r="1053" spans="56:56">
      <c r="BD1053" s="397"/>
    </row>
    <row r="1054" spans="56:56">
      <c r="BD1054" s="397"/>
    </row>
    <row r="1055" spans="56:56">
      <c r="BD1055" s="397"/>
    </row>
    <row r="1056" spans="56:56">
      <c r="BD1056" s="397"/>
    </row>
    <row r="1057" spans="56:56">
      <c r="BD1057" s="397"/>
    </row>
    <row r="1058" spans="56:56">
      <c r="BD1058" s="397"/>
    </row>
    <row r="1059" spans="56:56">
      <c r="BD1059" s="397"/>
    </row>
    <row r="1060" spans="56:56">
      <c r="BD1060" s="397"/>
    </row>
    <row r="1061" spans="56:56">
      <c r="BD1061" s="397"/>
    </row>
    <row r="1062" spans="56:56">
      <c r="BD1062" s="397"/>
    </row>
    <row r="1063" spans="56:56">
      <c r="BD1063" s="397"/>
    </row>
    <row r="1064" spans="56:56">
      <c r="BD1064" s="397"/>
    </row>
    <row r="1065" spans="56:56">
      <c r="BD1065" s="397"/>
    </row>
    <row r="1066" spans="56:56">
      <c r="BD1066" s="397"/>
    </row>
    <row r="1067" spans="56:56">
      <c r="BD1067" s="397"/>
    </row>
    <row r="1068" spans="56:56">
      <c r="BD1068" s="397"/>
    </row>
    <row r="1069" spans="56:56">
      <c r="BD1069" s="397"/>
    </row>
    <row r="1070" spans="56:56">
      <c r="BD1070" s="397"/>
    </row>
    <row r="1071" spans="56:56">
      <c r="BD1071" s="397"/>
    </row>
    <row r="1072" spans="56:56">
      <c r="BD1072" s="397"/>
    </row>
    <row r="1073" spans="56:56">
      <c r="BD1073" s="397"/>
    </row>
    <row r="1074" spans="56:56">
      <c r="BD1074" s="397"/>
    </row>
    <row r="1075" spans="56:56">
      <c r="BD1075" s="397"/>
    </row>
    <row r="1076" spans="56:56">
      <c r="BD1076" s="397"/>
    </row>
    <row r="1077" spans="56:56">
      <c r="BD1077" s="397"/>
    </row>
    <row r="1078" spans="56:56">
      <c r="BD1078" s="397"/>
    </row>
    <row r="1079" spans="56:56">
      <c r="BD1079" s="397"/>
    </row>
    <row r="1080" spans="56:56">
      <c r="BD1080" s="397"/>
    </row>
    <row r="1081" spans="56:56">
      <c r="BD1081" s="397"/>
    </row>
    <row r="1082" spans="56:56">
      <c r="BD1082" s="397"/>
    </row>
    <row r="1083" spans="56:56">
      <c r="BD1083" s="397"/>
    </row>
    <row r="1084" spans="56:56">
      <c r="BD1084" s="397"/>
    </row>
    <row r="1085" spans="56:56">
      <c r="BD1085" s="397"/>
    </row>
    <row r="1086" spans="56:56">
      <c r="BD1086" s="397"/>
    </row>
    <row r="1087" spans="56:56">
      <c r="BD1087" s="397"/>
    </row>
    <row r="1088" spans="56:56">
      <c r="BD1088" s="397"/>
    </row>
    <row r="1089" spans="56:56">
      <c r="BD1089" s="397"/>
    </row>
    <row r="1090" spans="56:56">
      <c r="BD1090" s="397"/>
    </row>
    <row r="1091" spans="56:56">
      <c r="BD1091" s="397"/>
    </row>
    <row r="1092" spans="56:56">
      <c r="BD1092" s="397"/>
    </row>
    <row r="1093" spans="56:56">
      <c r="BD1093" s="397"/>
    </row>
    <row r="1094" spans="56:56">
      <c r="BD1094" s="397"/>
    </row>
    <row r="1095" spans="56:56">
      <c r="BD1095" s="397"/>
    </row>
    <row r="1096" spans="56:56">
      <c r="BD1096" s="397"/>
    </row>
    <row r="1097" spans="56:56">
      <c r="BD1097" s="397"/>
    </row>
    <row r="1098" spans="56:56">
      <c r="BD1098" s="397"/>
    </row>
    <row r="1099" spans="56:56">
      <c r="BD1099" s="397"/>
    </row>
    <row r="1100" spans="56:56">
      <c r="BD1100" s="397"/>
    </row>
    <row r="1101" spans="56:56">
      <c r="BD1101" s="397"/>
    </row>
    <row r="1102" spans="56:56">
      <c r="BD1102" s="397"/>
    </row>
    <row r="1103" spans="56:56">
      <c r="BD1103" s="397"/>
    </row>
    <row r="1104" spans="56:56">
      <c r="BD1104" s="397"/>
    </row>
    <row r="1105" spans="56:56">
      <c r="BD1105" s="397"/>
    </row>
    <row r="1106" spans="56:56">
      <c r="BD1106" s="397"/>
    </row>
    <row r="1107" spans="56:56">
      <c r="BD1107" s="397"/>
    </row>
    <row r="1108" spans="56:56">
      <c r="BD1108" s="397"/>
    </row>
    <row r="1109" spans="56:56">
      <c r="BD1109" s="397"/>
    </row>
    <row r="1110" spans="56:56">
      <c r="BD1110" s="397"/>
    </row>
    <row r="1111" spans="56:56">
      <c r="BD1111" s="397"/>
    </row>
    <row r="1112" spans="56:56">
      <c r="BD1112" s="397"/>
    </row>
    <row r="1113" spans="56:56">
      <c r="BD1113" s="397"/>
    </row>
    <row r="1114" spans="56:56">
      <c r="BD1114" s="397"/>
    </row>
    <row r="1115" spans="56:56">
      <c r="BD1115" s="397"/>
    </row>
    <row r="1116" spans="56:56">
      <c r="BD1116" s="397"/>
    </row>
    <row r="1117" spans="56:56">
      <c r="BD1117" s="397"/>
    </row>
    <row r="1118" spans="56:56">
      <c r="BD1118" s="397"/>
    </row>
    <row r="1119" spans="56:56">
      <c r="BD1119" s="397"/>
    </row>
    <row r="1120" spans="56:56">
      <c r="BD1120" s="397"/>
    </row>
    <row r="1121" spans="56:56">
      <c r="BD1121" s="397"/>
    </row>
    <row r="1122" spans="56:56">
      <c r="BD1122" s="397"/>
    </row>
    <row r="1123" spans="56:56">
      <c r="BD1123" s="397"/>
    </row>
    <row r="1124" spans="56:56">
      <c r="BD1124" s="397"/>
    </row>
    <row r="1125" spans="56:56">
      <c r="BD1125" s="397"/>
    </row>
    <row r="1126" spans="56:56">
      <c r="BD1126" s="397"/>
    </row>
    <row r="1127" spans="56:56">
      <c r="BD1127" s="397"/>
    </row>
    <row r="1128" spans="56:56">
      <c r="BD1128" s="397"/>
    </row>
    <row r="1129" spans="56:56">
      <c r="BD1129" s="397"/>
    </row>
    <row r="1130" spans="56:56">
      <c r="BD1130" s="397"/>
    </row>
    <row r="1131" spans="56:56">
      <c r="BD1131" s="397"/>
    </row>
    <row r="1132" spans="56:56">
      <c r="BD1132" s="397"/>
    </row>
    <row r="1133" spans="56:56">
      <c r="BD1133" s="397"/>
    </row>
    <row r="1134" spans="56:56">
      <c r="BD1134" s="397"/>
    </row>
    <row r="1135" spans="56:56">
      <c r="BD1135" s="397"/>
    </row>
    <row r="1136" spans="56:56">
      <c r="BD1136" s="397"/>
    </row>
    <row r="1137" spans="56:56">
      <c r="BD1137" s="397"/>
    </row>
    <row r="1138" spans="56:56">
      <c r="BD1138" s="397"/>
    </row>
    <row r="1139" spans="56:56">
      <c r="BD1139" s="397"/>
    </row>
    <row r="1140" spans="56:56">
      <c r="BD1140" s="397"/>
    </row>
    <row r="1141" spans="56:56">
      <c r="BD1141" s="397"/>
    </row>
    <row r="1142" spans="56:56">
      <c r="BD1142" s="397"/>
    </row>
    <row r="1143" spans="56:56">
      <c r="BD1143" s="397"/>
    </row>
    <row r="1144" spans="56:56">
      <c r="BD1144" s="397"/>
    </row>
    <row r="1145" spans="56:56">
      <c r="BD1145" s="397"/>
    </row>
    <row r="1146" spans="56:56">
      <c r="BD1146" s="397"/>
    </row>
    <row r="1147" spans="56:56">
      <c r="BD1147" s="397"/>
    </row>
    <row r="1148" spans="56:56">
      <c r="BD1148" s="397"/>
    </row>
    <row r="1149" spans="56:56">
      <c r="BD1149" s="397"/>
    </row>
    <row r="1150" spans="56:56">
      <c r="BD1150" s="397"/>
    </row>
    <row r="1151" spans="56:56">
      <c r="BD1151" s="397"/>
    </row>
    <row r="1152" spans="56:56">
      <c r="BD1152" s="397"/>
    </row>
    <row r="1153" spans="56:56">
      <c r="BD1153" s="397"/>
    </row>
    <row r="1154" spans="56:56">
      <c r="BD1154" s="397"/>
    </row>
    <row r="1155" spans="56:56">
      <c r="BD1155" s="397"/>
    </row>
    <row r="1156" spans="56:56">
      <c r="BD1156" s="397"/>
    </row>
    <row r="1157" spans="56:56">
      <c r="BD1157" s="397"/>
    </row>
    <row r="1158" spans="56:56">
      <c r="BD1158" s="397"/>
    </row>
    <row r="1159" spans="56:56">
      <c r="BD1159" s="397"/>
    </row>
    <row r="1160" spans="56:56">
      <c r="BD1160" s="397"/>
    </row>
    <row r="1161" spans="56:56">
      <c r="BD1161" s="397"/>
    </row>
    <row r="1162" spans="56:56">
      <c r="BD1162" s="397"/>
    </row>
    <row r="1163" spans="56:56">
      <c r="BD1163" s="397"/>
    </row>
    <row r="1164" spans="56:56">
      <c r="BD1164" s="397"/>
    </row>
    <row r="1165" spans="56:56">
      <c r="BD1165" s="397"/>
    </row>
    <row r="1166" spans="56:56">
      <c r="BD1166" s="397"/>
    </row>
    <row r="1167" spans="56:56">
      <c r="BD1167" s="397"/>
    </row>
    <row r="1168" spans="56:56">
      <c r="BD1168" s="397"/>
    </row>
    <row r="1169" spans="56:56">
      <c r="BD1169" s="397"/>
    </row>
    <row r="1170" spans="56:56">
      <c r="BD1170" s="397"/>
    </row>
    <row r="1171" spans="56:56">
      <c r="BD1171" s="397"/>
    </row>
    <row r="1172" spans="56:56">
      <c r="BD1172" s="397"/>
    </row>
    <row r="1173" spans="56:56">
      <c r="BD1173" s="397"/>
    </row>
    <row r="1174" spans="56:56">
      <c r="BD1174" s="397"/>
    </row>
    <row r="1175" spans="56:56">
      <c r="BD1175" s="397"/>
    </row>
    <row r="1176" spans="56:56">
      <c r="BD1176" s="397"/>
    </row>
    <row r="1177" spans="56:56">
      <c r="BD1177" s="397"/>
    </row>
    <row r="1178" spans="56:56">
      <c r="BD1178" s="397"/>
    </row>
    <row r="1179" spans="56:56">
      <c r="BD1179" s="397"/>
    </row>
    <row r="1180" spans="56:56">
      <c r="BD1180" s="397"/>
    </row>
    <row r="1181" spans="56:56">
      <c r="BD1181" s="397"/>
    </row>
    <row r="1182" spans="56:56">
      <c r="BD1182" s="397"/>
    </row>
    <row r="1183" spans="56:56">
      <c r="BD1183" s="397"/>
    </row>
    <row r="1184" spans="56:56">
      <c r="BD1184" s="397"/>
    </row>
    <row r="1185" spans="56:56">
      <c r="BD1185" s="397"/>
    </row>
    <row r="1186" spans="56:56">
      <c r="BD1186" s="397"/>
    </row>
    <row r="1187" spans="56:56">
      <c r="BD1187" s="397"/>
    </row>
    <row r="1188" spans="56:56">
      <c r="BD1188" s="397"/>
    </row>
    <row r="1189" spans="56:56">
      <c r="BD1189" s="397"/>
    </row>
    <row r="1190" spans="56:56">
      <c r="BD1190" s="397"/>
    </row>
    <row r="1191" spans="56:56">
      <c r="BD1191" s="397"/>
    </row>
    <row r="1192" spans="56:56">
      <c r="BD1192" s="397"/>
    </row>
    <row r="1193" spans="56:56">
      <c r="BD1193" s="397"/>
    </row>
    <row r="1194" spans="56:56">
      <c r="BD1194" s="397"/>
    </row>
    <row r="1195" spans="56:56">
      <c r="BD1195" s="397"/>
    </row>
    <row r="1196" spans="56:56">
      <c r="BD1196" s="397"/>
    </row>
    <row r="1197" spans="56:56">
      <c r="BD1197" s="397"/>
    </row>
    <row r="1198" spans="56:56">
      <c r="BD1198" s="397"/>
    </row>
    <row r="1199" spans="56:56">
      <c r="BD1199" s="397"/>
    </row>
    <row r="1200" spans="56:56">
      <c r="BD1200" s="397"/>
    </row>
    <row r="1201" spans="56:56">
      <c r="BD1201" s="397"/>
    </row>
    <row r="1202" spans="56:56">
      <c r="BD1202" s="397"/>
    </row>
    <row r="1203" spans="56:56">
      <c r="BD1203" s="397"/>
    </row>
    <row r="1204" spans="56:56">
      <c r="BD1204" s="397"/>
    </row>
    <row r="1205" spans="56:56">
      <c r="BD1205" s="397"/>
    </row>
    <row r="1206" spans="56:56">
      <c r="BD1206" s="397"/>
    </row>
    <row r="1207" spans="56:56">
      <c r="BD1207" s="397"/>
    </row>
    <row r="1208" spans="56:56">
      <c r="BD1208" s="397"/>
    </row>
    <row r="1209" spans="56:56">
      <c r="BD1209" s="397"/>
    </row>
    <row r="1210" spans="56:56">
      <c r="BD1210" s="397"/>
    </row>
    <row r="1211" spans="56:56">
      <c r="BD1211" s="397"/>
    </row>
    <row r="1212" spans="56:56">
      <c r="BD1212" s="397"/>
    </row>
    <row r="1213" spans="56:56">
      <c r="BD1213" s="397"/>
    </row>
    <row r="1214" spans="56:56">
      <c r="BD1214" s="397"/>
    </row>
    <row r="1215" spans="56:56">
      <c r="BD1215" s="397"/>
    </row>
    <row r="1216" spans="56:56">
      <c r="BD1216" s="397"/>
    </row>
    <row r="1217" spans="56:56">
      <c r="BD1217" s="397"/>
    </row>
    <row r="1218" spans="56:56">
      <c r="BD1218" s="397"/>
    </row>
    <row r="1219" spans="56:56">
      <c r="BD1219" s="397"/>
    </row>
    <row r="1220" spans="56:56">
      <c r="BD1220" s="397"/>
    </row>
    <row r="1221" spans="56:56">
      <c r="BD1221" s="397"/>
    </row>
    <row r="1222" spans="56:56">
      <c r="BD1222" s="397"/>
    </row>
    <row r="1223" spans="56:56">
      <c r="BD1223" s="397"/>
    </row>
    <row r="1224" spans="56:56">
      <c r="BD1224" s="397"/>
    </row>
    <row r="1225" spans="56:56">
      <c r="BD1225" s="397"/>
    </row>
    <row r="1226" spans="56:56">
      <c r="BD1226" s="397"/>
    </row>
    <row r="1227" spans="56:56">
      <c r="BD1227" s="397"/>
    </row>
    <row r="1228" spans="56:56">
      <c r="BD1228" s="397"/>
    </row>
    <row r="1229" spans="56:56">
      <c r="BD1229" s="397"/>
    </row>
    <row r="1230" spans="56:56">
      <c r="BD1230" s="397"/>
    </row>
    <row r="1231" spans="56:56">
      <c r="BD1231" s="397"/>
    </row>
    <row r="1232" spans="56:56">
      <c r="BD1232" s="397"/>
    </row>
    <row r="1233" spans="56:56">
      <c r="BD1233" s="397"/>
    </row>
    <row r="1234" spans="56:56">
      <c r="BD1234" s="397"/>
    </row>
    <row r="1235" spans="56:56">
      <c r="BD1235" s="397"/>
    </row>
    <row r="1236" spans="56:56">
      <c r="BD1236" s="397"/>
    </row>
    <row r="1237" spans="56:56">
      <c r="BD1237" s="397"/>
    </row>
    <row r="1238" spans="56:56">
      <c r="BD1238" s="397"/>
    </row>
    <row r="1239" spans="56:56">
      <c r="BD1239" s="397"/>
    </row>
    <row r="1240" spans="56:56">
      <c r="BD1240" s="397"/>
    </row>
    <row r="1241" spans="56:56">
      <c r="BD1241" s="397"/>
    </row>
    <row r="1242" spans="56:56">
      <c r="BD1242" s="397"/>
    </row>
    <row r="1243" spans="56:56">
      <c r="BD1243" s="397"/>
    </row>
    <row r="1244" spans="56:56">
      <c r="BD1244" s="397"/>
    </row>
    <row r="1245" spans="56:56">
      <c r="BD1245" s="397"/>
    </row>
    <row r="1246" spans="56:56">
      <c r="BD1246" s="397"/>
    </row>
    <row r="1247" spans="56:56">
      <c r="BD1247" s="397"/>
    </row>
    <row r="1248" spans="56:56">
      <c r="BD1248" s="397"/>
    </row>
    <row r="1249" spans="56:56">
      <c r="BD1249" s="397"/>
    </row>
    <row r="1250" spans="56:56">
      <c r="BD1250" s="397"/>
    </row>
    <row r="1251" spans="56:56">
      <c r="BD1251" s="397"/>
    </row>
    <row r="1252" spans="56:56">
      <c r="BD1252" s="397"/>
    </row>
    <row r="1253" spans="56:56">
      <c r="BD1253" s="397"/>
    </row>
    <row r="1254" spans="56:56">
      <c r="BD1254" s="397"/>
    </row>
    <row r="1255" spans="56:56">
      <c r="BD1255" s="397"/>
    </row>
    <row r="1256" spans="56:56">
      <c r="BD1256" s="397"/>
    </row>
    <row r="1257" spans="56:56">
      <c r="BD1257" s="397"/>
    </row>
    <row r="1258" spans="56:56">
      <c r="BD1258" s="397"/>
    </row>
    <row r="1259" spans="56:56">
      <c r="BD1259" s="397"/>
    </row>
    <row r="1260" spans="56:56">
      <c r="BD1260" s="397"/>
    </row>
    <row r="1261" spans="56:56">
      <c r="BD1261" s="397"/>
    </row>
    <row r="1262" spans="56:56">
      <c r="BD1262" s="397"/>
    </row>
    <row r="1263" spans="56:56">
      <c r="BD1263" s="397"/>
    </row>
    <row r="1264" spans="56:56">
      <c r="BD1264" s="397"/>
    </row>
    <row r="1265" spans="56:56">
      <c r="BD1265" s="397"/>
    </row>
    <row r="1266" spans="56:56">
      <c r="BD1266" s="397"/>
    </row>
    <row r="1267" spans="56:56">
      <c r="BD1267" s="397"/>
    </row>
    <row r="1268" spans="56:56">
      <c r="BD1268" s="397"/>
    </row>
    <row r="1269" spans="56:56">
      <c r="BD1269" s="397"/>
    </row>
    <row r="1270" spans="56:56">
      <c r="BD1270" s="397"/>
    </row>
    <row r="1271" spans="56:56">
      <c r="BD1271" s="397"/>
    </row>
    <row r="1272" spans="56:56">
      <c r="BD1272" s="397"/>
    </row>
    <row r="1273" spans="56:56">
      <c r="BD1273" s="397"/>
    </row>
    <row r="1274" spans="56:56">
      <c r="BD1274" s="397"/>
    </row>
    <row r="1275" spans="56:56">
      <c r="BD1275" s="397"/>
    </row>
    <row r="1276" spans="56:56">
      <c r="BD1276" s="397"/>
    </row>
    <row r="1277" spans="56:56">
      <c r="BD1277" s="397"/>
    </row>
    <row r="1278" spans="56:56">
      <c r="BD1278" s="397"/>
    </row>
    <row r="1279" spans="56:56">
      <c r="BD1279" s="397"/>
    </row>
    <row r="1280" spans="56:56">
      <c r="BD1280" s="397"/>
    </row>
    <row r="1281" spans="56:56">
      <c r="BD1281" s="397"/>
    </row>
    <row r="1282" spans="56:56">
      <c r="BD1282" s="397"/>
    </row>
    <row r="1283" spans="56:56">
      <c r="BD1283" s="397"/>
    </row>
    <row r="1284" spans="56:56">
      <c r="BD1284" s="397"/>
    </row>
    <row r="1285" spans="56:56">
      <c r="BD1285" s="397"/>
    </row>
    <row r="1286" spans="56:56">
      <c r="BD1286" s="397"/>
    </row>
    <row r="1287" spans="56:56">
      <c r="BD1287" s="397"/>
    </row>
    <row r="1288" spans="56:56">
      <c r="BD1288" s="397"/>
    </row>
    <row r="1289" spans="56:56">
      <c r="BD1289" s="397"/>
    </row>
    <row r="1290" spans="56:56">
      <c r="BD1290" s="397"/>
    </row>
    <row r="1291" spans="56:56">
      <c r="BD1291" s="397"/>
    </row>
    <row r="1292" spans="56:56">
      <c r="BD1292" s="397"/>
    </row>
    <row r="1293" spans="56:56">
      <c r="BD1293" s="397"/>
    </row>
    <row r="1294" spans="56:56">
      <c r="BD1294" s="397"/>
    </row>
    <row r="1295" spans="56:56">
      <c r="BD1295" s="397"/>
    </row>
    <row r="1296" spans="56:56">
      <c r="BD1296" s="397"/>
    </row>
    <row r="1297" spans="56:56">
      <c r="BD1297" s="397"/>
    </row>
    <row r="1298" spans="56:56">
      <c r="BD1298" s="397"/>
    </row>
    <row r="1299" spans="56:56">
      <c r="BD1299" s="397"/>
    </row>
    <row r="1300" spans="56:56">
      <c r="BD1300" s="397"/>
    </row>
    <row r="1301" spans="56:56">
      <c r="BD1301" s="397"/>
    </row>
    <row r="1302" spans="56:56">
      <c r="BD1302" s="397"/>
    </row>
    <row r="1303" spans="56:56">
      <c r="BD1303" s="397"/>
    </row>
    <row r="1304" spans="56:56">
      <c r="BD1304" s="397"/>
    </row>
    <row r="1305" spans="56:56">
      <c r="BD1305" s="397"/>
    </row>
    <row r="1306" spans="56:56">
      <c r="BD1306" s="397"/>
    </row>
    <row r="1307" spans="56:56">
      <c r="BD1307" s="397"/>
    </row>
    <row r="1308" spans="56:56">
      <c r="BD1308" s="397"/>
    </row>
    <row r="1309" spans="56:56">
      <c r="BD1309" s="397"/>
    </row>
    <row r="1310" spans="56:56">
      <c r="BD1310" s="397"/>
    </row>
    <row r="1311" spans="56:56">
      <c r="BD1311" s="397"/>
    </row>
    <row r="1312" spans="56:56">
      <c r="BD1312" s="397"/>
    </row>
    <row r="1313" spans="56:56">
      <c r="BD1313" s="397"/>
    </row>
    <row r="1314" spans="56:56">
      <c r="BD1314" s="397"/>
    </row>
    <row r="1315" spans="56:56">
      <c r="BD1315" s="397"/>
    </row>
    <row r="1316" spans="56:56">
      <c r="BD1316" s="397"/>
    </row>
    <row r="1317" spans="56:56">
      <c r="BD1317" s="397"/>
    </row>
    <row r="1318" spans="56:56">
      <c r="BD1318" s="397"/>
    </row>
    <row r="1319" spans="56:56">
      <c r="BD1319" s="397"/>
    </row>
    <row r="1320" spans="56:56">
      <c r="BD1320" s="397"/>
    </row>
    <row r="1321" spans="56:56">
      <c r="BD1321" s="397"/>
    </row>
    <row r="1322" spans="56:56">
      <c r="BD1322" s="397"/>
    </row>
    <row r="1323" spans="56:56">
      <c r="BD1323" s="397"/>
    </row>
    <row r="1324" spans="56:56">
      <c r="BD1324" s="397"/>
    </row>
    <row r="1325" spans="56:56">
      <c r="BD1325" s="397"/>
    </row>
    <row r="1326" spans="56:56">
      <c r="BD1326" s="397"/>
    </row>
    <row r="1327" spans="56:56">
      <c r="BD1327" s="397"/>
    </row>
    <row r="1328" spans="56:56">
      <c r="BD1328" s="397"/>
    </row>
    <row r="1329" spans="56:56">
      <c r="BD1329" s="397"/>
    </row>
    <row r="1330" spans="56:56">
      <c r="BD1330" s="397"/>
    </row>
    <row r="1331" spans="56:56">
      <c r="BD1331" s="397"/>
    </row>
    <row r="1332" spans="56:56">
      <c r="BD1332" s="397"/>
    </row>
    <row r="1333" spans="56:56">
      <c r="BD1333" s="397"/>
    </row>
    <row r="1334" spans="56:56">
      <c r="BD1334" s="397"/>
    </row>
    <row r="1335" spans="56:56">
      <c r="BD1335" s="397"/>
    </row>
    <row r="1336" spans="56:56">
      <c r="BD1336" s="397"/>
    </row>
    <row r="1337" spans="56:56">
      <c r="BD1337" s="397"/>
    </row>
    <row r="1338" spans="56:56">
      <c r="BD1338" s="397"/>
    </row>
    <row r="1339" spans="56:56">
      <c r="BD1339" s="397"/>
    </row>
    <row r="1340" spans="56:56">
      <c r="BD1340" s="397"/>
    </row>
    <row r="1341" spans="56:56">
      <c r="BD1341" s="397"/>
    </row>
    <row r="1342" spans="56:56">
      <c r="BD1342" s="397"/>
    </row>
    <row r="1343" spans="56:56">
      <c r="BD1343" s="397"/>
    </row>
    <row r="1344" spans="56:56">
      <c r="BD1344" s="397"/>
    </row>
    <row r="1345" spans="56:56">
      <c r="BD1345" s="397"/>
    </row>
    <row r="1346" spans="56:56">
      <c r="BD1346" s="397"/>
    </row>
    <row r="1347" spans="56:56">
      <c r="BD1347" s="397"/>
    </row>
    <row r="1348" spans="56:56">
      <c r="BD1348" s="397"/>
    </row>
    <row r="1349" spans="56:56">
      <c r="BD1349" s="397"/>
    </row>
    <row r="1350" spans="56:56">
      <c r="BD1350" s="397"/>
    </row>
    <row r="1351" spans="56:56">
      <c r="BD1351" s="397"/>
    </row>
    <row r="1352" spans="56:56">
      <c r="BD1352" s="397"/>
    </row>
    <row r="1353" spans="56:56">
      <c r="BD1353" s="397"/>
    </row>
    <row r="1354" spans="56:56">
      <c r="BD1354" s="397"/>
    </row>
    <row r="1355" spans="56:56">
      <c r="BD1355" s="397"/>
    </row>
    <row r="1356" spans="56:56">
      <c r="BD1356" s="397"/>
    </row>
    <row r="1357" spans="56:56">
      <c r="BD1357" s="397"/>
    </row>
    <row r="1358" spans="56:56">
      <c r="BD1358" s="397"/>
    </row>
    <row r="1359" spans="56:56">
      <c r="BD1359" s="397"/>
    </row>
    <row r="1360" spans="56:56">
      <c r="BD1360" s="397"/>
    </row>
    <row r="1361" spans="56:56">
      <c r="BD1361" s="397"/>
    </row>
    <row r="1362" spans="56:56">
      <c r="BD1362" s="397"/>
    </row>
    <row r="1363" spans="56:56">
      <c r="BD1363" s="397"/>
    </row>
    <row r="1364" spans="56:56">
      <c r="BD1364" s="397"/>
    </row>
    <row r="1365" spans="56:56">
      <c r="BD1365" s="397"/>
    </row>
    <row r="1366" spans="56:56">
      <c r="BD1366" s="397"/>
    </row>
    <row r="1367" spans="56:56">
      <c r="BD1367" s="397"/>
    </row>
    <row r="1368" spans="56:56">
      <c r="BD1368" s="397"/>
    </row>
    <row r="1369" spans="56:56">
      <c r="BD1369" s="397"/>
    </row>
    <row r="1370" spans="56:56">
      <c r="BD1370" s="397"/>
    </row>
    <row r="1371" spans="56:56">
      <c r="BD1371" s="397"/>
    </row>
    <row r="1372" spans="56:56">
      <c r="BD1372" s="397"/>
    </row>
    <row r="1373" spans="56:56">
      <c r="BD1373" s="397"/>
    </row>
    <row r="1374" spans="56:56">
      <c r="BD1374" s="397"/>
    </row>
    <row r="1375" spans="56:56">
      <c r="BD1375" s="397"/>
    </row>
    <row r="1376" spans="56:56">
      <c r="BD1376" s="397"/>
    </row>
    <row r="1377" spans="56:56">
      <c r="BD1377" s="397"/>
    </row>
    <row r="1378" spans="56:56">
      <c r="BD1378" s="397"/>
    </row>
    <row r="1379" spans="56:56">
      <c r="BD1379" s="397"/>
    </row>
    <row r="1380" spans="56:56">
      <c r="BD1380" s="397"/>
    </row>
    <row r="1381" spans="56:56">
      <c r="BD1381" s="397"/>
    </row>
    <row r="1382" spans="56:56">
      <c r="BD1382" s="397"/>
    </row>
    <row r="1383" spans="56:56">
      <c r="BD1383" s="397"/>
    </row>
    <row r="1384" spans="56:56">
      <c r="BD1384" s="397"/>
    </row>
    <row r="1385" spans="56:56">
      <c r="BD1385" s="397"/>
    </row>
    <row r="1386" spans="56:56">
      <c r="BD1386" s="397"/>
    </row>
    <row r="1387" spans="56:56">
      <c r="BD1387" s="397"/>
    </row>
    <row r="1388" spans="56:56">
      <c r="BD1388" s="397"/>
    </row>
    <row r="1389" spans="56:56">
      <c r="BD1389" s="397"/>
    </row>
    <row r="1390" spans="56:56">
      <c r="BD1390" s="397"/>
    </row>
    <row r="1391" spans="56:56">
      <c r="BD1391" s="397"/>
    </row>
    <row r="1392" spans="56:56">
      <c r="BD1392" s="397"/>
    </row>
    <row r="1393" spans="56:56">
      <c r="BD1393" s="397"/>
    </row>
    <row r="1394" spans="56:56">
      <c r="BD1394" s="397"/>
    </row>
    <row r="1395" spans="56:56">
      <c r="BD1395" s="397"/>
    </row>
    <row r="1396" spans="56:56">
      <c r="BD1396" s="397"/>
    </row>
    <row r="1397" spans="56:56">
      <c r="BD1397" s="397"/>
    </row>
    <row r="1398" spans="56:56">
      <c r="BD1398" s="397"/>
    </row>
    <row r="1399" spans="56:56">
      <c r="BD1399" s="397"/>
    </row>
    <row r="1400" spans="56:56">
      <c r="BD1400" s="397"/>
    </row>
    <row r="1401" spans="56:56">
      <c r="BD1401" s="397"/>
    </row>
    <row r="1402" spans="56:56">
      <c r="BD1402" s="397"/>
    </row>
    <row r="1403" spans="56:56">
      <c r="BD1403" s="397"/>
    </row>
    <row r="1404" spans="56:56">
      <c r="BD1404" s="397"/>
    </row>
    <row r="1405" spans="56:56">
      <c r="BD1405" s="397"/>
    </row>
    <row r="1406" spans="56:56">
      <c r="BD1406" s="397"/>
    </row>
    <row r="1407" spans="56:56">
      <c r="BD1407" s="397"/>
    </row>
    <row r="1408" spans="56:56">
      <c r="BD1408" s="397"/>
    </row>
    <row r="1409" spans="56:56">
      <c r="BD1409" s="397"/>
    </row>
    <row r="1410" spans="56:56">
      <c r="BD1410" s="397"/>
    </row>
    <row r="1411" spans="56:56">
      <c r="BD1411" s="397"/>
    </row>
    <row r="1412" spans="56:56">
      <c r="BD1412" s="397"/>
    </row>
    <row r="1413" spans="56:56">
      <c r="BD1413" s="397"/>
    </row>
    <row r="1414" spans="56:56">
      <c r="BD1414" s="397"/>
    </row>
    <row r="1415" spans="56:56">
      <c r="BD1415" s="397"/>
    </row>
    <row r="1416" spans="56:56">
      <c r="BD1416" s="397"/>
    </row>
    <row r="1417" spans="56:56">
      <c r="BD1417" s="397"/>
    </row>
    <row r="1418" spans="56:56">
      <c r="BD1418" s="397"/>
    </row>
    <row r="1419" spans="56:56">
      <c r="BD1419" s="397"/>
    </row>
    <row r="1420" spans="56:56">
      <c r="BD1420" s="397"/>
    </row>
    <row r="1421" spans="56:56">
      <c r="BD1421" s="397"/>
    </row>
    <row r="1422" spans="56:56">
      <c r="BD1422" s="397"/>
    </row>
    <row r="1423" spans="56:56">
      <c r="BD1423" s="397"/>
    </row>
    <row r="1424" spans="56:56">
      <c r="BD1424" s="397"/>
    </row>
    <row r="1425" spans="56:56">
      <c r="BD1425" s="397"/>
    </row>
    <row r="1426" spans="56:56">
      <c r="BD1426" s="397"/>
    </row>
    <row r="1427" spans="56:56">
      <c r="BD1427" s="397"/>
    </row>
    <row r="1428" spans="56:56">
      <c r="BD1428" s="397"/>
    </row>
    <row r="1429" spans="56:56">
      <c r="BD1429" s="397"/>
    </row>
    <row r="1430" spans="56:56">
      <c r="BD1430" s="397"/>
    </row>
    <row r="1431" spans="56:56">
      <c r="BD1431" s="397"/>
    </row>
    <row r="1432" spans="56:56">
      <c r="BD1432" s="397"/>
    </row>
    <row r="1433" spans="56:56">
      <c r="BD1433" s="397"/>
    </row>
    <row r="1434" spans="56:56">
      <c r="BD1434" s="397"/>
    </row>
    <row r="1435" spans="56:56">
      <c r="BD1435" s="397"/>
    </row>
    <row r="1436" spans="56:56">
      <c r="BD1436" s="397"/>
    </row>
    <row r="1437" spans="56:56">
      <c r="BD1437" s="397"/>
    </row>
    <row r="1438" spans="56:56">
      <c r="BD1438" s="397"/>
    </row>
    <row r="1439" spans="56:56">
      <c r="BD1439" s="397"/>
    </row>
    <row r="1440" spans="56:56">
      <c r="BD1440" s="397"/>
    </row>
    <row r="1441" spans="56:56">
      <c r="BD1441" s="397"/>
    </row>
    <row r="1442" spans="56:56">
      <c r="BD1442" s="397"/>
    </row>
    <row r="1443" spans="56:56">
      <c r="BD1443" s="397"/>
    </row>
    <row r="1444" spans="56:56">
      <c r="BD1444" s="397"/>
    </row>
    <row r="1445" spans="56:56">
      <c r="BD1445" s="397"/>
    </row>
    <row r="1446" spans="56:56">
      <c r="BD1446" s="397"/>
    </row>
    <row r="1447" spans="56:56">
      <c r="BD1447" s="397"/>
    </row>
    <row r="1448" spans="56:56">
      <c r="BD1448" s="397"/>
    </row>
    <row r="1449" spans="56:56">
      <c r="BD1449" s="397"/>
    </row>
    <row r="1450" spans="56:56">
      <c r="BD1450" s="397"/>
    </row>
    <row r="1451" spans="56:56">
      <c r="BD1451" s="397"/>
    </row>
    <row r="1452" spans="56:56">
      <c r="BD1452" s="397"/>
    </row>
    <row r="1453" spans="56:56">
      <c r="BD1453" s="397"/>
    </row>
    <row r="1454" spans="56:56">
      <c r="BD1454" s="397"/>
    </row>
    <row r="1455" spans="56:56">
      <c r="BD1455" s="397"/>
    </row>
    <row r="1456" spans="56:56">
      <c r="BD1456" s="397"/>
    </row>
    <row r="1457" spans="56:56">
      <c r="BD1457" s="397"/>
    </row>
    <row r="1458" spans="56:56">
      <c r="BD1458" s="397"/>
    </row>
    <row r="1459" spans="56:56">
      <c r="BD1459" s="397"/>
    </row>
    <row r="1460" spans="56:56">
      <c r="BD1460" s="397"/>
    </row>
    <row r="1461" spans="56:56">
      <c r="BD1461" s="397"/>
    </row>
    <row r="1462" spans="56:56">
      <c r="BD1462" s="397"/>
    </row>
    <row r="1463" spans="56:56">
      <c r="BD1463" s="397"/>
    </row>
    <row r="1464" spans="56:56">
      <c r="BD1464" s="397"/>
    </row>
    <row r="1465" spans="56:56">
      <c r="BD1465" s="397"/>
    </row>
    <row r="1466" spans="56:56">
      <c r="BD1466" s="397"/>
    </row>
    <row r="1467" spans="56:56">
      <c r="BD1467" s="397"/>
    </row>
    <row r="1468" spans="56:56">
      <c r="BD1468" s="397"/>
    </row>
    <row r="1469" spans="56:56">
      <c r="BD1469" s="397"/>
    </row>
    <row r="1470" spans="56:56">
      <c r="BD1470" s="397"/>
    </row>
    <row r="1471" spans="56:56">
      <c r="BD1471" s="397"/>
    </row>
    <row r="1472" spans="56:56">
      <c r="BD1472" s="397"/>
    </row>
    <row r="1473" spans="56:56">
      <c r="BD1473" s="397"/>
    </row>
    <row r="1474" spans="56:56">
      <c r="BD1474" s="397"/>
    </row>
    <row r="1475" spans="56:56">
      <c r="BD1475" s="397"/>
    </row>
    <row r="1476" spans="56:56">
      <c r="BD1476" s="397"/>
    </row>
    <row r="1477" spans="56:56">
      <c r="BD1477" s="397"/>
    </row>
    <row r="1478" spans="56:56">
      <c r="BD1478" s="397"/>
    </row>
    <row r="1479" spans="56:56">
      <c r="BD1479" s="397"/>
    </row>
    <row r="1480" spans="56:56">
      <c r="BD1480" s="397"/>
    </row>
    <row r="1481" spans="56:56">
      <c r="BD1481" s="397"/>
    </row>
    <row r="1482" spans="56:56">
      <c r="BD1482" s="397"/>
    </row>
    <row r="1483" spans="56:56">
      <c r="BD1483" s="397"/>
    </row>
    <row r="1484" spans="56:56">
      <c r="BD1484" s="397"/>
    </row>
    <row r="1485" spans="56:56">
      <c r="BD1485" s="397"/>
    </row>
    <row r="1486" spans="56:56">
      <c r="BD1486" s="397"/>
    </row>
    <row r="1487" spans="56:56">
      <c r="BD1487" s="397"/>
    </row>
    <row r="1488" spans="56:56">
      <c r="BD1488" s="397"/>
    </row>
    <row r="1489" spans="56:56">
      <c r="BD1489" s="397"/>
    </row>
    <row r="1490" spans="56:56">
      <c r="BD1490" s="397"/>
    </row>
    <row r="1491" spans="56:56">
      <c r="BD1491" s="397"/>
    </row>
    <row r="1492" spans="56:56">
      <c r="BD1492" s="397"/>
    </row>
    <row r="1493" spans="56:56">
      <c r="BD1493" s="397"/>
    </row>
    <row r="1494" spans="56:56">
      <c r="BD1494" s="397"/>
    </row>
    <row r="1495" spans="56:56">
      <c r="BD1495" s="397"/>
    </row>
    <row r="1496" spans="56:56">
      <c r="BD1496" s="397"/>
    </row>
    <row r="1497" spans="56:56">
      <c r="BD1497" s="397"/>
    </row>
    <row r="1498" spans="56:56">
      <c r="BD1498" s="397"/>
    </row>
    <row r="1499" spans="56:56">
      <c r="BD1499" s="397"/>
    </row>
    <row r="1500" spans="56:56">
      <c r="BD1500" s="397"/>
    </row>
    <row r="1501" spans="56:56">
      <c r="BD1501" s="397"/>
    </row>
    <row r="1502" spans="56:56">
      <c r="BD1502" s="397"/>
    </row>
    <row r="1503" spans="56:56">
      <c r="BD1503" s="397"/>
    </row>
    <row r="1504" spans="56:56">
      <c r="BD1504" s="397"/>
    </row>
    <row r="1505" spans="56:56">
      <c r="BD1505" s="397"/>
    </row>
    <row r="1506" spans="56:56">
      <c r="BD1506" s="397"/>
    </row>
    <row r="1507" spans="56:56">
      <c r="BD1507" s="397"/>
    </row>
    <row r="1508" spans="56:56">
      <c r="BD1508" s="397"/>
    </row>
    <row r="1509" spans="56:56">
      <c r="BD1509" s="397"/>
    </row>
    <row r="1510" spans="56:56">
      <c r="BD1510" s="397"/>
    </row>
    <row r="1511" spans="56:56">
      <c r="BD1511" s="397"/>
    </row>
    <row r="1512" spans="56:56">
      <c r="BD1512" s="397"/>
    </row>
    <row r="1513" spans="56:56">
      <c r="BD1513" s="397"/>
    </row>
    <row r="1514" spans="56:56">
      <c r="BD1514" s="397"/>
    </row>
    <row r="1515" spans="56:56">
      <c r="BD1515" s="397"/>
    </row>
    <row r="1516" spans="56:56">
      <c r="BD1516" s="397"/>
    </row>
    <row r="1517" spans="56:56">
      <c r="BD1517" s="397"/>
    </row>
    <row r="1518" spans="56:56">
      <c r="BD1518" s="397"/>
    </row>
    <row r="1519" spans="56:56">
      <c r="BD1519" s="397"/>
    </row>
    <row r="1520" spans="56:56">
      <c r="BD1520" s="397"/>
    </row>
    <row r="1521" spans="56:56">
      <c r="BD1521" s="397"/>
    </row>
    <row r="1522" spans="56:56">
      <c r="BD1522" s="397"/>
    </row>
    <row r="1523" spans="56:56">
      <c r="BD1523" s="397"/>
    </row>
    <row r="1524" spans="56:56">
      <c r="BD1524" s="397"/>
    </row>
    <row r="1525" spans="56:56">
      <c r="BD1525" s="397"/>
    </row>
    <row r="1526" spans="56:56">
      <c r="BD1526" s="397"/>
    </row>
    <row r="1527" spans="56:56">
      <c r="BD1527" s="397"/>
    </row>
    <row r="1528" spans="56:56">
      <c r="BD1528" s="397"/>
    </row>
    <row r="1529" spans="56:56">
      <c r="BD1529" s="397"/>
    </row>
    <row r="1530" spans="56:56">
      <c r="BD1530" s="397"/>
    </row>
    <row r="1531" spans="56:56">
      <c r="BD1531" s="397"/>
    </row>
    <row r="1532" spans="56:56">
      <c r="BD1532" s="397"/>
    </row>
    <row r="1533" spans="56:56">
      <c r="BD1533" s="397"/>
    </row>
    <row r="1534" spans="56:56">
      <c r="BD1534" s="397"/>
    </row>
    <row r="1535" spans="56:56">
      <c r="BD1535" s="397"/>
    </row>
    <row r="1536" spans="56:56">
      <c r="BD1536" s="397"/>
    </row>
    <row r="1537" spans="56:56">
      <c r="BD1537" s="397"/>
    </row>
    <row r="1538" spans="56:56">
      <c r="BD1538" s="397"/>
    </row>
    <row r="1539" spans="56:56">
      <c r="BD1539" s="397"/>
    </row>
    <row r="1540" spans="56:56">
      <c r="BD1540" s="397"/>
    </row>
    <row r="1541" spans="56:56">
      <c r="BD1541" s="397"/>
    </row>
    <row r="1542" spans="56:56">
      <c r="BD1542" s="397"/>
    </row>
    <row r="1543" spans="56:56">
      <c r="BD1543" s="397"/>
    </row>
    <row r="1544" spans="56:56">
      <c r="BD1544" s="397"/>
    </row>
    <row r="1545" spans="56:56">
      <c r="BD1545" s="397"/>
    </row>
    <row r="1546" spans="56:56">
      <c r="BD1546" s="397"/>
    </row>
    <row r="1547" spans="56:56">
      <c r="BD1547" s="397"/>
    </row>
    <row r="1548" spans="56:56">
      <c r="BD1548" s="397"/>
    </row>
    <row r="1549" spans="56:56">
      <c r="BD1549" s="397"/>
    </row>
    <row r="1550" spans="56:56">
      <c r="BD1550" s="397"/>
    </row>
    <row r="1551" spans="56:56">
      <c r="BD1551" s="397"/>
    </row>
    <row r="1552" spans="56:56">
      <c r="BD1552" s="397"/>
    </row>
    <row r="1553" spans="56:56">
      <c r="BD1553" s="397"/>
    </row>
    <row r="1554" spans="56:56">
      <c r="BD1554" s="397"/>
    </row>
    <row r="1555" spans="56:56">
      <c r="BD1555" s="397"/>
    </row>
    <row r="1556" spans="56:56">
      <c r="BD1556" s="397"/>
    </row>
    <row r="1557" spans="56:56">
      <c r="BD1557" s="397"/>
    </row>
    <row r="1558" spans="56:56">
      <c r="BD1558" s="397"/>
    </row>
    <row r="1559" spans="56:56">
      <c r="BD1559" s="397"/>
    </row>
    <row r="1560" spans="56:56">
      <c r="BD1560" s="397"/>
    </row>
    <row r="1561" spans="56:56">
      <c r="BD1561" s="397"/>
    </row>
    <row r="1562" spans="56:56">
      <c r="BD1562" s="397"/>
    </row>
    <row r="1563" spans="56:56">
      <c r="BD1563" s="397"/>
    </row>
    <row r="1564" spans="56:56">
      <c r="BD1564" s="397"/>
    </row>
    <row r="1565" spans="56:56">
      <c r="BD1565" s="397"/>
    </row>
    <row r="1566" spans="56:56">
      <c r="BD1566" s="397"/>
    </row>
    <row r="1567" spans="56:56">
      <c r="BD1567" s="397"/>
    </row>
    <row r="1568" spans="56:56">
      <c r="BD1568" s="397"/>
    </row>
    <row r="1569" spans="56:56">
      <c r="BD1569" s="397"/>
    </row>
    <row r="1570" spans="56:56">
      <c r="BD1570" s="397"/>
    </row>
    <row r="1571" spans="56:56">
      <c r="BD1571" s="397"/>
    </row>
    <row r="1572" spans="56:56">
      <c r="BD1572" s="397"/>
    </row>
    <row r="1573" spans="56:56">
      <c r="BD1573" s="397"/>
    </row>
    <row r="1574" spans="56:56">
      <c r="BD1574" s="397"/>
    </row>
    <row r="1575" spans="56:56">
      <c r="BD1575" s="397"/>
    </row>
    <row r="1576" spans="56:56">
      <c r="BD1576" s="397"/>
    </row>
    <row r="1577" spans="56:56">
      <c r="BD1577" s="397"/>
    </row>
    <row r="1578" spans="56:56">
      <c r="BD1578" s="397"/>
    </row>
    <row r="1579" spans="56:56">
      <c r="BD1579" s="397"/>
    </row>
    <row r="1580" spans="56:56">
      <c r="BD1580" s="397"/>
    </row>
    <row r="1581" spans="56:56">
      <c r="BD1581" s="397"/>
    </row>
    <row r="1582" spans="56:56">
      <c r="BD1582" s="397"/>
    </row>
    <row r="1583" spans="56:56">
      <c r="BD1583" s="397"/>
    </row>
    <row r="1584" spans="56:56">
      <c r="BD1584" s="397"/>
    </row>
    <row r="1585" spans="56:56">
      <c r="BD1585" s="397"/>
    </row>
    <row r="1586" spans="56:56">
      <c r="BD1586" s="397"/>
    </row>
    <row r="1587" spans="56:56">
      <c r="BD1587" s="397"/>
    </row>
    <row r="1588" spans="56:56">
      <c r="BD1588" s="397"/>
    </row>
    <row r="1589" spans="56:56">
      <c r="BD1589" s="397"/>
    </row>
    <row r="1590" spans="56:56">
      <c r="BD1590" s="397"/>
    </row>
    <row r="1591" spans="56:56">
      <c r="BD1591" s="397"/>
    </row>
    <row r="1592" spans="56:56">
      <c r="BD1592" s="397"/>
    </row>
    <row r="1593" spans="56:56">
      <c r="BD1593" s="397"/>
    </row>
    <row r="1594" spans="56:56">
      <c r="BD1594" s="397"/>
    </row>
    <row r="1595" spans="56:56">
      <c r="BD1595" s="397"/>
    </row>
    <row r="1596" spans="56:56">
      <c r="BD1596" s="397"/>
    </row>
    <row r="1597" spans="56:56">
      <c r="BD1597" s="397"/>
    </row>
    <row r="1598" spans="56:56">
      <c r="BD1598" s="397"/>
    </row>
    <row r="1599" spans="56:56">
      <c r="BD1599" s="397"/>
    </row>
    <row r="1600" spans="56:56">
      <c r="BD1600" s="397"/>
    </row>
    <row r="1601" spans="56:56">
      <c r="BD1601" s="397"/>
    </row>
    <row r="1602" spans="56:56">
      <c r="BD1602" s="397"/>
    </row>
    <row r="1603" spans="56:56">
      <c r="BD1603" s="397"/>
    </row>
    <row r="1604" spans="56:56">
      <c r="BD1604" s="397"/>
    </row>
    <row r="1605" spans="56:56">
      <c r="BD1605" s="397"/>
    </row>
    <row r="1606" spans="56:56">
      <c r="BD1606" s="397"/>
    </row>
    <row r="1607" spans="56:56">
      <c r="BD1607" s="397"/>
    </row>
    <row r="1608" spans="56:56">
      <c r="BD1608" s="397"/>
    </row>
    <row r="1609" spans="56:56">
      <c r="BD1609" s="397"/>
    </row>
    <row r="1610" spans="56:56">
      <c r="BD1610" s="397"/>
    </row>
    <row r="1611" spans="56:56">
      <c r="BD1611" s="397"/>
    </row>
    <row r="1612" spans="56:56">
      <c r="BD1612" s="397"/>
    </row>
    <row r="1613" spans="56:56">
      <c r="BD1613" s="397"/>
    </row>
    <row r="1614" spans="56:56">
      <c r="BD1614" s="397"/>
    </row>
    <row r="1615" spans="56:56">
      <c r="BD1615" s="397"/>
    </row>
    <row r="1616" spans="56:56">
      <c r="BD1616" s="397"/>
    </row>
    <row r="1617" spans="56:56">
      <c r="BD1617" s="397"/>
    </row>
    <row r="1618" spans="56:56">
      <c r="BD1618" s="397"/>
    </row>
    <row r="1619" spans="56:56">
      <c r="BD1619" s="397"/>
    </row>
    <row r="1620" spans="56:56">
      <c r="BD1620" s="397"/>
    </row>
    <row r="1621" spans="56:56">
      <c r="BD1621" s="397"/>
    </row>
    <row r="1622" spans="56:56">
      <c r="BD1622" s="397"/>
    </row>
    <row r="1623" spans="56:56">
      <c r="BD1623" s="397"/>
    </row>
    <row r="1624" spans="56:56">
      <c r="BD1624" s="397"/>
    </row>
    <row r="1625" spans="56:56">
      <c r="BD1625" s="397"/>
    </row>
    <row r="1626" spans="56:56">
      <c r="BD1626" s="397"/>
    </row>
    <row r="1627" spans="56:56">
      <c r="BD1627" s="397"/>
    </row>
    <row r="1628" spans="56:56">
      <c r="BD1628" s="397"/>
    </row>
    <row r="1629" spans="56:56">
      <c r="BD1629" s="397"/>
    </row>
    <row r="1630" spans="56:56">
      <c r="BD1630" s="397"/>
    </row>
    <row r="1631" spans="56:56">
      <c r="BD1631" s="397"/>
    </row>
    <row r="1632" spans="56:56">
      <c r="BD1632" s="397"/>
    </row>
    <row r="1633" spans="56:56">
      <c r="BD1633" s="397"/>
    </row>
    <row r="1634" spans="56:56">
      <c r="BD1634" s="397"/>
    </row>
    <row r="1635" spans="56:56">
      <c r="BD1635" s="397"/>
    </row>
    <row r="1636" spans="56:56">
      <c r="BD1636" s="397"/>
    </row>
    <row r="1637" spans="56:56">
      <c r="BD1637" s="397"/>
    </row>
    <row r="1638" spans="56:56">
      <c r="BD1638" s="397"/>
    </row>
    <row r="1639" spans="56:56">
      <c r="BD1639" s="397"/>
    </row>
    <row r="1640" spans="56:56">
      <c r="BD1640" s="397"/>
    </row>
    <row r="1641" spans="56:56">
      <c r="BD1641" s="397"/>
    </row>
    <row r="1642" spans="56:56">
      <c r="BD1642" s="397"/>
    </row>
    <row r="1643" spans="56:56">
      <c r="BD1643" s="397"/>
    </row>
    <row r="1644" spans="56:56">
      <c r="BD1644" s="397"/>
    </row>
    <row r="1645" spans="56:56">
      <c r="BD1645" s="397"/>
    </row>
    <row r="1646" spans="56:56">
      <c r="BD1646" s="397"/>
    </row>
    <row r="1647" spans="56:56">
      <c r="BD1647" s="397"/>
    </row>
    <row r="1648" spans="56:56">
      <c r="BD1648" s="397"/>
    </row>
    <row r="1649" spans="56:56">
      <c r="BD1649" s="397"/>
    </row>
    <row r="1650" spans="56:56">
      <c r="BD1650" s="397"/>
    </row>
    <row r="1651" spans="56:56">
      <c r="BD1651" s="397"/>
    </row>
    <row r="1652" spans="56:56">
      <c r="BD1652" s="397"/>
    </row>
    <row r="1653" spans="56:56">
      <c r="BD1653" s="397"/>
    </row>
    <row r="1654" spans="56:56">
      <c r="BD1654" s="397"/>
    </row>
    <row r="1655" spans="56:56">
      <c r="BD1655" s="397"/>
    </row>
    <row r="1656" spans="56:56">
      <c r="BD1656" s="397"/>
    </row>
    <row r="1657" spans="56:56">
      <c r="BD1657" s="397"/>
    </row>
    <row r="1658" spans="56:56">
      <c r="BD1658" s="397"/>
    </row>
    <row r="1659" spans="56:56">
      <c r="BD1659" s="397"/>
    </row>
    <row r="1660" spans="56:56">
      <c r="BD1660" s="397"/>
    </row>
    <row r="1661" spans="56:56">
      <c r="BD1661" s="397"/>
    </row>
    <row r="1662" spans="56:56">
      <c r="BD1662" s="397"/>
    </row>
    <row r="1663" spans="56:56">
      <c r="BD1663" s="397"/>
    </row>
    <row r="1664" spans="56:56">
      <c r="BD1664" s="397"/>
    </row>
    <row r="1665" spans="56:56">
      <c r="BD1665" s="397"/>
    </row>
    <row r="1666" spans="56:56">
      <c r="BD1666" s="397"/>
    </row>
    <row r="1667" spans="56:56">
      <c r="BD1667" s="397"/>
    </row>
    <row r="1668" spans="56:56">
      <c r="BD1668" s="397"/>
    </row>
    <row r="1669" spans="56:56">
      <c r="BD1669" s="397"/>
    </row>
    <row r="1670" spans="56:56">
      <c r="BD1670" s="397"/>
    </row>
    <row r="1671" spans="56:56">
      <c r="BD1671" s="397"/>
    </row>
    <row r="1672" spans="56:56">
      <c r="BD1672" s="397"/>
    </row>
    <row r="1673" spans="56:56">
      <c r="BD1673" s="397"/>
    </row>
    <row r="1674" spans="56:56">
      <c r="BD1674" s="397"/>
    </row>
    <row r="1675" spans="56:56">
      <c r="BD1675" s="397"/>
    </row>
    <row r="1676" spans="56:56">
      <c r="BD1676" s="397"/>
    </row>
    <row r="1677" spans="56:56">
      <c r="BD1677" s="397"/>
    </row>
    <row r="1678" spans="56:56">
      <c r="BD1678" s="397"/>
    </row>
    <row r="1679" spans="56:56">
      <c r="BD1679" s="397"/>
    </row>
    <row r="1680" spans="56:56">
      <c r="BD1680" s="397"/>
    </row>
    <row r="1681" spans="56:56">
      <c r="BD1681" s="397"/>
    </row>
    <row r="1682" spans="56:56">
      <c r="BD1682" s="397"/>
    </row>
    <row r="1683" spans="56:56">
      <c r="BD1683" s="397"/>
    </row>
    <row r="1684" spans="56:56">
      <c r="BD1684" s="397"/>
    </row>
    <row r="1685" spans="56:56">
      <c r="BD1685" s="397"/>
    </row>
    <row r="1686" spans="56:56">
      <c r="BD1686" s="397"/>
    </row>
    <row r="1687" spans="56:56">
      <c r="BD1687" s="397"/>
    </row>
    <row r="1688" spans="56:56">
      <c r="BD1688" s="397"/>
    </row>
    <row r="1689" spans="56:56">
      <c r="BD1689" s="397"/>
    </row>
    <row r="1690" spans="56:56">
      <c r="BD1690" s="397"/>
    </row>
    <row r="1691" spans="56:56">
      <c r="BD1691" s="397"/>
    </row>
    <row r="1692" spans="56:56">
      <c r="BD1692" s="397"/>
    </row>
    <row r="1693" spans="56:56">
      <c r="BD1693" s="397"/>
    </row>
    <row r="1694" spans="56:56">
      <c r="BD1694" s="397"/>
    </row>
    <row r="1695" spans="56:56">
      <c r="BD1695" s="397"/>
    </row>
    <row r="1696" spans="56:56">
      <c r="BD1696" s="397"/>
    </row>
    <row r="1697" spans="56:56">
      <c r="BD1697" s="397"/>
    </row>
    <row r="1698" spans="56:56">
      <c r="BD1698" s="397"/>
    </row>
    <row r="1699" spans="56:56">
      <c r="BD1699" s="397"/>
    </row>
    <row r="1700" spans="56:56">
      <c r="BD1700" s="397"/>
    </row>
    <row r="1701" spans="56:56">
      <c r="BD1701" s="397"/>
    </row>
    <row r="1702" spans="56:56">
      <c r="BD1702" s="397"/>
    </row>
    <row r="1703" spans="56:56">
      <c r="BD1703" s="397"/>
    </row>
    <row r="1704" spans="56:56">
      <c r="BD1704" s="397"/>
    </row>
    <row r="1705" spans="56:56">
      <c r="BD1705" s="397"/>
    </row>
    <row r="1706" spans="56:56">
      <c r="BD1706" s="397"/>
    </row>
    <row r="1707" spans="56:56">
      <c r="BD1707" s="397"/>
    </row>
    <row r="1708" spans="56:56">
      <c r="BD1708" s="397"/>
    </row>
    <row r="1709" spans="56:56">
      <c r="BD1709" s="397"/>
    </row>
    <row r="1710" spans="56:56">
      <c r="BD1710" s="397"/>
    </row>
    <row r="1711" spans="56:56">
      <c r="BD1711" s="397"/>
    </row>
    <row r="1712" spans="56:56">
      <c r="BD1712" s="397"/>
    </row>
    <row r="1713" spans="56:56">
      <c r="BD1713" s="397"/>
    </row>
    <row r="1714" spans="56:56">
      <c r="BD1714" s="397"/>
    </row>
    <row r="1715" spans="56:56">
      <c r="BD1715" s="397"/>
    </row>
    <row r="1716" spans="56:56">
      <c r="BD1716" s="397"/>
    </row>
    <row r="1717" spans="56:56">
      <c r="BD1717" s="397"/>
    </row>
    <row r="1718" spans="56:56">
      <c r="BD1718" s="397"/>
    </row>
    <row r="1719" spans="56:56">
      <c r="BD1719" s="397"/>
    </row>
    <row r="1720" spans="56:56">
      <c r="BD1720" s="397"/>
    </row>
    <row r="1721" spans="56:56">
      <c r="BD1721" s="397"/>
    </row>
    <row r="1722" spans="56:56">
      <c r="BD1722" s="397"/>
    </row>
    <row r="1723" spans="56:56">
      <c r="BD1723" s="397"/>
    </row>
    <row r="1724" spans="56:56">
      <c r="BD1724" s="397"/>
    </row>
    <row r="1725" spans="56:56">
      <c r="BD1725" s="397"/>
    </row>
    <row r="1726" spans="56:56">
      <c r="BD1726" s="397"/>
    </row>
    <row r="1727" spans="56:56">
      <c r="BD1727" s="397"/>
    </row>
    <row r="1728" spans="56:56">
      <c r="BD1728" s="397"/>
    </row>
    <row r="1729" spans="56:56">
      <c r="BD1729" s="397"/>
    </row>
    <row r="1730" spans="56:56">
      <c r="BD1730" s="397"/>
    </row>
    <row r="1731" spans="56:56">
      <c r="BD1731" s="397"/>
    </row>
    <row r="1732" spans="56:56">
      <c r="BD1732" s="397"/>
    </row>
    <row r="1733" spans="56:56">
      <c r="BD1733" s="397"/>
    </row>
    <row r="1734" spans="56:56">
      <c r="BD1734" s="397"/>
    </row>
    <row r="1735" spans="56:56">
      <c r="BD1735" s="397"/>
    </row>
    <row r="1736" spans="56:56">
      <c r="BD1736" s="397"/>
    </row>
    <row r="1737" spans="56:56">
      <c r="BD1737" s="397"/>
    </row>
    <row r="1738" spans="56:56">
      <c r="BD1738" s="397"/>
    </row>
    <row r="1739" spans="56:56">
      <c r="BD1739" s="397"/>
    </row>
    <row r="1740" spans="56:56">
      <c r="BD1740" s="397"/>
    </row>
    <row r="1741" spans="56:56">
      <c r="BD1741" s="397"/>
    </row>
    <row r="1742" spans="56:56">
      <c r="BD1742" s="397"/>
    </row>
    <row r="1743" spans="56:56">
      <c r="BD1743" s="397"/>
    </row>
    <row r="1744" spans="56:56">
      <c r="BD1744" s="397"/>
    </row>
    <row r="1745" spans="56:56">
      <c r="BD1745" s="397"/>
    </row>
    <row r="1746" spans="56:56">
      <c r="BD1746" s="397"/>
    </row>
    <row r="1747" spans="56:56">
      <c r="BD1747" s="397"/>
    </row>
    <row r="1748" spans="56:56">
      <c r="BD1748" s="397"/>
    </row>
    <row r="1749" spans="56:56">
      <c r="BD1749" s="397"/>
    </row>
    <row r="1750" spans="56:56">
      <c r="BD1750" s="397"/>
    </row>
    <row r="1751" spans="56:56">
      <c r="BD1751" s="397"/>
    </row>
    <row r="1752" spans="56:56">
      <c r="BD1752" s="397"/>
    </row>
    <row r="1753" spans="56:56">
      <c r="BD1753" s="397"/>
    </row>
    <row r="1754" spans="56:56">
      <c r="BD1754" s="397"/>
    </row>
    <row r="1755" spans="56:56">
      <c r="BD1755" s="397"/>
    </row>
    <row r="1756" spans="56:56">
      <c r="BD1756" s="397"/>
    </row>
    <row r="1757" spans="56:56">
      <c r="BD1757" s="397"/>
    </row>
    <row r="1758" spans="56:56">
      <c r="BD1758" s="397"/>
    </row>
    <row r="1759" spans="56:56">
      <c r="BD1759" s="397"/>
    </row>
    <row r="1760" spans="56:56">
      <c r="BD1760" s="397"/>
    </row>
    <row r="1761" spans="56:56">
      <c r="BD1761" s="397"/>
    </row>
    <row r="1762" spans="56:56">
      <c r="BD1762" s="397"/>
    </row>
    <row r="1763" spans="56:56">
      <c r="BD1763" s="397"/>
    </row>
    <row r="1764" spans="56:56">
      <c r="BD1764" s="397"/>
    </row>
    <row r="1765" spans="56:56">
      <c r="BD1765" s="397"/>
    </row>
    <row r="1766" spans="56:56">
      <c r="BD1766" s="397"/>
    </row>
    <row r="1767" spans="56:56">
      <c r="BD1767" s="397"/>
    </row>
    <row r="1768" spans="56:56">
      <c r="BD1768" s="397"/>
    </row>
    <row r="1769" spans="56:56">
      <c r="BD1769" s="397"/>
    </row>
    <row r="1770" spans="56:56">
      <c r="BD1770" s="397"/>
    </row>
    <row r="1771" spans="56:56">
      <c r="BD1771" s="397"/>
    </row>
    <row r="1772" spans="56:56">
      <c r="BD1772" s="397"/>
    </row>
    <row r="1773" spans="56:56">
      <c r="BD1773" s="397"/>
    </row>
    <row r="1774" spans="56:56">
      <c r="BD1774" s="397"/>
    </row>
    <row r="1775" spans="56:56">
      <c r="BD1775" s="397"/>
    </row>
    <row r="1776" spans="56:56">
      <c r="BD1776" s="397"/>
    </row>
    <row r="1777" spans="56:56">
      <c r="BD1777" s="397"/>
    </row>
    <row r="1778" spans="56:56">
      <c r="BD1778" s="397"/>
    </row>
    <row r="1779" spans="56:56">
      <c r="BD1779" s="397"/>
    </row>
    <row r="1780" spans="56:56">
      <c r="BD1780" s="397"/>
    </row>
    <row r="1781" spans="56:56">
      <c r="BD1781" s="397"/>
    </row>
    <row r="1782" spans="56:56">
      <c r="BD1782" s="397"/>
    </row>
    <row r="1783" spans="56:56">
      <c r="BD1783" s="397"/>
    </row>
    <row r="1784" spans="56:56">
      <c r="BD1784" s="397"/>
    </row>
    <row r="1785" spans="56:56">
      <c r="BD1785" s="397"/>
    </row>
    <row r="1786" spans="56:56">
      <c r="BD1786" s="397"/>
    </row>
    <row r="1787" spans="56:56">
      <c r="BD1787" s="397"/>
    </row>
    <row r="1788" spans="56:56">
      <c r="BD1788" s="397"/>
    </row>
    <row r="1789" spans="56:56">
      <c r="BD1789" s="397"/>
    </row>
    <row r="1790" spans="56:56">
      <c r="BD1790" s="397"/>
    </row>
    <row r="1791" spans="56:56">
      <c r="BD1791" s="397"/>
    </row>
    <row r="1792" spans="56:56">
      <c r="BD1792" s="397"/>
    </row>
    <row r="1793" spans="56:56">
      <c r="BD1793" s="397"/>
    </row>
    <row r="1794" spans="56:56">
      <c r="BD1794" s="397"/>
    </row>
    <row r="1795" spans="56:56">
      <c r="BD1795" s="397"/>
    </row>
    <row r="1796" spans="56:56">
      <c r="BD1796" s="397"/>
    </row>
    <row r="1797" spans="56:56">
      <c r="BD1797" s="397"/>
    </row>
    <row r="1798" spans="56:56">
      <c r="BD1798" s="397"/>
    </row>
    <row r="1799" spans="56:56">
      <c r="BD1799" s="397"/>
    </row>
    <row r="1800" spans="56:56">
      <c r="BD1800" s="397"/>
    </row>
    <row r="1801" spans="56:56">
      <c r="BD1801" s="397"/>
    </row>
    <row r="1802" spans="56:56">
      <c r="BD1802" s="397"/>
    </row>
    <row r="1803" spans="56:56">
      <c r="BD1803" s="397"/>
    </row>
    <row r="1804" spans="56:56">
      <c r="BD1804" s="397"/>
    </row>
    <row r="1805" spans="56:56">
      <c r="BD1805" s="397"/>
    </row>
    <row r="1806" spans="56:56">
      <c r="BD1806" s="397"/>
    </row>
    <row r="1807" spans="56:56">
      <c r="BD1807" s="397"/>
    </row>
    <row r="1808" spans="56:56">
      <c r="BD1808" s="397"/>
    </row>
    <row r="1809" spans="56:56">
      <c r="BD1809" s="397"/>
    </row>
    <row r="1810" spans="56:56">
      <c r="BD1810" s="397"/>
    </row>
    <row r="1811" spans="56:56">
      <c r="BD1811" s="397"/>
    </row>
    <row r="1812" spans="56:56">
      <c r="BD1812" s="397"/>
    </row>
    <row r="1813" spans="56:56">
      <c r="BD1813" s="397"/>
    </row>
    <row r="1814" spans="56:56">
      <c r="BD1814" s="397"/>
    </row>
    <row r="1815" spans="56:56">
      <c r="BD1815" s="397"/>
    </row>
    <row r="1816" spans="56:56">
      <c r="BD1816" s="397"/>
    </row>
    <row r="1817" spans="56:56">
      <c r="BD1817" s="397"/>
    </row>
    <row r="1818" spans="56:56">
      <c r="BD1818" s="397"/>
    </row>
    <row r="1819" spans="56:56">
      <c r="BD1819" s="397"/>
    </row>
    <row r="1820" spans="56:56">
      <c r="BD1820" s="397"/>
    </row>
    <row r="1821" spans="56:56">
      <c r="BD1821" s="397"/>
    </row>
    <row r="1822" spans="56:56">
      <c r="BD1822" s="397"/>
    </row>
    <row r="1823" spans="56:56">
      <c r="BD1823" s="397"/>
    </row>
    <row r="1824" spans="56:56">
      <c r="BD1824" s="397"/>
    </row>
    <row r="1825" spans="56:56">
      <c r="BD1825" s="397"/>
    </row>
    <row r="1826" spans="56:56">
      <c r="BD1826" s="397"/>
    </row>
    <row r="1827" spans="56:56">
      <c r="BD1827" s="397"/>
    </row>
    <row r="1828" spans="56:56">
      <c r="BD1828" s="397"/>
    </row>
    <row r="1829" spans="56:56">
      <c r="BD1829" s="397"/>
    </row>
    <row r="1830" spans="56:56">
      <c r="BD1830" s="397"/>
    </row>
    <row r="1831" spans="56:56">
      <c r="BD1831" s="397"/>
    </row>
    <row r="1832" spans="56:56">
      <c r="BD1832" s="397"/>
    </row>
    <row r="1833" spans="56:56">
      <c r="BD1833" s="397"/>
    </row>
    <row r="1834" spans="56:56">
      <c r="BD1834" s="397"/>
    </row>
    <row r="1835" spans="56:56">
      <c r="BD1835" s="397"/>
    </row>
    <row r="1836" spans="56:56">
      <c r="BD1836" s="397"/>
    </row>
    <row r="1837" spans="56:56">
      <c r="BD1837" s="397"/>
    </row>
    <row r="1838" spans="56:56">
      <c r="BD1838" s="397"/>
    </row>
    <row r="1839" spans="56:56">
      <c r="BD1839" s="397"/>
    </row>
    <row r="1840" spans="56:56">
      <c r="BD1840" s="397"/>
    </row>
    <row r="1841" spans="56:56">
      <c r="BD1841" s="397"/>
    </row>
    <row r="1842" spans="56:56">
      <c r="BD1842" s="397"/>
    </row>
    <row r="1843" spans="56:56">
      <c r="BD1843" s="397"/>
    </row>
    <row r="1844" spans="56:56">
      <c r="BD1844" s="397"/>
    </row>
    <row r="1845" spans="56:56">
      <c r="BD1845" s="397"/>
    </row>
    <row r="1846" spans="56:56">
      <c r="BD1846" s="397"/>
    </row>
    <row r="1847" spans="56:56">
      <c r="BD1847" s="397"/>
    </row>
    <row r="1848" spans="56:56">
      <c r="BD1848" s="397"/>
    </row>
    <row r="1849" spans="56:56">
      <c r="BD1849" s="397"/>
    </row>
    <row r="1850" spans="56:56">
      <c r="BD1850" s="397"/>
    </row>
    <row r="1851" spans="56:56">
      <c r="BD1851" s="397"/>
    </row>
    <row r="1852" spans="56:56">
      <c r="BD1852" s="397"/>
    </row>
    <row r="1853" spans="56:56">
      <c r="BD1853" s="397"/>
    </row>
    <row r="1854" spans="56:56">
      <c r="BD1854" s="397"/>
    </row>
    <row r="1855" spans="56:56">
      <c r="BD1855" s="397"/>
    </row>
    <row r="1856" spans="56:56">
      <c r="BD1856" s="397"/>
    </row>
    <row r="1857" spans="56:56">
      <c r="BD1857" s="397"/>
    </row>
    <row r="1858" spans="56:56">
      <c r="BD1858" s="397"/>
    </row>
    <row r="1859" spans="56:56">
      <c r="BD1859" s="397"/>
    </row>
    <row r="1860" spans="56:56">
      <c r="BD1860" s="397"/>
    </row>
    <row r="1861" spans="56:56">
      <c r="BD1861" s="397"/>
    </row>
    <row r="1862" spans="56:56">
      <c r="BD1862" s="397"/>
    </row>
    <row r="1863" spans="56:56">
      <c r="BD1863" s="397"/>
    </row>
    <row r="1864" spans="56:56">
      <c r="BD1864" s="397"/>
    </row>
    <row r="1865" spans="56:56">
      <c r="BD1865" s="397"/>
    </row>
    <row r="1866" spans="56:56">
      <c r="BD1866" s="397"/>
    </row>
    <row r="1867" spans="56:56">
      <c r="BD1867" s="397"/>
    </row>
    <row r="1868" spans="56:56">
      <c r="BD1868" s="397"/>
    </row>
    <row r="1869" spans="56:56">
      <c r="BD1869" s="397"/>
    </row>
    <row r="1870" spans="56:56">
      <c r="BD1870" s="397"/>
    </row>
    <row r="1871" spans="56:56">
      <c r="BD1871" s="397"/>
    </row>
    <row r="1872" spans="56:56">
      <c r="BD1872" s="397"/>
    </row>
    <row r="1873" spans="56:56">
      <c r="BD1873" s="397"/>
    </row>
    <row r="1874" spans="56:56">
      <c r="BD1874" s="397"/>
    </row>
    <row r="1875" spans="56:56">
      <c r="BD1875" s="397"/>
    </row>
    <row r="1876" spans="56:56">
      <c r="BD1876" s="397"/>
    </row>
    <row r="1877" spans="56:56">
      <c r="BD1877" s="397"/>
    </row>
    <row r="1878" spans="56:56">
      <c r="BD1878" s="397"/>
    </row>
    <row r="1879" spans="56:56">
      <c r="BD1879" s="397"/>
    </row>
    <row r="1880" spans="56:56">
      <c r="BD1880" s="397"/>
    </row>
    <row r="1881" spans="56:56">
      <c r="BD1881" s="397"/>
    </row>
    <row r="1882" spans="56:56">
      <c r="BD1882" s="397"/>
    </row>
    <row r="1883" spans="56:56">
      <c r="BD1883" s="397"/>
    </row>
    <row r="1884" spans="56:56">
      <c r="BD1884" s="397"/>
    </row>
    <row r="1885" spans="56:56">
      <c r="BD1885" s="397"/>
    </row>
    <row r="1886" spans="56:56">
      <c r="BD1886" s="397"/>
    </row>
    <row r="1887" spans="56:56">
      <c r="BD1887" s="397"/>
    </row>
    <row r="1888" spans="56:56">
      <c r="BD1888" s="397"/>
    </row>
    <row r="1889" spans="56:56">
      <c r="BD1889" s="397"/>
    </row>
    <row r="1890" spans="56:56">
      <c r="BD1890" s="397"/>
    </row>
    <row r="1891" spans="56:56">
      <c r="BD1891" s="397"/>
    </row>
    <row r="1892" spans="56:56">
      <c r="BD1892" s="397"/>
    </row>
    <row r="1893" spans="56:56">
      <c r="BD1893" s="397"/>
    </row>
    <row r="1894" spans="56:56">
      <c r="BD1894" s="397"/>
    </row>
    <row r="1895" spans="56:56">
      <c r="BD1895" s="397"/>
    </row>
    <row r="1896" spans="56:56">
      <c r="BD1896" s="397"/>
    </row>
    <row r="1897" spans="56:56">
      <c r="BD1897" s="397"/>
    </row>
    <row r="1898" spans="56:56">
      <c r="BD1898" s="397"/>
    </row>
    <row r="1899" spans="56:56">
      <c r="BD1899" s="397"/>
    </row>
    <row r="1900" spans="56:56">
      <c r="BD1900" s="397"/>
    </row>
    <row r="1901" spans="56:56">
      <c r="BD1901" s="397"/>
    </row>
    <row r="1902" spans="56:56">
      <c r="BD1902" s="397"/>
    </row>
    <row r="1903" spans="56:56">
      <c r="BD1903" s="397"/>
    </row>
    <row r="1904" spans="56:56">
      <c r="BD1904" s="397"/>
    </row>
    <row r="1905" spans="56:56">
      <c r="BD1905" s="397"/>
    </row>
    <row r="1906" spans="56:56">
      <c r="BD1906" s="397"/>
    </row>
    <row r="1907" spans="56:56">
      <c r="BD1907" s="397"/>
    </row>
    <row r="1908" spans="56:56">
      <c r="BD1908" s="397"/>
    </row>
    <row r="1909" spans="56:56">
      <c r="BD1909" s="397"/>
    </row>
    <row r="1910" spans="56:56">
      <c r="BD1910" s="397"/>
    </row>
    <row r="1911" spans="56:56">
      <c r="BD1911" s="397"/>
    </row>
    <row r="1912" spans="56:56">
      <c r="BD1912" s="397"/>
    </row>
    <row r="1913" spans="56:56">
      <c r="BD1913" s="397"/>
    </row>
    <row r="1914" spans="56:56">
      <c r="BD1914" s="397"/>
    </row>
    <row r="1915" spans="56:56">
      <c r="BD1915" s="397"/>
    </row>
    <row r="1916" spans="56:56">
      <c r="BD1916" s="397"/>
    </row>
    <row r="1917" spans="56:56">
      <c r="BD1917" s="397"/>
    </row>
    <row r="1918" spans="56:56">
      <c r="BD1918" s="397"/>
    </row>
    <row r="1919" spans="56:56">
      <c r="BD1919" s="397"/>
    </row>
    <row r="1920" spans="56:56">
      <c r="BD1920" s="397"/>
    </row>
    <row r="1921" spans="56:56">
      <c r="BD1921" s="397"/>
    </row>
    <row r="1922" spans="56:56">
      <c r="BD1922" s="397"/>
    </row>
    <row r="1923" spans="56:56">
      <c r="BD1923" s="397"/>
    </row>
    <row r="1924" spans="56:56">
      <c r="BD1924" s="397"/>
    </row>
    <row r="1925" spans="56:56">
      <c r="BD1925" s="397"/>
    </row>
    <row r="1926" spans="56:56">
      <c r="BD1926" s="397"/>
    </row>
    <row r="1927" spans="56:56">
      <c r="BD1927" s="397"/>
    </row>
    <row r="1928" spans="56:56">
      <c r="BD1928" s="397"/>
    </row>
    <row r="1929" spans="56:56">
      <c r="BD1929" s="397"/>
    </row>
    <row r="1930" spans="56:56">
      <c r="BD1930" s="397"/>
    </row>
    <row r="1931" spans="56:56">
      <c r="BD1931" s="397"/>
    </row>
    <row r="1932" spans="56:56">
      <c r="BD1932" s="397"/>
    </row>
    <row r="1933" spans="56:56">
      <c r="BD1933" s="397"/>
    </row>
    <row r="1934" spans="56:56">
      <c r="BD1934" s="397"/>
    </row>
    <row r="1935" spans="56:56">
      <c r="BD1935" s="397"/>
    </row>
    <row r="1936" spans="56:56">
      <c r="BD1936" s="397"/>
    </row>
    <row r="1937" spans="56:56">
      <c r="BD1937" s="397"/>
    </row>
    <row r="1938" spans="56:56">
      <c r="BD1938" s="397"/>
    </row>
    <row r="1939" spans="56:56">
      <c r="BD1939" s="397"/>
    </row>
    <row r="1940" spans="56:56">
      <c r="BD1940" s="397"/>
    </row>
    <row r="1941" spans="56:56">
      <c r="BD1941" s="397"/>
    </row>
    <row r="1942" spans="56:56">
      <c r="BD1942" s="397"/>
    </row>
    <row r="1943" spans="56:56">
      <c r="BD1943" s="397"/>
    </row>
    <row r="1944" spans="56:56">
      <c r="BD1944" s="397"/>
    </row>
    <row r="1945" spans="56:56">
      <c r="BD1945" s="397"/>
    </row>
    <row r="1946" spans="56:56">
      <c r="BD1946" s="397"/>
    </row>
    <row r="1947" spans="56:56">
      <c r="BD1947" s="397"/>
    </row>
    <row r="1948" spans="56:56">
      <c r="BD1948" s="397"/>
    </row>
    <row r="1949" spans="56:56">
      <c r="BD1949" s="397"/>
    </row>
    <row r="1950" spans="56:56">
      <c r="BD1950" s="397"/>
    </row>
    <row r="1951" spans="56:56">
      <c r="BD1951" s="397"/>
    </row>
    <row r="1952" spans="56:56">
      <c r="BD1952" s="397"/>
    </row>
    <row r="1953" spans="56:56">
      <c r="BD1953" s="397"/>
    </row>
    <row r="1954" spans="56:56">
      <c r="BD1954" s="397"/>
    </row>
    <row r="1955" spans="56:56">
      <c r="BD1955" s="397"/>
    </row>
    <row r="1956" spans="56:56">
      <c r="BD1956" s="397"/>
    </row>
    <row r="1957" spans="56:56">
      <c r="BD1957" s="397"/>
    </row>
    <row r="1958" spans="56:56">
      <c r="BD1958" s="397"/>
    </row>
    <row r="1959" spans="56:56">
      <c r="BD1959" s="397"/>
    </row>
    <row r="1960" spans="56:56">
      <c r="BD1960" s="397"/>
    </row>
    <row r="1961" spans="56:56">
      <c r="BD1961" s="397"/>
    </row>
    <row r="1962" spans="56:56">
      <c r="BD1962" s="397"/>
    </row>
    <row r="1963" spans="56:56">
      <c r="BD1963" s="397"/>
    </row>
    <row r="1964" spans="56:56">
      <c r="BD1964" s="397"/>
    </row>
    <row r="1965" spans="56:56">
      <c r="BD1965" s="397"/>
    </row>
    <row r="1966" spans="56:56">
      <c r="BD1966" s="397"/>
    </row>
    <row r="1967" spans="56:56">
      <c r="BD1967" s="397"/>
    </row>
    <row r="1968" spans="56:56">
      <c r="BD1968" s="397"/>
    </row>
    <row r="1969" spans="56:56">
      <c r="BD1969" s="397"/>
    </row>
    <row r="1970" spans="56:56">
      <c r="BD1970" s="397"/>
    </row>
    <row r="1971" spans="56:56">
      <c r="BD1971" s="397"/>
    </row>
    <row r="1972" spans="56:56">
      <c r="BD1972" s="397"/>
    </row>
    <row r="1973" spans="56:56">
      <c r="BD1973" s="397"/>
    </row>
    <row r="1974" spans="56:56">
      <c r="BD1974" s="397"/>
    </row>
    <row r="1975" spans="56:56">
      <c r="BD1975" s="397"/>
    </row>
    <row r="1976" spans="56:56">
      <c r="BD1976" s="397"/>
    </row>
    <row r="1977" spans="56:56">
      <c r="BD1977" s="397"/>
    </row>
    <row r="1978" spans="56:56">
      <c r="BD1978" s="397"/>
    </row>
    <row r="1979" spans="56:56">
      <c r="BD1979" s="397"/>
    </row>
    <row r="1980" spans="56:56">
      <c r="BD1980" s="397"/>
    </row>
    <row r="1981" spans="56:56">
      <c r="BD1981" s="397"/>
    </row>
    <row r="1982" spans="56:56">
      <c r="BD1982" s="397"/>
    </row>
    <row r="1983" spans="56:56">
      <c r="BD1983" s="397"/>
    </row>
    <row r="1984" spans="56:56">
      <c r="BD1984" s="397"/>
    </row>
    <row r="1985" spans="56:56">
      <c r="BD1985" s="397"/>
    </row>
    <row r="1986" spans="56:56">
      <c r="BD1986" s="397"/>
    </row>
    <row r="1987" spans="56:56">
      <c r="BD1987" s="397"/>
    </row>
    <row r="1988" spans="56:56">
      <c r="BD1988" s="397"/>
    </row>
    <row r="1989" spans="56:56">
      <c r="BD1989" s="397"/>
    </row>
    <row r="1990" spans="56:56">
      <c r="BD1990" s="397"/>
    </row>
    <row r="1991" spans="56:56">
      <c r="BD1991" s="397"/>
    </row>
    <row r="1992" spans="56:56">
      <c r="BD1992" s="397"/>
    </row>
    <row r="1993" spans="56:56">
      <c r="BD1993" s="397"/>
    </row>
    <row r="1994" spans="56:56">
      <c r="BD1994" s="397"/>
    </row>
    <row r="1995" spans="56:56">
      <c r="BD1995" s="397"/>
    </row>
    <row r="1996" spans="56:56">
      <c r="BD1996" s="397"/>
    </row>
    <row r="1997" spans="56:56">
      <c r="BD1997" s="397"/>
    </row>
    <row r="1998" spans="56:56">
      <c r="BD1998" s="397"/>
    </row>
    <row r="1999" spans="56:56">
      <c r="BD1999" s="397"/>
    </row>
    <row r="2000" spans="56:56">
      <c r="BD2000" s="397"/>
    </row>
    <row r="2001" spans="56:56">
      <c r="BD2001" s="397"/>
    </row>
    <row r="2002" spans="56:56">
      <c r="BD2002" s="397"/>
    </row>
    <row r="2003" spans="56:56">
      <c r="BD2003" s="397"/>
    </row>
    <row r="2004" spans="56:56">
      <c r="BD2004" s="397"/>
    </row>
    <row r="2005" spans="56:56">
      <c r="BD2005" s="397"/>
    </row>
    <row r="2006" spans="56:56">
      <c r="BD2006" s="397"/>
    </row>
    <row r="2007" spans="56:56">
      <c r="BD2007" s="397"/>
    </row>
    <row r="2008" spans="56:56">
      <c r="BD2008" s="397"/>
    </row>
    <row r="2009" spans="56:56">
      <c r="BD2009" s="397"/>
    </row>
    <row r="2010" spans="56:56">
      <c r="BD2010" s="397"/>
    </row>
    <row r="2011" spans="56:56">
      <c r="BD2011" s="397"/>
    </row>
    <row r="2012" spans="56:56">
      <c r="BD2012" s="397"/>
    </row>
    <row r="2013" spans="56:56">
      <c r="BD2013" s="397"/>
    </row>
    <row r="2014" spans="56:56">
      <c r="BD2014" s="397"/>
    </row>
    <row r="2015" spans="56:56">
      <c r="BD2015" s="397"/>
    </row>
    <row r="2016" spans="56:56">
      <c r="BD2016" s="397"/>
    </row>
    <row r="2017" spans="56:56">
      <c r="BD2017" s="397"/>
    </row>
    <row r="2018" spans="56:56">
      <c r="BD2018" s="397"/>
    </row>
    <row r="2019" spans="56:56">
      <c r="BD2019" s="397"/>
    </row>
    <row r="2020" spans="56:56">
      <c r="BD2020" s="397"/>
    </row>
    <row r="2021" spans="56:56">
      <c r="BD2021" s="397"/>
    </row>
    <row r="2022" spans="56:56">
      <c r="BD2022" s="397"/>
    </row>
    <row r="2023" spans="56:56">
      <c r="BD2023" s="397"/>
    </row>
    <row r="2024" spans="56:56">
      <c r="BD2024" s="397"/>
    </row>
    <row r="2025" spans="56:56">
      <c r="BD2025" s="397"/>
    </row>
    <row r="2026" spans="56:56">
      <c r="BD2026" s="397"/>
    </row>
    <row r="2027" spans="56:56">
      <c r="BD2027" s="397"/>
    </row>
    <row r="2028" spans="56:56">
      <c r="BD2028" s="397"/>
    </row>
    <row r="2029" spans="56:56">
      <c r="BD2029" s="397"/>
    </row>
    <row r="2030" spans="56:56">
      <c r="BD2030" s="397"/>
    </row>
    <row r="2031" spans="56:56">
      <c r="BD2031" s="397"/>
    </row>
    <row r="2032" spans="56:56">
      <c r="BD2032" s="397"/>
    </row>
    <row r="2033" spans="56:56">
      <c r="BD2033" s="397"/>
    </row>
    <row r="2034" spans="56:56">
      <c r="BD2034" s="397"/>
    </row>
    <row r="2035" spans="56:56">
      <c r="BD2035" s="397"/>
    </row>
    <row r="2036" spans="56:56">
      <c r="BD2036" s="397"/>
    </row>
    <row r="2037" spans="56:56">
      <c r="BD2037" s="397"/>
    </row>
    <row r="2038" spans="56:56">
      <c r="BD2038" s="397"/>
    </row>
    <row r="2039" spans="56:56">
      <c r="BD2039" s="397"/>
    </row>
    <row r="2040" spans="56:56">
      <c r="BD2040" s="397"/>
    </row>
    <row r="2041" spans="56:56">
      <c r="BD2041" s="397"/>
    </row>
    <row r="2042" spans="56:56">
      <c r="BD2042" s="397"/>
    </row>
    <row r="2043" spans="56:56">
      <c r="BD2043" s="397"/>
    </row>
    <row r="2044" spans="56:56">
      <c r="BD2044" s="397"/>
    </row>
    <row r="2045" spans="56:56">
      <c r="BD2045" s="397"/>
    </row>
    <row r="2046" spans="56:56">
      <c r="BD2046" s="397"/>
    </row>
    <row r="2047" spans="56:56">
      <c r="BD2047" s="397"/>
    </row>
    <row r="2048" spans="56:56">
      <c r="BD2048" s="397"/>
    </row>
    <row r="2049" spans="56:56">
      <c r="BD2049" s="397"/>
    </row>
    <row r="2050" spans="56:56">
      <c r="BD2050" s="397"/>
    </row>
    <row r="2051" spans="56:56">
      <c r="BD2051" s="397"/>
    </row>
    <row r="2052" spans="56:56">
      <c r="BD2052" s="397"/>
    </row>
    <row r="2053" spans="56:56">
      <c r="BD2053" s="397"/>
    </row>
    <row r="2054" spans="56:56">
      <c r="BD2054" s="397"/>
    </row>
    <row r="2055" spans="56:56">
      <c r="BD2055" s="397"/>
    </row>
    <row r="2056" spans="56:56">
      <c r="BD2056" s="397"/>
    </row>
    <row r="2057" spans="56:56">
      <c r="BD2057" s="397"/>
    </row>
    <row r="2058" spans="56:56">
      <c r="BD2058" s="397"/>
    </row>
    <row r="2059" spans="56:56">
      <c r="BD2059" s="397"/>
    </row>
    <row r="2060" spans="56:56">
      <c r="BD2060" s="397"/>
    </row>
    <row r="2061" spans="56:56">
      <c r="BD2061" s="397"/>
    </row>
    <row r="2062" spans="56:56">
      <c r="BD2062" s="397"/>
    </row>
    <row r="2063" spans="56:56">
      <c r="BD2063" s="397"/>
    </row>
    <row r="2064" spans="56:56">
      <c r="BD2064" s="397"/>
    </row>
    <row r="2065" spans="56:56">
      <c r="BD2065" s="397"/>
    </row>
    <row r="2066" spans="56:56">
      <c r="BD2066" s="397"/>
    </row>
    <row r="2067" spans="56:56">
      <c r="BD2067" s="397"/>
    </row>
    <row r="2068" spans="56:56">
      <c r="BD2068" s="397"/>
    </row>
    <row r="2069" spans="56:56">
      <c r="BD2069" s="397"/>
    </row>
    <row r="2070" spans="56:56">
      <c r="BD2070" s="397"/>
    </row>
    <row r="2071" spans="56:56">
      <c r="BD2071" s="397"/>
    </row>
    <row r="2072" spans="56:56">
      <c r="BD2072" s="397"/>
    </row>
    <row r="2073" spans="56:56">
      <c r="BD2073" s="397"/>
    </row>
    <row r="2074" spans="56:56">
      <c r="BD2074" s="397"/>
    </row>
    <row r="2075" spans="56:56">
      <c r="BD2075" s="397"/>
    </row>
    <row r="2076" spans="56:56">
      <c r="BD2076" s="397"/>
    </row>
    <row r="2077" spans="56:56">
      <c r="BD2077" s="397"/>
    </row>
    <row r="2078" spans="56:56">
      <c r="BD2078" s="397"/>
    </row>
    <row r="2079" spans="56:56">
      <c r="BD2079" s="397"/>
    </row>
    <row r="2080" spans="56:56">
      <c r="BD2080" s="397"/>
    </row>
    <row r="2081" spans="56:56">
      <c r="BD2081" s="397"/>
    </row>
    <row r="2082" spans="56:56">
      <c r="BD2082" s="397"/>
    </row>
    <row r="2083" spans="56:56">
      <c r="BD2083" s="397"/>
    </row>
    <row r="2084" spans="56:56">
      <c r="BD2084" s="397"/>
    </row>
    <row r="2085" spans="56:56">
      <c r="BD2085" s="397"/>
    </row>
    <row r="2086" spans="56:56">
      <c r="BD2086" s="397"/>
    </row>
    <row r="2087" spans="56:56">
      <c r="BD2087" s="397"/>
    </row>
    <row r="2088" spans="56:56">
      <c r="BD2088" s="397"/>
    </row>
    <row r="2089" spans="56:56">
      <c r="BD2089" s="397"/>
    </row>
    <row r="2090" spans="56:56">
      <c r="BD2090" s="397"/>
    </row>
    <row r="2091" spans="56:56">
      <c r="BD2091" s="397"/>
    </row>
    <row r="2092" spans="56:56">
      <c r="BD2092" s="397"/>
    </row>
    <row r="2093" spans="56:56">
      <c r="BD2093" s="397"/>
    </row>
    <row r="2094" spans="56:56">
      <c r="BD2094" s="397"/>
    </row>
    <row r="2095" spans="56:56">
      <c r="BD2095" s="397"/>
    </row>
    <row r="2096" spans="56:56">
      <c r="BD2096" s="397"/>
    </row>
    <row r="2097" spans="56:56">
      <c r="BD2097" s="397"/>
    </row>
    <row r="2098" spans="56:56">
      <c r="BD2098" s="397"/>
    </row>
    <row r="2099" spans="56:56">
      <c r="BD2099" s="397"/>
    </row>
    <row r="2100" spans="56:56">
      <c r="BD2100" s="397"/>
    </row>
    <row r="2101" spans="56:56">
      <c r="BD2101" s="397"/>
    </row>
    <row r="2102" spans="56:56">
      <c r="BD2102" s="397"/>
    </row>
    <row r="2103" spans="56:56">
      <c r="BD2103" s="397"/>
    </row>
    <row r="2104" spans="56:56">
      <c r="BD2104" s="397"/>
    </row>
    <row r="2105" spans="56:56">
      <c r="BD2105" s="397"/>
    </row>
    <row r="2106" spans="56:56">
      <c r="BD2106" s="397"/>
    </row>
    <row r="2107" spans="56:56">
      <c r="BD2107" s="397"/>
    </row>
    <row r="2108" spans="56:56">
      <c r="BD2108" s="397"/>
    </row>
    <row r="2109" spans="56:56">
      <c r="BD2109" s="397"/>
    </row>
    <row r="2110" spans="56:56">
      <c r="BD2110" s="397"/>
    </row>
    <row r="2111" spans="56:56">
      <c r="BD2111" s="397"/>
    </row>
    <row r="2112" spans="56:56">
      <c r="BD2112" s="397"/>
    </row>
    <row r="2113" spans="56:56">
      <c r="BD2113" s="397"/>
    </row>
    <row r="2114" spans="56:56">
      <c r="BD2114" s="397"/>
    </row>
    <row r="2115" spans="56:56">
      <c r="BD2115" s="397"/>
    </row>
    <row r="2116" spans="56:56">
      <c r="BD2116" s="397"/>
    </row>
    <row r="2117" spans="56:56">
      <c r="BD2117" s="397"/>
    </row>
    <row r="2118" spans="56:56">
      <c r="BD2118" s="397"/>
    </row>
    <row r="2119" spans="56:56">
      <c r="BD2119" s="397"/>
    </row>
    <row r="2120" spans="56:56">
      <c r="BD2120" s="397"/>
    </row>
    <row r="2121" spans="56:56">
      <c r="BD2121" s="397"/>
    </row>
    <row r="2122" spans="56:56">
      <c r="BD2122" s="397"/>
    </row>
    <row r="2123" spans="56:56">
      <c r="BD2123" s="397"/>
    </row>
    <row r="2124" spans="56:56">
      <c r="BD2124" s="397"/>
    </row>
    <row r="2125" spans="56:56">
      <c r="BD2125" s="397"/>
    </row>
    <row r="2126" spans="56:56">
      <c r="BD2126" s="397"/>
    </row>
    <row r="2127" spans="56:56">
      <c r="BD2127" s="397"/>
    </row>
    <row r="2128" spans="56:56">
      <c r="BD2128" s="397"/>
    </row>
    <row r="2129" spans="56:56">
      <c r="BD2129" s="397"/>
    </row>
    <row r="2130" spans="56:56">
      <c r="BD2130" s="397"/>
    </row>
    <row r="2131" spans="56:56">
      <c r="BD2131" s="397"/>
    </row>
    <row r="2132" spans="56:56">
      <c r="BD2132" s="397"/>
    </row>
    <row r="2133" spans="56:56">
      <c r="BD2133" s="397"/>
    </row>
    <row r="2134" spans="56:56">
      <c r="BD2134" s="397"/>
    </row>
    <row r="2135" spans="56:56">
      <c r="BD2135" s="397"/>
    </row>
    <row r="2136" spans="56:56">
      <c r="BD2136" s="397"/>
    </row>
    <row r="2137" spans="56:56">
      <c r="BD2137" s="397"/>
    </row>
    <row r="2138" spans="56:56">
      <c r="BD2138" s="397"/>
    </row>
    <row r="2139" spans="56:56">
      <c r="BD2139" s="397"/>
    </row>
    <row r="2140" spans="56:56">
      <c r="BD2140" s="397"/>
    </row>
    <row r="2141" spans="56:56">
      <c r="BD2141" s="397"/>
    </row>
    <row r="2142" spans="56:56">
      <c r="BD2142" s="397"/>
    </row>
    <row r="2143" spans="56:56">
      <c r="BD2143" s="397"/>
    </row>
    <row r="2144" spans="56:56">
      <c r="BD2144" s="397"/>
    </row>
    <row r="2145" spans="56:56">
      <c r="BD2145" s="397"/>
    </row>
    <row r="2146" spans="56:56">
      <c r="BD2146" s="397"/>
    </row>
    <row r="2147" spans="56:56">
      <c r="BD2147" s="397"/>
    </row>
    <row r="2148" spans="56:56">
      <c r="BD2148" s="397"/>
    </row>
    <row r="2149" spans="56:56">
      <c r="BD2149" s="397"/>
    </row>
    <row r="2150" spans="56:56">
      <c r="BD2150" s="397"/>
    </row>
    <row r="2151" spans="56:56">
      <c r="BD2151" s="397"/>
    </row>
    <row r="2152" spans="56:56">
      <c r="BD2152" s="397"/>
    </row>
    <row r="2153" spans="56:56">
      <c r="BD2153" s="397"/>
    </row>
    <row r="2154" spans="56:56">
      <c r="BD2154" s="397"/>
    </row>
    <row r="2155" spans="56:56">
      <c r="BD2155" s="397"/>
    </row>
    <row r="2156" spans="56:56">
      <c r="BD2156" s="397"/>
    </row>
    <row r="2157" spans="56:56">
      <c r="BD2157" s="397"/>
    </row>
    <row r="2158" spans="56:56">
      <c r="BD2158" s="397"/>
    </row>
    <row r="2159" spans="56:56">
      <c r="BD2159" s="397"/>
    </row>
    <row r="2160" spans="56:56">
      <c r="BD2160" s="397"/>
    </row>
    <row r="2161" spans="56:56">
      <c r="BD2161" s="397"/>
    </row>
    <row r="2162" spans="56:56">
      <c r="BD2162" s="397"/>
    </row>
    <row r="2163" spans="56:56">
      <c r="BD2163" s="397"/>
    </row>
    <row r="2164" spans="56:56">
      <c r="BD2164" s="397"/>
    </row>
    <row r="2165" spans="56:56">
      <c r="BD2165" s="397"/>
    </row>
    <row r="2166" spans="56:56">
      <c r="BD2166" s="397"/>
    </row>
    <row r="2167" spans="56:56">
      <c r="BD2167" s="397"/>
    </row>
    <row r="2168" spans="56:56">
      <c r="BD2168" s="397"/>
    </row>
    <row r="2169" spans="56:56">
      <c r="BD2169" s="397"/>
    </row>
    <row r="2170" spans="56:56">
      <c r="BD2170" s="397"/>
    </row>
    <row r="2171" spans="56:56">
      <c r="BD2171" s="397"/>
    </row>
    <row r="2172" spans="56:56">
      <c r="BD2172" s="397"/>
    </row>
    <row r="2173" spans="56:56">
      <c r="BD2173" s="397"/>
    </row>
    <row r="2174" spans="56:56">
      <c r="BD2174" s="397"/>
    </row>
    <row r="2175" spans="56:56">
      <c r="BD2175" s="397"/>
    </row>
    <row r="2176" spans="56:56">
      <c r="BD2176" s="397"/>
    </row>
    <row r="2177" spans="56:56">
      <c r="BD2177" s="397"/>
    </row>
    <row r="2178" spans="56:56">
      <c r="BD2178" s="397"/>
    </row>
    <row r="2179" spans="56:56">
      <c r="BD2179" s="397"/>
    </row>
    <row r="2180" spans="56:56">
      <c r="BD2180" s="397"/>
    </row>
    <row r="2181" spans="56:56">
      <c r="BD2181" s="397"/>
    </row>
    <row r="2182" spans="56:56">
      <c r="BD2182" s="397"/>
    </row>
    <row r="2183" spans="56:56">
      <c r="BD2183" s="397"/>
    </row>
    <row r="2184" spans="56:56">
      <c r="BD2184" s="397"/>
    </row>
    <row r="2185" spans="56:56">
      <c r="BD2185" s="397"/>
    </row>
    <row r="2186" spans="56:56">
      <c r="BD2186" s="397"/>
    </row>
    <row r="2187" spans="56:56">
      <c r="BD2187" s="397"/>
    </row>
    <row r="2188" spans="56:56">
      <c r="BD2188" s="397"/>
    </row>
    <row r="2189" spans="56:56">
      <c r="BD2189" s="397"/>
    </row>
    <row r="2190" spans="56:56">
      <c r="BD2190" s="397"/>
    </row>
    <row r="2191" spans="56:56">
      <c r="BD2191" s="397"/>
    </row>
    <row r="2192" spans="56:56">
      <c r="BD2192" s="397"/>
    </row>
    <row r="2193" spans="56:56">
      <c r="BD2193" s="397"/>
    </row>
    <row r="2194" spans="56:56">
      <c r="BD2194" s="397"/>
    </row>
    <row r="2195" spans="56:56">
      <c r="BD2195" s="397"/>
    </row>
    <row r="2196" spans="56:56">
      <c r="BD2196" s="397"/>
    </row>
    <row r="2197" spans="56:56">
      <c r="BD2197" s="397"/>
    </row>
    <row r="2198" spans="56:56">
      <c r="BD2198" s="397"/>
    </row>
    <row r="2199" spans="56:56">
      <c r="BD2199" s="397"/>
    </row>
    <row r="2200" spans="56:56">
      <c r="BD2200" s="397"/>
    </row>
    <row r="2201" spans="56:56">
      <c r="BD2201" s="397"/>
    </row>
    <row r="2202" spans="56:56">
      <c r="BD2202" s="397"/>
    </row>
    <row r="2203" spans="56:56">
      <c r="BD2203" s="397"/>
    </row>
    <row r="2204" spans="56:56">
      <c r="BD2204" s="397"/>
    </row>
    <row r="2205" spans="56:56">
      <c r="BD2205" s="397"/>
    </row>
    <row r="2206" spans="56:56">
      <c r="BD2206" s="397"/>
    </row>
    <row r="2207" spans="56:56">
      <c r="BD2207" s="397"/>
    </row>
    <row r="2208" spans="56:56">
      <c r="BD2208" s="397"/>
    </row>
    <row r="2209" spans="56:56">
      <c r="BD2209" s="397"/>
    </row>
    <row r="2210" spans="56:56">
      <c r="BD2210" s="397"/>
    </row>
    <row r="2211" spans="56:56">
      <c r="BD2211" s="397"/>
    </row>
    <row r="2212" spans="56:56">
      <c r="BD2212" s="397"/>
    </row>
    <row r="2213" spans="56:56">
      <c r="BD2213" s="397"/>
    </row>
    <row r="2214" spans="56:56">
      <c r="BD2214" s="397"/>
    </row>
    <row r="2215" spans="56:56">
      <c r="BD2215" s="397"/>
    </row>
    <row r="2216" spans="56:56">
      <c r="BD2216" s="397"/>
    </row>
    <row r="2217" spans="56:56">
      <c r="BD2217" s="397"/>
    </row>
    <row r="2218" spans="56:56">
      <c r="BD2218" s="397"/>
    </row>
    <row r="2219" spans="56:56">
      <c r="BD2219" s="397"/>
    </row>
    <row r="2220" spans="56:56">
      <c r="BD2220" s="397"/>
    </row>
    <row r="2221" spans="56:56">
      <c r="BD2221" s="397"/>
    </row>
    <row r="2222" spans="56:56">
      <c r="BD2222" s="397"/>
    </row>
    <row r="2223" spans="56:56">
      <c r="BD2223" s="397"/>
    </row>
    <row r="2224" spans="56:56">
      <c r="BD2224" s="397"/>
    </row>
    <row r="2225" spans="56:56">
      <c r="BD2225" s="397"/>
    </row>
    <row r="2226" spans="56:56">
      <c r="BD2226" s="397"/>
    </row>
    <row r="2227" spans="56:56">
      <c r="BD2227" s="397"/>
    </row>
    <row r="2228" spans="56:56">
      <c r="BD2228" s="397"/>
    </row>
    <row r="2229" spans="56:56">
      <c r="BD2229" s="397"/>
    </row>
    <row r="2230" spans="56:56">
      <c r="BD2230" s="397"/>
    </row>
    <row r="2231" spans="56:56">
      <c r="BD2231" s="397"/>
    </row>
    <row r="2232" spans="56:56">
      <c r="BD2232" s="397"/>
    </row>
    <row r="2233" spans="56:56">
      <c r="BD2233" s="397"/>
    </row>
    <row r="2234" spans="56:56">
      <c r="BD2234" s="397"/>
    </row>
    <row r="2235" spans="56:56">
      <c r="BD2235" s="397"/>
    </row>
    <row r="2236" spans="56:56">
      <c r="BD2236" s="397"/>
    </row>
    <row r="2237" spans="56:56">
      <c r="BD2237" s="397"/>
    </row>
    <row r="2238" spans="56:56">
      <c r="BD2238" s="397"/>
    </row>
    <row r="2239" spans="56:56">
      <c r="BD2239" s="397"/>
    </row>
    <row r="2240" spans="56:56">
      <c r="BD2240" s="397"/>
    </row>
    <row r="2241" spans="56:56">
      <c r="BD2241" s="397"/>
    </row>
    <row r="2242" spans="56:56">
      <c r="BD2242" s="397"/>
    </row>
    <row r="2243" spans="56:56">
      <c r="BD2243" s="397"/>
    </row>
    <row r="2244" spans="56:56">
      <c r="BD2244" s="397"/>
    </row>
    <row r="2245" spans="56:56">
      <c r="BD2245" s="397"/>
    </row>
    <row r="2246" spans="56:56">
      <c r="BD2246" s="397"/>
    </row>
    <row r="2247" spans="56:56">
      <c r="BD2247" s="397"/>
    </row>
    <row r="2248" spans="56:56">
      <c r="BD2248" s="397"/>
    </row>
    <row r="2249" spans="56:56">
      <c r="BD2249" s="397"/>
    </row>
    <row r="2250" spans="56:56">
      <c r="BD2250" s="397"/>
    </row>
    <row r="2251" spans="56:56">
      <c r="BD2251" s="397"/>
    </row>
    <row r="2252" spans="56:56">
      <c r="BD2252" s="397"/>
    </row>
    <row r="2253" spans="56:56">
      <c r="BD2253" s="397"/>
    </row>
    <row r="2254" spans="56:56">
      <c r="BD2254" s="397"/>
    </row>
    <row r="2255" spans="56:56">
      <c r="BD2255" s="397"/>
    </row>
    <row r="2256" spans="56:56">
      <c r="BD2256" s="397"/>
    </row>
    <row r="2257" spans="56:56">
      <c r="BD2257" s="397"/>
    </row>
    <row r="2258" spans="56:56">
      <c r="BD2258" s="397"/>
    </row>
    <row r="2259" spans="56:56">
      <c r="BD2259" s="397"/>
    </row>
    <row r="2260" spans="56:56">
      <c r="BD2260" s="397"/>
    </row>
    <row r="2261" spans="56:56">
      <c r="BD2261" s="397"/>
    </row>
    <row r="2262" spans="56:56">
      <c r="BD2262" s="397"/>
    </row>
    <row r="2263" spans="56:56">
      <c r="BD2263" s="397"/>
    </row>
    <row r="2264" spans="56:56">
      <c r="BD2264" s="397"/>
    </row>
    <row r="2265" spans="56:56">
      <c r="BD2265" s="397"/>
    </row>
    <row r="2266" spans="56:56">
      <c r="BD2266" s="397"/>
    </row>
    <row r="2267" spans="56:56">
      <c r="BD2267" s="397"/>
    </row>
    <row r="2268" spans="56:56">
      <c r="BD2268" s="397"/>
    </row>
    <row r="2269" spans="56:56">
      <c r="BD2269" s="397"/>
    </row>
    <row r="2270" spans="56:56">
      <c r="BD2270" s="397"/>
    </row>
    <row r="2271" spans="56:56">
      <c r="BD2271" s="397"/>
    </row>
    <row r="2272" spans="56:56">
      <c r="BD2272" s="397"/>
    </row>
    <row r="2273" spans="56:56">
      <c r="BD2273" s="397"/>
    </row>
    <row r="2274" spans="56:56">
      <c r="BD2274" s="397"/>
    </row>
    <row r="2275" spans="56:56">
      <c r="BD2275" s="397"/>
    </row>
    <row r="2276" spans="56:56">
      <c r="BD2276" s="397"/>
    </row>
    <row r="2277" spans="56:56">
      <c r="BD2277" s="397"/>
    </row>
    <row r="2278" spans="56:56">
      <c r="BD2278" s="397"/>
    </row>
    <row r="2279" spans="56:56">
      <c r="BD2279" s="397"/>
    </row>
    <row r="2280" spans="56:56">
      <c r="BD2280" s="397"/>
    </row>
    <row r="2281" spans="56:56">
      <c r="BD2281" s="397"/>
    </row>
    <row r="2282" spans="56:56">
      <c r="BD2282" s="397"/>
    </row>
    <row r="2283" spans="56:56">
      <c r="BD2283" s="397"/>
    </row>
    <row r="2284" spans="56:56">
      <c r="BD2284" s="397"/>
    </row>
    <row r="2285" spans="56:56">
      <c r="BD2285" s="397"/>
    </row>
    <row r="2286" spans="56:56">
      <c r="BD2286" s="397"/>
    </row>
    <row r="2287" spans="56:56">
      <c r="BD2287" s="397"/>
    </row>
    <row r="2288" spans="56:56">
      <c r="BD2288" s="397"/>
    </row>
    <row r="2289" spans="56:56">
      <c r="BD2289" s="397"/>
    </row>
    <row r="2290" spans="56:56">
      <c r="BD2290" s="397"/>
    </row>
    <row r="2291" spans="56:56">
      <c r="BD2291" s="397"/>
    </row>
    <row r="2292" spans="56:56">
      <c r="BD2292" s="397"/>
    </row>
    <row r="2293" spans="56:56">
      <c r="BD2293" s="397"/>
    </row>
    <row r="2294" spans="56:56">
      <c r="BD2294" s="397"/>
    </row>
    <row r="2295" spans="56:56">
      <c r="BD2295" s="397"/>
    </row>
    <row r="2296" spans="56:56">
      <c r="BD2296" s="397"/>
    </row>
    <row r="2297" spans="56:56">
      <c r="BD2297" s="397"/>
    </row>
    <row r="2298" spans="56:56">
      <c r="BD2298" s="397"/>
    </row>
    <row r="2299" spans="56:56">
      <c r="BD2299" s="397"/>
    </row>
    <row r="2300" spans="56:56">
      <c r="BD2300" s="397"/>
    </row>
    <row r="2301" spans="56:56">
      <c r="BD2301" s="397"/>
    </row>
    <row r="2302" spans="56:56">
      <c r="BD2302" s="397"/>
    </row>
    <row r="2303" spans="56:56">
      <c r="BD2303" s="397"/>
    </row>
    <row r="2304" spans="56:56">
      <c r="BD2304" s="397"/>
    </row>
    <row r="2305" spans="56:56">
      <c r="BD2305" s="397"/>
    </row>
    <row r="2306" spans="56:56">
      <c r="BD2306" s="397"/>
    </row>
    <row r="2307" spans="56:56">
      <c r="BD2307" s="397"/>
    </row>
    <row r="2308" spans="56:56">
      <c r="BD2308" s="397"/>
    </row>
    <row r="2309" spans="56:56">
      <c r="BD2309" s="397"/>
    </row>
    <row r="2310" spans="56:56">
      <c r="BD2310" s="397"/>
    </row>
    <row r="2311" spans="56:56">
      <c r="BD2311" s="397"/>
    </row>
    <row r="2312" spans="56:56">
      <c r="BD2312" s="397"/>
    </row>
    <row r="2313" spans="56:56">
      <c r="BD2313" s="397"/>
    </row>
    <row r="2314" spans="56:56">
      <c r="BD2314" s="397"/>
    </row>
    <row r="2315" spans="56:56">
      <c r="BD2315" s="397"/>
    </row>
    <row r="2316" spans="56:56">
      <c r="BD2316" s="397"/>
    </row>
    <row r="2317" spans="56:56">
      <c r="BD2317" s="397"/>
    </row>
    <row r="2318" spans="56:56">
      <c r="BD2318" s="397"/>
    </row>
    <row r="2319" spans="56:56">
      <c r="BD2319" s="397"/>
    </row>
    <row r="2320" spans="56:56">
      <c r="BD2320" s="397"/>
    </row>
    <row r="2321" spans="56:56">
      <c r="BD2321" s="397"/>
    </row>
    <row r="2322" spans="56:56">
      <c r="BD2322" s="397"/>
    </row>
    <row r="2323" spans="56:56">
      <c r="BD2323" s="397"/>
    </row>
    <row r="2324" spans="56:56">
      <c r="BD2324" s="397"/>
    </row>
    <row r="2325" spans="56:56">
      <c r="BD2325" s="397"/>
    </row>
    <row r="2326" spans="56:56">
      <c r="BD2326" s="397"/>
    </row>
    <row r="2327" spans="56:56">
      <c r="BD2327" s="397"/>
    </row>
    <row r="2328" spans="56:56">
      <c r="BD2328" s="397"/>
    </row>
    <row r="2329" spans="56:56">
      <c r="BD2329" s="397"/>
    </row>
    <row r="2330" spans="56:56">
      <c r="BD2330" s="397"/>
    </row>
    <row r="2331" spans="56:56">
      <c r="BD2331" s="397"/>
    </row>
    <row r="2332" spans="56:56">
      <c r="BD2332" s="397"/>
    </row>
    <row r="2333" spans="56:56">
      <c r="BD2333" s="397"/>
    </row>
    <row r="2334" spans="56:56">
      <c r="BD2334" s="397"/>
    </row>
    <row r="2335" spans="56:56">
      <c r="BD2335" s="397"/>
    </row>
    <row r="2336" spans="56:56">
      <c r="BD2336" s="397"/>
    </row>
    <row r="2337" spans="56:56">
      <c r="BD2337" s="397"/>
    </row>
    <row r="2338" spans="56:56">
      <c r="BD2338" s="397"/>
    </row>
    <row r="2339" spans="56:56">
      <c r="BD2339" s="397"/>
    </row>
    <row r="2340" spans="56:56">
      <c r="BD2340" s="397"/>
    </row>
    <row r="2341" spans="56:56">
      <c r="BD2341" s="397"/>
    </row>
    <row r="2342" spans="56:56">
      <c r="BD2342" s="397"/>
    </row>
    <row r="2343" spans="56:56">
      <c r="BD2343" s="397"/>
    </row>
    <row r="2344" spans="56:56">
      <c r="BD2344" s="397"/>
    </row>
    <row r="2345" spans="56:56">
      <c r="BD2345" s="397"/>
    </row>
    <row r="2346" spans="56:56">
      <c r="BD2346" s="397"/>
    </row>
    <row r="2347" spans="56:56">
      <c r="BD2347" s="397"/>
    </row>
    <row r="2348" spans="56:56">
      <c r="BD2348" s="397"/>
    </row>
    <row r="2349" spans="56:56">
      <c r="BD2349" s="397"/>
    </row>
    <row r="2350" spans="56:56">
      <c r="BD2350" s="397"/>
    </row>
    <row r="2351" spans="56:56">
      <c r="BD2351" s="397"/>
    </row>
    <row r="2352" spans="56:56">
      <c r="BD2352" s="397"/>
    </row>
    <row r="2353" spans="56:56">
      <c r="BD2353" s="397"/>
    </row>
    <row r="2354" spans="56:56">
      <c r="BD2354" s="397"/>
    </row>
    <row r="2355" spans="56:56">
      <c r="BD2355" s="397"/>
    </row>
    <row r="2356" spans="56:56">
      <c r="BD2356" s="397"/>
    </row>
    <row r="2357" spans="56:56">
      <c r="BD2357" s="397"/>
    </row>
    <row r="2358" spans="56:56">
      <c r="BD2358" s="397"/>
    </row>
    <row r="2359" spans="56:56">
      <c r="BD2359" s="397"/>
    </row>
    <row r="2360" spans="56:56">
      <c r="BD2360" s="397"/>
    </row>
    <row r="2361" spans="56:56">
      <c r="BD2361" s="397"/>
    </row>
    <row r="2362" spans="56:56">
      <c r="BD2362" s="397"/>
    </row>
    <row r="2363" spans="56:56">
      <c r="BD2363" s="397"/>
    </row>
    <row r="2364" spans="56:56">
      <c r="BD2364" s="397"/>
    </row>
    <row r="2365" spans="56:56">
      <c r="BD2365" s="397"/>
    </row>
    <row r="2366" spans="56:56">
      <c r="BD2366" s="397"/>
    </row>
    <row r="2367" spans="56:56">
      <c r="BD2367" s="397"/>
    </row>
    <row r="2368" spans="56:56">
      <c r="BD2368" s="397"/>
    </row>
    <row r="2369" spans="56:56">
      <c r="BD2369" s="397"/>
    </row>
    <row r="2370" spans="56:56">
      <c r="BD2370" s="397"/>
    </row>
    <row r="2371" spans="56:56">
      <c r="BD2371" s="397"/>
    </row>
    <row r="2372" spans="56:56">
      <c r="BD2372" s="397"/>
    </row>
    <row r="2373" spans="56:56">
      <c r="BD2373" s="397"/>
    </row>
    <row r="2374" spans="56:56">
      <c r="BD2374" s="397"/>
    </row>
    <row r="2375" spans="56:56">
      <c r="BD2375" s="397"/>
    </row>
    <row r="2376" spans="56:56">
      <c r="BD2376" s="397"/>
    </row>
    <row r="2377" spans="56:56">
      <c r="BD2377" s="397"/>
    </row>
    <row r="2378" spans="56:56">
      <c r="BD2378" s="397"/>
    </row>
    <row r="2379" spans="56:56">
      <c r="BD2379" s="397"/>
    </row>
    <row r="2380" spans="56:56">
      <c r="BD2380" s="397"/>
    </row>
    <row r="2381" spans="56:56">
      <c r="BD2381" s="397"/>
    </row>
    <row r="2382" spans="56:56">
      <c r="BD2382" s="397"/>
    </row>
    <row r="2383" spans="56:56">
      <c r="BD2383" s="397"/>
    </row>
    <row r="2384" spans="56:56">
      <c r="BD2384" s="397"/>
    </row>
    <row r="2385" spans="56:56">
      <c r="BD2385" s="397"/>
    </row>
    <row r="2386" spans="56:56">
      <c r="BD2386" s="397"/>
    </row>
    <row r="2387" spans="56:56">
      <c r="BD2387" s="397"/>
    </row>
    <row r="2388" spans="56:56">
      <c r="BD2388" s="397"/>
    </row>
    <row r="2389" spans="56:56">
      <c r="BD2389" s="397"/>
    </row>
    <row r="2390" spans="56:56">
      <c r="BD2390" s="397"/>
    </row>
    <row r="2391" spans="56:56">
      <c r="BD2391" s="397"/>
    </row>
    <row r="2392" spans="56:56">
      <c r="BD2392" s="397"/>
    </row>
    <row r="2393" spans="56:56">
      <c r="BD2393" s="397"/>
    </row>
    <row r="2394" spans="56:56">
      <c r="BD2394" s="397"/>
    </row>
    <row r="2395" spans="56:56">
      <c r="BD2395" s="397"/>
    </row>
    <row r="2396" spans="56:56">
      <c r="BD2396" s="397"/>
    </row>
    <row r="2397" spans="56:56">
      <c r="BD2397" s="397"/>
    </row>
    <row r="2398" spans="56:56">
      <c r="BD2398" s="397"/>
    </row>
    <row r="2399" spans="56:56">
      <c r="BD2399" s="397"/>
    </row>
    <row r="2400" spans="56:56">
      <c r="BD2400" s="397"/>
    </row>
    <row r="2401" spans="56:56">
      <c r="BD2401" s="397"/>
    </row>
    <row r="2402" spans="56:56">
      <c r="BD2402" s="397"/>
    </row>
    <row r="2403" spans="56:56">
      <c r="BD2403" s="397"/>
    </row>
    <row r="2404" spans="56:56">
      <c r="BD2404" s="397"/>
    </row>
    <row r="2405" spans="56:56">
      <c r="BD2405" s="397"/>
    </row>
    <row r="2406" spans="56:56">
      <c r="BD2406" s="397"/>
    </row>
    <row r="2407" spans="56:56">
      <c r="BD2407" s="397"/>
    </row>
    <row r="2408" spans="56:56">
      <c r="BD2408" s="397"/>
    </row>
    <row r="2409" spans="56:56">
      <c r="BD2409" s="397"/>
    </row>
    <row r="2410" spans="56:56">
      <c r="BD2410" s="397"/>
    </row>
    <row r="2411" spans="56:56">
      <c r="BD2411" s="397"/>
    </row>
    <row r="2412" spans="56:56">
      <c r="BD2412" s="397"/>
    </row>
    <row r="2413" spans="56:56">
      <c r="BD2413" s="397"/>
    </row>
    <row r="2414" spans="56:56">
      <c r="BD2414" s="397"/>
    </row>
    <row r="2415" spans="56:56">
      <c r="BD2415" s="397"/>
    </row>
    <row r="2416" spans="56:56">
      <c r="BD2416" s="397"/>
    </row>
    <row r="2417" spans="56:56">
      <c r="BD2417" s="397"/>
    </row>
    <row r="2418" spans="56:56">
      <c r="BD2418" s="397"/>
    </row>
    <row r="2419" spans="56:56">
      <c r="BD2419" s="397"/>
    </row>
    <row r="2420" spans="56:56">
      <c r="BD2420" s="397"/>
    </row>
    <row r="2421" spans="56:56">
      <c r="BD2421" s="397"/>
    </row>
    <row r="2422" spans="56:56">
      <c r="BD2422" s="397"/>
    </row>
    <row r="2423" spans="56:56">
      <c r="BD2423" s="397"/>
    </row>
    <row r="2424" spans="56:56">
      <c r="BD2424" s="397"/>
    </row>
    <row r="2425" spans="56:56">
      <c r="BD2425" s="397"/>
    </row>
    <row r="2426" spans="56:56">
      <c r="BD2426" s="397"/>
    </row>
    <row r="2427" spans="56:56">
      <c r="BD2427" s="397"/>
    </row>
    <row r="2428" spans="56:56">
      <c r="BD2428" s="397"/>
    </row>
    <row r="2429" spans="56:56">
      <c r="BD2429" s="397"/>
    </row>
    <row r="2430" spans="56:56">
      <c r="BD2430" s="397"/>
    </row>
    <row r="2431" spans="56:56">
      <c r="BD2431" s="397"/>
    </row>
    <row r="2432" spans="56:56">
      <c r="BD2432" s="397"/>
    </row>
    <row r="2433" spans="56:56">
      <c r="BD2433" s="397"/>
    </row>
    <row r="2434" spans="56:56">
      <c r="BD2434" s="397"/>
    </row>
    <row r="2435" spans="56:56">
      <c r="BD2435" s="397"/>
    </row>
    <row r="2436" spans="56:56">
      <c r="BD2436" s="397"/>
    </row>
    <row r="2437" spans="56:56">
      <c r="BD2437" s="397"/>
    </row>
    <row r="2438" spans="56:56">
      <c r="BD2438" s="397"/>
    </row>
    <row r="2439" spans="56:56">
      <c r="BD2439" s="397"/>
    </row>
    <row r="2440" spans="56:56">
      <c r="BD2440" s="397"/>
    </row>
    <row r="2441" spans="56:56">
      <c r="BD2441" s="397"/>
    </row>
    <row r="2442" spans="56:56">
      <c r="BD2442" s="397"/>
    </row>
    <row r="2443" spans="56:56">
      <c r="BD2443" s="397"/>
    </row>
    <row r="2444" spans="56:56">
      <c r="BD2444" s="397"/>
    </row>
    <row r="2445" spans="56:56">
      <c r="BD2445" s="397"/>
    </row>
    <row r="2446" spans="56:56">
      <c r="BD2446" s="397"/>
    </row>
    <row r="2447" spans="56:56">
      <c r="BD2447" s="397"/>
    </row>
    <row r="2448" spans="56:56">
      <c r="BD2448" s="397"/>
    </row>
    <row r="2449" spans="56:56">
      <c r="BD2449" s="397"/>
    </row>
    <row r="2450" spans="56:56">
      <c r="BD2450" s="397"/>
    </row>
    <row r="2451" spans="56:56">
      <c r="BD2451" s="397"/>
    </row>
    <row r="2452" spans="56:56">
      <c r="BD2452" s="397"/>
    </row>
    <row r="2453" spans="56:56">
      <c r="BD2453" s="397"/>
    </row>
    <row r="2454" spans="56:56">
      <c r="BD2454" s="397"/>
    </row>
    <row r="2455" spans="56:56">
      <c r="BD2455" s="397"/>
    </row>
    <row r="2456" spans="56:56">
      <c r="BD2456" s="397"/>
    </row>
    <row r="2457" spans="56:56">
      <c r="BD2457" s="397"/>
    </row>
    <row r="2458" spans="56:56">
      <c r="BD2458" s="397"/>
    </row>
    <row r="2459" spans="56:56">
      <c r="BD2459" s="397"/>
    </row>
    <row r="2460" spans="56:56">
      <c r="BD2460" s="397"/>
    </row>
    <row r="2461" spans="56:56">
      <c r="BD2461" s="397"/>
    </row>
    <row r="2462" spans="56:56">
      <c r="BD2462" s="397"/>
    </row>
    <row r="2463" spans="56:56">
      <c r="BD2463" s="397"/>
    </row>
    <row r="2464" spans="56:56">
      <c r="BD2464" s="397"/>
    </row>
    <row r="2465" spans="56:56">
      <c r="BD2465" s="397"/>
    </row>
    <row r="2466" spans="56:56">
      <c r="BD2466" s="397"/>
    </row>
    <row r="2467" spans="56:56">
      <c r="BD2467" s="397"/>
    </row>
    <row r="2468" spans="56:56">
      <c r="BD2468" s="397"/>
    </row>
    <row r="2469" spans="56:56">
      <c r="BD2469" s="397"/>
    </row>
    <row r="2470" spans="56:56">
      <c r="BD2470" s="397"/>
    </row>
    <row r="2471" spans="56:56">
      <c r="BD2471" s="397"/>
    </row>
    <row r="2472" spans="56:56">
      <c r="BD2472" s="397"/>
    </row>
    <row r="2473" spans="56:56">
      <c r="BD2473" s="397"/>
    </row>
    <row r="2474" spans="56:56">
      <c r="BD2474" s="397"/>
    </row>
    <row r="2475" spans="56:56">
      <c r="BD2475" s="397"/>
    </row>
    <row r="2476" spans="56:56">
      <c r="BD2476" s="397"/>
    </row>
    <row r="2477" spans="56:56">
      <c r="BD2477" s="397"/>
    </row>
    <row r="2478" spans="56:56">
      <c r="BD2478" s="397"/>
    </row>
    <row r="2479" spans="56:56">
      <c r="BD2479" s="397"/>
    </row>
    <row r="2480" spans="56:56">
      <c r="BD2480" s="397"/>
    </row>
    <row r="2481" spans="56:56">
      <c r="BD2481" s="397"/>
    </row>
    <row r="2482" spans="56:56">
      <c r="BD2482" s="397"/>
    </row>
    <row r="2483" spans="56:56">
      <c r="BD2483" s="397"/>
    </row>
    <row r="2484" spans="56:56">
      <c r="BD2484" s="397"/>
    </row>
    <row r="2485" spans="56:56">
      <c r="BD2485" s="397"/>
    </row>
    <row r="2486" spans="56:56">
      <c r="BD2486" s="397"/>
    </row>
    <row r="2487" spans="56:56">
      <c r="BD2487" s="397"/>
    </row>
    <row r="2488" spans="56:56">
      <c r="BD2488" s="397"/>
    </row>
    <row r="2489" spans="56:56">
      <c r="BD2489" s="397"/>
    </row>
    <row r="2490" spans="56:56">
      <c r="BD2490" s="397"/>
    </row>
    <row r="2491" spans="56:56">
      <c r="BD2491" s="397"/>
    </row>
    <row r="2492" spans="56:56">
      <c r="BD2492" s="397"/>
    </row>
    <row r="2493" spans="56:56">
      <c r="BD2493" s="397"/>
    </row>
    <row r="2494" spans="56:56">
      <c r="BD2494" s="397"/>
    </row>
    <row r="2495" spans="56:56">
      <c r="BD2495" s="397"/>
    </row>
    <row r="2496" spans="56:56">
      <c r="BD2496" s="397"/>
    </row>
    <row r="2497" spans="56:56">
      <c r="BD2497" s="397"/>
    </row>
    <row r="2498" spans="56:56">
      <c r="BD2498" s="397"/>
    </row>
    <row r="2499" spans="56:56">
      <c r="BD2499" s="397"/>
    </row>
    <row r="2500" spans="56:56">
      <c r="BD2500" s="397"/>
    </row>
    <row r="2501" spans="56:56">
      <c r="BD2501" s="397"/>
    </row>
    <row r="2502" spans="56:56">
      <c r="BD2502" s="397"/>
    </row>
    <row r="2503" spans="56:56">
      <c r="BD2503" s="397"/>
    </row>
    <row r="2504" spans="56:56">
      <c r="BD2504" s="397"/>
    </row>
    <row r="2505" spans="56:56">
      <c r="BD2505" s="397"/>
    </row>
    <row r="2506" spans="56:56">
      <c r="BD2506" s="397"/>
    </row>
    <row r="2507" spans="56:56">
      <c r="BD2507" s="397"/>
    </row>
    <row r="2508" spans="56:56">
      <c r="BD2508" s="397"/>
    </row>
    <row r="2509" spans="56:56">
      <c r="BD2509" s="397"/>
    </row>
    <row r="2510" spans="56:56">
      <c r="BD2510" s="397"/>
    </row>
    <row r="2511" spans="56:56">
      <c r="BD2511" s="397"/>
    </row>
    <row r="2512" spans="56:56">
      <c r="BD2512" s="397"/>
    </row>
    <row r="2513" spans="56:56">
      <c r="BD2513" s="397"/>
    </row>
    <row r="2514" spans="56:56">
      <c r="BD2514" s="397"/>
    </row>
    <row r="2515" spans="56:56">
      <c r="BD2515" s="397"/>
    </row>
    <row r="2516" spans="56:56">
      <c r="BD2516" s="397"/>
    </row>
    <row r="2517" spans="56:56">
      <c r="BD2517" s="397"/>
    </row>
    <row r="2518" spans="56:56">
      <c r="BD2518" s="397"/>
    </row>
    <row r="2519" spans="56:56">
      <c r="BD2519" s="397"/>
    </row>
    <row r="2520" spans="56:56">
      <c r="BD2520" s="397"/>
    </row>
    <row r="2521" spans="56:56">
      <c r="BD2521" s="397"/>
    </row>
    <row r="2522" spans="56:56">
      <c r="BD2522" s="397"/>
    </row>
    <row r="2523" spans="56:56">
      <c r="BD2523" s="397"/>
    </row>
    <row r="2524" spans="56:56">
      <c r="BD2524" s="397"/>
    </row>
    <row r="2525" spans="56:56">
      <c r="BD2525" s="397"/>
    </row>
    <row r="2526" spans="56:56">
      <c r="BD2526" s="397"/>
    </row>
    <row r="2527" spans="56:56">
      <c r="BD2527" s="397"/>
    </row>
    <row r="2528" spans="56:56">
      <c r="BD2528" s="397"/>
    </row>
    <row r="2529" spans="56:56">
      <c r="BD2529" s="397"/>
    </row>
    <row r="2530" spans="56:56">
      <c r="BD2530" s="397"/>
    </row>
    <row r="2531" spans="56:56">
      <c r="BD2531" s="397"/>
    </row>
    <row r="2532" spans="56:56">
      <c r="BD2532" s="397"/>
    </row>
    <row r="2533" spans="56:56">
      <c r="BD2533" s="397"/>
    </row>
    <row r="2534" spans="56:56">
      <c r="BD2534" s="397"/>
    </row>
    <row r="2535" spans="56:56">
      <c r="BD2535" s="397"/>
    </row>
    <row r="2536" spans="56:56">
      <c r="BD2536" s="397"/>
    </row>
    <row r="2537" spans="56:56">
      <c r="BD2537" s="397"/>
    </row>
    <row r="2538" spans="56:56">
      <c r="BD2538" s="397"/>
    </row>
    <row r="2539" spans="56:56">
      <c r="BD2539" s="397"/>
    </row>
    <row r="2540" spans="56:56">
      <c r="BD2540" s="397"/>
    </row>
    <row r="2541" spans="56:56">
      <c r="BD2541" s="397"/>
    </row>
    <row r="2542" spans="56:56">
      <c r="BD2542" s="397"/>
    </row>
    <row r="2543" spans="56:56">
      <c r="BD2543" s="397"/>
    </row>
    <row r="2544" spans="56:56">
      <c r="BD2544" s="397"/>
    </row>
    <row r="2545" spans="56:56">
      <c r="BD2545" s="397"/>
    </row>
    <row r="2546" spans="56:56">
      <c r="BD2546" s="397"/>
    </row>
    <row r="2547" spans="56:56">
      <c r="BD2547" s="397"/>
    </row>
    <row r="2548" spans="56:56">
      <c r="BD2548" s="397"/>
    </row>
    <row r="2549" spans="56:56">
      <c r="BD2549" s="397"/>
    </row>
    <row r="2550" spans="56:56">
      <c r="BD2550" s="397"/>
    </row>
    <row r="2551" spans="56:56">
      <c r="BD2551" s="397"/>
    </row>
    <row r="2552" spans="56:56">
      <c r="BD2552" s="397"/>
    </row>
    <row r="2553" spans="56:56">
      <c r="BD2553" s="397"/>
    </row>
    <row r="2554" spans="56:56">
      <c r="BD2554" s="397"/>
    </row>
    <row r="2555" spans="56:56">
      <c r="BD2555" s="397"/>
    </row>
    <row r="2556" spans="56:56">
      <c r="BD2556" s="397"/>
    </row>
    <row r="2557" spans="56:56">
      <c r="BD2557" s="397"/>
    </row>
    <row r="2558" spans="56:56">
      <c r="BD2558" s="397"/>
    </row>
    <row r="2559" spans="56:56">
      <c r="BD2559" s="397"/>
    </row>
    <row r="2560" spans="56:56">
      <c r="BD2560" s="397"/>
    </row>
    <row r="2561" spans="56:56">
      <c r="BD2561" s="397"/>
    </row>
    <row r="2562" spans="56:56">
      <c r="BD2562" s="397"/>
    </row>
    <row r="2563" spans="56:56">
      <c r="BD2563" s="397"/>
    </row>
    <row r="2564" spans="56:56">
      <c r="BD2564" s="397"/>
    </row>
    <row r="2565" spans="56:56">
      <c r="BD2565" s="397"/>
    </row>
    <row r="2566" spans="56:56">
      <c r="BD2566" s="397"/>
    </row>
    <row r="2567" spans="56:56">
      <c r="BD2567" s="397"/>
    </row>
    <row r="2568" spans="56:56">
      <c r="BD2568" s="397"/>
    </row>
    <row r="2569" spans="56:56">
      <c r="BD2569" s="397"/>
    </row>
    <row r="2570" spans="56:56">
      <c r="BD2570" s="397"/>
    </row>
    <row r="2571" spans="56:56">
      <c r="BD2571" s="397"/>
    </row>
    <row r="2572" spans="56:56">
      <c r="BD2572" s="397"/>
    </row>
    <row r="2573" spans="56:56">
      <c r="BD2573" s="397"/>
    </row>
    <row r="2574" spans="56:56">
      <c r="BD2574" s="397"/>
    </row>
    <row r="2575" spans="56:56">
      <c r="BD2575" s="397"/>
    </row>
    <row r="2576" spans="56:56">
      <c r="BD2576" s="397"/>
    </row>
    <row r="2577" spans="56:56">
      <c r="BD2577" s="397"/>
    </row>
    <row r="2578" spans="56:56">
      <c r="BD2578" s="397"/>
    </row>
    <row r="2579" spans="56:56">
      <c r="BD2579" s="397"/>
    </row>
    <row r="2580" spans="56:56">
      <c r="BD2580" s="397"/>
    </row>
    <row r="2581" spans="56:56">
      <c r="BD2581" s="397"/>
    </row>
    <row r="2582" spans="56:56">
      <c r="BD2582" s="397"/>
    </row>
    <row r="2583" spans="56:56">
      <c r="BD2583" s="397"/>
    </row>
    <row r="2584" spans="56:56">
      <c r="BD2584" s="397"/>
    </row>
    <row r="2585" spans="56:56">
      <c r="BD2585" s="397"/>
    </row>
    <row r="2586" spans="56:56">
      <c r="BD2586" s="397"/>
    </row>
    <row r="2587" spans="56:56">
      <c r="BD2587" s="397"/>
    </row>
    <row r="2588" spans="56:56">
      <c r="BD2588" s="397"/>
    </row>
    <row r="2589" spans="56:56">
      <c r="BD2589" s="397"/>
    </row>
    <row r="2590" spans="56:56">
      <c r="BD2590" s="397"/>
    </row>
    <row r="2591" spans="56:56">
      <c r="BD2591" s="397"/>
    </row>
    <row r="2592" spans="56:56">
      <c r="BD2592" s="397"/>
    </row>
    <row r="2593" spans="56:56">
      <c r="BD2593" s="397"/>
    </row>
    <row r="2594" spans="56:56">
      <c r="BD2594" s="397"/>
    </row>
    <row r="2595" spans="56:56">
      <c r="BD2595" s="397"/>
    </row>
    <row r="2596" spans="56:56">
      <c r="BD2596" s="397"/>
    </row>
    <row r="2597" spans="56:56">
      <c r="BD2597" s="397"/>
    </row>
    <row r="2598" spans="56:56">
      <c r="BD2598" s="397"/>
    </row>
    <row r="2599" spans="56:56">
      <c r="BD2599" s="397"/>
    </row>
    <row r="2600" spans="56:56">
      <c r="BD2600" s="397"/>
    </row>
    <row r="2601" spans="56:56">
      <c r="BD2601" s="397"/>
    </row>
    <row r="2602" spans="56:56">
      <c r="BD2602" s="397"/>
    </row>
    <row r="2603" spans="56:56">
      <c r="BD2603" s="397"/>
    </row>
    <row r="2604" spans="56:56">
      <c r="BD2604" s="397"/>
    </row>
    <row r="2605" spans="56:56">
      <c r="BD2605" s="397"/>
    </row>
    <row r="2606" spans="56:56">
      <c r="BD2606" s="397"/>
    </row>
    <row r="2607" spans="56:56">
      <c r="BD2607" s="397"/>
    </row>
    <row r="2608" spans="56:56">
      <c r="BD2608" s="397"/>
    </row>
    <row r="2609" spans="56:56">
      <c r="BD2609" s="397"/>
    </row>
    <row r="2610" spans="56:56">
      <c r="BD2610" s="397"/>
    </row>
    <row r="2611" spans="56:56">
      <c r="BD2611" s="397"/>
    </row>
    <row r="2612" spans="56:56">
      <c r="BD2612" s="397"/>
    </row>
    <row r="2613" spans="56:56">
      <c r="BD2613" s="397"/>
    </row>
    <row r="2614" spans="56:56">
      <c r="BD2614" s="397"/>
    </row>
    <row r="2615" spans="56:56">
      <c r="BD2615" s="397"/>
    </row>
    <row r="2616" spans="56:56">
      <c r="BD2616" s="397"/>
    </row>
    <row r="2617" spans="56:56">
      <c r="BD2617" s="397"/>
    </row>
    <row r="2618" spans="56:56">
      <c r="BD2618" s="397"/>
    </row>
    <row r="2619" spans="56:56">
      <c r="BD2619" s="397"/>
    </row>
    <row r="2620" spans="56:56">
      <c r="BD2620" s="397"/>
    </row>
    <row r="2621" spans="56:56">
      <c r="BD2621" s="397"/>
    </row>
    <row r="2622" spans="56:56">
      <c r="BD2622" s="397"/>
    </row>
    <row r="2623" spans="56:56">
      <c r="BD2623" s="397"/>
    </row>
    <row r="2624" spans="56:56">
      <c r="BD2624" s="397"/>
    </row>
    <row r="2625" spans="56:56">
      <c r="BD2625" s="397"/>
    </row>
    <row r="2626" spans="56:56">
      <c r="BD2626" s="397"/>
    </row>
    <row r="2627" spans="56:56">
      <c r="BD2627" s="397"/>
    </row>
    <row r="2628" spans="56:56">
      <c r="BD2628" s="397"/>
    </row>
    <row r="2629" spans="56:56">
      <c r="BD2629" s="397"/>
    </row>
    <row r="2630" spans="56:56">
      <c r="BD2630" s="397"/>
    </row>
    <row r="2631" spans="56:56">
      <c r="BD2631" s="397"/>
    </row>
    <row r="2632" spans="56:56">
      <c r="BD2632" s="397"/>
    </row>
    <row r="2633" spans="56:56">
      <c r="BD2633" s="397"/>
    </row>
    <row r="2634" spans="56:56">
      <c r="BD2634" s="397"/>
    </row>
    <row r="2635" spans="56:56">
      <c r="BD2635" s="397"/>
    </row>
    <row r="2636" spans="56:56">
      <c r="BD2636" s="397"/>
    </row>
    <row r="2637" spans="56:56">
      <c r="BD2637" s="397"/>
    </row>
    <row r="2638" spans="56:56">
      <c r="BD2638" s="397"/>
    </row>
    <row r="2639" spans="56:56">
      <c r="BD2639" s="397"/>
    </row>
    <row r="2640" spans="56:56">
      <c r="BD2640" s="397"/>
    </row>
    <row r="2641" spans="56:56">
      <c r="BD2641" s="397"/>
    </row>
    <row r="2642" spans="56:56">
      <c r="BD2642" s="397"/>
    </row>
    <row r="2643" spans="56:56">
      <c r="BD2643" s="397"/>
    </row>
    <row r="2644" spans="56:56">
      <c r="BD2644" s="397"/>
    </row>
    <row r="2645" spans="56:56">
      <c r="BD2645" s="397"/>
    </row>
    <row r="2646" spans="56:56">
      <c r="BD2646" s="397"/>
    </row>
    <row r="2647" spans="56:56">
      <c r="BD2647" s="397"/>
    </row>
    <row r="2648" spans="56:56">
      <c r="BD2648" s="397"/>
    </row>
    <row r="2649" spans="56:56">
      <c r="BD2649" s="397"/>
    </row>
    <row r="2650" spans="56:56">
      <c r="BD2650" s="397"/>
    </row>
    <row r="2651" spans="56:56">
      <c r="BD2651" s="397"/>
    </row>
    <row r="2652" spans="56:56">
      <c r="BD2652" s="397"/>
    </row>
    <row r="2653" spans="56:56">
      <c r="BD2653" s="397"/>
    </row>
    <row r="2654" spans="56:56">
      <c r="BD2654" s="397"/>
    </row>
    <row r="2655" spans="56:56">
      <c r="BD2655" s="397"/>
    </row>
    <row r="2656" spans="56:56">
      <c r="BD2656" s="397"/>
    </row>
    <row r="2657" spans="56:56">
      <c r="BD2657" s="397"/>
    </row>
    <row r="2658" spans="56:56">
      <c r="BD2658" s="397"/>
    </row>
    <row r="2659" spans="56:56">
      <c r="BD2659" s="397"/>
    </row>
    <row r="2660" spans="56:56">
      <c r="BD2660" s="397"/>
    </row>
    <row r="2661" spans="56:56">
      <c r="BD2661" s="397"/>
    </row>
    <row r="2662" spans="56:56">
      <c r="BD2662" s="397"/>
    </row>
    <row r="2663" spans="56:56">
      <c r="BD2663" s="397"/>
    </row>
    <row r="2664" spans="56:56">
      <c r="BD2664" s="397"/>
    </row>
    <row r="2665" spans="56:56">
      <c r="BD2665" s="397"/>
    </row>
    <row r="2666" spans="56:56">
      <c r="BD2666" s="397"/>
    </row>
    <row r="2667" spans="56:56">
      <c r="BD2667" s="397"/>
    </row>
    <row r="2668" spans="56:56">
      <c r="BD2668" s="397"/>
    </row>
    <row r="2669" spans="56:56">
      <c r="BD2669" s="397"/>
    </row>
    <row r="2670" spans="56:56">
      <c r="BD2670" s="397"/>
    </row>
    <row r="2671" spans="56:56">
      <c r="BD2671" s="397"/>
    </row>
    <row r="2672" spans="56:56">
      <c r="BD2672" s="397"/>
    </row>
    <row r="2673" spans="56:56">
      <c r="BD2673" s="397"/>
    </row>
    <row r="2674" spans="56:56">
      <c r="BD2674" s="397"/>
    </row>
    <row r="2675" spans="56:56">
      <c r="BD2675" s="397"/>
    </row>
    <row r="2676" spans="56:56">
      <c r="BD2676" s="397"/>
    </row>
    <row r="2677" spans="56:56">
      <c r="BD2677" s="397"/>
    </row>
    <row r="2678" spans="56:56">
      <c r="BD2678" s="397"/>
    </row>
    <row r="2679" spans="56:56">
      <c r="BD2679" s="397"/>
    </row>
    <row r="2680" spans="56:56">
      <c r="BD2680" s="397"/>
    </row>
    <row r="2681" spans="56:56">
      <c r="BD2681" s="397"/>
    </row>
    <row r="2682" spans="56:56">
      <c r="BD2682" s="397"/>
    </row>
    <row r="2683" spans="56:56">
      <c r="BD2683" s="397"/>
    </row>
    <row r="2684" spans="56:56">
      <c r="BD2684" s="397"/>
    </row>
    <row r="2685" spans="56:56">
      <c r="BD2685" s="397"/>
    </row>
    <row r="2686" spans="56:56">
      <c r="BD2686" s="397"/>
    </row>
    <row r="2687" spans="56:56">
      <c r="BD2687" s="397"/>
    </row>
    <row r="2688" spans="56:56">
      <c r="BD2688" s="397"/>
    </row>
    <row r="2689" spans="56:56">
      <c r="BD2689" s="397"/>
    </row>
    <row r="2690" spans="56:56">
      <c r="BD2690" s="397"/>
    </row>
    <row r="2691" spans="56:56">
      <c r="BD2691" s="397"/>
    </row>
    <row r="2692" spans="56:56">
      <c r="BD2692" s="397"/>
    </row>
    <row r="2693" spans="56:56">
      <c r="BD2693" s="397"/>
    </row>
    <row r="2694" spans="56:56">
      <c r="BD2694" s="397"/>
    </row>
    <row r="2695" spans="56:56">
      <c r="BD2695" s="397"/>
    </row>
    <row r="2696" spans="56:56">
      <c r="BD2696" s="397"/>
    </row>
    <row r="2697" spans="56:56">
      <c r="BD2697" s="397"/>
    </row>
    <row r="2698" spans="56:56">
      <c r="BD2698" s="397"/>
    </row>
    <row r="2699" spans="56:56">
      <c r="BD2699" s="397"/>
    </row>
    <row r="2700" spans="56:56">
      <c r="BD2700" s="397"/>
    </row>
    <row r="2701" spans="56:56">
      <c r="BD2701" s="397"/>
    </row>
    <row r="2702" spans="56:56">
      <c r="BD2702" s="397"/>
    </row>
    <row r="2703" spans="56:56">
      <c r="BD2703" s="397"/>
    </row>
    <row r="2704" spans="56:56">
      <c r="BD2704" s="397"/>
    </row>
    <row r="2705" spans="56:56">
      <c r="BD2705" s="397"/>
    </row>
    <row r="2706" spans="56:56">
      <c r="BD2706" s="397"/>
    </row>
    <row r="2707" spans="56:56">
      <c r="BD2707" s="397"/>
    </row>
    <row r="2708" spans="56:56">
      <c r="BD2708" s="397"/>
    </row>
    <row r="2709" spans="56:56">
      <c r="BD2709" s="397"/>
    </row>
    <row r="2710" spans="56:56">
      <c r="BD2710" s="397"/>
    </row>
    <row r="2711" spans="56:56">
      <c r="BD2711" s="397"/>
    </row>
    <row r="2712" spans="56:56">
      <c r="BD2712" s="397"/>
    </row>
    <row r="2713" spans="56:56">
      <c r="BD2713" s="397"/>
    </row>
    <row r="2714" spans="56:56">
      <c r="BD2714" s="397"/>
    </row>
    <row r="2715" spans="56:56">
      <c r="BD2715" s="397"/>
    </row>
    <row r="2716" spans="56:56">
      <c r="BD2716" s="397"/>
    </row>
    <row r="2717" spans="56:56">
      <c r="BD2717" s="397"/>
    </row>
    <row r="2718" spans="56:56">
      <c r="BD2718" s="397"/>
    </row>
    <row r="2719" spans="56:56">
      <c r="BD2719" s="397"/>
    </row>
    <row r="2720" spans="56:56">
      <c r="BD2720" s="397"/>
    </row>
    <row r="2721" spans="56:56">
      <c r="BD2721" s="397"/>
    </row>
    <row r="2722" spans="56:56">
      <c r="BD2722" s="397"/>
    </row>
    <row r="2723" spans="56:56">
      <c r="BD2723" s="397"/>
    </row>
    <row r="2724" spans="56:56">
      <c r="BD2724" s="397"/>
    </row>
    <row r="2725" spans="56:56">
      <c r="BD2725" s="397"/>
    </row>
    <row r="2726" spans="56:56">
      <c r="BD2726" s="397"/>
    </row>
    <row r="2727" spans="56:56">
      <c r="BD2727" s="397"/>
    </row>
    <row r="2728" spans="56:56">
      <c r="BD2728" s="397"/>
    </row>
    <row r="2729" spans="56:56">
      <c r="BD2729" s="397"/>
    </row>
    <row r="2730" spans="56:56">
      <c r="BD2730" s="397"/>
    </row>
    <row r="2731" spans="56:56">
      <c r="BD2731" s="397"/>
    </row>
    <row r="2732" spans="56:56">
      <c r="BD2732" s="397"/>
    </row>
    <row r="2733" spans="56:56">
      <c r="BD2733" s="397"/>
    </row>
    <row r="2734" spans="56:56">
      <c r="BD2734" s="397"/>
    </row>
    <row r="2735" spans="56:56">
      <c r="BD2735" s="397"/>
    </row>
    <row r="2736" spans="56:56">
      <c r="BD2736" s="397"/>
    </row>
    <row r="2737" spans="56:56">
      <c r="BD2737" s="397"/>
    </row>
    <row r="2738" spans="56:56">
      <c r="BD2738" s="397"/>
    </row>
    <row r="2739" spans="56:56">
      <c r="BD2739" s="397"/>
    </row>
    <row r="2740" spans="56:56">
      <c r="BD2740" s="397"/>
    </row>
    <row r="2741" spans="56:56">
      <c r="BD2741" s="397"/>
    </row>
    <row r="2742" spans="56:56">
      <c r="BD2742" s="397"/>
    </row>
    <row r="2743" spans="56:56">
      <c r="BD2743" s="397"/>
    </row>
    <row r="2744" spans="56:56">
      <c r="BD2744" s="397"/>
    </row>
    <row r="2745" spans="56:56">
      <c r="BD2745" s="397"/>
    </row>
    <row r="2746" spans="56:56">
      <c r="BD2746" s="397"/>
    </row>
    <row r="2747" spans="56:56">
      <c r="BD2747" s="397"/>
    </row>
    <row r="2748" spans="56:56">
      <c r="BD2748" s="397"/>
    </row>
    <row r="2749" spans="56:56">
      <c r="BD2749" s="397"/>
    </row>
    <row r="2750" spans="56:56">
      <c r="BD2750" s="397"/>
    </row>
    <row r="2751" spans="56:56">
      <c r="BD2751" s="397"/>
    </row>
    <row r="2752" spans="56:56">
      <c r="BD2752" s="397"/>
    </row>
    <row r="2753" spans="56:56">
      <c r="BD2753" s="397"/>
    </row>
    <row r="2754" spans="56:56">
      <c r="BD2754" s="397"/>
    </row>
    <row r="2755" spans="56:56">
      <c r="BD2755" s="397"/>
    </row>
    <row r="2756" spans="56:56">
      <c r="BD2756" s="397"/>
    </row>
    <row r="2757" spans="56:56">
      <c r="BD2757" s="397"/>
    </row>
    <row r="2758" spans="56:56">
      <c r="BD2758" s="397"/>
    </row>
    <row r="2759" spans="56:56">
      <c r="BD2759" s="397"/>
    </row>
    <row r="2760" spans="56:56">
      <c r="BD2760" s="397"/>
    </row>
    <row r="2761" spans="56:56">
      <c r="BD2761" s="397"/>
    </row>
    <row r="2762" spans="56:56">
      <c r="BD2762" s="397"/>
    </row>
    <row r="2763" spans="56:56">
      <c r="BD2763" s="397"/>
    </row>
    <row r="2764" spans="56:56">
      <c r="BD2764" s="397"/>
    </row>
    <row r="2765" spans="56:56">
      <c r="BD2765" s="397"/>
    </row>
    <row r="2766" spans="56:56">
      <c r="BD2766" s="397"/>
    </row>
    <row r="2767" spans="56:56">
      <c r="BD2767" s="397"/>
    </row>
    <row r="2768" spans="56:56">
      <c r="BD2768" s="397"/>
    </row>
    <row r="2769" spans="56:56">
      <c r="BD2769" s="397"/>
    </row>
    <row r="2770" spans="56:56">
      <c r="BD2770" s="397"/>
    </row>
    <row r="2771" spans="56:56">
      <c r="BD2771" s="397"/>
    </row>
    <row r="2772" spans="56:56">
      <c r="BD2772" s="397"/>
    </row>
    <row r="2773" spans="56:56">
      <c r="BD2773" s="397"/>
    </row>
    <row r="2774" spans="56:56">
      <c r="BD2774" s="397"/>
    </row>
    <row r="2775" spans="56:56">
      <c r="BD2775" s="397"/>
    </row>
    <row r="2776" spans="56:56">
      <c r="BD2776" s="397"/>
    </row>
    <row r="2777" spans="56:56">
      <c r="BD2777" s="397"/>
    </row>
    <row r="2778" spans="56:56">
      <c r="BD2778" s="397"/>
    </row>
    <row r="2779" spans="56:56">
      <c r="BD2779" s="397"/>
    </row>
    <row r="2780" spans="56:56">
      <c r="BD2780" s="397"/>
    </row>
    <row r="2781" spans="56:56">
      <c r="BD2781" s="397"/>
    </row>
    <row r="2782" spans="56:56">
      <c r="BD2782" s="397"/>
    </row>
    <row r="2783" spans="56:56">
      <c r="BD2783" s="397"/>
    </row>
    <row r="2784" spans="56:56">
      <c r="BD2784" s="397"/>
    </row>
    <row r="2785" spans="56:56">
      <c r="BD2785" s="397"/>
    </row>
    <row r="2786" spans="56:56">
      <c r="BD2786" s="397"/>
    </row>
    <row r="2787" spans="56:56">
      <c r="BD2787" s="397"/>
    </row>
    <row r="2788" spans="56:56">
      <c r="BD2788" s="397"/>
    </row>
    <row r="2789" spans="56:56">
      <c r="BD2789" s="397"/>
    </row>
    <row r="2790" spans="56:56">
      <c r="BD2790" s="397"/>
    </row>
    <row r="2791" spans="56:56">
      <c r="BD2791" s="397"/>
    </row>
    <row r="2792" spans="56:56">
      <c r="BD2792" s="397"/>
    </row>
    <row r="2793" spans="56:56">
      <c r="BD2793" s="397"/>
    </row>
    <row r="2794" spans="56:56">
      <c r="BD2794" s="397"/>
    </row>
    <row r="2795" spans="56:56">
      <c r="BD2795" s="397"/>
    </row>
    <row r="2796" spans="56:56">
      <c r="BD2796" s="397"/>
    </row>
    <row r="2797" spans="56:56">
      <c r="BD2797" s="397"/>
    </row>
    <row r="2798" spans="56:56">
      <c r="BD2798" s="397"/>
    </row>
    <row r="2799" spans="56:56">
      <c r="BD2799" s="397"/>
    </row>
    <row r="2800" spans="56:56">
      <c r="BD2800" s="397"/>
    </row>
    <row r="2801" spans="56:56">
      <c r="BD2801" s="397"/>
    </row>
    <row r="2802" spans="56:56">
      <c r="BD2802" s="397"/>
    </row>
    <row r="2803" spans="56:56">
      <c r="BD2803" s="397"/>
    </row>
    <row r="2804" spans="56:56">
      <c r="BD2804" s="397"/>
    </row>
    <row r="2805" spans="56:56">
      <c r="BD2805" s="397"/>
    </row>
    <row r="2806" spans="56:56">
      <c r="BD2806" s="397"/>
    </row>
    <row r="2807" spans="56:56">
      <c r="BD2807" s="397"/>
    </row>
    <row r="2808" spans="56:56">
      <c r="BD2808" s="397"/>
    </row>
    <row r="2809" spans="56:56">
      <c r="BD2809" s="397"/>
    </row>
    <row r="2810" spans="56:56">
      <c r="BD2810" s="397"/>
    </row>
    <row r="2811" spans="56:56">
      <c r="BD2811" s="397"/>
    </row>
    <row r="2812" spans="56:56">
      <c r="BD2812" s="397"/>
    </row>
    <row r="2813" spans="56:56">
      <c r="BD2813" s="397"/>
    </row>
    <row r="2814" spans="56:56">
      <c r="BD2814" s="397"/>
    </row>
    <row r="2815" spans="56:56">
      <c r="BD2815" s="397"/>
    </row>
    <row r="2816" spans="56:56">
      <c r="BD2816" s="397"/>
    </row>
    <row r="2817" spans="56:56">
      <c r="BD2817" s="397"/>
    </row>
    <row r="2818" spans="56:56">
      <c r="BD2818" s="397"/>
    </row>
    <row r="2819" spans="56:56">
      <c r="BD2819" s="397"/>
    </row>
    <row r="2820" spans="56:56">
      <c r="BD2820" s="397"/>
    </row>
    <row r="2821" spans="56:56">
      <c r="BD2821" s="397"/>
    </row>
    <row r="2822" spans="56:56">
      <c r="BD2822" s="397"/>
    </row>
    <row r="2823" spans="56:56">
      <c r="BD2823" s="397"/>
    </row>
    <row r="2824" spans="56:56">
      <c r="BD2824" s="397"/>
    </row>
    <row r="2825" spans="56:56">
      <c r="BD2825" s="397"/>
    </row>
    <row r="2826" spans="56:56">
      <c r="BD2826" s="397"/>
    </row>
    <row r="2827" spans="56:56">
      <c r="BD2827" s="397"/>
    </row>
    <row r="2828" spans="56:56">
      <c r="BD2828" s="397"/>
    </row>
    <row r="2829" spans="56:56">
      <c r="BD2829" s="397"/>
    </row>
    <row r="2830" spans="56:56">
      <c r="BD2830" s="397"/>
    </row>
    <row r="2831" spans="56:56">
      <c r="BD2831" s="397"/>
    </row>
    <row r="2832" spans="56:56">
      <c r="BD2832" s="397"/>
    </row>
    <row r="2833" spans="56:56">
      <c r="BD2833" s="397"/>
    </row>
    <row r="2834" spans="56:56">
      <c r="BD2834" s="397"/>
    </row>
    <row r="2835" spans="56:56">
      <c r="BD2835" s="397"/>
    </row>
    <row r="2836" spans="56:56">
      <c r="BD2836" s="397"/>
    </row>
    <row r="2837" spans="56:56">
      <c r="BD2837" s="397"/>
    </row>
    <row r="2838" spans="56:56">
      <c r="BD2838" s="397"/>
    </row>
    <row r="2839" spans="56:56">
      <c r="BD2839" s="397"/>
    </row>
    <row r="2840" spans="56:56">
      <c r="BD2840" s="397"/>
    </row>
    <row r="2841" spans="56:56">
      <c r="BD2841" s="397"/>
    </row>
    <row r="2842" spans="56:56">
      <c r="BD2842" s="397"/>
    </row>
    <row r="2843" spans="56:56">
      <c r="BD2843" s="397"/>
    </row>
    <row r="2844" spans="56:56">
      <c r="BD2844" s="397"/>
    </row>
    <row r="2845" spans="56:56">
      <c r="BD2845" s="397"/>
    </row>
    <row r="2846" spans="56:56">
      <c r="BD2846" s="397"/>
    </row>
    <row r="2847" spans="56:56">
      <c r="BD2847" s="397"/>
    </row>
    <row r="2848" spans="56:56">
      <c r="BD2848" s="397"/>
    </row>
    <row r="2849" spans="56:56">
      <c r="BD2849" s="397"/>
    </row>
    <row r="2850" spans="56:56">
      <c r="BD2850" s="397"/>
    </row>
    <row r="2851" spans="56:56">
      <c r="BD2851" s="397"/>
    </row>
    <row r="2852" spans="56:56">
      <c r="BD2852" s="397"/>
    </row>
    <row r="2853" spans="56:56">
      <c r="BD2853" s="397"/>
    </row>
    <row r="2854" spans="56:56">
      <c r="BD2854" s="397"/>
    </row>
    <row r="2855" spans="56:56">
      <c r="BD2855" s="397"/>
    </row>
    <row r="2856" spans="56:56">
      <c r="BD2856" s="397"/>
    </row>
    <row r="2857" spans="56:56">
      <c r="BD2857" s="397"/>
    </row>
    <row r="2858" spans="56:56">
      <c r="BD2858" s="397"/>
    </row>
    <row r="2859" spans="56:56">
      <c r="BD2859" s="397"/>
    </row>
    <row r="2860" spans="56:56">
      <c r="BD2860" s="397"/>
    </row>
    <row r="2861" spans="56:56">
      <c r="BD2861" s="397"/>
    </row>
    <row r="2862" spans="56:56">
      <c r="BD2862" s="397"/>
    </row>
    <row r="2863" spans="56:56">
      <c r="BD2863" s="397"/>
    </row>
    <row r="2864" spans="56:56">
      <c r="BD2864" s="397"/>
    </row>
    <row r="2865" spans="56:56">
      <c r="BD2865" s="397"/>
    </row>
    <row r="2866" spans="56:56">
      <c r="BD2866" s="397"/>
    </row>
    <row r="2867" spans="56:56">
      <c r="BD2867" s="397"/>
    </row>
    <row r="2868" spans="56:56">
      <c r="BD2868" s="397"/>
    </row>
    <row r="2869" spans="56:56">
      <c r="BD2869" s="397"/>
    </row>
    <row r="2870" spans="56:56">
      <c r="BD2870" s="397"/>
    </row>
    <row r="2871" spans="56:56">
      <c r="BD2871" s="397"/>
    </row>
    <row r="2872" spans="56:56">
      <c r="BD2872" s="397"/>
    </row>
    <row r="2873" spans="56:56">
      <c r="BD2873" s="397"/>
    </row>
    <row r="2874" spans="56:56">
      <c r="BD2874" s="397"/>
    </row>
    <row r="2875" spans="56:56">
      <c r="BD2875" s="397"/>
    </row>
    <row r="2876" spans="56:56">
      <c r="BD2876" s="397"/>
    </row>
    <row r="2877" spans="56:56">
      <c r="BD2877" s="397"/>
    </row>
    <row r="2878" spans="56:56">
      <c r="BD2878" s="397"/>
    </row>
    <row r="2879" spans="56:56">
      <c r="BD2879" s="397"/>
    </row>
    <row r="2880" spans="56:56">
      <c r="BD2880" s="397"/>
    </row>
    <row r="2881" spans="56:56">
      <c r="BD2881" s="397"/>
    </row>
    <row r="2882" spans="56:56">
      <c r="BD2882" s="397"/>
    </row>
    <row r="2883" spans="56:56">
      <c r="BD2883" s="397"/>
    </row>
    <row r="2884" spans="56:56">
      <c r="BD2884" s="397"/>
    </row>
    <row r="2885" spans="56:56">
      <c r="BD2885" s="397"/>
    </row>
    <row r="2886" spans="56:56">
      <c r="BD2886" s="397"/>
    </row>
    <row r="2887" spans="56:56">
      <c r="BD2887" s="397"/>
    </row>
    <row r="2888" spans="56:56">
      <c r="BD2888" s="397"/>
    </row>
    <row r="2889" spans="56:56">
      <c r="BD2889" s="397"/>
    </row>
    <row r="2890" spans="56:56">
      <c r="BD2890" s="397"/>
    </row>
    <row r="2891" spans="56:56">
      <c r="BD2891" s="397"/>
    </row>
    <row r="2892" spans="56:56">
      <c r="BD2892" s="397"/>
    </row>
    <row r="2893" spans="56:56">
      <c r="BD2893" s="397"/>
    </row>
    <row r="2894" spans="56:56">
      <c r="BD2894" s="397"/>
    </row>
    <row r="2895" spans="56:56">
      <c r="BD2895" s="397"/>
    </row>
    <row r="2896" spans="56:56">
      <c r="BD2896" s="397"/>
    </row>
    <row r="2897" spans="56:56">
      <c r="BD2897" s="397"/>
    </row>
    <row r="2898" spans="56:56">
      <c r="BD2898" s="397"/>
    </row>
    <row r="2899" spans="56:56">
      <c r="BD2899" s="397"/>
    </row>
    <row r="2900" spans="56:56">
      <c r="BD2900" s="397"/>
    </row>
    <row r="2901" spans="56:56">
      <c r="BD2901" s="397"/>
    </row>
    <row r="2902" spans="56:56">
      <c r="BD2902" s="397"/>
    </row>
    <row r="2903" spans="56:56">
      <c r="BD2903" s="397"/>
    </row>
    <row r="2904" spans="56:56">
      <c r="BD2904" s="397"/>
    </row>
    <row r="2905" spans="56:56">
      <c r="BD2905" s="397"/>
    </row>
    <row r="2906" spans="56:56">
      <c r="BD2906" s="397"/>
    </row>
    <row r="2907" spans="56:56">
      <c r="BD2907" s="397"/>
    </row>
    <row r="2908" spans="56:56">
      <c r="BD2908" s="397"/>
    </row>
    <row r="2909" spans="56:56">
      <c r="BD2909" s="397"/>
    </row>
    <row r="2910" spans="56:56">
      <c r="BD2910" s="397"/>
    </row>
    <row r="2911" spans="56:56">
      <c r="BD2911" s="397"/>
    </row>
    <row r="2912" spans="56:56">
      <c r="BD2912" s="397"/>
    </row>
    <row r="2913" spans="56:56">
      <c r="BD2913" s="397"/>
    </row>
    <row r="2914" spans="56:56">
      <c r="BD2914" s="397"/>
    </row>
    <row r="2915" spans="56:56">
      <c r="BD2915" s="397"/>
    </row>
    <row r="2916" spans="56:56">
      <c r="BD2916" s="397"/>
    </row>
    <row r="2917" spans="56:56">
      <c r="BD2917" s="397"/>
    </row>
    <row r="2918" spans="56:56">
      <c r="BD2918" s="397"/>
    </row>
    <row r="2919" spans="56:56">
      <c r="BD2919" s="397"/>
    </row>
    <row r="2920" spans="56:56">
      <c r="BD2920" s="397"/>
    </row>
    <row r="2921" spans="56:56">
      <c r="BD2921" s="397"/>
    </row>
    <row r="2922" spans="56:56">
      <c r="BD2922" s="397"/>
    </row>
    <row r="2923" spans="56:56">
      <c r="BD2923" s="397"/>
    </row>
    <row r="2924" spans="56:56">
      <c r="BD2924" s="397"/>
    </row>
    <row r="2925" spans="56:56">
      <c r="BD2925" s="397"/>
    </row>
    <row r="2926" spans="56:56">
      <c r="BD2926" s="397"/>
    </row>
    <row r="2927" spans="56:56">
      <c r="BD2927" s="397"/>
    </row>
    <row r="2928" spans="56:56">
      <c r="BD2928" s="397"/>
    </row>
    <row r="2929" spans="56:56">
      <c r="BD2929" s="397"/>
    </row>
    <row r="2930" spans="56:56">
      <c r="BD2930" s="397"/>
    </row>
    <row r="2931" spans="56:56">
      <c r="BD2931" s="397"/>
    </row>
    <row r="2932" spans="56:56">
      <c r="BD2932" s="397"/>
    </row>
    <row r="2933" spans="56:56">
      <c r="BD2933" s="397"/>
    </row>
    <row r="2934" spans="56:56">
      <c r="BD2934" s="397"/>
    </row>
    <row r="2935" spans="56:56">
      <c r="BD2935" s="397"/>
    </row>
    <row r="2936" spans="56:56">
      <c r="BD2936" s="397"/>
    </row>
    <row r="2937" spans="56:56">
      <c r="BD2937" s="397"/>
    </row>
    <row r="2938" spans="56:56">
      <c r="BD2938" s="397"/>
    </row>
    <row r="2939" spans="56:56">
      <c r="BD2939" s="397"/>
    </row>
    <row r="2940" spans="56:56">
      <c r="BD2940" s="397"/>
    </row>
    <row r="2941" spans="56:56">
      <c r="BD2941" s="397"/>
    </row>
    <row r="2942" spans="56:56">
      <c r="BD2942" s="397"/>
    </row>
    <row r="2943" spans="56:56">
      <c r="BD2943" s="397"/>
    </row>
    <row r="2944" spans="56:56">
      <c r="BD2944" s="397"/>
    </row>
    <row r="2945" spans="56:56">
      <c r="BD2945" s="397"/>
    </row>
    <row r="2946" spans="56:56">
      <c r="BD2946" s="397"/>
    </row>
    <row r="2947" spans="56:56">
      <c r="BD2947" s="397"/>
    </row>
    <row r="2948" spans="56:56">
      <c r="BD2948" s="397"/>
    </row>
    <row r="2949" spans="56:56">
      <c r="BD2949" s="397"/>
    </row>
    <row r="2950" spans="56:56">
      <c r="BD2950" s="397"/>
    </row>
    <row r="2951" spans="56:56">
      <c r="BD2951" s="397"/>
    </row>
    <row r="2952" spans="56:56">
      <c r="BD2952" s="397"/>
    </row>
    <row r="2953" spans="56:56">
      <c r="BD2953" s="397"/>
    </row>
    <row r="2954" spans="56:56">
      <c r="BD2954" s="397"/>
    </row>
    <row r="2955" spans="56:56">
      <c r="BD2955" s="397"/>
    </row>
    <row r="2956" spans="56:56">
      <c r="BD2956" s="397"/>
    </row>
    <row r="2957" spans="56:56">
      <c r="BD2957" s="397"/>
    </row>
    <row r="2958" spans="56:56">
      <c r="BD2958" s="397"/>
    </row>
    <row r="2959" spans="56:56">
      <c r="BD2959" s="397"/>
    </row>
    <row r="2960" spans="56:56">
      <c r="BD2960" s="397"/>
    </row>
    <row r="2961" spans="56:56">
      <c r="BD2961" s="397"/>
    </row>
    <row r="2962" spans="56:56">
      <c r="BD2962" s="397"/>
    </row>
    <row r="2963" spans="56:56">
      <c r="BD2963" s="397"/>
    </row>
    <row r="2964" spans="56:56">
      <c r="BD2964" s="397"/>
    </row>
    <row r="2965" spans="56:56">
      <c r="BD2965" s="397"/>
    </row>
    <row r="2966" spans="56:56">
      <c r="BD2966" s="397"/>
    </row>
    <row r="2967" spans="56:56">
      <c r="BD2967" s="397"/>
    </row>
    <row r="2968" spans="56:56">
      <c r="BD2968" s="397"/>
    </row>
    <row r="2969" spans="56:56">
      <c r="BD2969" s="397"/>
    </row>
    <row r="2970" spans="56:56">
      <c r="BD2970" s="397"/>
    </row>
    <row r="2971" spans="56:56">
      <c r="BD2971" s="397"/>
    </row>
    <row r="2972" spans="56:56">
      <c r="BD2972" s="397"/>
    </row>
    <row r="2973" spans="56:56">
      <c r="BD2973" s="397"/>
    </row>
    <row r="2974" spans="56:56">
      <c r="BD2974" s="397"/>
    </row>
    <row r="2975" spans="56:56">
      <c r="BD2975" s="397"/>
    </row>
    <row r="2976" spans="56:56">
      <c r="BD2976" s="397"/>
    </row>
    <row r="2977" spans="56:56">
      <c r="BD2977" s="397"/>
    </row>
    <row r="2978" spans="56:56">
      <c r="BD2978" s="397"/>
    </row>
    <row r="2979" spans="56:56">
      <c r="BD2979" s="397"/>
    </row>
    <row r="2980" spans="56:56">
      <c r="BD2980" s="397"/>
    </row>
    <row r="2981" spans="56:56">
      <c r="BD2981" s="397"/>
    </row>
    <row r="2982" spans="56:56">
      <c r="BD2982" s="397"/>
    </row>
    <row r="2983" spans="56:56">
      <c r="BD2983" s="397"/>
    </row>
    <row r="2984" spans="56:56">
      <c r="BD2984" s="397"/>
    </row>
    <row r="2985" spans="56:56">
      <c r="BD2985" s="397"/>
    </row>
    <row r="2986" spans="56:56">
      <c r="BD2986" s="397"/>
    </row>
    <row r="2987" spans="56:56">
      <c r="BD2987" s="397"/>
    </row>
    <row r="2988" spans="56:56">
      <c r="BD2988" s="397"/>
    </row>
    <row r="2989" spans="56:56">
      <c r="BD2989" s="397"/>
    </row>
    <row r="2990" spans="56:56">
      <c r="BD2990" s="397"/>
    </row>
    <row r="2991" spans="56:56">
      <c r="BD2991" s="397"/>
    </row>
    <row r="2992" spans="56:56">
      <c r="BD2992" s="397"/>
    </row>
    <row r="2993" spans="56:56">
      <c r="BD2993" s="397"/>
    </row>
    <row r="2994" spans="56:56">
      <c r="BD2994" s="397"/>
    </row>
    <row r="2995" spans="56:56">
      <c r="BD2995" s="397"/>
    </row>
    <row r="2996" spans="56:56">
      <c r="BD2996" s="397"/>
    </row>
    <row r="2997" spans="56:56">
      <c r="BD2997" s="397"/>
    </row>
    <row r="2998" spans="56:56">
      <c r="BD2998" s="397"/>
    </row>
    <row r="2999" spans="56:56">
      <c r="BD2999" s="397"/>
    </row>
    <row r="3000" spans="56:56">
      <c r="BD3000" s="397"/>
    </row>
    <row r="3001" spans="56:56">
      <c r="BD3001" s="397"/>
    </row>
    <row r="3002" spans="56:56">
      <c r="BD3002" s="397"/>
    </row>
    <row r="3003" spans="56:56">
      <c r="BD3003" s="397"/>
    </row>
    <row r="3004" spans="56:56">
      <c r="BD3004" s="397"/>
    </row>
    <row r="3005" spans="56:56">
      <c r="BD3005" s="397"/>
    </row>
    <row r="3006" spans="56:56">
      <c r="BD3006" s="397"/>
    </row>
    <row r="3007" spans="56:56">
      <c r="BD3007" s="397"/>
    </row>
    <row r="3008" spans="56:56">
      <c r="BD3008" s="397"/>
    </row>
    <row r="3009" spans="56:56">
      <c r="BD3009" s="397"/>
    </row>
    <row r="3010" spans="56:56">
      <c r="BD3010" s="397"/>
    </row>
    <row r="3011" spans="56:56">
      <c r="BD3011" s="397"/>
    </row>
    <row r="3012" spans="56:56">
      <c r="BD3012" s="397"/>
    </row>
    <row r="3013" spans="56:56">
      <c r="BD3013" s="397"/>
    </row>
    <row r="3014" spans="56:56">
      <c r="BD3014" s="397"/>
    </row>
    <row r="3015" spans="56:56">
      <c r="BD3015" s="397"/>
    </row>
    <row r="3016" spans="56:56">
      <c r="BD3016" s="397"/>
    </row>
    <row r="3017" spans="56:56">
      <c r="BD3017" s="397"/>
    </row>
    <row r="3018" spans="56:56">
      <c r="BD3018" s="397"/>
    </row>
    <row r="3019" spans="56:56">
      <c r="BD3019" s="397"/>
    </row>
    <row r="3020" spans="56:56">
      <c r="BD3020" s="397"/>
    </row>
    <row r="3021" spans="56:56">
      <c r="BD3021" s="397"/>
    </row>
    <row r="3022" spans="56:56">
      <c r="BD3022" s="397"/>
    </row>
    <row r="3023" spans="56:56">
      <c r="BD3023" s="397"/>
    </row>
    <row r="3024" spans="56:56">
      <c r="BD3024" s="397"/>
    </row>
    <row r="3025" spans="56:56">
      <c r="BD3025" s="397"/>
    </row>
    <row r="3026" spans="56:56">
      <c r="BD3026" s="397"/>
    </row>
    <row r="3027" spans="56:56">
      <c r="BD3027" s="397"/>
    </row>
    <row r="3028" spans="56:56">
      <c r="BD3028" s="397"/>
    </row>
    <row r="3029" spans="56:56">
      <c r="BD3029" s="397"/>
    </row>
    <row r="3030" spans="56:56">
      <c r="BD3030" s="397"/>
    </row>
    <row r="3031" spans="56:56">
      <c r="BD3031" s="397"/>
    </row>
    <row r="3032" spans="56:56">
      <c r="BD3032" s="397"/>
    </row>
    <row r="3033" spans="56:56">
      <c r="BD3033" s="397"/>
    </row>
    <row r="3034" spans="56:56">
      <c r="BD3034" s="397"/>
    </row>
    <row r="3035" spans="56:56">
      <c r="BD3035" s="397"/>
    </row>
    <row r="3036" spans="56:56">
      <c r="BD3036" s="397"/>
    </row>
    <row r="3037" spans="56:56">
      <c r="BD3037" s="397"/>
    </row>
    <row r="3038" spans="56:56">
      <c r="BD3038" s="397"/>
    </row>
    <row r="3039" spans="56:56">
      <c r="BD3039" s="397"/>
    </row>
    <row r="3040" spans="56:56">
      <c r="BD3040" s="397"/>
    </row>
    <row r="3041" spans="56:56">
      <c r="BD3041" s="397"/>
    </row>
    <row r="3042" spans="56:56">
      <c r="BD3042" s="397"/>
    </row>
    <row r="3043" spans="56:56">
      <c r="BD3043" s="397"/>
    </row>
    <row r="3044" spans="56:56">
      <c r="BD3044" s="397"/>
    </row>
    <row r="3045" spans="56:56">
      <c r="BD3045" s="397"/>
    </row>
    <row r="3046" spans="56:56">
      <c r="BD3046" s="397"/>
    </row>
    <row r="3047" spans="56:56">
      <c r="BD3047" s="397"/>
    </row>
    <row r="3048" spans="56:56">
      <c r="BD3048" s="397"/>
    </row>
    <row r="3049" spans="56:56">
      <c r="BD3049" s="397"/>
    </row>
    <row r="3050" spans="56:56">
      <c r="BD3050" s="397"/>
    </row>
    <row r="3051" spans="56:56">
      <c r="BD3051" s="397"/>
    </row>
    <row r="3052" spans="56:56">
      <c r="BD3052" s="397"/>
    </row>
    <row r="3053" spans="56:56">
      <c r="BD3053" s="397"/>
    </row>
    <row r="3054" spans="56:56">
      <c r="BD3054" s="397"/>
    </row>
    <row r="3055" spans="56:56">
      <c r="BD3055" s="397"/>
    </row>
    <row r="3056" spans="56:56">
      <c r="BD3056" s="397"/>
    </row>
    <row r="3057" spans="56:56">
      <c r="BD3057" s="397"/>
    </row>
    <row r="3058" spans="56:56">
      <c r="BD3058" s="397"/>
    </row>
    <row r="3059" spans="56:56">
      <c r="BD3059" s="397"/>
    </row>
    <row r="3060" spans="56:56">
      <c r="BD3060" s="397"/>
    </row>
    <row r="3061" spans="56:56">
      <c r="BD3061" s="397"/>
    </row>
    <row r="3062" spans="56:56">
      <c r="BD3062" s="397"/>
    </row>
    <row r="3063" spans="56:56">
      <c r="BD3063" s="397"/>
    </row>
    <row r="3064" spans="56:56">
      <c r="BD3064" s="397"/>
    </row>
    <row r="3065" spans="56:56">
      <c r="BD3065" s="397"/>
    </row>
    <row r="3066" spans="56:56">
      <c r="BD3066" s="397"/>
    </row>
    <row r="3067" spans="56:56">
      <c r="BD3067" s="397"/>
    </row>
    <row r="3068" spans="56:56">
      <c r="BD3068" s="397"/>
    </row>
    <row r="3069" spans="56:56">
      <c r="BD3069" s="397"/>
    </row>
    <row r="3070" spans="56:56">
      <c r="BD3070" s="397"/>
    </row>
    <row r="3071" spans="56:56">
      <c r="BD3071" s="397"/>
    </row>
    <row r="3072" spans="56:56">
      <c r="BD3072" s="397"/>
    </row>
    <row r="3073" spans="56:56">
      <c r="BD3073" s="397"/>
    </row>
    <row r="3074" spans="56:56">
      <c r="BD3074" s="397"/>
    </row>
    <row r="3075" spans="56:56">
      <c r="BD3075" s="397"/>
    </row>
    <row r="3076" spans="56:56">
      <c r="BD3076" s="397"/>
    </row>
    <row r="3077" spans="56:56">
      <c r="BD3077" s="397"/>
    </row>
    <row r="3078" spans="56:56">
      <c r="BD3078" s="397"/>
    </row>
    <row r="3079" spans="56:56">
      <c r="BD3079" s="397"/>
    </row>
    <row r="3080" spans="56:56">
      <c r="BD3080" s="397"/>
    </row>
    <row r="3081" spans="56:56">
      <c r="BD3081" s="397"/>
    </row>
    <row r="3082" spans="56:56">
      <c r="BD3082" s="397"/>
    </row>
    <row r="3083" spans="56:56">
      <c r="BD3083" s="397"/>
    </row>
    <row r="3084" spans="56:56">
      <c r="BD3084" s="397"/>
    </row>
    <row r="3085" spans="56:56">
      <c r="BD3085" s="397"/>
    </row>
    <row r="3086" spans="56:56">
      <c r="BD3086" s="397"/>
    </row>
    <row r="3087" spans="56:56">
      <c r="BD3087" s="397"/>
    </row>
    <row r="3088" spans="56:56">
      <c r="BD3088" s="397"/>
    </row>
    <row r="3089" spans="56:56">
      <c r="BD3089" s="397"/>
    </row>
    <row r="3090" spans="56:56">
      <c r="BD3090" s="397"/>
    </row>
    <row r="3091" spans="56:56">
      <c r="BD3091" s="397"/>
    </row>
    <row r="3092" spans="56:56">
      <c r="BD3092" s="397"/>
    </row>
    <row r="3093" spans="56:56">
      <c r="BD3093" s="397"/>
    </row>
    <row r="3094" spans="56:56">
      <c r="BD3094" s="397"/>
    </row>
    <row r="3095" spans="56:56">
      <c r="BD3095" s="397"/>
    </row>
    <row r="3096" spans="56:56">
      <c r="BD3096" s="397"/>
    </row>
    <row r="3097" spans="56:56">
      <c r="BD3097" s="397"/>
    </row>
    <row r="3098" spans="56:56">
      <c r="BD3098" s="397"/>
    </row>
    <row r="3099" spans="56:56">
      <c r="BD3099" s="397"/>
    </row>
    <row r="3100" spans="56:56">
      <c r="BD3100" s="397"/>
    </row>
    <row r="3101" spans="56:56">
      <c r="BD3101" s="397"/>
    </row>
    <row r="3102" spans="56:56">
      <c r="BD3102" s="397"/>
    </row>
    <row r="3103" spans="56:56">
      <c r="BD3103" s="397"/>
    </row>
    <row r="3104" spans="56:56">
      <c r="BD3104" s="397"/>
    </row>
    <row r="3105" spans="56:56">
      <c r="BD3105" s="397"/>
    </row>
    <row r="3106" spans="56:56">
      <c r="BD3106" s="397"/>
    </row>
    <row r="3107" spans="56:56">
      <c r="BD3107" s="397"/>
    </row>
    <row r="3108" spans="56:56">
      <c r="BD3108" s="397"/>
    </row>
    <row r="3109" spans="56:56">
      <c r="BD3109" s="397"/>
    </row>
    <row r="3110" spans="56:56">
      <c r="BD3110" s="397"/>
    </row>
    <row r="3111" spans="56:56">
      <c r="BD3111" s="397"/>
    </row>
    <row r="3112" spans="56:56">
      <c r="BD3112" s="397"/>
    </row>
    <row r="3113" spans="56:56">
      <c r="BD3113" s="397"/>
    </row>
    <row r="3114" spans="56:56">
      <c r="BD3114" s="397"/>
    </row>
    <row r="3115" spans="56:56">
      <c r="BD3115" s="397"/>
    </row>
    <row r="3116" spans="56:56">
      <c r="BD3116" s="397"/>
    </row>
    <row r="3117" spans="56:56">
      <c r="BD3117" s="397"/>
    </row>
    <row r="3118" spans="56:56">
      <c r="BD3118" s="397"/>
    </row>
    <row r="3119" spans="56:56">
      <c r="BD3119" s="397"/>
    </row>
    <row r="3120" spans="56:56">
      <c r="BD3120" s="397"/>
    </row>
    <row r="3121" spans="56:56">
      <c r="BD3121" s="397"/>
    </row>
    <row r="3122" spans="56:56">
      <c r="BD3122" s="397"/>
    </row>
    <row r="3123" spans="56:56">
      <c r="BD3123" s="397"/>
    </row>
    <row r="3124" spans="56:56">
      <c r="BD3124" s="397"/>
    </row>
    <row r="3125" spans="56:56">
      <c r="BD3125" s="397"/>
    </row>
    <row r="3126" spans="56:56">
      <c r="BD3126" s="397"/>
    </row>
    <row r="3127" spans="56:56">
      <c r="BD3127" s="397"/>
    </row>
    <row r="3128" spans="56:56">
      <c r="BD3128" s="397"/>
    </row>
    <row r="3129" spans="56:56">
      <c r="BD3129" s="397"/>
    </row>
    <row r="3130" spans="56:56">
      <c r="BD3130" s="397"/>
    </row>
    <row r="3131" spans="56:56">
      <c r="BD3131" s="397"/>
    </row>
    <row r="3132" spans="56:56">
      <c r="BD3132" s="397"/>
    </row>
    <row r="3133" spans="56:56">
      <c r="BD3133" s="397"/>
    </row>
    <row r="3134" spans="56:56">
      <c r="BD3134" s="397"/>
    </row>
    <row r="3135" spans="56:56">
      <c r="BD3135" s="397"/>
    </row>
    <row r="3136" spans="56:56">
      <c r="BD3136" s="397"/>
    </row>
    <row r="3137" spans="56:56">
      <c r="BD3137" s="397"/>
    </row>
    <row r="3138" spans="56:56">
      <c r="BD3138" s="397"/>
    </row>
    <row r="3139" spans="56:56">
      <c r="BD3139" s="397"/>
    </row>
    <row r="3140" spans="56:56">
      <c r="BD3140" s="397"/>
    </row>
    <row r="3141" spans="56:56">
      <c r="BD3141" s="397"/>
    </row>
    <row r="3142" spans="56:56">
      <c r="BD3142" s="397"/>
    </row>
    <row r="3143" spans="56:56">
      <c r="BD3143" s="397"/>
    </row>
    <row r="3144" spans="56:56">
      <c r="BD3144" s="397"/>
    </row>
    <row r="3145" spans="56:56">
      <c r="BD3145" s="397"/>
    </row>
    <row r="3146" spans="56:56">
      <c r="BD3146" s="397"/>
    </row>
    <row r="3147" spans="56:56">
      <c r="BD3147" s="397"/>
    </row>
    <row r="3148" spans="56:56">
      <c r="BD3148" s="397"/>
    </row>
    <row r="3149" spans="56:56">
      <c r="BD3149" s="397"/>
    </row>
    <row r="3150" spans="56:56">
      <c r="BD3150" s="397"/>
    </row>
    <row r="3151" spans="56:56">
      <c r="BD3151" s="397"/>
    </row>
    <row r="3152" spans="56:56">
      <c r="BD3152" s="397"/>
    </row>
    <row r="3153" spans="56:56">
      <c r="BD3153" s="397"/>
    </row>
    <row r="3154" spans="56:56">
      <c r="BD3154" s="397"/>
    </row>
    <row r="3155" spans="56:56">
      <c r="BD3155" s="397"/>
    </row>
    <row r="3156" spans="56:56">
      <c r="BD3156" s="397"/>
    </row>
    <row r="3157" spans="56:56">
      <c r="BD3157" s="397"/>
    </row>
    <row r="3158" spans="56:56">
      <c r="BD3158" s="397"/>
    </row>
    <row r="3159" spans="56:56">
      <c r="BD3159" s="397"/>
    </row>
    <row r="3160" spans="56:56">
      <c r="BD3160" s="397"/>
    </row>
    <row r="3161" spans="56:56">
      <c r="BD3161" s="397"/>
    </row>
    <row r="3162" spans="56:56">
      <c r="BD3162" s="397"/>
    </row>
    <row r="3163" spans="56:56">
      <c r="BD3163" s="397"/>
    </row>
    <row r="3164" spans="56:56">
      <c r="BD3164" s="397"/>
    </row>
    <row r="3165" spans="56:56">
      <c r="BD3165" s="397"/>
    </row>
    <row r="3166" spans="56:56">
      <c r="BD3166" s="397"/>
    </row>
    <row r="3167" spans="56:56">
      <c r="BD3167" s="397"/>
    </row>
    <row r="3168" spans="56:56">
      <c r="BD3168" s="397"/>
    </row>
    <row r="3169" spans="56:56">
      <c r="BD3169" s="397"/>
    </row>
    <row r="3170" spans="56:56">
      <c r="BD3170" s="397"/>
    </row>
    <row r="3171" spans="56:56">
      <c r="BD3171" s="397"/>
    </row>
    <row r="3172" spans="56:56">
      <c r="BD3172" s="397"/>
    </row>
    <row r="3173" spans="56:56">
      <c r="BD3173" s="397"/>
    </row>
    <row r="3174" spans="56:56">
      <c r="BD3174" s="397"/>
    </row>
    <row r="3175" spans="56:56">
      <c r="BD3175" s="397"/>
    </row>
    <row r="3176" spans="56:56">
      <c r="BD3176" s="397"/>
    </row>
    <row r="3177" spans="56:56">
      <c r="BD3177" s="397"/>
    </row>
    <row r="3178" spans="56:56">
      <c r="BD3178" s="397"/>
    </row>
    <row r="3179" spans="56:56">
      <c r="BD3179" s="397"/>
    </row>
    <row r="3180" spans="56:56">
      <c r="BD3180" s="397"/>
    </row>
    <row r="3181" spans="56:56">
      <c r="BD3181" s="397"/>
    </row>
    <row r="3182" spans="56:56">
      <c r="BD3182" s="397"/>
    </row>
    <row r="3183" spans="56:56">
      <c r="BD3183" s="397"/>
    </row>
    <row r="3184" spans="56:56">
      <c r="BD3184" s="397"/>
    </row>
    <row r="3185" spans="56:56">
      <c r="BD3185" s="397"/>
    </row>
    <row r="3186" spans="56:56">
      <c r="BD3186" s="397"/>
    </row>
    <row r="3187" spans="56:56">
      <c r="BD3187" s="397"/>
    </row>
    <row r="3188" spans="56:56">
      <c r="BD3188" s="397"/>
    </row>
    <row r="3189" spans="56:56">
      <c r="BD3189" s="397"/>
    </row>
    <row r="3190" spans="56:56">
      <c r="BD3190" s="397"/>
    </row>
    <row r="3191" spans="56:56">
      <c r="BD3191" s="397"/>
    </row>
    <row r="3192" spans="56:56">
      <c r="BD3192" s="397"/>
    </row>
    <row r="3193" spans="56:56">
      <c r="BD3193" s="397"/>
    </row>
    <row r="3194" spans="56:56">
      <c r="BD3194" s="397"/>
    </row>
    <row r="3195" spans="56:56">
      <c r="BD3195" s="397"/>
    </row>
    <row r="3196" spans="56:56">
      <c r="BD3196" s="397"/>
    </row>
    <row r="3197" spans="56:56">
      <c r="BD3197" s="397"/>
    </row>
    <row r="3198" spans="56:56">
      <c r="BD3198" s="397"/>
    </row>
    <row r="3199" spans="56:56">
      <c r="BD3199" s="397"/>
    </row>
    <row r="3200" spans="56:56">
      <c r="BD3200" s="397"/>
    </row>
    <row r="3201" spans="56:56">
      <c r="BD3201" s="397"/>
    </row>
    <row r="3202" spans="56:56">
      <c r="BD3202" s="397"/>
    </row>
    <row r="3203" spans="56:56">
      <c r="BD3203" s="397"/>
    </row>
    <row r="3204" spans="56:56">
      <c r="BD3204" s="397"/>
    </row>
    <row r="3205" spans="56:56">
      <c r="BD3205" s="397"/>
    </row>
    <row r="3206" spans="56:56">
      <c r="BD3206" s="397"/>
    </row>
    <row r="3207" spans="56:56">
      <c r="BD3207" s="397"/>
    </row>
    <row r="3208" spans="56:56">
      <c r="BD3208" s="397"/>
    </row>
    <row r="3209" spans="56:56">
      <c r="BD3209" s="397"/>
    </row>
    <row r="3210" spans="56:56">
      <c r="BD3210" s="397"/>
    </row>
    <row r="3211" spans="56:56">
      <c r="BD3211" s="397"/>
    </row>
    <row r="3212" spans="56:56">
      <c r="BD3212" s="397"/>
    </row>
    <row r="3213" spans="56:56">
      <c r="BD3213" s="397"/>
    </row>
    <row r="3214" spans="56:56">
      <c r="BD3214" s="397"/>
    </row>
    <row r="3215" spans="56:56">
      <c r="BD3215" s="397"/>
    </row>
    <row r="3216" spans="56:56">
      <c r="BD3216" s="397"/>
    </row>
    <row r="3217" spans="56:56">
      <c r="BD3217" s="397"/>
    </row>
    <row r="3218" spans="56:56">
      <c r="BD3218" s="397"/>
    </row>
    <row r="3219" spans="56:56">
      <c r="BD3219" s="397"/>
    </row>
    <row r="3220" spans="56:56">
      <c r="BD3220" s="397"/>
    </row>
    <row r="3221" spans="56:56">
      <c r="BD3221" s="397"/>
    </row>
    <row r="3222" spans="56:56">
      <c r="BD3222" s="397"/>
    </row>
    <row r="3223" spans="56:56">
      <c r="BD3223" s="397"/>
    </row>
    <row r="3224" spans="56:56">
      <c r="BD3224" s="397"/>
    </row>
    <row r="3225" spans="56:56">
      <c r="BD3225" s="397"/>
    </row>
    <row r="3226" spans="56:56">
      <c r="BD3226" s="397"/>
    </row>
    <row r="3227" spans="56:56">
      <c r="BD3227" s="397"/>
    </row>
    <row r="3228" spans="56:56">
      <c r="BD3228" s="397"/>
    </row>
    <row r="3229" spans="56:56">
      <c r="BD3229" s="397"/>
    </row>
    <row r="3230" spans="56:56">
      <c r="BD3230" s="397"/>
    </row>
    <row r="3231" spans="56:56">
      <c r="BD3231" s="397"/>
    </row>
    <row r="3232" spans="56:56">
      <c r="BD3232" s="397"/>
    </row>
    <row r="3233" spans="56:56">
      <c r="BD3233" s="397"/>
    </row>
    <row r="3234" spans="56:56">
      <c r="BD3234" s="397"/>
    </row>
    <row r="3235" spans="56:56">
      <c r="BD3235" s="397"/>
    </row>
    <row r="3236" spans="56:56">
      <c r="BD3236" s="397"/>
    </row>
    <row r="3237" spans="56:56">
      <c r="BD3237" s="397"/>
    </row>
    <row r="3238" spans="56:56">
      <c r="BD3238" s="397"/>
    </row>
    <row r="3239" spans="56:56">
      <c r="BD3239" s="397"/>
    </row>
    <row r="3240" spans="56:56">
      <c r="BD3240" s="397"/>
    </row>
    <row r="3241" spans="56:56">
      <c r="BD3241" s="397"/>
    </row>
    <row r="3242" spans="56:56">
      <c r="BD3242" s="397"/>
    </row>
    <row r="3243" spans="56:56">
      <c r="BD3243" s="397"/>
    </row>
    <row r="3244" spans="56:56">
      <c r="BD3244" s="397"/>
    </row>
    <row r="3245" spans="56:56">
      <c r="BD3245" s="397"/>
    </row>
    <row r="3246" spans="56:56">
      <c r="BD3246" s="397"/>
    </row>
    <row r="3247" spans="56:56">
      <c r="BD3247" s="397"/>
    </row>
    <row r="3248" spans="56:56">
      <c r="BD3248" s="397"/>
    </row>
    <row r="3249" spans="56:56">
      <c r="BD3249" s="397"/>
    </row>
    <row r="3250" spans="56:56">
      <c r="BD3250" s="397"/>
    </row>
    <row r="3251" spans="56:56">
      <c r="BD3251" s="397"/>
    </row>
    <row r="3252" spans="56:56">
      <c r="BD3252" s="397"/>
    </row>
    <row r="3253" spans="56:56">
      <c r="BD3253" s="397"/>
    </row>
    <row r="3254" spans="56:56">
      <c r="BD3254" s="397"/>
    </row>
    <row r="3255" spans="56:56">
      <c r="BD3255" s="397"/>
    </row>
    <row r="3256" spans="56:56">
      <c r="BD3256" s="397"/>
    </row>
    <row r="3257" spans="56:56">
      <c r="BD3257" s="397"/>
    </row>
    <row r="3258" spans="56:56">
      <c r="BD3258" s="397"/>
    </row>
    <row r="3259" spans="56:56">
      <c r="BD3259" s="397"/>
    </row>
    <row r="3260" spans="56:56">
      <c r="BD3260" s="397"/>
    </row>
    <row r="3261" spans="56:56">
      <c r="BD3261" s="397"/>
    </row>
    <row r="3262" spans="56:56">
      <c r="BD3262" s="397"/>
    </row>
    <row r="3263" spans="56:56">
      <c r="BD3263" s="397"/>
    </row>
    <row r="3264" spans="56:56">
      <c r="BD3264" s="397"/>
    </row>
    <row r="3265" spans="56:56">
      <c r="BD3265" s="397"/>
    </row>
    <row r="3266" spans="56:56">
      <c r="BD3266" s="397"/>
    </row>
    <row r="3267" spans="56:56">
      <c r="BD3267" s="397"/>
    </row>
    <row r="3268" spans="56:56">
      <c r="BD3268" s="397"/>
    </row>
    <row r="3269" spans="56:56">
      <c r="BD3269" s="397"/>
    </row>
    <row r="3270" spans="56:56">
      <c r="BD3270" s="397"/>
    </row>
    <row r="3271" spans="56:56">
      <c r="BD3271" s="397"/>
    </row>
    <row r="3272" spans="56:56">
      <c r="BD3272" s="397"/>
    </row>
    <row r="3273" spans="56:56">
      <c r="BD3273" s="397"/>
    </row>
    <row r="3274" spans="56:56">
      <c r="BD3274" s="397"/>
    </row>
    <row r="3275" spans="56:56">
      <c r="BD3275" s="397"/>
    </row>
    <row r="3276" spans="56:56">
      <c r="BD3276" s="397"/>
    </row>
    <row r="3277" spans="56:56">
      <c r="BD3277" s="397"/>
    </row>
    <row r="3278" spans="56:56">
      <c r="BD3278" s="397"/>
    </row>
    <row r="3279" spans="56:56">
      <c r="BD3279" s="397"/>
    </row>
    <row r="3280" spans="56:56">
      <c r="BD3280" s="397"/>
    </row>
    <row r="3281" spans="56:56">
      <c r="BD3281" s="397"/>
    </row>
    <row r="3282" spans="56:56">
      <c r="BD3282" s="397"/>
    </row>
    <row r="3283" spans="56:56">
      <c r="BD3283" s="397"/>
    </row>
    <row r="3284" spans="56:56">
      <c r="BD3284" s="397"/>
    </row>
    <row r="3285" spans="56:56">
      <c r="BD3285" s="397"/>
    </row>
    <row r="3286" spans="56:56">
      <c r="BD3286" s="397"/>
    </row>
    <row r="3287" spans="56:56">
      <c r="BD3287" s="397"/>
    </row>
    <row r="3288" spans="56:56">
      <c r="BD3288" s="397"/>
    </row>
    <row r="3289" spans="56:56">
      <c r="BD3289" s="397"/>
    </row>
    <row r="3290" spans="56:56">
      <c r="BD3290" s="397"/>
    </row>
    <row r="3291" spans="56:56">
      <c r="BD3291" s="397"/>
    </row>
    <row r="3292" spans="56:56">
      <c r="BD3292" s="397"/>
    </row>
    <row r="3293" spans="56:56">
      <c r="BD3293" s="397"/>
    </row>
    <row r="3294" spans="56:56">
      <c r="BD3294" s="397"/>
    </row>
    <row r="3295" spans="56:56">
      <c r="BD3295" s="397"/>
    </row>
    <row r="3296" spans="56:56">
      <c r="BD3296" s="397"/>
    </row>
    <row r="3297" spans="56:56">
      <c r="BD3297" s="397"/>
    </row>
    <row r="3298" spans="56:56">
      <c r="BD3298" s="397"/>
    </row>
    <row r="3299" spans="56:56">
      <c r="BD3299" s="397"/>
    </row>
    <row r="3300" spans="56:56">
      <c r="BD3300" s="397"/>
    </row>
    <row r="3301" spans="56:56">
      <c r="BD3301" s="397"/>
    </row>
    <row r="3302" spans="56:56">
      <c r="BD3302" s="397"/>
    </row>
    <row r="3303" spans="56:56">
      <c r="BD3303" s="397"/>
    </row>
    <row r="3304" spans="56:56">
      <c r="BD3304" s="397"/>
    </row>
    <row r="3305" spans="56:56">
      <c r="BD3305" s="397"/>
    </row>
    <row r="3306" spans="56:56">
      <c r="BD3306" s="397"/>
    </row>
    <row r="3307" spans="56:56">
      <c r="BD3307" s="397"/>
    </row>
    <row r="3308" spans="56:56">
      <c r="BD3308" s="397"/>
    </row>
    <row r="3309" spans="56:56">
      <c r="BD3309" s="397"/>
    </row>
    <row r="3310" spans="56:56">
      <c r="BD3310" s="397"/>
    </row>
    <row r="3311" spans="56:56">
      <c r="BD3311" s="397"/>
    </row>
    <row r="3312" spans="56:56">
      <c r="BD3312" s="397"/>
    </row>
    <row r="3313" spans="56:56">
      <c r="BD3313" s="397"/>
    </row>
    <row r="3314" spans="56:56">
      <c r="BD3314" s="397"/>
    </row>
    <row r="3315" spans="56:56">
      <c r="BD3315" s="397"/>
    </row>
    <row r="3316" spans="56:56">
      <c r="BD3316" s="397"/>
    </row>
    <row r="3317" spans="56:56">
      <c r="BD3317" s="397"/>
    </row>
    <row r="3318" spans="56:56">
      <c r="BD3318" s="397"/>
    </row>
    <row r="3319" spans="56:56">
      <c r="BD3319" s="397"/>
    </row>
    <row r="3320" spans="56:56">
      <c r="BD3320" s="397"/>
    </row>
    <row r="3321" spans="56:56">
      <c r="BD3321" s="397"/>
    </row>
    <row r="3322" spans="56:56">
      <c r="BD3322" s="397"/>
    </row>
    <row r="3323" spans="56:56">
      <c r="BD3323" s="397"/>
    </row>
    <row r="3324" spans="56:56">
      <c r="BD3324" s="397"/>
    </row>
    <row r="3325" spans="56:56">
      <c r="BD3325" s="397"/>
    </row>
    <row r="3326" spans="56:56">
      <c r="BD3326" s="397"/>
    </row>
    <row r="3327" spans="56:56">
      <c r="BD3327" s="397"/>
    </row>
    <row r="3328" spans="56:56">
      <c r="BD3328" s="397"/>
    </row>
    <row r="3329" spans="56:56">
      <c r="BD3329" s="397"/>
    </row>
    <row r="3330" spans="56:56">
      <c r="BD3330" s="397"/>
    </row>
    <row r="3331" spans="56:56">
      <c r="BD3331" s="397"/>
    </row>
    <row r="3332" spans="56:56">
      <c r="BD3332" s="397"/>
    </row>
    <row r="3333" spans="56:56">
      <c r="BD3333" s="397"/>
    </row>
    <row r="3334" spans="56:56">
      <c r="BD3334" s="397"/>
    </row>
    <row r="3335" spans="56:56">
      <c r="BD3335" s="397"/>
    </row>
    <row r="3336" spans="56:56">
      <c r="BD3336" s="397"/>
    </row>
    <row r="3337" spans="56:56">
      <c r="BD3337" s="397"/>
    </row>
    <row r="3338" spans="56:56">
      <c r="BD3338" s="397"/>
    </row>
    <row r="3339" spans="56:56">
      <c r="BD3339" s="397"/>
    </row>
    <row r="3340" spans="56:56">
      <c r="BD3340" s="397"/>
    </row>
    <row r="3341" spans="56:56">
      <c r="BD3341" s="397"/>
    </row>
    <row r="3342" spans="56:56">
      <c r="BD3342" s="397"/>
    </row>
    <row r="3343" spans="56:56">
      <c r="BD3343" s="397"/>
    </row>
    <row r="3344" spans="56:56">
      <c r="BD3344" s="397"/>
    </row>
    <row r="3345" spans="56:56">
      <c r="BD3345" s="397"/>
    </row>
    <row r="3346" spans="56:56">
      <c r="BD3346" s="397"/>
    </row>
    <row r="3347" spans="56:56">
      <c r="BD3347" s="397"/>
    </row>
    <row r="3348" spans="56:56">
      <c r="BD3348" s="397"/>
    </row>
    <row r="3349" spans="56:56">
      <c r="BD3349" s="397"/>
    </row>
    <row r="3350" spans="56:56">
      <c r="BD3350" s="397"/>
    </row>
    <row r="3351" spans="56:56">
      <c r="BD3351" s="397"/>
    </row>
    <row r="3352" spans="56:56">
      <c r="BD3352" s="397"/>
    </row>
    <row r="3353" spans="56:56">
      <c r="BD3353" s="397"/>
    </row>
    <row r="3354" spans="56:56">
      <c r="BD3354" s="397"/>
    </row>
    <row r="3355" spans="56:56">
      <c r="BD3355" s="397"/>
    </row>
    <row r="3356" spans="56:56">
      <c r="BD3356" s="397"/>
    </row>
    <row r="3357" spans="56:56">
      <c r="BD3357" s="397"/>
    </row>
    <row r="3358" spans="56:56">
      <c r="BD3358" s="397"/>
    </row>
    <row r="3359" spans="56:56">
      <c r="BD3359" s="397"/>
    </row>
    <row r="3360" spans="56:56">
      <c r="BD3360" s="397"/>
    </row>
    <row r="3361" spans="56:56">
      <c r="BD3361" s="397"/>
    </row>
    <row r="3362" spans="56:56">
      <c r="BD3362" s="397"/>
    </row>
    <row r="3363" spans="56:56">
      <c r="BD3363" s="397"/>
    </row>
    <row r="3364" spans="56:56">
      <c r="BD3364" s="397"/>
    </row>
    <row r="3365" spans="56:56">
      <c r="BD3365" s="397"/>
    </row>
    <row r="3366" spans="56:56">
      <c r="BD3366" s="397"/>
    </row>
    <row r="3367" spans="56:56">
      <c r="BD3367" s="397"/>
    </row>
    <row r="3368" spans="56:56">
      <c r="BD3368" s="397"/>
    </row>
    <row r="3369" spans="56:56">
      <c r="BD3369" s="397"/>
    </row>
    <row r="3370" spans="56:56">
      <c r="BD3370" s="397"/>
    </row>
    <row r="3371" spans="56:56">
      <c r="BD3371" s="397"/>
    </row>
    <row r="3372" spans="56:56">
      <c r="BD3372" s="397"/>
    </row>
    <row r="3373" spans="56:56">
      <c r="BD3373" s="397"/>
    </row>
    <row r="3374" spans="56:56">
      <c r="BD3374" s="397"/>
    </row>
    <row r="3375" spans="56:56">
      <c r="BD3375" s="397"/>
    </row>
    <row r="3376" spans="56:56">
      <c r="BD3376" s="397"/>
    </row>
    <row r="3377" spans="56:56">
      <c r="BD3377" s="397"/>
    </row>
    <row r="3378" spans="56:56">
      <c r="BD3378" s="397"/>
    </row>
    <row r="3379" spans="56:56">
      <c r="BD3379" s="397"/>
    </row>
    <row r="3380" spans="56:56">
      <c r="BD3380" s="397"/>
    </row>
    <row r="3381" spans="56:56">
      <c r="BD3381" s="397"/>
    </row>
    <row r="3382" spans="56:56">
      <c r="BD3382" s="397"/>
    </row>
    <row r="3383" spans="56:56">
      <c r="BD3383" s="397"/>
    </row>
    <row r="3384" spans="56:56">
      <c r="BD3384" s="397"/>
    </row>
    <row r="3385" spans="56:56">
      <c r="BD3385" s="397"/>
    </row>
    <row r="3386" spans="56:56">
      <c r="BD3386" s="397"/>
    </row>
    <row r="3387" spans="56:56">
      <c r="BD3387" s="397"/>
    </row>
    <row r="3388" spans="56:56">
      <c r="BD3388" s="397"/>
    </row>
    <row r="3389" spans="56:56">
      <c r="BD3389" s="397"/>
    </row>
    <row r="3390" spans="56:56">
      <c r="BD3390" s="397"/>
    </row>
    <row r="3391" spans="56:56">
      <c r="BD3391" s="397"/>
    </row>
    <row r="3392" spans="56:56">
      <c r="BD3392" s="397"/>
    </row>
    <row r="3393" spans="56:56">
      <c r="BD3393" s="397"/>
    </row>
    <row r="3394" spans="56:56">
      <c r="BD3394" s="397"/>
    </row>
    <row r="3395" spans="56:56">
      <c r="BD3395" s="397"/>
    </row>
    <row r="3396" spans="56:56">
      <c r="BD3396" s="397"/>
    </row>
    <row r="3397" spans="56:56">
      <c r="BD3397" s="397"/>
    </row>
    <row r="3398" spans="56:56">
      <c r="BD3398" s="397"/>
    </row>
    <row r="3399" spans="56:56">
      <c r="BD3399" s="397"/>
    </row>
    <row r="3400" spans="56:56">
      <c r="BD3400" s="397"/>
    </row>
    <row r="3401" spans="56:56">
      <c r="BD3401" s="397"/>
    </row>
    <row r="3402" spans="56:56">
      <c r="BD3402" s="397"/>
    </row>
    <row r="3403" spans="56:56">
      <c r="BD3403" s="397"/>
    </row>
    <row r="3404" spans="56:56">
      <c r="BD3404" s="397"/>
    </row>
    <row r="3405" spans="56:56">
      <c r="BD3405" s="397"/>
    </row>
    <row r="3406" spans="56:56">
      <c r="BD3406" s="397"/>
    </row>
    <row r="3407" spans="56:56">
      <c r="BD3407" s="397"/>
    </row>
    <row r="3408" spans="56:56">
      <c r="BD3408" s="397"/>
    </row>
    <row r="3409" spans="56:56">
      <c r="BD3409" s="397"/>
    </row>
    <row r="3410" spans="56:56">
      <c r="BD3410" s="397"/>
    </row>
    <row r="3411" spans="56:56">
      <c r="BD3411" s="397"/>
    </row>
    <row r="3412" spans="56:56">
      <c r="BD3412" s="397"/>
    </row>
    <row r="3413" spans="56:56">
      <c r="BD3413" s="397"/>
    </row>
    <row r="3414" spans="56:56">
      <c r="BD3414" s="397"/>
    </row>
    <row r="3415" spans="56:56">
      <c r="BD3415" s="397"/>
    </row>
    <row r="3416" spans="56:56">
      <c r="BD3416" s="397"/>
    </row>
    <row r="3417" spans="56:56">
      <c r="BD3417" s="397"/>
    </row>
    <row r="3418" spans="56:56">
      <c r="BD3418" s="397"/>
    </row>
    <row r="3419" spans="56:56">
      <c r="BD3419" s="397"/>
    </row>
    <row r="3420" spans="56:56">
      <c r="BD3420" s="397"/>
    </row>
    <row r="3421" spans="56:56">
      <c r="BD3421" s="397"/>
    </row>
    <row r="3422" spans="56:56">
      <c r="BD3422" s="397"/>
    </row>
    <row r="3423" spans="56:56">
      <c r="BD3423" s="397"/>
    </row>
    <row r="3424" spans="56:56">
      <c r="BD3424" s="397"/>
    </row>
    <row r="3425" spans="56:56">
      <c r="BD3425" s="397"/>
    </row>
    <row r="3426" spans="56:56">
      <c r="BD3426" s="397"/>
    </row>
    <row r="3427" spans="56:56">
      <c r="BD3427" s="397"/>
    </row>
    <row r="3428" spans="56:56">
      <c r="BD3428" s="397"/>
    </row>
    <row r="3429" spans="56:56">
      <c r="BD3429" s="397"/>
    </row>
    <row r="3430" spans="56:56">
      <c r="BD3430" s="397"/>
    </row>
    <row r="3431" spans="56:56">
      <c r="BD3431" s="397"/>
    </row>
    <row r="3432" spans="56:56">
      <c r="BD3432" s="397"/>
    </row>
    <row r="3433" spans="56:56">
      <c r="BD3433" s="397"/>
    </row>
    <row r="3434" spans="56:56">
      <c r="BD3434" s="397"/>
    </row>
    <row r="3435" spans="56:56">
      <c r="BD3435" s="397"/>
    </row>
    <row r="3436" spans="56:56">
      <c r="BD3436" s="397"/>
    </row>
    <row r="3437" spans="56:56">
      <c r="BD3437" s="397"/>
    </row>
    <row r="3438" spans="56:56">
      <c r="BD3438" s="397"/>
    </row>
    <row r="3439" spans="56:56">
      <c r="BD3439" s="397"/>
    </row>
    <row r="3440" spans="56:56">
      <c r="BD3440" s="397"/>
    </row>
    <row r="3441" spans="56:56">
      <c r="BD3441" s="397"/>
    </row>
    <row r="3442" spans="56:56">
      <c r="BD3442" s="397"/>
    </row>
    <row r="3443" spans="56:56">
      <c r="BD3443" s="397"/>
    </row>
    <row r="3444" spans="56:56">
      <c r="BD3444" s="397"/>
    </row>
    <row r="3445" spans="56:56">
      <c r="BD3445" s="397"/>
    </row>
    <row r="3446" spans="56:56">
      <c r="BD3446" s="397"/>
    </row>
    <row r="3447" spans="56:56">
      <c r="BD3447" s="397"/>
    </row>
    <row r="3448" spans="56:56">
      <c r="BD3448" s="397"/>
    </row>
    <row r="3449" spans="56:56">
      <c r="BD3449" s="397"/>
    </row>
    <row r="3450" spans="56:56">
      <c r="BD3450" s="397"/>
    </row>
    <row r="3451" spans="56:56">
      <c r="BD3451" s="397"/>
    </row>
    <row r="3452" spans="56:56">
      <c r="BD3452" s="397"/>
    </row>
    <row r="3453" spans="56:56">
      <c r="BD3453" s="397"/>
    </row>
    <row r="3454" spans="56:56">
      <c r="BD3454" s="397"/>
    </row>
    <row r="3455" spans="56:56">
      <c r="BD3455" s="397"/>
    </row>
    <row r="3456" spans="56:56">
      <c r="BD3456" s="397"/>
    </row>
    <row r="3457" spans="56:56">
      <c r="BD3457" s="397"/>
    </row>
    <row r="3458" spans="56:56">
      <c r="BD3458" s="397"/>
    </row>
    <row r="3459" spans="56:56">
      <c r="BD3459" s="397"/>
    </row>
    <row r="3460" spans="56:56">
      <c r="BD3460" s="397"/>
    </row>
    <row r="3461" spans="56:56">
      <c r="BD3461" s="397"/>
    </row>
    <row r="3462" spans="56:56">
      <c r="BD3462" s="397"/>
    </row>
    <row r="3463" spans="56:56">
      <c r="BD3463" s="397"/>
    </row>
    <row r="3464" spans="56:56">
      <c r="BD3464" s="397"/>
    </row>
    <row r="3465" spans="56:56">
      <c r="BD3465" s="397"/>
    </row>
    <row r="3466" spans="56:56">
      <c r="BD3466" s="397"/>
    </row>
    <row r="3467" spans="56:56">
      <c r="BD3467" s="397"/>
    </row>
    <row r="3468" spans="56:56">
      <c r="BD3468" s="397"/>
    </row>
    <row r="3469" spans="56:56">
      <c r="BD3469" s="397"/>
    </row>
    <row r="3470" spans="56:56">
      <c r="BD3470" s="397"/>
    </row>
    <row r="3471" spans="56:56">
      <c r="BD3471" s="397"/>
    </row>
    <row r="3472" spans="56:56">
      <c r="BD3472" s="397"/>
    </row>
    <row r="3473" spans="56:56">
      <c r="BD3473" s="397"/>
    </row>
    <row r="3474" spans="56:56">
      <c r="BD3474" s="397"/>
    </row>
    <row r="3475" spans="56:56">
      <c r="BD3475" s="397"/>
    </row>
    <row r="3476" spans="56:56">
      <c r="BD3476" s="397"/>
    </row>
    <row r="3477" spans="56:56">
      <c r="BD3477" s="397"/>
    </row>
    <row r="3478" spans="56:56">
      <c r="BD3478" s="397"/>
    </row>
    <row r="3479" spans="56:56">
      <c r="BD3479" s="397"/>
    </row>
    <row r="3480" spans="56:56">
      <c r="BD3480" s="397"/>
    </row>
    <row r="3481" spans="56:56">
      <c r="BD3481" s="397"/>
    </row>
    <row r="3482" spans="56:56">
      <c r="BD3482" s="397"/>
    </row>
    <row r="3483" spans="56:56">
      <c r="BD3483" s="397"/>
    </row>
    <row r="3484" spans="56:56">
      <c r="BD3484" s="397"/>
    </row>
    <row r="3485" spans="56:56">
      <c r="BD3485" s="397"/>
    </row>
    <row r="3486" spans="56:56">
      <c r="BD3486" s="397"/>
    </row>
    <row r="3487" spans="56:56">
      <c r="BD3487" s="397"/>
    </row>
    <row r="3488" spans="56:56">
      <c r="BD3488" s="397"/>
    </row>
    <row r="3489" spans="56:56">
      <c r="BD3489" s="397"/>
    </row>
    <row r="3490" spans="56:56">
      <c r="BD3490" s="397"/>
    </row>
    <row r="3491" spans="56:56">
      <c r="BD3491" s="397"/>
    </row>
    <row r="3492" spans="56:56">
      <c r="BD3492" s="397"/>
    </row>
    <row r="3493" spans="56:56">
      <c r="BD3493" s="397"/>
    </row>
    <row r="3494" spans="56:56">
      <c r="BD3494" s="397"/>
    </row>
    <row r="3495" spans="56:56">
      <c r="BD3495" s="397"/>
    </row>
    <row r="3496" spans="56:56">
      <c r="BD3496" s="397"/>
    </row>
    <row r="3497" spans="56:56">
      <c r="BD3497" s="397"/>
    </row>
    <row r="3498" spans="56:56">
      <c r="BD3498" s="397"/>
    </row>
    <row r="3499" spans="56:56">
      <c r="BD3499" s="397"/>
    </row>
    <row r="3500" spans="56:56">
      <c r="BD3500" s="397"/>
    </row>
    <row r="3501" spans="56:56">
      <c r="BD3501" s="397"/>
    </row>
    <row r="3502" spans="56:56">
      <c r="BD3502" s="397"/>
    </row>
    <row r="3503" spans="56:56">
      <c r="BD3503" s="397"/>
    </row>
    <row r="3504" spans="56:56">
      <c r="BD3504" s="397"/>
    </row>
    <row r="3505" spans="56:56">
      <c r="BD3505" s="397"/>
    </row>
    <row r="3506" spans="56:56">
      <c r="BD3506" s="397"/>
    </row>
    <row r="3507" spans="56:56">
      <c r="BD3507" s="397"/>
    </row>
    <row r="3508" spans="56:56">
      <c r="BD3508" s="397"/>
    </row>
    <row r="3509" spans="56:56">
      <c r="BD3509" s="397"/>
    </row>
    <row r="3510" spans="56:56">
      <c r="BD3510" s="397"/>
    </row>
    <row r="3511" spans="56:56">
      <c r="BD3511" s="397"/>
    </row>
    <row r="3512" spans="56:56">
      <c r="BD3512" s="397"/>
    </row>
    <row r="3513" spans="56:56">
      <c r="BD3513" s="397"/>
    </row>
    <row r="3514" spans="56:56">
      <c r="BD3514" s="397"/>
    </row>
    <row r="3515" spans="56:56">
      <c r="BD3515" s="397"/>
    </row>
    <row r="3516" spans="56:56">
      <c r="BD3516" s="397"/>
    </row>
    <row r="3517" spans="56:56">
      <c r="BD3517" s="397"/>
    </row>
    <row r="3518" spans="56:56">
      <c r="BD3518" s="397"/>
    </row>
    <row r="3519" spans="56:56">
      <c r="BD3519" s="397"/>
    </row>
    <row r="3520" spans="56:56">
      <c r="BD3520" s="397"/>
    </row>
    <row r="3521" spans="56:56">
      <c r="BD3521" s="397"/>
    </row>
    <row r="3522" spans="56:56">
      <c r="BD3522" s="397"/>
    </row>
    <row r="3523" spans="56:56">
      <c r="BD3523" s="397"/>
    </row>
    <row r="3524" spans="56:56">
      <c r="BD3524" s="397"/>
    </row>
    <row r="3525" spans="56:56">
      <c r="BD3525" s="397"/>
    </row>
    <row r="3526" spans="56:56">
      <c r="BD3526" s="397"/>
    </row>
    <row r="3527" spans="56:56">
      <c r="BD3527" s="397"/>
    </row>
    <row r="3528" spans="56:56">
      <c r="BD3528" s="397"/>
    </row>
    <row r="3529" spans="56:56">
      <c r="BD3529" s="397"/>
    </row>
    <row r="3530" spans="56:56">
      <c r="BD3530" s="397"/>
    </row>
    <row r="3531" spans="56:56">
      <c r="BD3531" s="397"/>
    </row>
    <row r="3532" spans="56:56">
      <c r="BD3532" s="397"/>
    </row>
    <row r="3533" spans="56:56">
      <c r="BD3533" s="397"/>
    </row>
    <row r="3534" spans="56:56">
      <c r="BD3534" s="397"/>
    </row>
    <row r="3535" spans="56:56">
      <c r="BD3535" s="397"/>
    </row>
    <row r="3536" spans="56:56">
      <c r="BD3536" s="397"/>
    </row>
    <row r="3537" spans="56:56">
      <c r="BD3537" s="397"/>
    </row>
    <row r="3538" spans="56:56">
      <c r="BD3538" s="397"/>
    </row>
    <row r="3539" spans="56:56">
      <c r="BD3539" s="397"/>
    </row>
    <row r="3540" spans="56:56">
      <c r="BD3540" s="397"/>
    </row>
    <row r="3541" spans="56:56">
      <c r="BD3541" s="397"/>
    </row>
    <row r="3542" spans="56:56">
      <c r="BD3542" s="397"/>
    </row>
    <row r="3543" spans="56:56">
      <c r="BD3543" s="397"/>
    </row>
    <row r="3544" spans="56:56">
      <c r="BD3544" s="397"/>
    </row>
    <row r="3545" spans="56:56">
      <c r="BD3545" s="397"/>
    </row>
    <row r="3546" spans="56:56">
      <c r="BD3546" s="397"/>
    </row>
    <row r="3547" spans="56:56">
      <c r="BD3547" s="397"/>
    </row>
    <row r="3548" spans="56:56">
      <c r="BD3548" s="397"/>
    </row>
    <row r="3549" spans="56:56">
      <c r="BD3549" s="397"/>
    </row>
    <row r="3550" spans="56:56">
      <c r="BD3550" s="397"/>
    </row>
    <row r="3551" spans="56:56">
      <c r="BD3551" s="397"/>
    </row>
    <row r="3552" spans="56:56">
      <c r="BD3552" s="397"/>
    </row>
    <row r="3553" spans="56:56">
      <c r="BD3553" s="397"/>
    </row>
    <row r="3554" spans="56:56">
      <c r="BD3554" s="397"/>
    </row>
    <row r="3555" spans="56:56">
      <c r="BD3555" s="397"/>
    </row>
    <row r="3556" spans="56:56">
      <c r="BD3556" s="397"/>
    </row>
    <row r="3557" spans="56:56">
      <c r="BD3557" s="397"/>
    </row>
    <row r="3558" spans="56:56">
      <c r="BD3558" s="397"/>
    </row>
    <row r="3559" spans="56:56">
      <c r="BD3559" s="397"/>
    </row>
    <row r="3560" spans="56:56">
      <c r="BD3560" s="397"/>
    </row>
    <row r="3561" spans="56:56">
      <c r="BD3561" s="397"/>
    </row>
    <row r="3562" spans="56:56">
      <c r="BD3562" s="397"/>
    </row>
    <row r="3563" spans="56:56">
      <c r="BD3563" s="397"/>
    </row>
    <row r="3564" spans="56:56">
      <c r="BD3564" s="397"/>
    </row>
    <row r="3565" spans="56:56">
      <c r="BD3565" s="397"/>
    </row>
    <row r="3566" spans="56:56">
      <c r="BD3566" s="397"/>
    </row>
    <row r="3567" spans="56:56">
      <c r="BD3567" s="397"/>
    </row>
    <row r="3568" spans="56:56">
      <c r="BD3568" s="397"/>
    </row>
    <row r="3569" spans="56:56">
      <c r="BD3569" s="397"/>
    </row>
    <row r="3570" spans="56:56">
      <c r="BD3570" s="397"/>
    </row>
    <row r="3571" spans="56:56">
      <c r="BD3571" s="397"/>
    </row>
    <row r="3572" spans="56:56">
      <c r="BD3572" s="397"/>
    </row>
    <row r="3573" spans="56:56">
      <c r="BD3573" s="397"/>
    </row>
    <row r="3574" spans="56:56">
      <c r="BD3574" s="397"/>
    </row>
    <row r="3575" spans="56:56">
      <c r="BD3575" s="397"/>
    </row>
    <row r="3576" spans="56:56">
      <c r="BD3576" s="397"/>
    </row>
    <row r="3577" spans="56:56">
      <c r="BD3577" s="397"/>
    </row>
    <row r="3578" spans="56:56">
      <c r="BD3578" s="397"/>
    </row>
    <row r="3579" spans="56:56">
      <c r="BD3579" s="397"/>
    </row>
    <row r="3580" spans="56:56">
      <c r="BD3580" s="397"/>
    </row>
    <row r="3581" spans="56:56">
      <c r="BD3581" s="397"/>
    </row>
    <row r="3582" spans="56:56">
      <c r="BD3582" s="397"/>
    </row>
    <row r="3583" spans="56:56">
      <c r="BD3583" s="397"/>
    </row>
    <row r="3584" spans="56:56">
      <c r="BD3584" s="397"/>
    </row>
    <row r="3585" spans="56:56">
      <c r="BD3585" s="397"/>
    </row>
    <row r="3586" spans="56:56">
      <c r="BD3586" s="397"/>
    </row>
    <row r="3587" spans="56:56">
      <c r="BD3587" s="397"/>
    </row>
    <row r="3588" spans="56:56">
      <c r="BD3588" s="397"/>
    </row>
    <row r="3589" spans="56:56">
      <c r="BD3589" s="397"/>
    </row>
    <row r="3590" spans="56:56">
      <c r="BD3590" s="397"/>
    </row>
    <row r="3591" spans="56:56">
      <c r="BD3591" s="397"/>
    </row>
    <row r="3592" spans="56:56">
      <c r="BD3592" s="397"/>
    </row>
    <row r="3593" spans="56:56">
      <c r="BD3593" s="397"/>
    </row>
    <row r="3594" spans="56:56">
      <c r="BD3594" s="397"/>
    </row>
    <row r="3595" spans="56:56">
      <c r="BD3595" s="397"/>
    </row>
    <row r="3596" spans="56:56">
      <c r="BD3596" s="397"/>
    </row>
    <row r="3597" spans="56:56">
      <c r="BD3597" s="397"/>
    </row>
    <row r="3598" spans="56:56">
      <c r="BD3598" s="397"/>
    </row>
    <row r="3599" spans="56:56">
      <c r="BD3599" s="397"/>
    </row>
    <row r="3600" spans="56:56">
      <c r="BD3600" s="397"/>
    </row>
    <row r="3601" spans="56:56">
      <c r="BD3601" s="397"/>
    </row>
    <row r="3602" spans="56:56">
      <c r="BD3602" s="397"/>
    </row>
    <row r="3603" spans="56:56">
      <c r="BD3603" s="397"/>
    </row>
    <row r="3604" spans="56:56">
      <c r="BD3604" s="397"/>
    </row>
    <row r="3605" spans="56:56">
      <c r="BD3605" s="397"/>
    </row>
    <row r="3606" spans="56:56">
      <c r="BD3606" s="397"/>
    </row>
    <row r="3607" spans="56:56">
      <c r="BD3607" s="397"/>
    </row>
    <row r="3608" spans="56:56">
      <c r="BD3608" s="397"/>
    </row>
    <row r="3609" spans="56:56">
      <c r="BD3609" s="397"/>
    </row>
    <row r="3610" spans="56:56">
      <c r="BD3610" s="397"/>
    </row>
    <row r="3611" spans="56:56">
      <c r="BD3611" s="397"/>
    </row>
    <row r="3612" spans="56:56">
      <c r="BD3612" s="397"/>
    </row>
    <row r="3613" spans="56:56">
      <c r="BD3613" s="397"/>
    </row>
    <row r="3614" spans="56:56">
      <c r="BD3614" s="397"/>
    </row>
    <row r="3615" spans="56:56">
      <c r="BD3615" s="397"/>
    </row>
    <row r="3616" spans="56:56">
      <c r="BD3616" s="397"/>
    </row>
    <row r="3617" spans="56:56">
      <c r="BD3617" s="397"/>
    </row>
    <row r="3618" spans="56:56">
      <c r="BD3618" s="397"/>
    </row>
    <row r="3619" spans="56:56">
      <c r="BD3619" s="397"/>
    </row>
    <row r="3620" spans="56:56">
      <c r="BD3620" s="397"/>
    </row>
    <row r="3621" spans="56:56">
      <c r="BD3621" s="397"/>
    </row>
    <row r="3622" spans="56:56">
      <c r="BD3622" s="397"/>
    </row>
    <row r="3623" spans="56:56">
      <c r="BD3623" s="397"/>
    </row>
    <row r="3624" spans="56:56">
      <c r="BD3624" s="397"/>
    </row>
    <row r="3625" spans="56:56">
      <c r="BD3625" s="397"/>
    </row>
    <row r="3626" spans="56:56">
      <c r="BD3626" s="397"/>
    </row>
    <row r="3627" spans="56:56">
      <c r="BD3627" s="397"/>
    </row>
    <row r="3628" spans="56:56">
      <c r="BD3628" s="397"/>
    </row>
    <row r="3629" spans="56:56">
      <c r="BD3629" s="397"/>
    </row>
    <row r="3630" spans="56:56">
      <c r="BD3630" s="397"/>
    </row>
    <row r="3631" spans="56:56">
      <c r="BD3631" s="397"/>
    </row>
    <row r="3632" spans="56:56">
      <c r="BD3632" s="397"/>
    </row>
    <row r="3633" spans="56:56">
      <c r="BD3633" s="397"/>
    </row>
    <row r="3634" spans="56:56">
      <c r="BD3634" s="397"/>
    </row>
    <row r="3635" spans="56:56">
      <c r="BD3635" s="397"/>
    </row>
    <row r="3636" spans="56:56">
      <c r="BD3636" s="397"/>
    </row>
    <row r="3637" spans="56:56">
      <c r="BD3637" s="397"/>
    </row>
    <row r="3638" spans="56:56">
      <c r="BD3638" s="397"/>
    </row>
    <row r="3639" spans="56:56">
      <c r="BD3639" s="397"/>
    </row>
    <row r="3640" spans="56:56">
      <c r="BD3640" s="397"/>
    </row>
    <row r="3641" spans="56:56">
      <c r="BD3641" s="397"/>
    </row>
    <row r="3642" spans="56:56">
      <c r="BD3642" s="397"/>
    </row>
    <row r="3643" spans="56:56">
      <c r="BD3643" s="397"/>
    </row>
    <row r="3644" spans="56:56">
      <c r="BD3644" s="397"/>
    </row>
    <row r="3645" spans="56:56">
      <c r="BD3645" s="397"/>
    </row>
    <row r="3646" spans="56:56">
      <c r="BD3646" s="397"/>
    </row>
    <row r="3647" spans="56:56">
      <c r="BD3647" s="397"/>
    </row>
    <row r="3648" spans="56:56">
      <c r="BD3648" s="397"/>
    </row>
    <row r="3649" spans="56:56">
      <c r="BD3649" s="397"/>
    </row>
    <row r="3650" spans="56:56">
      <c r="BD3650" s="397"/>
    </row>
    <row r="3651" spans="56:56">
      <c r="BD3651" s="397"/>
    </row>
    <row r="3652" spans="56:56">
      <c r="BD3652" s="397"/>
    </row>
    <row r="3653" spans="56:56">
      <c r="BD3653" s="397"/>
    </row>
    <row r="3654" spans="56:56">
      <c r="BD3654" s="397"/>
    </row>
    <row r="3655" spans="56:56">
      <c r="BD3655" s="397"/>
    </row>
    <row r="3656" spans="56:56">
      <c r="BD3656" s="397"/>
    </row>
    <row r="3657" spans="56:56">
      <c r="BD3657" s="397"/>
    </row>
    <row r="3658" spans="56:56">
      <c r="BD3658" s="397"/>
    </row>
    <row r="3659" spans="56:56">
      <c r="BD3659" s="397"/>
    </row>
    <row r="3660" spans="56:56">
      <c r="BD3660" s="397"/>
    </row>
    <row r="3661" spans="56:56">
      <c r="BD3661" s="397"/>
    </row>
    <row r="3662" spans="56:56">
      <c r="BD3662" s="397"/>
    </row>
    <row r="3663" spans="56:56">
      <c r="BD3663" s="397"/>
    </row>
    <row r="3664" spans="56:56">
      <c r="BD3664" s="397"/>
    </row>
    <row r="3665" spans="56:56">
      <c r="BD3665" s="397"/>
    </row>
    <row r="3666" spans="56:56">
      <c r="BD3666" s="397"/>
    </row>
    <row r="3667" spans="56:56">
      <c r="BD3667" s="397"/>
    </row>
    <row r="3668" spans="56:56">
      <c r="BD3668" s="397"/>
    </row>
    <row r="3669" spans="56:56">
      <c r="BD3669" s="397"/>
    </row>
    <row r="3670" spans="56:56">
      <c r="BD3670" s="397"/>
    </row>
    <row r="3671" spans="56:56">
      <c r="BD3671" s="397"/>
    </row>
    <row r="3672" spans="56:56">
      <c r="BD3672" s="397"/>
    </row>
    <row r="3673" spans="56:56">
      <c r="BD3673" s="397"/>
    </row>
    <row r="3674" spans="56:56">
      <c r="BD3674" s="397"/>
    </row>
    <row r="3675" spans="56:56">
      <c r="BD3675" s="397"/>
    </row>
    <row r="3676" spans="56:56">
      <c r="BD3676" s="397"/>
    </row>
    <row r="3677" spans="56:56">
      <c r="BD3677" s="397"/>
    </row>
    <row r="3678" spans="56:56">
      <c r="BD3678" s="397"/>
    </row>
    <row r="3679" spans="56:56">
      <c r="BD3679" s="397"/>
    </row>
    <row r="3680" spans="56:56">
      <c r="BD3680" s="397"/>
    </row>
    <row r="3681" spans="56:56">
      <c r="BD3681" s="397"/>
    </row>
    <row r="3682" spans="56:56">
      <c r="BD3682" s="397"/>
    </row>
    <row r="3683" spans="56:56">
      <c r="BD3683" s="397"/>
    </row>
    <row r="3684" spans="56:56">
      <c r="BD3684" s="397"/>
    </row>
    <row r="3685" spans="56:56">
      <c r="BD3685" s="397"/>
    </row>
    <row r="3686" spans="56:56">
      <c r="BD3686" s="397"/>
    </row>
    <row r="3687" spans="56:56">
      <c r="BD3687" s="397"/>
    </row>
    <row r="3688" spans="56:56">
      <c r="BD3688" s="397"/>
    </row>
    <row r="3689" spans="56:56">
      <c r="BD3689" s="397"/>
    </row>
    <row r="3690" spans="56:56">
      <c r="BD3690" s="397"/>
    </row>
    <row r="3691" spans="56:56">
      <c r="BD3691" s="397"/>
    </row>
    <row r="3692" spans="56:56">
      <c r="BD3692" s="397"/>
    </row>
    <row r="3693" spans="56:56">
      <c r="BD3693" s="397"/>
    </row>
    <row r="3694" spans="56:56">
      <c r="BD3694" s="397"/>
    </row>
    <row r="3695" spans="56:56">
      <c r="BD3695" s="397"/>
    </row>
    <row r="3696" spans="56:56">
      <c r="BD3696" s="397"/>
    </row>
    <row r="3697" spans="56:56">
      <c r="BD3697" s="397"/>
    </row>
    <row r="3698" spans="56:56">
      <c r="BD3698" s="397"/>
    </row>
    <row r="3699" spans="56:56">
      <c r="BD3699" s="397"/>
    </row>
    <row r="3700" spans="56:56">
      <c r="BD3700" s="397"/>
    </row>
    <row r="3701" spans="56:56">
      <c r="BD3701" s="397"/>
    </row>
    <row r="3702" spans="56:56">
      <c r="BD3702" s="397"/>
    </row>
    <row r="3703" spans="56:56">
      <c r="BD3703" s="397"/>
    </row>
    <row r="3704" spans="56:56">
      <c r="BD3704" s="397"/>
    </row>
    <row r="3705" spans="56:56">
      <c r="BD3705" s="397"/>
    </row>
    <row r="3706" spans="56:56">
      <c r="BD3706" s="397"/>
    </row>
    <row r="3707" spans="56:56">
      <c r="BD3707" s="397"/>
    </row>
    <row r="3708" spans="56:56">
      <c r="BD3708" s="397"/>
    </row>
    <row r="3709" spans="56:56">
      <c r="BD3709" s="397"/>
    </row>
    <row r="3710" spans="56:56">
      <c r="BD3710" s="397"/>
    </row>
    <row r="3711" spans="56:56">
      <c r="BD3711" s="397"/>
    </row>
    <row r="3712" spans="56:56">
      <c r="BD3712" s="397"/>
    </row>
    <row r="3713" spans="56:56">
      <c r="BD3713" s="397"/>
    </row>
    <row r="3714" spans="56:56">
      <c r="BD3714" s="397"/>
    </row>
    <row r="3715" spans="56:56">
      <c r="BD3715" s="397"/>
    </row>
    <row r="3716" spans="56:56">
      <c r="BD3716" s="397"/>
    </row>
    <row r="3717" spans="56:56">
      <c r="BD3717" s="397"/>
    </row>
    <row r="3718" spans="56:56">
      <c r="BD3718" s="397"/>
    </row>
    <row r="3719" spans="56:56">
      <c r="BD3719" s="397"/>
    </row>
    <row r="3720" spans="56:56">
      <c r="BD3720" s="397"/>
    </row>
    <row r="3721" spans="56:56">
      <c r="BD3721" s="397"/>
    </row>
    <row r="3722" spans="56:56">
      <c r="BD3722" s="397"/>
    </row>
    <row r="3723" spans="56:56">
      <c r="BD3723" s="397"/>
    </row>
    <row r="3724" spans="56:56">
      <c r="BD3724" s="397"/>
    </row>
    <row r="3725" spans="56:56">
      <c r="BD3725" s="397"/>
    </row>
    <row r="3726" spans="56:56">
      <c r="BD3726" s="397"/>
    </row>
    <row r="3727" spans="56:56">
      <c r="BD3727" s="397"/>
    </row>
    <row r="3728" spans="56:56">
      <c r="BD3728" s="397"/>
    </row>
    <row r="3729" spans="56:56">
      <c r="BD3729" s="397"/>
    </row>
    <row r="3730" spans="56:56">
      <c r="BD3730" s="397"/>
    </row>
    <row r="3731" spans="56:56">
      <c r="BD3731" s="397"/>
    </row>
    <row r="3732" spans="56:56">
      <c r="BD3732" s="397"/>
    </row>
    <row r="3733" spans="56:56">
      <c r="BD3733" s="397"/>
    </row>
    <row r="3734" spans="56:56">
      <c r="BD3734" s="397"/>
    </row>
    <row r="3735" spans="56:56">
      <c r="BD3735" s="397"/>
    </row>
    <row r="3736" spans="56:56">
      <c r="BD3736" s="397"/>
    </row>
    <row r="3737" spans="56:56">
      <c r="BD3737" s="397"/>
    </row>
    <row r="3738" spans="56:56">
      <c r="BD3738" s="397"/>
    </row>
    <row r="3739" spans="56:56">
      <c r="BD3739" s="397"/>
    </row>
    <row r="3740" spans="56:56">
      <c r="BD3740" s="397"/>
    </row>
    <row r="3741" spans="56:56">
      <c r="BD3741" s="397"/>
    </row>
    <row r="3742" spans="56:56">
      <c r="BD3742" s="397"/>
    </row>
    <row r="3743" spans="56:56">
      <c r="BD3743" s="397"/>
    </row>
    <row r="3744" spans="56:56">
      <c r="BD3744" s="397"/>
    </row>
    <row r="3745" spans="56:56">
      <c r="BD3745" s="397"/>
    </row>
    <row r="3746" spans="56:56">
      <c r="BD3746" s="397"/>
    </row>
    <row r="3747" spans="56:56">
      <c r="BD3747" s="397"/>
    </row>
    <row r="3748" spans="56:56">
      <c r="BD3748" s="397"/>
    </row>
    <row r="3749" spans="56:56">
      <c r="BD3749" s="397"/>
    </row>
    <row r="3750" spans="56:56">
      <c r="BD3750" s="397"/>
    </row>
    <row r="3751" spans="56:56">
      <c r="BD3751" s="397"/>
    </row>
    <row r="3752" spans="56:56">
      <c r="BD3752" s="397"/>
    </row>
    <row r="3753" spans="56:56">
      <c r="BD3753" s="397"/>
    </row>
    <row r="3754" spans="56:56">
      <c r="BD3754" s="397"/>
    </row>
    <row r="3755" spans="56:56">
      <c r="BD3755" s="397"/>
    </row>
    <row r="3756" spans="56:56">
      <c r="BD3756" s="397"/>
    </row>
    <row r="3757" spans="56:56">
      <c r="BD3757" s="397"/>
    </row>
    <row r="3758" spans="56:56">
      <c r="BD3758" s="397"/>
    </row>
    <row r="3759" spans="56:56">
      <c r="BD3759" s="397"/>
    </row>
    <row r="3760" spans="56:56">
      <c r="BD3760" s="397"/>
    </row>
    <row r="3761" spans="56:56">
      <c r="BD3761" s="397"/>
    </row>
    <row r="3762" spans="56:56">
      <c r="BD3762" s="397"/>
    </row>
    <row r="3763" spans="56:56">
      <c r="BD3763" s="397"/>
    </row>
    <row r="3764" spans="56:56">
      <c r="BD3764" s="397"/>
    </row>
    <row r="3765" spans="56:56">
      <c r="BD3765" s="397"/>
    </row>
    <row r="3766" spans="56:56">
      <c r="BD3766" s="397"/>
    </row>
    <row r="3767" spans="56:56">
      <c r="BD3767" s="397"/>
    </row>
    <row r="3768" spans="56:56">
      <c r="BD3768" s="397"/>
    </row>
    <row r="3769" spans="56:56">
      <c r="BD3769" s="397"/>
    </row>
    <row r="3770" spans="56:56">
      <c r="BD3770" s="397"/>
    </row>
    <row r="3771" spans="56:56">
      <c r="BD3771" s="397"/>
    </row>
    <row r="3772" spans="56:56">
      <c r="BD3772" s="397"/>
    </row>
    <row r="3773" spans="56:56">
      <c r="BD3773" s="397"/>
    </row>
    <row r="3774" spans="56:56">
      <c r="BD3774" s="397"/>
    </row>
    <row r="3775" spans="56:56">
      <c r="BD3775" s="397"/>
    </row>
    <row r="3776" spans="56:56">
      <c r="BD3776" s="397"/>
    </row>
    <row r="3777" spans="56:56">
      <c r="BD3777" s="397"/>
    </row>
    <row r="3778" spans="56:56">
      <c r="BD3778" s="397"/>
    </row>
    <row r="3779" spans="56:56">
      <c r="BD3779" s="397"/>
    </row>
    <row r="3780" spans="56:56">
      <c r="BD3780" s="397"/>
    </row>
    <row r="3781" spans="56:56">
      <c r="BD3781" s="397"/>
    </row>
    <row r="3782" spans="56:56">
      <c r="BD3782" s="397"/>
    </row>
    <row r="3783" spans="56:56">
      <c r="BD3783" s="397"/>
    </row>
    <row r="3784" spans="56:56">
      <c r="BD3784" s="397"/>
    </row>
    <row r="3785" spans="56:56">
      <c r="BD3785" s="397"/>
    </row>
    <row r="3786" spans="56:56">
      <c r="BD3786" s="397"/>
    </row>
    <row r="3787" spans="56:56">
      <c r="BD3787" s="397"/>
    </row>
    <row r="3788" spans="56:56">
      <c r="BD3788" s="397"/>
    </row>
    <row r="3789" spans="56:56">
      <c r="BD3789" s="397"/>
    </row>
    <row r="3790" spans="56:56">
      <c r="BD3790" s="397"/>
    </row>
    <row r="3791" spans="56:56">
      <c r="BD3791" s="397"/>
    </row>
    <row r="3792" spans="56:56">
      <c r="BD3792" s="397"/>
    </row>
    <row r="3793" spans="56:56">
      <c r="BD3793" s="397"/>
    </row>
    <row r="3794" spans="56:56">
      <c r="BD3794" s="397"/>
    </row>
    <row r="3795" spans="56:56">
      <c r="BD3795" s="397"/>
    </row>
    <row r="3796" spans="56:56">
      <c r="BD3796" s="397"/>
    </row>
    <row r="3797" spans="56:56">
      <c r="BD3797" s="397"/>
    </row>
    <row r="3798" spans="56:56">
      <c r="BD3798" s="397"/>
    </row>
    <row r="3799" spans="56:56">
      <c r="BD3799" s="397"/>
    </row>
    <row r="3800" spans="56:56">
      <c r="BD3800" s="397"/>
    </row>
    <row r="3801" spans="56:56">
      <c r="BD3801" s="397"/>
    </row>
    <row r="3802" spans="56:56">
      <c r="BD3802" s="397"/>
    </row>
    <row r="3803" spans="56:56">
      <c r="BD3803" s="397"/>
    </row>
    <row r="3804" spans="56:56">
      <c r="BD3804" s="397"/>
    </row>
    <row r="3805" spans="56:56">
      <c r="BD3805" s="397"/>
    </row>
    <row r="3806" spans="56:56">
      <c r="BD3806" s="397"/>
    </row>
    <row r="3807" spans="56:56">
      <c r="BD3807" s="397"/>
    </row>
    <row r="3808" spans="56:56">
      <c r="BD3808" s="397"/>
    </row>
    <row r="3809" spans="56:56">
      <c r="BD3809" s="397"/>
    </row>
    <row r="3810" spans="56:56">
      <c r="BD3810" s="397"/>
    </row>
    <row r="3811" spans="56:56">
      <c r="BD3811" s="397"/>
    </row>
    <row r="3812" spans="56:56">
      <c r="BD3812" s="397"/>
    </row>
    <row r="3813" spans="56:56">
      <c r="BD3813" s="397"/>
    </row>
    <row r="3814" spans="56:56">
      <c r="BD3814" s="397"/>
    </row>
    <row r="3815" spans="56:56">
      <c r="BD3815" s="397"/>
    </row>
    <row r="3816" spans="56:56">
      <c r="BD3816" s="397"/>
    </row>
    <row r="3817" spans="56:56">
      <c r="BD3817" s="397"/>
    </row>
    <row r="3818" spans="56:56">
      <c r="BD3818" s="397"/>
    </row>
    <row r="3819" spans="56:56">
      <c r="BD3819" s="397"/>
    </row>
    <row r="3820" spans="56:56">
      <c r="BD3820" s="397"/>
    </row>
    <row r="3821" spans="56:56">
      <c r="BD3821" s="397"/>
    </row>
    <row r="3822" spans="56:56">
      <c r="BD3822" s="397"/>
    </row>
    <row r="3823" spans="56:56">
      <c r="BD3823" s="397"/>
    </row>
    <row r="3824" spans="56:56">
      <c r="BD3824" s="397"/>
    </row>
    <row r="3825" spans="56:56">
      <c r="BD3825" s="397"/>
    </row>
    <row r="3826" spans="56:56">
      <c r="BD3826" s="397"/>
    </row>
    <row r="3827" spans="56:56">
      <c r="BD3827" s="397"/>
    </row>
    <row r="3828" spans="56:56">
      <c r="BD3828" s="397"/>
    </row>
    <row r="3829" spans="56:56">
      <c r="BD3829" s="397"/>
    </row>
    <row r="3830" spans="56:56">
      <c r="BD3830" s="397"/>
    </row>
    <row r="3831" spans="56:56">
      <c r="BD3831" s="397"/>
    </row>
    <row r="3832" spans="56:56">
      <c r="BD3832" s="397"/>
    </row>
    <row r="3833" spans="56:56">
      <c r="BD3833" s="397"/>
    </row>
    <row r="3834" spans="56:56">
      <c r="BD3834" s="397"/>
    </row>
    <row r="3835" spans="56:56">
      <c r="BD3835" s="397"/>
    </row>
    <row r="3836" spans="56:56">
      <c r="BD3836" s="397"/>
    </row>
    <row r="3837" spans="56:56">
      <c r="BD3837" s="397"/>
    </row>
    <row r="3838" spans="56:56">
      <c r="BD3838" s="397"/>
    </row>
    <row r="3839" spans="56:56">
      <c r="BD3839" s="397"/>
    </row>
    <row r="3840" spans="56:56">
      <c r="BD3840" s="397"/>
    </row>
    <row r="3841" spans="56:56">
      <c r="BD3841" s="397"/>
    </row>
    <row r="3842" spans="56:56">
      <c r="BD3842" s="397"/>
    </row>
    <row r="3843" spans="56:56">
      <c r="BD3843" s="397"/>
    </row>
    <row r="3844" spans="56:56">
      <c r="BD3844" s="397"/>
    </row>
    <row r="3845" spans="56:56">
      <c r="BD3845" s="397"/>
    </row>
    <row r="3846" spans="56:56">
      <c r="BD3846" s="397"/>
    </row>
    <row r="3847" spans="56:56">
      <c r="BD3847" s="397"/>
    </row>
    <row r="3848" spans="56:56">
      <c r="BD3848" s="397"/>
    </row>
    <row r="3849" spans="56:56">
      <c r="BD3849" s="397"/>
    </row>
    <row r="3850" spans="56:56">
      <c r="BD3850" s="397"/>
    </row>
    <row r="3851" spans="56:56">
      <c r="BD3851" s="397"/>
    </row>
    <row r="3852" spans="56:56">
      <c r="BD3852" s="397"/>
    </row>
    <row r="3853" spans="56:56">
      <c r="BD3853" s="397"/>
    </row>
    <row r="3854" spans="56:56">
      <c r="BD3854" s="397"/>
    </row>
    <row r="3855" spans="56:56">
      <c r="BD3855" s="397"/>
    </row>
    <row r="3856" spans="56:56">
      <c r="BD3856" s="397"/>
    </row>
    <row r="3857" spans="56:56">
      <c r="BD3857" s="397"/>
    </row>
    <row r="3858" spans="56:56">
      <c r="BD3858" s="397"/>
    </row>
    <row r="3859" spans="56:56">
      <c r="BD3859" s="397"/>
    </row>
    <row r="3860" spans="56:56">
      <c r="BD3860" s="397"/>
    </row>
    <row r="3861" spans="56:56">
      <c r="BD3861" s="397"/>
    </row>
    <row r="3862" spans="56:56">
      <c r="BD3862" s="397"/>
    </row>
    <row r="3863" spans="56:56">
      <c r="BD3863" s="397"/>
    </row>
    <row r="3864" spans="56:56">
      <c r="BD3864" s="397"/>
    </row>
    <row r="3865" spans="56:56">
      <c r="BD3865" s="397"/>
    </row>
    <row r="3866" spans="56:56">
      <c r="BD3866" s="397"/>
    </row>
    <row r="3867" spans="56:56">
      <c r="BD3867" s="397"/>
    </row>
    <row r="3868" spans="56:56">
      <c r="BD3868" s="397"/>
    </row>
    <row r="3869" spans="56:56">
      <c r="BD3869" s="397"/>
    </row>
    <row r="3870" spans="56:56">
      <c r="BD3870" s="397"/>
    </row>
    <row r="3871" spans="56:56">
      <c r="BD3871" s="397"/>
    </row>
    <row r="3872" spans="56:56">
      <c r="BD3872" s="397"/>
    </row>
    <row r="3873" spans="56:56">
      <c r="BD3873" s="397"/>
    </row>
    <row r="3874" spans="56:56">
      <c r="BD3874" s="397"/>
    </row>
    <row r="3875" spans="56:56">
      <c r="BD3875" s="397"/>
    </row>
    <row r="3876" spans="56:56">
      <c r="BD3876" s="397"/>
    </row>
    <row r="3877" spans="56:56">
      <c r="BD3877" s="397"/>
    </row>
    <row r="3878" spans="56:56">
      <c r="BD3878" s="397"/>
    </row>
    <row r="3879" spans="56:56">
      <c r="BD3879" s="397"/>
    </row>
    <row r="3880" spans="56:56">
      <c r="BD3880" s="397"/>
    </row>
    <row r="3881" spans="56:56">
      <c r="BD3881" s="397"/>
    </row>
    <row r="3882" spans="56:56">
      <c r="BD3882" s="397"/>
    </row>
    <row r="3883" spans="56:56">
      <c r="BD3883" s="397"/>
    </row>
    <row r="3884" spans="56:56">
      <c r="BD3884" s="397"/>
    </row>
    <row r="3885" spans="56:56">
      <c r="BD3885" s="397"/>
    </row>
    <row r="3886" spans="56:56">
      <c r="BD3886" s="397"/>
    </row>
    <row r="3887" spans="56:56">
      <c r="BD3887" s="397"/>
    </row>
    <row r="3888" spans="56:56">
      <c r="BD3888" s="397"/>
    </row>
    <row r="3889" spans="56:56">
      <c r="BD3889" s="397"/>
    </row>
    <row r="3890" spans="56:56">
      <c r="BD3890" s="397"/>
    </row>
    <row r="3891" spans="56:56">
      <c r="BD3891" s="397"/>
    </row>
    <row r="3892" spans="56:56">
      <c r="BD3892" s="397"/>
    </row>
    <row r="3893" spans="56:56">
      <c r="BD3893" s="397"/>
    </row>
    <row r="3894" spans="56:56">
      <c r="BD3894" s="397"/>
    </row>
    <row r="3895" spans="56:56">
      <c r="BD3895" s="397"/>
    </row>
    <row r="3896" spans="56:56">
      <c r="BD3896" s="397"/>
    </row>
    <row r="3897" spans="56:56">
      <c r="BD3897" s="397"/>
    </row>
    <row r="3898" spans="56:56">
      <c r="BD3898" s="397"/>
    </row>
    <row r="3899" spans="56:56">
      <c r="BD3899" s="397"/>
    </row>
    <row r="3900" spans="56:56">
      <c r="BD3900" s="397"/>
    </row>
    <row r="3901" spans="56:56">
      <c r="BD3901" s="397"/>
    </row>
    <row r="3902" spans="56:56">
      <c r="BD3902" s="397"/>
    </row>
    <row r="3903" spans="56:56">
      <c r="BD3903" s="397"/>
    </row>
    <row r="3904" spans="56:56">
      <c r="BD3904" s="397"/>
    </row>
    <row r="3905" spans="56:56">
      <c r="BD3905" s="397"/>
    </row>
    <row r="3906" spans="56:56">
      <c r="BD3906" s="397"/>
    </row>
    <row r="3907" spans="56:56">
      <c r="BD3907" s="397"/>
    </row>
    <row r="3908" spans="56:56">
      <c r="BD3908" s="397"/>
    </row>
    <row r="3909" spans="56:56">
      <c r="BD3909" s="397"/>
    </row>
    <row r="3910" spans="56:56">
      <c r="BD3910" s="397"/>
    </row>
    <row r="3911" spans="56:56">
      <c r="BD3911" s="397"/>
    </row>
    <row r="3912" spans="56:56">
      <c r="BD3912" s="397"/>
    </row>
    <row r="3913" spans="56:56">
      <c r="BD3913" s="397"/>
    </row>
    <row r="3914" spans="56:56">
      <c r="BD3914" s="397"/>
    </row>
    <row r="3915" spans="56:56">
      <c r="BD3915" s="397"/>
    </row>
    <row r="3916" spans="56:56">
      <c r="BD3916" s="397"/>
    </row>
    <row r="3917" spans="56:56">
      <c r="BD3917" s="397"/>
    </row>
    <row r="3918" spans="56:56">
      <c r="BD3918" s="397"/>
    </row>
    <row r="3919" spans="56:56">
      <c r="BD3919" s="397"/>
    </row>
    <row r="3920" spans="56:56">
      <c r="BD3920" s="397"/>
    </row>
    <row r="3921" spans="56:56">
      <c r="BD3921" s="397"/>
    </row>
    <row r="3922" spans="56:56">
      <c r="BD3922" s="397"/>
    </row>
    <row r="3923" spans="56:56">
      <c r="BD3923" s="397"/>
    </row>
    <row r="3924" spans="56:56">
      <c r="BD3924" s="397"/>
    </row>
    <row r="3925" spans="56:56">
      <c r="BD3925" s="397"/>
    </row>
    <row r="3926" spans="56:56">
      <c r="BD3926" s="397"/>
    </row>
    <row r="3927" spans="56:56">
      <c r="BD3927" s="397"/>
    </row>
    <row r="3928" spans="56:56">
      <c r="BD3928" s="397"/>
    </row>
    <row r="3929" spans="56:56">
      <c r="BD3929" s="397"/>
    </row>
    <row r="3930" spans="56:56">
      <c r="BD3930" s="397"/>
    </row>
    <row r="3931" spans="56:56">
      <c r="BD3931" s="397"/>
    </row>
    <row r="3932" spans="56:56">
      <c r="BD3932" s="397"/>
    </row>
    <row r="3933" spans="56:56">
      <c r="BD3933" s="397"/>
    </row>
    <row r="3934" spans="56:56">
      <c r="BD3934" s="397"/>
    </row>
    <row r="3935" spans="56:56">
      <c r="BD3935" s="397"/>
    </row>
    <row r="3936" spans="56:56">
      <c r="BD3936" s="397"/>
    </row>
    <row r="3937" spans="56:56">
      <c r="BD3937" s="397"/>
    </row>
    <row r="3938" spans="56:56">
      <c r="BD3938" s="397"/>
    </row>
    <row r="3939" spans="56:56">
      <c r="BD3939" s="397"/>
    </row>
    <row r="3940" spans="56:56">
      <c r="BD3940" s="397"/>
    </row>
    <row r="3941" spans="56:56">
      <c r="BD3941" s="397"/>
    </row>
    <row r="3942" spans="56:56">
      <c r="BD3942" s="397"/>
    </row>
    <row r="3943" spans="56:56">
      <c r="BD3943" s="397"/>
    </row>
    <row r="3944" spans="56:56">
      <c r="BD3944" s="397"/>
    </row>
    <row r="3945" spans="56:56">
      <c r="BD3945" s="397"/>
    </row>
    <row r="3946" spans="56:56">
      <c r="BD3946" s="397"/>
    </row>
    <row r="3947" spans="56:56">
      <c r="BD3947" s="397"/>
    </row>
    <row r="3948" spans="56:56">
      <c r="BD3948" s="397"/>
    </row>
    <row r="3949" spans="56:56">
      <c r="BD3949" s="397"/>
    </row>
    <row r="3950" spans="56:56">
      <c r="BD3950" s="397"/>
    </row>
    <row r="3951" spans="56:56">
      <c r="BD3951" s="397"/>
    </row>
    <row r="3952" spans="56:56">
      <c r="BD3952" s="397"/>
    </row>
    <row r="3953" spans="56:56">
      <c r="BD3953" s="397"/>
    </row>
    <row r="3954" spans="56:56">
      <c r="BD3954" s="397"/>
    </row>
    <row r="3955" spans="56:56">
      <c r="BD3955" s="397"/>
    </row>
    <row r="3956" spans="56:56">
      <c r="BD3956" s="397"/>
    </row>
    <row r="3957" spans="56:56">
      <c r="BD3957" s="397"/>
    </row>
    <row r="3958" spans="56:56">
      <c r="BD3958" s="397"/>
    </row>
    <row r="3959" spans="56:56">
      <c r="BD3959" s="397"/>
    </row>
    <row r="3960" spans="56:56">
      <c r="BD3960" s="397"/>
    </row>
    <row r="3961" spans="56:56">
      <c r="BD3961" s="397"/>
    </row>
    <row r="3962" spans="56:56">
      <c r="BD3962" s="397"/>
    </row>
    <row r="3963" spans="56:56">
      <c r="BD3963" s="397"/>
    </row>
    <row r="3964" spans="56:56">
      <c r="BD3964" s="397"/>
    </row>
    <row r="3965" spans="56:56">
      <c r="BD3965" s="397"/>
    </row>
    <row r="3966" spans="56:56">
      <c r="BD3966" s="397"/>
    </row>
    <row r="3967" spans="56:56">
      <c r="BD3967" s="397"/>
    </row>
    <row r="3968" spans="56:56">
      <c r="BD3968" s="397"/>
    </row>
    <row r="3969" spans="56:56">
      <c r="BD3969" s="397"/>
    </row>
    <row r="3970" spans="56:56">
      <c r="BD3970" s="397"/>
    </row>
    <row r="3971" spans="56:56">
      <c r="BD3971" s="397"/>
    </row>
    <row r="3972" spans="56:56">
      <c r="BD3972" s="397"/>
    </row>
    <row r="3973" spans="56:56">
      <c r="BD3973" s="397"/>
    </row>
    <row r="3974" spans="56:56">
      <c r="BD3974" s="397"/>
    </row>
    <row r="3975" spans="56:56">
      <c r="BD3975" s="397"/>
    </row>
    <row r="3976" spans="56:56">
      <c r="BD3976" s="397"/>
    </row>
    <row r="3977" spans="56:56">
      <c r="BD3977" s="397"/>
    </row>
    <row r="3978" spans="56:56">
      <c r="BD3978" s="397"/>
    </row>
    <row r="3979" spans="56:56">
      <c r="BD3979" s="397"/>
    </row>
    <row r="3980" spans="56:56">
      <c r="BD3980" s="397"/>
    </row>
    <row r="3981" spans="56:56">
      <c r="BD3981" s="397"/>
    </row>
    <row r="3982" spans="56:56">
      <c r="BD3982" s="397"/>
    </row>
    <row r="3983" spans="56:56">
      <c r="BD3983" s="397"/>
    </row>
    <row r="3984" spans="56:56">
      <c r="BD3984" s="397"/>
    </row>
    <row r="3985" spans="56:56">
      <c r="BD3985" s="397"/>
    </row>
    <row r="3986" spans="56:56">
      <c r="BD3986" s="397"/>
    </row>
    <row r="3987" spans="56:56">
      <c r="BD3987" s="397"/>
    </row>
    <row r="3988" spans="56:56">
      <c r="BD3988" s="397"/>
    </row>
    <row r="3989" spans="56:56">
      <c r="BD3989" s="397"/>
    </row>
    <row r="3990" spans="56:56">
      <c r="BD3990" s="397"/>
    </row>
    <row r="3991" spans="56:56">
      <c r="BD3991" s="397"/>
    </row>
    <row r="3992" spans="56:56">
      <c r="BD3992" s="397"/>
    </row>
    <row r="3993" spans="56:56">
      <c r="BD3993" s="397"/>
    </row>
    <row r="3994" spans="56:56">
      <c r="BD3994" s="397"/>
    </row>
    <row r="3995" spans="56:56">
      <c r="BD3995" s="397"/>
    </row>
    <row r="3996" spans="56:56">
      <c r="BD3996" s="397"/>
    </row>
    <row r="3997" spans="56:56">
      <c r="BD3997" s="397"/>
    </row>
    <row r="3998" spans="56:56">
      <c r="BD3998" s="397"/>
    </row>
    <row r="3999" spans="56:56">
      <c r="BD3999" s="397"/>
    </row>
    <row r="4000" spans="56:56">
      <c r="BD4000" s="397"/>
    </row>
    <row r="4001" spans="56:56">
      <c r="BD4001" s="397"/>
    </row>
    <row r="4002" spans="56:56">
      <c r="BD4002" s="397"/>
    </row>
    <row r="4003" spans="56:56">
      <c r="BD4003" s="397"/>
    </row>
    <row r="4004" spans="56:56">
      <c r="BD4004" s="397"/>
    </row>
    <row r="4005" spans="56:56">
      <c r="BD4005" s="397"/>
    </row>
    <row r="4006" spans="56:56">
      <c r="BD4006" s="397"/>
    </row>
    <row r="4007" spans="56:56">
      <c r="BD4007" s="397"/>
    </row>
    <row r="4008" spans="56:56">
      <c r="BD4008" s="397"/>
    </row>
    <row r="4009" spans="56:56">
      <c r="BD4009" s="397"/>
    </row>
    <row r="4010" spans="56:56">
      <c r="BD4010" s="397"/>
    </row>
    <row r="4011" spans="56:56">
      <c r="BD4011" s="397"/>
    </row>
    <row r="4012" spans="56:56">
      <c r="BD4012" s="397"/>
    </row>
    <row r="4013" spans="56:56">
      <c r="BD4013" s="397"/>
    </row>
    <row r="4014" spans="56:56">
      <c r="BD4014" s="397"/>
    </row>
    <row r="4015" spans="56:56">
      <c r="BD4015" s="397"/>
    </row>
    <row r="4016" spans="56:56">
      <c r="BD4016" s="397"/>
    </row>
    <row r="4017" spans="56:56">
      <c r="BD4017" s="397"/>
    </row>
    <row r="4018" spans="56:56">
      <c r="BD4018" s="397"/>
    </row>
    <row r="4019" spans="56:56">
      <c r="BD4019" s="397"/>
    </row>
    <row r="4020" spans="56:56">
      <c r="BD4020" s="397"/>
    </row>
    <row r="4021" spans="56:56">
      <c r="BD4021" s="397"/>
    </row>
    <row r="4022" spans="56:56">
      <c r="BD4022" s="397"/>
    </row>
    <row r="4023" spans="56:56">
      <c r="BD4023" s="397"/>
    </row>
    <row r="4024" spans="56:56">
      <c r="BD4024" s="397"/>
    </row>
    <row r="4025" spans="56:56">
      <c r="BD4025" s="397"/>
    </row>
    <row r="4026" spans="56:56">
      <c r="BD4026" s="397"/>
    </row>
    <row r="4027" spans="56:56">
      <c r="BD4027" s="397"/>
    </row>
    <row r="4028" spans="56:56">
      <c r="BD4028" s="397"/>
    </row>
    <row r="4029" spans="56:56">
      <c r="BD4029" s="397"/>
    </row>
    <row r="4030" spans="56:56">
      <c r="BD4030" s="397"/>
    </row>
    <row r="4031" spans="56:56">
      <c r="BD4031" s="397"/>
    </row>
    <row r="4032" spans="56:56">
      <c r="BD4032" s="397"/>
    </row>
    <row r="4033" spans="56:56">
      <c r="BD4033" s="397"/>
    </row>
    <row r="4034" spans="56:56">
      <c r="BD4034" s="397"/>
    </row>
    <row r="4035" spans="56:56">
      <c r="BD4035" s="397"/>
    </row>
    <row r="4036" spans="56:56">
      <c r="BD4036" s="397"/>
    </row>
    <row r="4037" spans="56:56">
      <c r="BD4037" s="397"/>
    </row>
    <row r="4038" spans="56:56">
      <c r="BD4038" s="397"/>
    </row>
    <row r="4039" spans="56:56">
      <c r="BD4039" s="397"/>
    </row>
    <row r="4040" spans="56:56">
      <c r="BD4040" s="397"/>
    </row>
    <row r="4041" spans="56:56">
      <c r="BD4041" s="397"/>
    </row>
    <row r="4042" spans="56:56">
      <c r="BD4042" s="397"/>
    </row>
    <row r="4043" spans="56:56">
      <c r="BD4043" s="397"/>
    </row>
    <row r="4044" spans="56:56">
      <c r="BD4044" s="397"/>
    </row>
    <row r="4045" spans="56:56">
      <c r="BD4045" s="397"/>
    </row>
    <row r="4046" spans="56:56">
      <c r="BD4046" s="397"/>
    </row>
    <row r="4047" spans="56:56">
      <c r="BD4047" s="397"/>
    </row>
    <row r="4048" spans="56:56">
      <c r="BD4048" s="397"/>
    </row>
    <row r="4049" spans="56:56">
      <c r="BD4049" s="397"/>
    </row>
    <row r="4050" spans="56:56">
      <c r="BD4050" s="397"/>
    </row>
    <row r="4051" spans="56:56">
      <c r="BD4051" s="397"/>
    </row>
    <row r="4052" spans="56:56">
      <c r="BD4052" s="397"/>
    </row>
    <row r="4053" spans="56:56">
      <c r="BD4053" s="397"/>
    </row>
    <row r="4054" spans="56:56">
      <c r="BD4054" s="397"/>
    </row>
    <row r="4055" spans="56:56">
      <c r="BD4055" s="397"/>
    </row>
    <row r="4056" spans="56:56">
      <c r="BD4056" s="397"/>
    </row>
    <row r="4057" spans="56:56">
      <c r="BD4057" s="397"/>
    </row>
    <row r="4058" spans="56:56">
      <c r="BD4058" s="397"/>
    </row>
    <row r="4059" spans="56:56">
      <c r="BD4059" s="397"/>
    </row>
    <row r="4060" spans="56:56">
      <c r="BD4060" s="397"/>
    </row>
    <row r="4061" spans="56:56">
      <c r="BD4061" s="397"/>
    </row>
    <row r="4062" spans="56:56">
      <c r="BD4062" s="397"/>
    </row>
    <row r="4063" spans="56:56">
      <c r="BD4063" s="397"/>
    </row>
    <row r="4064" spans="56:56">
      <c r="BD4064" s="397"/>
    </row>
    <row r="4065" spans="56:56">
      <c r="BD4065" s="397"/>
    </row>
    <row r="4066" spans="56:56">
      <c r="BD4066" s="397"/>
    </row>
    <row r="4067" spans="56:56">
      <c r="BD4067" s="397"/>
    </row>
    <row r="4068" spans="56:56">
      <c r="BD4068" s="397"/>
    </row>
    <row r="4069" spans="56:56">
      <c r="BD4069" s="397"/>
    </row>
    <row r="4070" spans="56:56">
      <c r="BD4070" s="397"/>
    </row>
    <row r="4071" spans="56:56">
      <c r="BD4071" s="397"/>
    </row>
    <row r="4072" spans="56:56">
      <c r="BD4072" s="397"/>
    </row>
    <row r="4073" spans="56:56">
      <c r="BD4073" s="397"/>
    </row>
    <row r="4074" spans="56:56">
      <c r="BD4074" s="397"/>
    </row>
    <row r="4075" spans="56:56">
      <c r="BD4075" s="397"/>
    </row>
    <row r="4076" spans="56:56">
      <c r="BD4076" s="397"/>
    </row>
    <row r="4077" spans="56:56">
      <c r="BD4077" s="397"/>
    </row>
    <row r="4078" spans="56:56">
      <c r="BD4078" s="397"/>
    </row>
    <row r="4079" spans="56:56">
      <c r="BD4079" s="397"/>
    </row>
    <row r="4080" spans="56:56">
      <c r="BD4080" s="397"/>
    </row>
    <row r="4081" spans="56:56">
      <c r="BD4081" s="397"/>
    </row>
    <row r="4082" spans="56:56">
      <c r="BD4082" s="397"/>
    </row>
    <row r="4083" spans="56:56">
      <c r="BD4083" s="397"/>
    </row>
    <row r="4084" spans="56:56">
      <c r="BD4084" s="397"/>
    </row>
    <row r="4085" spans="56:56">
      <c r="BD4085" s="397"/>
    </row>
    <row r="4086" spans="56:56">
      <c r="BD4086" s="397"/>
    </row>
    <row r="4087" spans="56:56">
      <c r="BD4087" s="397"/>
    </row>
    <row r="4088" spans="56:56">
      <c r="BD4088" s="397"/>
    </row>
    <row r="4089" spans="56:56">
      <c r="BD4089" s="397"/>
    </row>
    <row r="4090" spans="56:56">
      <c r="BD4090" s="397"/>
    </row>
    <row r="4091" spans="56:56">
      <c r="BD4091" s="397"/>
    </row>
    <row r="4092" spans="56:56">
      <c r="BD4092" s="397"/>
    </row>
    <row r="4093" spans="56:56">
      <c r="BD4093" s="397"/>
    </row>
    <row r="4094" spans="56:56">
      <c r="BD4094" s="397"/>
    </row>
    <row r="4095" spans="56:56">
      <c r="BD4095" s="397"/>
    </row>
    <row r="4096" spans="56:56">
      <c r="BD4096" s="397"/>
    </row>
    <row r="4097" spans="56:56">
      <c r="BD4097" s="397"/>
    </row>
    <row r="4098" spans="56:56">
      <c r="BD4098" s="397"/>
    </row>
    <row r="4099" spans="56:56">
      <c r="BD4099" s="397"/>
    </row>
    <row r="4100" spans="56:56">
      <c r="BD4100" s="397"/>
    </row>
    <row r="4101" spans="56:56">
      <c r="BD4101" s="397"/>
    </row>
    <row r="4102" spans="56:56">
      <c r="BD4102" s="397"/>
    </row>
    <row r="4103" spans="56:56">
      <c r="BD4103" s="397"/>
    </row>
    <row r="4104" spans="56:56">
      <c r="BD4104" s="397"/>
    </row>
    <row r="4105" spans="56:56">
      <c r="BD4105" s="397"/>
    </row>
    <row r="4106" spans="56:56">
      <c r="BD4106" s="397"/>
    </row>
    <row r="4107" spans="56:56">
      <c r="BD4107" s="397"/>
    </row>
    <row r="4108" spans="56:56">
      <c r="BD4108" s="397"/>
    </row>
    <row r="4109" spans="56:56">
      <c r="BD4109" s="397"/>
    </row>
    <row r="4110" spans="56:56">
      <c r="BD4110" s="397"/>
    </row>
    <row r="4111" spans="56:56">
      <c r="BD4111" s="397"/>
    </row>
    <row r="4112" spans="56:56">
      <c r="BD4112" s="397"/>
    </row>
    <row r="4113" spans="56:56">
      <c r="BD4113" s="397"/>
    </row>
    <row r="4114" spans="56:56">
      <c r="BD4114" s="397"/>
    </row>
    <row r="4115" spans="56:56">
      <c r="BD4115" s="397"/>
    </row>
    <row r="4116" spans="56:56">
      <c r="BD4116" s="397"/>
    </row>
    <row r="4117" spans="56:56">
      <c r="BD4117" s="397"/>
    </row>
    <row r="4118" spans="56:56">
      <c r="BD4118" s="397"/>
    </row>
    <row r="4119" spans="56:56">
      <c r="BD4119" s="397"/>
    </row>
    <row r="4120" spans="56:56">
      <c r="BD4120" s="397"/>
    </row>
    <row r="4121" spans="56:56">
      <c r="BD4121" s="397"/>
    </row>
    <row r="4122" spans="56:56">
      <c r="BD4122" s="397"/>
    </row>
    <row r="4123" spans="56:56">
      <c r="BD4123" s="397"/>
    </row>
    <row r="4124" spans="56:56">
      <c r="BD4124" s="397"/>
    </row>
    <row r="4125" spans="56:56">
      <c r="BD4125" s="397"/>
    </row>
    <row r="4126" spans="56:56">
      <c r="BD4126" s="397"/>
    </row>
    <row r="4127" spans="56:56">
      <c r="BD4127" s="397"/>
    </row>
    <row r="4128" spans="56:56">
      <c r="BD4128" s="397"/>
    </row>
    <row r="4129" spans="56:56">
      <c r="BD4129" s="397"/>
    </row>
    <row r="4130" spans="56:56">
      <c r="BD4130" s="397"/>
    </row>
    <row r="4131" spans="56:56">
      <c r="BD4131" s="397"/>
    </row>
    <row r="4132" spans="56:56">
      <c r="BD4132" s="397"/>
    </row>
    <row r="4133" spans="56:56">
      <c r="BD4133" s="397"/>
    </row>
    <row r="4134" spans="56:56">
      <c r="BD4134" s="397"/>
    </row>
    <row r="4135" spans="56:56">
      <c r="BD4135" s="397"/>
    </row>
    <row r="4136" spans="56:56">
      <c r="BD4136" s="397"/>
    </row>
    <row r="4137" spans="56:56">
      <c r="BD4137" s="397"/>
    </row>
    <row r="4138" spans="56:56">
      <c r="BD4138" s="397"/>
    </row>
    <row r="4139" spans="56:56">
      <c r="BD4139" s="397"/>
    </row>
    <row r="4140" spans="56:56">
      <c r="BD4140" s="397"/>
    </row>
    <row r="4141" spans="56:56">
      <c r="BD4141" s="397"/>
    </row>
    <row r="4142" spans="56:56">
      <c r="BD4142" s="397"/>
    </row>
    <row r="4143" spans="56:56">
      <c r="BD4143" s="397"/>
    </row>
    <row r="4144" spans="56:56">
      <c r="BD4144" s="397"/>
    </row>
    <row r="4145" spans="56:56">
      <c r="BD4145" s="397"/>
    </row>
    <row r="4146" spans="56:56">
      <c r="BD4146" s="397"/>
    </row>
    <row r="4147" spans="56:56">
      <c r="BD4147" s="397"/>
    </row>
    <row r="4148" spans="56:56">
      <c r="BD4148" s="397"/>
    </row>
    <row r="4149" spans="56:56">
      <c r="BD4149" s="397"/>
    </row>
    <row r="4150" spans="56:56">
      <c r="BD4150" s="397"/>
    </row>
    <row r="4151" spans="56:56">
      <c r="BD4151" s="397"/>
    </row>
    <row r="4152" spans="56:56">
      <c r="BD4152" s="397"/>
    </row>
    <row r="4153" spans="56:56">
      <c r="BD4153" s="397"/>
    </row>
    <row r="4154" spans="56:56">
      <c r="BD4154" s="397"/>
    </row>
    <row r="4155" spans="56:56">
      <c r="BD4155" s="397"/>
    </row>
    <row r="4156" spans="56:56">
      <c r="BD4156" s="397"/>
    </row>
    <row r="4157" spans="56:56">
      <c r="BD4157" s="397"/>
    </row>
    <row r="4158" spans="56:56">
      <c r="BD4158" s="397"/>
    </row>
    <row r="4159" spans="56:56">
      <c r="BD4159" s="397"/>
    </row>
    <row r="4160" spans="56:56">
      <c r="BD4160" s="397"/>
    </row>
    <row r="4161" spans="56:56">
      <c r="BD4161" s="397"/>
    </row>
    <row r="4162" spans="56:56">
      <c r="BD4162" s="397"/>
    </row>
    <row r="4163" spans="56:56">
      <c r="BD4163" s="397"/>
    </row>
    <row r="4164" spans="56:56">
      <c r="BD4164" s="397"/>
    </row>
    <row r="4165" spans="56:56">
      <c r="BD4165" s="397"/>
    </row>
    <row r="4166" spans="56:56">
      <c r="BD4166" s="397"/>
    </row>
    <row r="4167" spans="56:56">
      <c r="BD4167" s="397"/>
    </row>
    <row r="4168" spans="56:56">
      <c r="BD4168" s="397"/>
    </row>
    <row r="4169" spans="56:56">
      <c r="BD4169" s="397"/>
    </row>
    <row r="4170" spans="56:56">
      <c r="BD4170" s="397"/>
    </row>
    <row r="4171" spans="56:56">
      <c r="BD4171" s="397"/>
    </row>
    <row r="4172" spans="56:56">
      <c r="BD4172" s="397"/>
    </row>
    <row r="4173" spans="56:56">
      <c r="BD4173" s="397"/>
    </row>
    <row r="4174" spans="56:56">
      <c r="BD4174" s="397"/>
    </row>
    <row r="4175" spans="56:56">
      <c r="BD4175" s="397"/>
    </row>
    <row r="4176" spans="56:56">
      <c r="BD4176" s="397"/>
    </row>
    <row r="4177" spans="56:56">
      <c r="BD4177" s="397"/>
    </row>
    <row r="4178" spans="56:56">
      <c r="BD4178" s="397"/>
    </row>
    <row r="4179" spans="56:56">
      <c r="BD4179" s="397"/>
    </row>
    <row r="4180" spans="56:56">
      <c r="BD4180" s="397"/>
    </row>
    <row r="4181" spans="56:56">
      <c r="BD4181" s="397"/>
    </row>
    <row r="4182" spans="56:56">
      <c r="BD4182" s="397"/>
    </row>
    <row r="4183" spans="56:56">
      <c r="BD4183" s="397"/>
    </row>
    <row r="4184" spans="56:56">
      <c r="BD4184" s="397"/>
    </row>
    <row r="4185" spans="56:56">
      <c r="BD4185" s="397"/>
    </row>
    <row r="4186" spans="56:56">
      <c r="BD4186" s="397"/>
    </row>
    <row r="4187" spans="56:56">
      <c r="BD4187" s="397"/>
    </row>
    <row r="4188" spans="56:56">
      <c r="BD4188" s="397"/>
    </row>
    <row r="4189" spans="56:56">
      <c r="BD4189" s="397"/>
    </row>
    <row r="4190" spans="56:56">
      <c r="BD4190" s="397"/>
    </row>
    <row r="4191" spans="56:56">
      <c r="BD4191" s="397"/>
    </row>
    <row r="4192" spans="56:56">
      <c r="BD4192" s="397"/>
    </row>
    <row r="4193" spans="56:56">
      <c r="BD4193" s="397"/>
    </row>
    <row r="4194" spans="56:56">
      <c r="BD4194" s="397"/>
    </row>
    <row r="4195" spans="56:56">
      <c r="BD4195" s="397"/>
    </row>
    <row r="4196" spans="56:56">
      <c r="BD4196" s="397"/>
    </row>
    <row r="4197" spans="56:56">
      <c r="BD4197" s="397"/>
    </row>
    <row r="4198" spans="56:56">
      <c r="BD4198" s="397"/>
    </row>
    <row r="4199" spans="56:56">
      <c r="BD4199" s="397"/>
    </row>
    <row r="4200" spans="56:56">
      <c r="BD4200" s="397"/>
    </row>
    <row r="4201" spans="56:56">
      <c r="BD4201" s="397"/>
    </row>
    <row r="4202" spans="56:56">
      <c r="BD4202" s="397"/>
    </row>
    <row r="4203" spans="56:56">
      <c r="BD4203" s="397"/>
    </row>
    <row r="4204" spans="56:56">
      <c r="BD4204" s="397"/>
    </row>
    <row r="4205" spans="56:56">
      <c r="BD4205" s="397"/>
    </row>
    <row r="4206" spans="56:56">
      <c r="BD4206" s="397"/>
    </row>
    <row r="4207" spans="56:56">
      <c r="BD4207" s="397"/>
    </row>
    <row r="4208" spans="56:56">
      <c r="BD4208" s="397"/>
    </row>
    <row r="4209" spans="56:56">
      <c r="BD4209" s="397"/>
    </row>
    <row r="4210" spans="56:56">
      <c r="BD4210" s="397"/>
    </row>
    <row r="4211" spans="56:56">
      <c r="BD4211" s="397"/>
    </row>
    <row r="4212" spans="56:56">
      <c r="BD4212" s="397"/>
    </row>
    <row r="4213" spans="56:56">
      <c r="BD4213" s="397"/>
    </row>
    <row r="4214" spans="56:56">
      <c r="BD4214" s="397"/>
    </row>
    <row r="4215" spans="56:56">
      <c r="BD4215" s="397"/>
    </row>
    <row r="4216" spans="56:56">
      <c r="BD4216" s="397"/>
    </row>
    <row r="4217" spans="56:56">
      <c r="BD4217" s="397"/>
    </row>
    <row r="4218" spans="56:56">
      <c r="BD4218" s="397"/>
    </row>
    <row r="4219" spans="56:56">
      <c r="BD4219" s="397"/>
    </row>
    <row r="4220" spans="56:56">
      <c r="BD4220" s="397"/>
    </row>
    <row r="4221" spans="56:56">
      <c r="BD4221" s="397"/>
    </row>
    <row r="4222" spans="56:56">
      <c r="BD4222" s="397"/>
    </row>
    <row r="4223" spans="56:56">
      <c r="BD4223" s="397"/>
    </row>
    <row r="4224" spans="56:56">
      <c r="BD4224" s="397"/>
    </row>
    <row r="4225" spans="56:56">
      <c r="BD4225" s="397"/>
    </row>
    <row r="4226" spans="56:56">
      <c r="BD4226" s="397"/>
    </row>
    <row r="4227" spans="56:56">
      <c r="BD4227" s="397"/>
    </row>
    <row r="4228" spans="56:56">
      <c r="BD4228" s="397"/>
    </row>
    <row r="4229" spans="56:56">
      <c r="BD4229" s="397"/>
    </row>
    <row r="4230" spans="56:56">
      <c r="BD4230" s="397"/>
    </row>
    <row r="4231" spans="56:56">
      <c r="BD4231" s="397"/>
    </row>
    <row r="4232" spans="56:56">
      <c r="BD4232" s="397"/>
    </row>
    <row r="4233" spans="56:56">
      <c r="BD4233" s="397"/>
    </row>
    <row r="4234" spans="56:56">
      <c r="BD4234" s="397"/>
    </row>
    <row r="4235" spans="56:56">
      <c r="BD4235" s="397"/>
    </row>
    <row r="4236" spans="56:56">
      <c r="BD4236" s="397"/>
    </row>
    <row r="4237" spans="56:56">
      <c r="BD4237" s="397"/>
    </row>
    <row r="4238" spans="56:56">
      <c r="BD4238" s="397"/>
    </row>
    <row r="4239" spans="56:56">
      <c r="BD4239" s="397"/>
    </row>
    <row r="4240" spans="56:56">
      <c r="BD4240" s="397"/>
    </row>
    <row r="4241" spans="56:56">
      <c r="BD4241" s="397"/>
    </row>
    <row r="4242" spans="56:56">
      <c r="BD4242" s="397"/>
    </row>
    <row r="4243" spans="56:56">
      <c r="BD4243" s="397"/>
    </row>
    <row r="4244" spans="56:56">
      <c r="BD4244" s="397"/>
    </row>
    <row r="4245" spans="56:56">
      <c r="BD4245" s="397"/>
    </row>
    <row r="4246" spans="56:56">
      <c r="BD4246" s="397"/>
    </row>
    <row r="4247" spans="56:56">
      <c r="BD4247" s="397"/>
    </row>
    <row r="4248" spans="56:56">
      <c r="BD4248" s="397"/>
    </row>
    <row r="4249" spans="56:56">
      <c r="BD4249" s="397"/>
    </row>
    <row r="4250" spans="56:56">
      <c r="BD4250" s="397"/>
    </row>
    <row r="4251" spans="56:56">
      <c r="BD4251" s="397"/>
    </row>
    <row r="4252" spans="56:56">
      <c r="BD4252" s="397"/>
    </row>
    <row r="4253" spans="56:56">
      <c r="BD4253" s="397"/>
    </row>
    <row r="4254" spans="56:56">
      <c r="BD4254" s="397"/>
    </row>
    <row r="4255" spans="56:56">
      <c r="BD4255" s="397"/>
    </row>
    <row r="4256" spans="56:56">
      <c r="BD4256" s="397"/>
    </row>
    <row r="4257" spans="56:56">
      <c r="BD4257" s="397"/>
    </row>
    <row r="4258" spans="56:56">
      <c r="BD4258" s="397"/>
    </row>
    <row r="4259" spans="56:56">
      <c r="BD4259" s="397"/>
    </row>
    <row r="4260" spans="56:56">
      <c r="BD4260" s="397"/>
    </row>
    <row r="4261" spans="56:56">
      <c r="BD4261" s="397"/>
    </row>
    <row r="4262" spans="56:56">
      <c r="BD4262" s="397"/>
    </row>
    <row r="4263" spans="56:56">
      <c r="BD4263" s="397"/>
    </row>
    <row r="4264" spans="56:56">
      <c r="BD4264" s="397"/>
    </row>
    <row r="4265" spans="56:56">
      <c r="BD4265" s="397"/>
    </row>
    <row r="4266" spans="56:56">
      <c r="BD4266" s="397"/>
    </row>
    <row r="4267" spans="56:56">
      <c r="BD4267" s="397"/>
    </row>
    <row r="4268" spans="56:56">
      <c r="BD4268" s="397"/>
    </row>
    <row r="4269" spans="56:56">
      <c r="BD4269" s="397"/>
    </row>
    <row r="4270" spans="56:56">
      <c r="BD4270" s="397"/>
    </row>
    <row r="4271" spans="56:56">
      <c r="BD4271" s="397"/>
    </row>
    <row r="4272" spans="56:56">
      <c r="BD4272" s="397"/>
    </row>
    <row r="4273" spans="56:56">
      <c r="BD4273" s="397"/>
    </row>
    <row r="4274" spans="56:56">
      <c r="BD4274" s="397"/>
    </row>
    <row r="4275" spans="56:56">
      <c r="BD4275" s="397"/>
    </row>
    <row r="4276" spans="56:56">
      <c r="BD4276" s="397"/>
    </row>
    <row r="4277" spans="56:56">
      <c r="BD4277" s="397"/>
    </row>
    <row r="4278" spans="56:56">
      <c r="BD4278" s="397"/>
    </row>
    <row r="4279" spans="56:56">
      <c r="BD4279" s="397"/>
    </row>
    <row r="4280" spans="56:56">
      <c r="BD4280" s="397"/>
    </row>
    <row r="4281" spans="56:56">
      <c r="BD4281" s="397"/>
    </row>
    <row r="4282" spans="56:56">
      <c r="BD4282" s="397"/>
    </row>
    <row r="4283" spans="56:56">
      <c r="BD4283" s="397"/>
    </row>
    <row r="4284" spans="56:56">
      <c r="BD4284" s="397"/>
    </row>
    <row r="4285" spans="56:56">
      <c r="BD4285" s="397"/>
    </row>
    <row r="4286" spans="56:56">
      <c r="BD4286" s="397"/>
    </row>
    <row r="4287" spans="56:56">
      <c r="BD4287" s="397"/>
    </row>
    <row r="4288" spans="56:56">
      <c r="BD4288" s="397"/>
    </row>
    <row r="4289" spans="56:56">
      <c r="BD4289" s="397"/>
    </row>
    <row r="4290" spans="56:56">
      <c r="BD4290" s="397"/>
    </row>
    <row r="4291" spans="56:56">
      <c r="BD4291" s="397"/>
    </row>
    <row r="4292" spans="56:56">
      <c r="BD4292" s="397"/>
    </row>
    <row r="4293" spans="56:56">
      <c r="BD4293" s="397"/>
    </row>
    <row r="4294" spans="56:56">
      <c r="BD4294" s="397"/>
    </row>
    <row r="4295" spans="56:56">
      <c r="BD4295" s="397"/>
    </row>
    <row r="4296" spans="56:56">
      <c r="BD4296" s="397"/>
    </row>
    <row r="4297" spans="56:56">
      <c r="BD4297" s="397"/>
    </row>
    <row r="4298" spans="56:56">
      <c r="BD4298" s="397"/>
    </row>
    <row r="4299" spans="56:56">
      <c r="BD4299" s="397"/>
    </row>
    <row r="4300" spans="56:56">
      <c r="BD4300" s="397"/>
    </row>
    <row r="4301" spans="56:56">
      <c r="BD4301" s="397"/>
    </row>
    <row r="4302" spans="56:56">
      <c r="BD4302" s="397"/>
    </row>
    <row r="4303" spans="56:56">
      <c r="BD4303" s="397"/>
    </row>
    <row r="4304" spans="56:56">
      <c r="BD4304" s="397"/>
    </row>
    <row r="4305" spans="56:56">
      <c r="BD4305" s="397"/>
    </row>
    <row r="4306" spans="56:56">
      <c r="BD4306" s="397"/>
    </row>
    <row r="4307" spans="56:56">
      <c r="BD4307" s="397"/>
    </row>
    <row r="4308" spans="56:56">
      <c r="BD4308" s="397"/>
    </row>
    <row r="4309" spans="56:56">
      <c r="BD4309" s="397"/>
    </row>
    <row r="4310" spans="56:56">
      <c r="BD4310" s="397"/>
    </row>
    <row r="4311" spans="56:56">
      <c r="BD4311" s="397"/>
    </row>
    <row r="4312" spans="56:56">
      <c r="BD4312" s="397"/>
    </row>
    <row r="4313" spans="56:56">
      <c r="BD4313" s="397"/>
    </row>
    <row r="4314" spans="56:56">
      <c r="BD4314" s="397"/>
    </row>
    <row r="4315" spans="56:56">
      <c r="BD4315" s="397"/>
    </row>
    <row r="4316" spans="56:56">
      <c r="BD4316" s="397"/>
    </row>
    <row r="4317" spans="56:56">
      <c r="BD4317" s="397"/>
    </row>
    <row r="4318" spans="56:56">
      <c r="BD4318" s="397"/>
    </row>
    <row r="4319" spans="56:56">
      <c r="BD4319" s="397"/>
    </row>
    <row r="4320" spans="56:56">
      <c r="BD4320" s="397"/>
    </row>
    <row r="4321" spans="56:56">
      <c r="BD4321" s="397"/>
    </row>
    <row r="4322" spans="56:56">
      <c r="BD4322" s="397"/>
    </row>
    <row r="4323" spans="56:56">
      <c r="BD4323" s="397"/>
    </row>
    <row r="4324" spans="56:56">
      <c r="BD4324" s="397"/>
    </row>
    <row r="4325" spans="56:56">
      <c r="BD4325" s="397"/>
    </row>
    <row r="4326" spans="56:56">
      <c r="BD4326" s="397"/>
    </row>
    <row r="4327" spans="56:56">
      <c r="BD4327" s="397"/>
    </row>
    <row r="4328" spans="56:56">
      <c r="BD4328" s="397"/>
    </row>
    <row r="4329" spans="56:56">
      <c r="BD4329" s="397"/>
    </row>
    <row r="4330" spans="56:56">
      <c r="BD4330" s="397"/>
    </row>
    <row r="4331" spans="56:56">
      <c r="BD4331" s="397"/>
    </row>
    <row r="4332" spans="56:56">
      <c r="BD4332" s="397"/>
    </row>
    <row r="4333" spans="56:56">
      <c r="BD4333" s="397"/>
    </row>
    <row r="4334" spans="56:56">
      <c r="BD4334" s="397"/>
    </row>
    <row r="4335" spans="56:56">
      <c r="BD4335" s="397"/>
    </row>
    <row r="4336" spans="56:56">
      <c r="BD4336" s="397"/>
    </row>
    <row r="4337" spans="56:56">
      <c r="BD4337" s="397"/>
    </row>
    <row r="4338" spans="56:56">
      <c r="BD4338" s="397"/>
    </row>
    <row r="4339" spans="56:56">
      <c r="BD4339" s="397"/>
    </row>
    <row r="4340" spans="56:56">
      <c r="BD4340" s="397"/>
    </row>
    <row r="4341" spans="56:56">
      <c r="BD4341" s="397"/>
    </row>
    <row r="4342" spans="56:56">
      <c r="BD4342" s="397"/>
    </row>
    <row r="4343" spans="56:56">
      <c r="BD4343" s="397"/>
    </row>
    <row r="4344" spans="56:56">
      <c r="BD4344" s="397"/>
    </row>
    <row r="4345" spans="56:56">
      <c r="BD4345" s="397"/>
    </row>
    <row r="4346" spans="56:56">
      <c r="BD4346" s="397"/>
    </row>
    <row r="4347" spans="56:56">
      <c r="BD4347" s="397"/>
    </row>
    <row r="4348" spans="56:56">
      <c r="BD4348" s="397"/>
    </row>
    <row r="4349" spans="56:56">
      <c r="BD4349" s="397"/>
    </row>
    <row r="4350" spans="56:56">
      <c r="BD4350" s="397"/>
    </row>
    <row r="4351" spans="56:56">
      <c r="BD4351" s="397"/>
    </row>
    <row r="4352" spans="56:56">
      <c r="BD4352" s="397"/>
    </row>
    <row r="4353" spans="56:56">
      <c r="BD4353" s="397"/>
    </row>
    <row r="4354" spans="56:56">
      <c r="BD4354" s="397"/>
    </row>
    <row r="4355" spans="56:56">
      <c r="BD4355" s="397"/>
    </row>
    <row r="4356" spans="56:56">
      <c r="BD4356" s="397"/>
    </row>
    <row r="4357" spans="56:56">
      <c r="BD4357" s="397"/>
    </row>
    <row r="4358" spans="56:56">
      <c r="BD4358" s="397"/>
    </row>
    <row r="4359" spans="56:56">
      <c r="BD4359" s="397"/>
    </row>
    <row r="4360" spans="56:56">
      <c r="BD4360" s="397"/>
    </row>
    <row r="4361" spans="56:56">
      <c r="BD4361" s="397"/>
    </row>
    <row r="4362" spans="56:56">
      <c r="BD4362" s="397"/>
    </row>
    <row r="4363" spans="56:56">
      <c r="BD4363" s="397"/>
    </row>
    <row r="4364" spans="56:56">
      <c r="BD4364" s="397"/>
    </row>
    <row r="4365" spans="56:56">
      <c r="BD4365" s="397"/>
    </row>
    <row r="4366" spans="56:56">
      <c r="BD4366" s="397"/>
    </row>
    <row r="4367" spans="56:56">
      <c r="BD4367" s="397"/>
    </row>
    <row r="4368" spans="56:56">
      <c r="BD4368" s="397"/>
    </row>
    <row r="4369" spans="56:56">
      <c r="BD4369" s="397"/>
    </row>
    <row r="4370" spans="56:56">
      <c r="BD4370" s="397"/>
    </row>
    <row r="4371" spans="56:56">
      <c r="BD4371" s="397"/>
    </row>
    <row r="4372" spans="56:56">
      <c r="BD4372" s="397"/>
    </row>
    <row r="4373" spans="56:56">
      <c r="BD4373" s="397"/>
    </row>
    <row r="4374" spans="56:56">
      <c r="BD4374" s="397"/>
    </row>
    <row r="4375" spans="56:56">
      <c r="BD4375" s="397"/>
    </row>
    <row r="4376" spans="56:56">
      <c r="BD4376" s="397"/>
    </row>
    <row r="4377" spans="56:56">
      <c r="BD4377" s="397"/>
    </row>
    <row r="4378" spans="56:56">
      <c r="BD4378" s="397"/>
    </row>
    <row r="4379" spans="56:56">
      <c r="BD4379" s="397"/>
    </row>
    <row r="4380" spans="56:56">
      <c r="BD4380" s="397"/>
    </row>
    <row r="4381" spans="56:56">
      <c r="BD4381" s="397"/>
    </row>
    <row r="4382" spans="56:56">
      <c r="BD4382" s="397"/>
    </row>
    <row r="4383" spans="56:56">
      <c r="BD4383" s="397"/>
    </row>
    <row r="4384" spans="56:56">
      <c r="BD4384" s="397"/>
    </row>
    <row r="4385" spans="56:56">
      <c r="BD4385" s="397"/>
    </row>
    <row r="4386" spans="56:56">
      <c r="BD4386" s="397"/>
    </row>
    <row r="4387" spans="56:56">
      <c r="BD4387" s="397"/>
    </row>
    <row r="4388" spans="56:56">
      <c r="BD4388" s="397"/>
    </row>
    <row r="4389" spans="56:56">
      <c r="BD4389" s="397"/>
    </row>
    <row r="4390" spans="56:56">
      <c r="BD4390" s="397"/>
    </row>
    <row r="4391" spans="56:56">
      <c r="BD4391" s="397"/>
    </row>
    <row r="4392" spans="56:56">
      <c r="BD4392" s="397"/>
    </row>
    <row r="4393" spans="56:56">
      <c r="BD4393" s="397"/>
    </row>
    <row r="4394" spans="56:56">
      <c r="BD4394" s="397"/>
    </row>
    <row r="4395" spans="56:56">
      <c r="BD4395" s="397"/>
    </row>
    <row r="4396" spans="56:56">
      <c r="BD4396" s="397"/>
    </row>
    <row r="4397" spans="56:56">
      <c r="BD4397" s="397"/>
    </row>
    <row r="4398" spans="56:56">
      <c r="BD4398" s="397"/>
    </row>
    <row r="4399" spans="56:56">
      <c r="BD4399" s="397"/>
    </row>
    <row r="4400" spans="56:56">
      <c r="BD4400" s="397"/>
    </row>
    <row r="4401" spans="56:56">
      <c r="BD4401" s="397"/>
    </row>
    <row r="4402" spans="56:56">
      <c r="BD4402" s="397"/>
    </row>
    <row r="4403" spans="56:56">
      <c r="BD4403" s="397"/>
    </row>
    <row r="4404" spans="56:56">
      <c r="BD4404" s="397"/>
    </row>
    <row r="4405" spans="56:56">
      <c r="BD4405" s="397"/>
    </row>
    <row r="4406" spans="56:56">
      <c r="BD4406" s="397"/>
    </row>
    <row r="4407" spans="56:56">
      <c r="BD4407" s="397"/>
    </row>
    <row r="4408" spans="56:56">
      <c r="BD4408" s="397"/>
    </row>
    <row r="4409" spans="56:56">
      <c r="BD4409" s="397"/>
    </row>
    <row r="4410" spans="56:56">
      <c r="BD4410" s="397"/>
    </row>
    <row r="4411" spans="56:56">
      <c r="BD4411" s="397"/>
    </row>
    <row r="4412" spans="56:56">
      <c r="BD4412" s="397"/>
    </row>
    <row r="4413" spans="56:56">
      <c r="BD4413" s="397"/>
    </row>
    <row r="4414" spans="56:56">
      <c r="BD4414" s="397"/>
    </row>
    <row r="4415" spans="56:56">
      <c r="BD4415" s="397"/>
    </row>
    <row r="4416" spans="56:56">
      <c r="BD4416" s="397"/>
    </row>
    <row r="4417" spans="56:56">
      <c r="BD4417" s="397"/>
    </row>
    <row r="4418" spans="56:56">
      <c r="BD4418" s="397"/>
    </row>
    <row r="4419" spans="56:56">
      <c r="BD4419" s="397"/>
    </row>
    <row r="4420" spans="56:56">
      <c r="BD4420" s="397"/>
    </row>
    <row r="4421" spans="56:56">
      <c r="BD4421" s="397"/>
    </row>
    <row r="4422" spans="56:56">
      <c r="BD4422" s="397"/>
    </row>
    <row r="4423" spans="56:56">
      <c r="BD4423" s="397"/>
    </row>
    <row r="4424" spans="56:56">
      <c r="BD4424" s="397"/>
    </row>
    <row r="4425" spans="56:56">
      <c r="BD4425" s="397"/>
    </row>
    <row r="4426" spans="56:56">
      <c r="BD4426" s="397"/>
    </row>
    <row r="4427" spans="56:56">
      <c r="BD4427" s="397"/>
    </row>
    <row r="4428" spans="56:56">
      <c r="BD4428" s="397"/>
    </row>
    <row r="4429" spans="56:56">
      <c r="BD4429" s="397"/>
    </row>
    <row r="4430" spans="56:56">
      <c r="BD4430" s="397"/>
    </row>
    <row r="4431" spans="56:56">
      <c r="BD4431" s="397"/>
    </row>
    <row r="4432" spans="56:56">
      <c r="BD4432" s="397"/>
    </row>
    <row r="4433" spans="56:56">
      <c r="BD4433" s="397"/>
    </row>
    <row r="4434" spans="56:56">
      <c r="BD4434" s="397"/>
    </row>
    <row r="4435" spans="56:56">
      <c r="BD4435" s="397"/>
    </row>
    <row r="4436" spans="56:56">
      <c r="BD4436" s="397"/>
    </row>
    <row r="4437" spans="56:56">
      <c r="BD4437" s="397"/>
    </row>
    <row r="4438" spans="56:56">
      <c r="BD4438" s="397"/>
    </row>
    <row r="4439" spans="56:56">
      <c r="BD4439" s="397"/>
    </row>
    <row r="4440" spans="56:56">
      <c r="BD4440" s="397"/>
    </row>
    <row r="4441" spans="56:56">
      <c r="BD4441" s="397"/>
    </row>
    <row r="4442" spans="56:56">
      <c r="BD4442" s="397"/>
    </row>
    <row r="4443" spans="56:56">
      <c r="BD4443" s="397"/>
    </row>
    <row r="4444" spans="56:56">
      <c r="BD4444" s="397"/>
    </row>
    <row r="4445" spans="56:56">
      <c r="BD4445" s="397"/>
    </row>
    <row r="4446" spans="56:56">
      <c r="BD4446" s="397"/>
    </row>
    <row r="4447" spans="56:56">
      <c r="BD4447" s="397"/>
    </row>
    <row r="4448" spans="56:56">
      <c r="BD4448" s="397"/>
    </row>
    <row r="4449" spans="56:56">
      <c r="BD4449" s="397"/>
    </row>
    <row r="4450" spans="56:56">
      <c r="BD4450" s="397"/>
    </row>
  </sheetData>
  <phoneticPr fontId="8" type="noConversion"/>
  <conditionalFormatting sqref="BL128:BL65483">
    <cfRule type="cellIs" dxfId="1" priority="1" stopIfTrue="1" operator="lessThan">
      <formula>0</formula>
    </cfRule>
  </conditionalFormatting>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169"/>
  <sheetViews>
    <sheetView workbookViewId="0">
      <pane xSplit="3" ySplit="4" topLeftCell="D26" activePane="bottomRight" state="frozen"/>
      <selection pane="topRight" activeCell="D1" sqref="D1"/>
      <selection pane="bottomLeft" activeCell="A5" sqref="A5"/>
      <selection pane="bottomRight" activeCell="L15" sqref="L15"/>
    </sheetView>
  </sheetViews>
  <sheetFormatPr defaultRowHeight="12.75"/>
  <cols>
    <col min="1" max="1" width="8.7109375" style="360" customWidth="1"/>
    <col min="2" max="2" width="44.85546875" style="361" bestFit="1" customWidth="1"/>
    <col min="3" max="3" width="15.85546875" style="361" bestFit="1" customWidth="1"/>
    <col min="4" max="4" width="8.7109375" style="360" customWidth="1"/>
    <col min="5" max="5" width="9.7109375" style="269" bestFit="1" customWidth="1"/>
    <col min="6" max="6" width="9.140625" style="269"/>
    <col min="7" max="7" width="9.7109375" style="269" bestFit="1" customWidth="1"/>
    <col min="8" max="8" width="2.42578125" style="262" customWidth="1"/>
    <col min="9" max="9" width="9.7109375" style="268" bestFit="1" customWidth="1"/>
    <col min="10" max="10" width="9.140625" style="268"/>
    <col min="11" max="16384" width="9.140625" style="262"/>
  </cols>
  <sheetData>
    <row r="1" spans="1:13">
      <c r="A1" s="388" t="s">
        <v>826</v>
      </c>
    </row>
    <row r="2" spans="1:13">
      <c r="E2" s="436"/>
    </row>
    <row r="3" spans="1:13">
      <c r="A3" s="345">
        <v>1</v>
      </c>
      <c r="B3" s="387">
        <v>2</v>
      </c>
      <c r="C3" s="346">
        <v>3</v>
      </c>
      <c r="D3" s="345">
        <v>4</v>
      </c>
      <c r="E3" s="269">
        <v>5</v>
      </c>
      <c r="F3" s="269">
        <v>6</v>
      </c>
    </row>
    <row r="4" spans="1:13" s="391" customFormat="1" ht="38.25">
      <c r="A4" s="349" t="s">
        <v>482</v>
      </c>
      <c r="B4" s="514" t="s">
        <v>483</v>
      </c>
      <c r="C4" s="350" t="s">
        <v>168</v>
      </c>
      <c r="D4" s="349" t="s">
        <v>242</v>
      </c>
      <c r="E4" s="513" t="s">
        <v>91</v>
      </c>
      <c r="F4" s="513" t="s">
        <v>498</v>
      </c>
      <c r="G4" s="390" t="s">
        <v>89</v>
      </c>
      <c r="I4" s="392" t="s">
        <v>786</v>
      </c>
      <c r="J4" s="392" t="s">
        <v>787</v>
      </c>
    </row>
    <row r="5" spans="1:13">
      <c r="A5" s="354" t="s">
        <v>516</v>
      </c>
      <c r="B5" s="355" t="s">
        <v>703</v>
      </c>
      <c r="C5" s="355" t="s">
        <v>169</v>
      </c>
      <c r="D5" s="354">
        <v>1008</v>
      </c>
      <c r="E5" s="372">
        <v>50246.67</v>
      </c>
      <c r="F5" s="372">
        <v>0</v>
      </c>
      <c r="G5" s="389">
        <f t="shared" ref="G5:G29" si="0">SUM(E5:F5)</f>
        <v>50246.67</v>
      </c>
      <c r="I5" s="372">
        <v>50246.68</v>
      </c>
      <c r="J5" s="269">
        <f>G5-I5</f>
        <v>-1.0000000002037268E-2</v>
      </c>
      <c r="M5" s="473"/>
    </row>
    <row r="6" spans="1:13">
      <c r="A6" s="354" t="s">
        <v>517</v>
      </c>
      <c r="B6" s="355" t="s">
        <v>704</v>
      </c>
      <c r="C6" s="355" t="s">
        <v>170</v>
      </c>
      <c r="D6" s="354">
        <v>2173</v>
      </c>
      <c r="E6" s="372">
        <v>49005</v>
      </c>
      <c r="F6" s="372">
        <v>0</v>
      </c>
      <c r="G6" s="389">
        <f t="shared" si="0"/>
        <v>49005</v>
      </c>
      <c r="I6" s="372">
        <v>49005.02</v>
      </c>
      <c r="J6" s="269">
        <f t="shared" ref="J6:J53" si="1">G6-I6</f>
        <v>-1.9999999996798579E-2</v>
      </c>
      <c r="M6" s="473"/>
    </row>
    <row r="7" spans="1:13">
      <c r="A7" s="354" t="s">
        <v>518</v>
      </c>
      <c r="B7" s="355" t="s">
        <v>890</v>
      </c>
      <c r="C7" s="355" t="s">
        <v>170</v>
      </c>
      <c r="D7" s="354">
        <v>2146</v>
      </c>
      <c r="E7" s="372">
        <v>117961.14</v>
      </c>
      <c r="F7" s="372">
        <v>9362.8700000000008</v>
      </c>
      <c r="G7" s="389">
        <f t="shared" si="0"/>
        <v>127324.01</v>
      </c>
      <c r="I7" s="372">
        <v>127323.37</v>
      </c>
      <c r="J7" s="269">
        <f t="shared" si="1"/>
        <v>0.63999999999941792</v>
      </c>
      <c r="M7" s="473"/>
    </row>
    <row r="8" spans="1:13">
      <c r="A8" s="354" t="s">
        <v>519</v>
      </c>
      <c r="B8" s="355" t="s">
        <v>706</v>
      </c>
      <c r="C8" s="355" t="s">
        <v>170</v>
      </c>
      <c r="D8" s="354">
        <v>3000</v>
      </c>
      <c r="E8" s="372">
        <v>110006.79</v>
      </c>
      <c r="F8" s="372">
        <v>0</v>
      </c>
      <c r="G8" s="389">
        <f t="shared" si="0"/>
        <v>110006.79</v>
      </c>
      <c r="I8" s="372">
        <v>110006.48</v>
      </c>
      <c r="J8" s="269">
        <f t="shared" si="1"/>
        <v>0.30999999999767169</v>
      </c>
      <c r="M8" s="473"/>
    </row>
    <row r="9" spans="1:13">
      <c r="A9" s="354" t="s">
        <v>520</v>
      </c>
      <c r="B9" s="355" t="s">
        <v>707</v>
      </c>
      <c r="C9" s="355" t="s">
        <v>170</v>
      </c>
      <c r="D9" s="354">
        <v>3026</v>
      </c>
      <c r="E9" s="372">
        <v>9933.0300000000007</v>
      </c>
      <c r="F9" s="372">
        <v>85905.16</v>
      </c>
      <c r="G9" s="389">
        <f t="shared" si="0"/>
        <v>95838.19</v>
      </c>
      <c r="I9" s="372">
        <v>95838.7</v>
      </c>
      <c r="J9" s="269">
        <f t="shared" si="1"/>
        <v>-0.50999999999476131</v>
      </c>
      <c r="M9" s="473"/>
    </row>
    <row r="10" spans="1:13">
      <c r="A10" s="354" t="s">
        <v>522</v>
      </c>
      <c r="B10" s="355" t="s">
        <v>709</v>
      </c>
      <c r="C10" s="355" t="s">
        <v>170</v>
      </c>
      <c r="D10" s="354">
        <v>2150</v>
      </c>
      <c r="E10" s="372">
        <v>99402.989999999991</v>
      </c>
      <c r="F10" s="372">
        <v>6.77</v>
      </c>
      <c r="G10" s="389">
        <f t="shared" si="0"/>
        <v>99409.76</v>
      </c>
      <c r="I10" s="372">
        <v>99408.760000000009</v>
      </c>
      <c r="J10" s="269">
        <f t="shared" si="1"/>
        <v>0.99999999998544808</v>
      </c>
      <c r="M10" s="473"/>
    </row>
    <row r="11" spans="1:13">
      <c r="A11" s="354" t="s">
        <v>524</v>
      </c>
      <c r="B11" s="355" t="s">
        <v>711</v>
      </c>
      <c r="C11" s="355" t="s">
        <v>170</v>
      </c>
      <c r="D11" s="354">
        <v>3360</v>
      </c>
      <c r="E11" s="372">
        <v>107232.15</v>
      </c>
      <c r="F11" s="372">
        <v>0</v>
      </c>
      <c r="G11" s="389">
        <f t="shared" si="0"/>
        <v>107232.15</v>
      </c>
      <c r="I11" s="372">
        <v>107233.47</v>
      </c>
      <c r="J11" s="269">
        <f t="shared" si="1"/>
        <v>-1.3200000000069849</v>
      </c>
      <c r="M11" s="473"/>
    </row>
    <row r="12" spans="1:13">
      <c r="A12" s="354" t="s">
        <v>525</v>
      </c>
      <c r="B12" s="355" t="s">
        <v>712</v>
      </c>
      <c r="C12" s="355" t="s">
        <v>170</v>
      </c>
      <c r="D12" s="354">
        <v>2102</v>
      </c>
      <c r="E12" s="372">
        <v>1609.64</v>
      </c>
      <c r="F12" s="372">
        <v>0</v>
      </c>
      <c r="G12" s="389">
        <f t="shared" si="0"/>
        <v>1609.64</v>
      </c>
      <c r="I12" s="372">
        <v>1609.6200000000099</v>
      </c>
      <c r="J12" s="269">
        <f t="shared" si="1"/>
        <v>1.9999999990204742E-2</v>
      </c>
      <c r="M12" s="473"/>
    </row>
    <row r="13" spans="1:13">
      <c r="A13" s="354" t="s">
        <v>151</v>
      </c>
      <c r="B13" s="355" t="s">
        <v>172</v>
      </c>
      <c r="C13" s="355" t="s">
        <v>173</v>
      </c>
      <c r="D13" s="354">
        <v>7032</v>
      </c>
      <c r="E13" s="372">
        <v>201398.81</v>
      </c>
      <c r="F13" s="372">
        <v>0</v>
      </c>
      <c r="G13" s="389">
        <f t="shared" si="0"/>
        <v>201398.81</v>
      </c>
      <c r="I13" s="372">
        <v>201397.5</v>
      </c>
      <c r="J13" s="269">
        <f t="shared" si="1"/>
        <v>1.3099999999976717</v>
      </c>
      <c r="M13" s="473"/>
    </row>
    <row r="14" spans="1:13">
      <c r="A14" s="354" t="s">
        <v>529</v>
      </c>
      <c r="B14" s="355" t="s">
        <v>716</v>
      </c>
      <c r="C14" s="355" t="s">
        <v>170</v>
      </c>
      <c r="D14" s="354">
        <v>2166</v>
      </c>
      <c r="E14" s="372">
        <v>4093.68</v>
      </c>
      <c r="F14" s="372">
        <v>0</v>
      </c>
      <c r="G14" s="389">
        <f t="shared" si="0"/>
        <v>4093.68</v>
      </c>
      <c r="I14" s="372">
        <v>4093.6799999999994</v>
      </c>
      <c r="J14" s="269">
        <f t="shared" si="1"/>
        <v>0</v>
      </c>
      <c r="M14" s="473"/>
    </row>
    <row r="15" spans="1:13">
      <c r="A15" s="354" t="s">
        <v>530</v>
      </c>
      <c r="B15" s="355" t="s">
        <v>717</v>
      </c>
      <c r="C15" s="355" t="s">
        <v>171</v>
      </c>
      <c r="D15" s="354">
        <v>5400</v>
      </c>
      <c r="E15" s="372">
        <v>307324.3</v>
      </c>
      <c r="F15" s="372">
        <v>0</v>
      </c>
      <c r="G15" s="389">
        <f t="shared" si="0"/>
        <v>307324.3</v>
      </c>
      <c r="I15" s="372">
        <v>307325.52</v>
      </c>
      <c r="J15" s="269">
        <f t="shared" si="1"/>
        <v>-1.220000000030268</v>
      </c>
      <c r="M15" s="473"/>
    </row>
    <row r="16" spans="1:13">
      <c r="A16" s="354" t="s">
        <v>531</v>
      </c>
      <c r="B16" s="355" t="s">
        <v>718</v>
      </c>
      <c r="C16" s="355" t="s">
        <v>170</v>
      </c>
      <c r="D16" s="354">
        <v>2062</v>
      </c>
      <c r="E16" s="372">
        <v>79757.350000000006</v>
      </c>
      <c r="F16" s="372">
        <v>0</v>
      </c>
      <c r="G16" s="389">
        <f t="shared" si="0"/>
        <v>79757.350000000006</v>
      </c>
      <c r="I16" s="372">
        <v>79757.58</v>
      </c>
      <c r="J16" s="269">
        <f t="shared" si="1"/>
        <v>-0.22999999999592546</v>
      </c>
      <c r="M16" s="473"/>
    </row>
    <row r="17" spans="1:13">
      <c r="A17" s="354" t="s">
        <v>532</v>
      </c>
      <c r="B17" s="355" t="s">
        <v>719</v>
      </c>
      <c r="C17" s="355" t="s">
        <v>170</v>
      </c>
      <c r="D17" s="354">
        <v>2075</v>
      </c>
      <c r="E17" s="372">
        <v>200506.37</v>
      </c>
      <c r="F17" s="372">
        <v>0</v>
      </c>
      <c r="G17" s="389">
        <f t="shared" si="0"/>
        <v>200506.37</v>
      </c>
      <c r="I17" s="372">
        <v>200506.40999999997</v>
      </c>
      <c r="J17" s="269">
        <f t="shared" si="1"/>
        <v>-3.9999999979045242E-2</v>
      </c>
      <c r="M17" s="473"/>
    </row>
    <row r="18" spans="1:13">
      <c r="A18" s="354" t="s">
        <v>533</v>
      </c>
      <c r="B18" s="355" t="s">
        <v>720</v>
      </c>
      <c r="C18" s="355" t="s">
        <v>170</v>
      </c>
      <c r="D18" s="354">
        <v>2107</v>
      </c>
      <c r="E18" s="372">
        <v>118354.24000000001</v>
      </c>
      <c r="F18" s="372">
        <v>0</v>
      </c>
      <c r="G18" s="389">
        <f t="shared" si="0"/>
        <v>118354.24000000001</v>
      </c>
      <c r="I18" s="372">
        <v>118354.12</v>
      </c>
      <c r="J18" s="269">
        <f t="shared" si="1"/>
        <v>0.1200000000098953</v>
      </c>
      <c r="M18" s="473"/>
    </row>
    <row r="19" spans="1:13">
      <c r="A19" s="354" t="s">
        <v>535</v>
      </c>
      <c r="B19" s="355" t="s">
        <v>722</v>
      </c>
      <c r="C19" s="355" t="s">
        <v>170</v>
      </c>
      <c r="D19" s="354">
        <v>3031</v>
      </c>
      <c r="E19" s="372">
        <v>10133.65</v>
      </c>
      <c r="F19" s="372">
        <v>68527.16</v>
      </c>
      <c r="G19" s="389">
        <f t="shared" si="0"/>
        <v>78660.81</v>
      </c>
      <c r="I19" s="372">
        <v>78660.759999999995</v>
      </c>
      <c r="J19" s="269">
        <f t="shared" si="1"/>
        <v>5.0000000002910383E-2</v>
      </c>
      <c r="M19" s="473"/>
    </row>
    <row r="20" spans="1:13">
      <c r="A20" s="354" t="s">
        <v>536</v>
      </c>
      <c r="B20" s="355" t="s">
        <v>723</v>
      </c>
      <c r="C20" s="355" t="s">
        <v>170</v>
      </c>
      <c r="D20" s="354">
        <v>2203</v>
      </c>
      <c r="E20" s="372">
        <v>86995.08</v>
      </c>
      <c r="F20" s="372">
        <v>0</v>
      </c>
      <c r="G20" s="389">
        <f t="shared" si="0"/>
        <v>86995.08</v>
      </c>
      <c r="I20" s="372">
        <v>86994.900000000009</v>
      </c>
      <c r="J20" s="269">
        <f t="shared" si="1"/>
        <v>0.17999999999301508</v>
      </c>
      <c r="M20" s="473"/>
    </row>
    <row r="21" spans="1:13">
      <c r="A21" s="354" t="s">
        <v>539</v>
      </c>
      <c r="B21" s="355" t="s">
        <v>725</v>
      </c>
      <c r="C21" s="355" t="s">
        <v>170</v>
      </c>
      <c r="D21" s="354">
        <v>2036</v>
      </c>
      <c r="E21" s="372">
        <v>198339.51</v>
      </c>
      <c r="F21" s="372">
        <v>0</v>
      </c>
      <c r="G21" s="389">
        <f t="shared" si="0"/>
        <v>198339.51</v>
      </c>
      <c r="I21" s="372">
        <v>198339.22999999998</v>
      </c>
      <c r="J21" s="269">
        <f t="shared" si="1"/>
        <v>0.28000000002793968</v>
      </c>
      <c r="M21" s="473"/>
    </row>
    <row r="22" spans="1:13">
      <c r="A22" s="354" t="s">
        <v>540</v>
      </c>
      <c r="B22" s="355" t="s">
        <v>726</v>
      </c>
      <c r="C22" s="355" t="s">
        <v>169</v>
      </c>
      <c r="D22" s="354">
        <v>1012</v>
      </c>
      <c r="E22" s="372">
        <v>83567.06</v>
      </c>
      <c r="F22" s="372">
        <v>3775.4</v>
      </c>
      <c r="G22" s="389">
        <f t="shared" si="0"/>
        <v>87342.459999999992</v>
      </c>
      <c r="I22" s="372">
        <v>87342.68</v>
      </c>
      <c r="J22" s="269">
        <f t="shared" si="1"/>
        <v>-0.22000000000116415</v>
      </c>
      <c r="M22" s="473"/>
    </row>
    <row r="23" spans="1:13">
      <c r="A23" s="354" t="s">
        <v>541</v>
      </c>
      <c r="B23" s="355" t="s">
        <v>727</v>
      </c>
      <c r="C23" s="355" t="s">
        <v>171</v>
      </c>
      <c r="D23" s="354">
        <v>4100</v>
      </c>
      <c r="E23" s="372">
        <v>420393.62</v>
      </c>
      <c r="F23" s="372">
        <v>0</v>
      </c>
      <c r="G23" s="389">
        <f t="shared" si="0"/>
        <v>420393.62</v>
      </c>
      <c r="I23" s="372">
        <v>420393.62</v>
      </c>
      <c r="J23" s="269">
        <f t="shared" si="1"/>
        <v>0</v>
      </c>
      <c r="M23" s="473"/>
    </row>
    <row r="24" spans="1:13">
      <c r="A24" s="354" t="s">
        <v>542</v>
      </c>
      <c r="B24" s="355" t="s">
        <v>728</v>
      </c>
      <c r="C24" s="355" t="s">
        <v>170</v>
      </c>
      <c r="D24" s="354">
        <v>2087</v>
      </c>
      <c r="E24" s="372">
        <v>138943.59</v>
      </c>
      <c r="F24" s="372">
        <v>0</v>
      </c>
      <c r="G24" s="389">
        <f t="shared" si="0"/>
        <v>138943.59</v>
      </c>
      <c r="I24" s="372">
        <v>138943.59</v>
      </c>
      <c r="J24" s="269">
        <f t="shared" si="1"/>
        <v>0</v>
      </c>
      <c r="M24" s="473"/>
    </row>
    <row r="25" spans="1:13">
      <c r="A25" s="354" t="s">
        <v>543</v>
      </c>
      <c r="B25" s="355" t="s">
        <v>729</v>
      </c>
      <c r="C25" s="355" t="s">
        <v>170</v>
      </c>
      <c r="D25" s="354">
        <v>2094</v>
      </c>
      <c r="E25" s="372">
        <v>18473.27</v>
      </c>
      <c r="F25" s="372">
        <v>0</v>
      </c>
      <c r="G25" s="389">
        <f t="shared" si="0"/>
        <v>18473.27</v>
      </c>
      <c r="I25" s="372">
        <v>23475.07</v>
      </c>
      <c r="J25" s="516">
        <f t="shared" si="1"/>
        <v>-5001.7999999999993</v>
      </c>
      <c r="K25" s="515" t="s">
        <v>920</v>
      </c>
      <c r="M25" s="473"/>
    </row>
    <row r="26" spans="1:13">
      <c r="A26" s="354" t="s">
        <v>354</v>
      </c>
      <c r="B26" s="355" t="s">
        <v>224</v>
      </c>
      <c r="C26" s="355" t="s">
        <v>220</v>
      </c>
      <c r="D26" s="354">
        <v>1104</v>
      </c>
      <c r="E26" s="372">
        <v>51735.67</v>
      </c>
      <c r="F26" s="372">
        <v>0</v>
      </c>
      <c r="G26" s="389">
        <f t="shared" si="0"/>
        <v>51735.67</v>
      </c>
      <c r="I26" s="372">
        <v>51735.67</v>
      </c>
      <c r="J26" s="269">
        <f t="shared" si="1"/>
        <v>0</v>
      </c>
      <c r="M26" s="473"/>
    </row>
    <row r="27" spans="1:13">
      <c r="A27" s="354" t="s">
        <v>147</v>
      </c>
      <c r="B27" s="355" t="s">
        <v>174</v>
      </c>
      <c r="C27" s="355" t="s">
        <v>173</v>
      </c>
      <c r="D27" s="354">
        <v>7031</v>
      </c>
      <c r="E27" s="372">
        <v>108022.02</v>
      </c>
      <c r="F27" s="372">
        <v>8843.92</v>
      </c>
      <c r="G27" s="389">
        <f t="shared" si="0"/>
        <v>116865.94</v>
      </c>
      <c r="I27" s="372">
        <v>116866.26999999999</v>
      </c>
      <c r="J27" s="269">
        <f t="shared" si="1"/>
        <v>-0.32999999998719431</v>
      </c>
      <c r="M27" s="473"/>
    </row>
    <row r="28" spans="1:13">
      <c r="A28" s="354" t="s">
        <v>546</v>
      </c>
      <c r="B28" s="355" t="s">
        <v>732</v>
      </c>
      <c r="C28" s="355" t="s">
        <v>170</v>
      </c>
      <c r="D28" s="354">
        <v>2015</v>
      </c>
      <c r="E28" s="372">
        <v>78052.679999999993</v>
      </c>
      <c r="F28" s="372">
        <v>0</v>
      </c>
      <c r="G28" s="389">
        <f t="shared" si="0"/>
        <v>78052.679999999993</v>
      </c>
      <c r="I28" s="372">
        <v>78052.680000000008</v>
      </c>
      <c r="J28" s="269">
        <f t="shared" si="1"/>
        <v>0</v>
      </c>
      <c r="M28" s="473"/>
    </row>
    <row r="29" spans="1:13">
      <c r="A29" s="354" t="s">
        <v>548</v>
      </c>
      <c r="B29" s="355" t="s">
        <v>734</v>
      </c>
      <c r="C29" s="355" t="s">
        <v>170</v>
      </c>
      <c r="D29" s="354">
        <v>2110</v>
      </c>
      <c r="E29" s="372">
        <v>75143.520000000004</v>
      </c>
      <c r="F29" s="372">
        <v>0</v>
      </c>
      <c r="G29" s="389">
        <f t="shared" si="0"/>
        <v>75143.520000000004</v>
      </c>
      <c r="I29" s="372">
        <v>75143.87</v>
      </c>
      <c r="J29" s="269">
        <f t="shared" si="1"/>
        <v>-0.34999999999126885</v>
      </c>
      <c r="M29" s="473"/>
    </row>
    <row r="30" spans="1:13">
      <c r="A30" s="354" t="s">
        <v>549</v>
      </c>
      <c r="B30" s="355" t="s">
        <v>735</v>
      </c>
      <c r="C30" s="355" t="s">
        <v>170</v>
      </c>
      <c r="D30" s="354">
        <v>2111</v>
      </c>
      <c r="E30" s="372">
        <v>79676.740000000005</v>
      </c>
      <c r="F30" s="372">
        <v>0</v>
      </c>
      <c r="G30" s="389">
        <f t="shared" ref="G30:G53" si="2">SUM(E30:F30)</f>
        <v>79676.740000000005</v>
      </c>
      <c r="I30" s="372">
        <v>79679.89</v>
      </c>
      <c r="J30" s="269">
        <f t="shared" si="1"/>
        <v>-3.1499999999941792</v>
      </c>
      <c r="M30" s="473"/>
    </row>
    <row r="31" spans="1:13">
      <c r="A31" s="354" t="s">
        <v>550</v>
      </c>
      <c r="B31" s="355" t="s">
        <v>736</v>
      </c>
      <c r="C31" s="355" t="s">
        <v>170</v>
      </c>
      <c r="D31" s="354">
        <v>2024</v>
      </c>
      <c r="E31" s="372">
        <v>194005.77</v>
      </c>
      <c r="F31" s="372">
        <v>0</v>
      </c>
      <c r="G31" s="389">
        <f t="shared" si="2"/>
        <v>194005.77</v>
      </c>
      <c r="I31" s="372">
        <v>194005.77000000002</v>
      </c>
      <c r="J31" s="269">
        <f t="shared" si="1"/>
        <v>0</v>
      </c>
      <c r="M31" s="473"/>
    </row>
    <row r="32" spans="1:13">
      <c r="A32" s="354" t="s">
        <v>551</v>
      </c>
      <c r="B32" s="355" t="s">
        <v>737</v>
      </c>
      <c r="C32" s="355" t="s">
        <v>170</v>
      </c>
      <c r="D32" s="354">
        <v>2112</v>
      </c>
      <c r="E32" s="372">
        <v>35545.14</v>
      </c>
      <c r="F32" s="372">
        <v>0</v>
      </c>
      <c r="G32" s="389">
        <f t="shared" si="2"/>
        <v>35545.14</v>
      </c>
      <c r="I32" s="372">
        <v>35546.720000000001</v>
      </c>
      <c r="J32" s="269">
        <f t="shared" si="1"/>
        <v>-1.5800000000017462</v>
      </c>
      <c r="M32" s="473"/>
    </row>
    <row r="33" spans="1:13">
      <c r="A33" s="354" t="s">
        <v>148</v>
      </c>
      <c r="B33" s="355" t="s">
        <v>175</v>
      </c>
      <c r="C33" s="355" t="s">
        <v>173</v>
      </c>
      <c r="D33" s="354">
        <v>7035</v>
      </c>
      <c r="E33" s="372">
        <v>234475.54</v>
      </c>
      <c r="F33" s="372">
        <v>0</v>
      </c>
      <c r="G33" s="389">
        <f t="shared" si="2"/>
        <v>234475.54</v>
      </c>
      <c r="I33" s="372">
        <v>234477.14</v>
      </c>
      <c r="J33" s="269">
        <f t="shared" si="1"/>
        <v>-1.6000000000058208</v>
      </c>
      <c r="M33" s="473"/>
    </row>
    <row r="34" spans="1:13">
      <c r="A34" s="354" t="s">
        <v>355</v>
      </c>
      <c r="B34" s="355" t="s">
        <v>226</v>
      </c>
      <c r="C34" s="355" t="s">
        <v>220</v>
      </c>
      <c r="D34" s="354">
        <v>1110</v>
      </c>
      <c r="E34" s="372">
        <v>84717.84</v>
      </c>
      <c r="F34" s="372">
        <v>0</v>
      </c>
      <c r="G34" s="389">
        <f t="shared" si="2"/>
        <v>84717.84</v>
      </c>
      <c r="I34" s="372">
        <v>84718.300000000017</v>
      </c>
      <c r="J34" s="269">
        <f t="shared" si="1"/>
        <v>-0.46000000002095476</v>
      </c>
      <c r="M34" s="473"/>
    </row>
    <row r="35" spans="1:13">
      <c r="A35" s="354" t="s">
        <v>554</v>
      </c>
      <c r="B35" s="355" t="s">
        <v>740</v>
      </c>
      <c r="C35" s="355" t="s">
        <v>170</v>
      </c>
      <c r="D35" s="354">
        <v>2147</v>
      </c>
      <c r="E35" s="372">
        <v>-19040.7</v>
      </c>
      <c r="F35" s="372">
        <v>19258.73</v>
      </c>
      <c r="G35" s="389">
        <f t="shared" si="2"/>
        <v>218.02999999999884</v>
      </c>
      <c r="I35" s="372">
        <v>217.47999999999942</v>
      </c>
      <c r="J35" s="269">
        <f t="shared" si="1"/>
        <v>0.54999999999941451</v>
      </c>
      <c r="M35" s="473"/>
    </row>
    <row r="36" spans="1:13">
      <c r="A36" s="354" t="s">
        <v>555</v>
      </c>
      <c r="B36" s="355" t="s">
        <v>741</v>
      </c>
      <c r="C36" s="355" t="s">
        <v>170</v>
      </c>
      <c r="D36" s="354">
        <v>2120</v>
      </c>
      <c r="E36" s="372">
        <v>91212.98</v>
      </c>
      <c r="F36" s="372">
        <v>439.39</v>
      </c>
      <c r="G36" s="389">
        <f t="shared" si="2"/>
        <v>91652.37</v>
      </c>
      <c r="I36" s="372">
        <v>91652.4</v>
      </c>
      <c r="J36" s="269">
        <f t="shared" si="1"/>
        <v>-2.9999999998835847E-2</v>
      </c>
      <c r="M36" s="473"/>
    </row>
    <row r="37" spans="1:13">
      <c r="A37" s="354" t="s">
        <v>356</v>
      </c>
      <c r="B37" s="355" t="s">
        <v>228</v>
      </c>
      <c r="C37" s="355" t="s">
        <v>220</v>
      </c>
      <c r="D37" s="354">
        <v>1106</v>
      </c>
      <c r="E37" s="372">
        <v>52380.6</v>
      </c>
      <c r="F37" s="372">
        <v>0</v>
      </c>
      <c r="G37" s="389">
        <f t="shared" si="2"/>
        <v>52380.6</v>
      </c>
      <c r="I37" s="372">
        <v>52380.14</v>
      </c>
      <c r="J37" s="269">
        <f t="shared" si="1"/>
        <v>0.45999999999912689</v>
      </c>
      <c r="M37" s="473"/>
    </row>
    <row r="38" spans="1:13">
      <c r="A38" s="354" t="s">
        <v>357</v>
      </c>
      <c r="B38" s="355" t="s">
        <v>230</v>
      </c>
      <c r="C38" s="355" t="s">
        <v>220</v>
      </c>
      <c r="D38" s="354">
        <v>1105</v>
      </c>
      <c r="E38" s="372">
        <v>56075.75</v>
      </c>
      <c r="F38" s="372">
        <v>0</v>
      </c>
      <c r="G38" s="389">
        <f t="shared" si="2"/>
        <v>56075.75</v>
      </c>
      <c r="I38" s="372">
        <v>56075.75</v>
      </c>
      <c r="J38" s="269">
        <f t="shared" si="1"/>
        <v>0</v>
      </c>
      <c r="M38" s="473"/>
    </row>
    <row r="39" spans="1:13">
      <c r="A39" s="354" t="s">
        <v>556</v>
      </c>
      <c r="B39" s="355" t="s">
        <v>742</v>
      </c>
      <c r="C39" s="355" t="s">
        <v>170</v>
      </c>
      <c r="D39" s="354">
        <v>2113</v>
      </c>
      <c r="E39" s="372">
        <v>84476.75</v>
      </c>
      <c r="F39" s="372">
        <v>0</v>
      </c>
      <c r="G39" s="389">
        <f t="shared" si="2"/>
        <v>84476.75</v>
      </c>
      <c r="I39" s="372">
        <v>84475.76</v>
      </c>
      <c r="J39" s="269">
        <f t="shared" si="1"/>
        <v>0.99000000000523869</v>
      </c>
      <c r="M39" s="473"/>
    </row>
    <row r="40" spans="1:13">
      <c r="A40" s="354" t="s">
        <v>358</v>
      </c>
      <c r="B40" s="355" t="s">
        <v>394</v>
      </c>
      <c r="C40" s="355" t="s">
        <v>220</v>
      </c>
      <c r="D40" s="354">
        <v>1108</v>
      </c>
      <c r="E40" s="372">
        <v>11910.76</v>
      </c>
      <c r="F40" s="372">
        <v>0</v>
      </c>
      <c r="G40" s="389">
        <f t="shared" si="2"/>
        <v>11910.76</v>
      </c>
      <c r="I40" s="372">
        <v>11910.760000000002</v>
      </c>
      <c r="J40" s="269">
        <f t="shared" si="1"/>
        <v>0</v>
      </c>
      <c r="M40" s="473"/>
    </row>
    <row r="41" spans="1:13">
      <c r="A41" s="354" t="s">
        <v>557</v>
      </c>
      <c r="B41" s="355" t="s">
        <v>743</v>
      </c>
      <c r="C41" s="355" t="s">
        <v>170</v>
      </c>
      <c r="D41" s="354">
        <v>2103</v>
      </c>
      <c r="E41" s="372">
        <v>73230.84</v>
      </c>
      <c r="F41" s="372">
        <v>1400</v>
      </c>
      <c r="G41" s="389">
        <f t="shared" si="2"/>
        <v>74630.84</v>
      </c>
      <c r="I41" s="372">
        <v>74629.89</v>
      </c>
      <c r="J41" s="269">
        <f t="shared" si="1"/>
        <v>0.94999999999708962</v>
      </c>
      <c r="M41" s="473"/>
    </row>
    <row r="42" spans="1:13">
      <c r="A42" s="354" t="s">
        <v>537</v>
      </c>
      <c r="B42" s="355" t="s">
        <v>393</v>
      </c>
      <c r="C42" s="355" t="s">
        <v>170</v>
      </c>
      <c r="D42" s="354">
        <v>2084</v>
      </c>
      <c r="E42" s="372">
        <v>115205</v>
      </c>
      <c r="F42" s="372">
        <v>0</v>
      </c>
      <c r="G42" s="389">
        <f t="shared" si="2"/>
        <v>115205</v>
      </c>
      <c r="I42" s="372">
        <v>115611.79999999999</v>
      </c>
      <c r="J42" s="516">
        <f t="shared" si="1"/>
        <v>-406.79999999998836</v>
      </c>
      <c r="K42" s="515" t="s">
        <v>920</v>
      </c>
      <c r="M42" s="473"/>
    </row>
    <row r="43" spans="1:13">
      <c r="A43" s="354" t="s">
        <v>559</v>
      </c>
      <c r="B43" s="355" t="s">
        <v>745</v>
      </c>
      <c r="C43" s="355" t="s">
        <v>170</v>
      </c>
      <c r="D43" s="354">
        <v>2065</v>
      </c>
      <c r="E43" s="372">
        <v>69251</v>
      </c>
      <c r="F43" s="372">
        <v>0</v>
      </c>
      <c r="G43" s="389">
        <f t="shared" si="2"/>
        <v>69251</v>
      </c>
      <c r="I43" s="372">
        <v>69251</v>
      </c>
      <c r="J43" s="269">
        <f t="shared" si="1"/>
        <v>0</v>
      </c>
      <c r="M43" s="473"/>
    </row>
    <row r="44" spans="1:13">
      <c r="A44" s="354" t="s">
        <v>560</v>
      </c>
      <c r="B44" s="355" t="s">
        <v>746</v>
      </c>
      <c r="C44" s="355" t="s">
        <v>170</v>
      </c>
      <c r="D44" s="354">
        <v>5201</v>
      </c>
      <c r="E44" s="372">
        <v>14733.89</v>
      </c>
      <c r="F44" s="372">
        <v>0</v>
      </c>
      <c r="G44" s="389">
        <f t="shared" si="2"/>
        <v>14733.89</v>
      </c>
      <c r="I44" s="372">
        <v>14733.89</v>
      </c>
      <c r="J44" s="269">
        <f t="shared" si="1"/>
        <v>0</v>
      </c>
      <c r="M44" s="473"/>
    </row>
    <row r="45" spans="1:13">
      <c r="A45" s="354" t="s">
        <v>561</v>
      </c>
      <c r="B45" s="355" t="s">
        <v>747</v>
      </c>
      <c r="C45" s="355" t="s">
        <v>170</v>
      </c>
      <c r="D45" s="354">
        <v>2027</v>
      </c>
      <c r="E45" s="372">
        <v>112103.71</v>
      </c>
      <c r="F45" s="372">
        <v>0</v>
      </c>
      <c r="G45" s="389">
        <f t="shared" si="2"/>
        <v>112103.71</v>
      </c>
      <c r="I45" s="372">
        <v>112103.34999999999</v>
      </c>
      <c r="J45" s="269">
        <f t="shared" si="1"/>
        <v>0.36000000001513399</v>
      </c>
      <c r="M45" s="473"/>
    </row>
    <row r="46" spans="1:13">
      <c r="A46" s="354" t="s">
        <v>562</v>
      </c>
      <c r="B46" s="355" t="s">
        <v>748</v>
      </c>
      <c r="C46" s="355" t="s">
        <v>170</v>
      </c>
      <c r="D46" s="354">
        <v>2182</v>
      </c>
      <c r="E46" s="372">
        <v>131133.95000000001</v>
      </c>
      <c r="F46" s="372">
        <v>0</v>
      </c>
      <c r="G46" s="389">
        <f t="shared" si="2"/>
        <v>131133.95000000001</v>
      </c>
      <c r="I46" s="372">
        <v>131133.64000000001</v>
      </c>
      <c r="J46" s="269">
        <f t="shared" si="1"/>
        <v>0.30999999999767169</v>
      </c>
      <c r="M46" s="473"/>
    </row>
    <row r="47" spans="1:13">
      <c r="A47" s="354" t="s">
        <v>563</v>
      </c>
      <c r="B47" s="355" t="s">
        <v>749</v>
      </c>
      <c r="C47" s="355" t="s">
        <v>170</v>
      </c>
      <c r="D47" s="354">
        <v>2157</v>
      </c>
      <c r="E47" s="372">
        <v>53516.6</v>
      </c>
      <c r="F47" s="372">
        <v>0</v>
      </c>
      <c r="G47" s="389">
        <f t="shared" si="2"/>
        <v>53516.6</v>
      </c>
      <c r="I47" s="372">
        <v>53516.759999999995</v>
      </c>
      <c r="J47" s="269">
        <f t="shared" si="1"/>
        <v>-0.1599999999962165</v>
      </c>
      <c r="M47" s="473"/>
    </row>
    <row r="48" spans="1:13">
      <c r="A48" s="354" t="s">
        <v>566</v>
      </c>
      <c r="B48" s="355" t="s">
        <v>752</v>
      </c>
      <c r="C48" s="355" t="s">
        <v>170</v>
      </c>
      <c r="D48" s="354">
        <v>2033</v>
      </c>
      <c r="E48" s="372">
        <v>34018.410000000003</v>
      </c>
      <c r="F48" s="372">
        <v>0</v>
      </c>
      <c r="G48" s="389">
        <f t="shared" si="2"/>
        <v>34018.410000000003</v>
      </c>
      <c r="I48" s="372">
        <v>34018.730000000003</v>
      </c>
      <c r="J48" s="269">
        <f t="shared" si="1"/>
        <v>-0.31999999999970896</v>
      </c>
      <c r="M48" s="473"/>
    </row>
    <row r="49" spans="1:13">
      <c r="A49" s="354" t="s">
        <v>567</v>
      </c>
      <c r="B49" s="355" t="s">
        <v>753</v>
      </c>
      <c r="C49" s="355" t="s">
        <v>170</v>
      </c>
      <c r="D49" s="354">
        <v>2093</v>
      </c>
      <c r="E49" s="372">
        <v>-40845.019999999997</v>
      </c>
      <c r="F49" s="372">
        <v>5084.3599999999997</v>
      </c>
      <c r="G49" s="389">
        <f t="shared" si="2"/>
        <v>-35760.659999999996</v>
      </c>
      <c r="I49" s="372">
        <v>-35760.51</v>
      </c>
      <c r="J49" s="269">
        <f t="shared" si="1"/>
        <v>-0.14999999999417923</v>
      </c>
      <c r="M49" s="473"/>
    </row>
    <row r="50" spans="1:13">
      <c r="A50" s="354" t="s">
        <v>569</v>
      </c>
      <c r="B50" s="355" t="s">
        <v>754</v>
      </c>
      <c r="C50" s="355" t="s">
        <v>171</v>
      </c>
      <c r="D50" s="354">
        <v>5401</v>
      </c>
      <c r="E50" s="372">
        <v>-3132305.43</v>
      </c>
      <c r="F50" s="372">
        <v>116467.08</v>
      </c>
      <c r="G50" s="389">
        <f t="shared" si="2"/>
        <v>-3015838.35</v>
      </c>
      <c r="I50" s="372">
        <v>-3015838.28</v>
      </c>
      <c r="J50" s="269">
        <f t="shared" si="1"/>
        <v>-7.0000000298023224E-2</v>
      </c>
      <c r="M50" s="473"/>
    </row>
    <row r="51" spans="1:13">
      <c r="A51" s="354" t="s">
        <v>573</v>
      </c>
      <c r="B51" s="355" t="s">
        <v>758</v>
      </c>
      <c r="C51" s="355" t="s">
        <v>170</v>
      </c>
      <c r="D51" s="354">
        <v>3308</v>
      </c>
      <c r="E51" s="372">
        <v>89076.5</v>
      </c>
      <c r="F51" s="372">
        <v>0</v>
      </c>
      <c r="G51" s="389">
        <f t="shared" si="2"/>
        <v>89076.5</v>
      </c>
      <c r="I51" s="372">
        <v>89076.61</v>
      </c>
      <c r="J51" s="269">
        <f t="shared" si="1"/>
        <v>-0.11000000000058208</v>
      </c>
      <c r="M51" s="473"/>
    </row>
    <row r="52" spans="1:13">
      <c r="A52" s="354" t="s">
        <v>575</v>
      </c>
      <c r="B52" s="355" t="s">
        <v>760</v>
      </c>
      <c r="C52" s="355" t="s">
        <v>170</v>
      </c>
      <c r="D52" s="354">
        <v>5203</v>
      </c>
      <c r="E52" s="372">
        <v>59253.61</v>
      </c>
      <c r="F52" s="372">
        <v>2830.55</v>
      </c>
      <c r="G52" s="389">
        <f t="shared" si="2"/>
        <v>62084.160000000003</v>
      </c>
      <c r="I52" s="372">
        <v>62084.160000000003</v>
      </c>
      <c r="J52" s="269">
        <f t="shared" si="1"/>
        <v>0</v>
      </c>
      <c r="M52" s="473"/>
    </row>
    <row r="53" spans="1:13">
      <c r="A53" s="354" t="s">
        <v>576</v>
      </c>
      <c r="B53" s="355" t="s">
        <v>761</v>
      </c>
      <c r="C53" s="355" t="s">
        <v>169</v>
      </c>
      <c r="D53" s="354">
        <v>1001</v>
      </c>
      <c r="E53" s="372">
        <v>36093.4</v>
      </c>
      <c r="F53" s="372">
        <v>18875.07</v>
      </c>
      <c r="G53" s="389">
        <f t="shared" si="2"/>
        <v>54968.47</v>
      </c>
      <c r="I53" s="372">
        <v>54968.28</v>
      </c>
      <c r="J53" s="269">
        <f t="shared" si="1"/>
        <v>0.19000000000232831</v>
      </c>
      <c r="M53" s="473"/>
    </row>
    <row r="54" spans="1:13">
      <c r="A54" s="354" t="s">
        <v>579</v>
      </c>
      <c r="B54" s="355" t="s">
        <v>764</v>
      </c>
      <c r="C54" s="355" t="s">
        <v>170</v>
      </c>
      <c r="D54" s="354">
        <v>2123</v>
      </c>
      <c r="E54" s="372">
        <v>145458.31</v>
      </c>
      <c r="F54" s="372">
        <v>0</v>
      </c>
      <c r="G54" s="389">
        <f t="shared" ref="G54:G73" si="3">SUM(E54:F54)</f>
        <v>145458.31</v>
      </c>
      <c r="I54" s="372">
        <v>145458.31</v>
      </c>
      <c r="J54" s="269">
        <f t="shared" ref="J54:J98" si="4">G54-I54</f>
        <v>0</v>
      </c>
      <c r="M54" s="473"/>
    </row>
    <row r="55" spans="1:13">
      <c r="A55" s="354" t="s">
        <v>580</v>
      </c>
      <c r="B55" s="355" t="s">
        <v>765</v>
      </c>
      <c r="C55" s="355" t="s">
        <v>170</v>
      </c>
      <c r="D55" s="354">
        <v>3379</v>
      </c>
      <c r="E55" s="372">
        <v>122751.73</v>
      </c>
      <c r="F55" s="372">
        <v>0</v>
      </c>
      <c r="G55" s="389">
        <f t="shared" si="3"/>
        <v>122751.73</v>
      </c>
      <c r="I55" s="372">
        <v>122751.32999999999</v>
      </c>
      <c r="J55" s="269">
        <f t="shared" si="4"/>
        <v>0.40000000000873115</v>
      </c>
      <c r="M55" s="473"/>
    </row>
    <row r="56" spans="1:13">
      <c r="A56" s="354" t="s">
        <v>584</v>
      </c>
      <c r="B56" s="355" t="s">
        <v>3</v>
      </c>
      <c r="C56" s="355" t="s">
        <v>170</v>
      </c>
      <c r="D56" s="354">
        <v>2168</v>
      </c>
      <c r="E56" s="372">
        <v>28176.23</v>
      </c>
      <c r="F56" s="372">
        <v>0</v>
      </c>
      <c r="G56" s="389">
        <f t="shared" si="3"/>
        <v>28176.23</v>
      </c>
      <c r="I56" s="372">
        <v>28176.37</v>
      </c>
      <c r="J56" s="269">
        <f t="shared" si="4"/>
        <v>-0.13999999999941792</v>
      </c>
      <c r="M56" s="473"/>
    </row>
    <row r="57" spans="1:13">
      <c r="A57" s="354" t="s">
        <v>585</v>
      </c>
      <c r="B57" s="355" t="s">
        <v>4</v>
      </c>
      <c r="C57" s="355" t="s">
        <v>170</v>
      </c>
      <c r="D57" s="354">
        <v>3304</v>
      </c>
      <c r="E57" s="372">
        <v>37105.08</v>
      </c>
      <c r="F57" s="372">
        <v>0</v>
      </c>
      <c r="G57" s="389">
        <f t="shared" si="3"/>
        <v>37105.08</v>
      </c>
      <c r="I57" s="372">
        <v>37104.89</v>
      </c>
      <c r="J57" s="269">
        <f t="shared" si="4"/>
        <v>0.19000000000232831</v>
      </c>
      <c r="M57" s="473"/>
    </row>
    <row r="58" spans="1:13">
      <c r="A58" s="354" t="s">
        <v>587</v>
      </c>
      <c r="B58" s="355" t="s">
        <v>6</v>
      </c>
      <c r="C58" s="355" t="s">
        <v>170</v>
      </c>
      <c r="D58" s="354">
        <v>2124</v>
      </c>
      <c r="E58" s="372">
        <v>123566.19</v>
      </c>
      <c r="F58" s="372">
        <v>0</v>
      </c>
      <c r="G58" s="389">
        <f t="shared" si="3"/>
        <v>123566.19</v>
      </c>
      <c r="I58" s="372">
        <v>123565.63</v>
      </c>
      <c r="J58" s="269">
        <f t="shared" si="4"/>
        <v>0.55999999999767169</v>
      </c>
      <c r="M58" s="473"/>
    </row>
    <row r="59" spans="1:13">
      <c r="A59" s="354" t="s">
        <v>589</v>
      </c>
      <c r="B59" s="355" t="s">
        <v>8</v>
      </c>
      <c r="C59" s="355" t="s">
        <v>170</v>
      </c>
      <c r="D59" s="354">
        <v>5207</v>
      </c>
      <c r="E59" s="372">
        <v>61007.56</v>
      </c>
      <c r="F59" s="372">
        <v>0</v>
      </c>
      <c r="G59" s="389">
        <f t="shared" si="3"/>
        <v>61007.56</v>
      </c>
      <c r="I59" s="372">
        <v>61007.56</v>
      </c>
      <c r="J59" s="269">
        <f t="shared" si="4"/>
        <v>0</v>
      </c>
      <c r="M59" s="473"/>
    </row>
    <row r="60" spans="1:13">
      <c r="A60" s="354" t="s">
        <v>590</v>
      </c>
      <c r="B60" s="355" t="s">
        <v>9</v>
      </c>
      <c r="C60" s="355" t="s">
        <v>170</v>
      </c>
      <c r="D60" s="354">
        <v>3363</v>
      </c>
      <c r="E60" s="372">
        <v>111146.32</v>
      </c>
      <c r="F60" s="372">
        <v>0</v>
      </c>
      <c r="G60" s="389">
        <f t="shared" si="3"/>
        <v>111146.32</v>
      </c>
      <c r="I60" s="372">
        <v>111147.41</v>
      </c>
      <c r="J60" s="269">
        <f t="shared" si="4"/>
        <v>-1.0899999999965075</v>
      </c>
      <c r="M60" s="473"/>
    </row>
    <row r="61" spans="1:13">
      <c r="A61" s="354" t="s">
        <v>591</v>
      </c>
      <c r="B61" s="355" t="s">
        <v>10</v>
      </c>
      <c r="C61" s="355" t="s">
        <v>170</v>
      </c>
      <c r="D61" s="354">
        <v>5200</v>
      </c>
      <c r="E61" s="372">
        <v>163534.91</v>
      </c>
      <c r="F61" s="372">
        <v>0.28000000000000003</v>
      </c>
      <c r="G61" s="389">
        <f t="shared" si="3"/>
        <v>163535.19</v>
      </c>
      <c r="I61" s="372">
        <v>163541.37</v>
      </c>
      <c r="J61" s="269">
        <f t="shared" si="4"/>
        <v>-6.1799999999930151</v>
      </c>
      <c r="M61" s="473"/>
    </row>
    <row r="62" spans="1:13">
      <c r="A62" s="354" t="s">
        <v>592</v>
      </c>
      <c r="B62" s="355" t="s">
        <v>11</v>
      </c>
      <c r="C62" s="355" t="s">
        <v>170</v>
      </c>
      <c r="D62" s="354">
        <v>2198</v>
      </c>
      <c r="E62" s="372">
        <v>6914.09</v>
      </c>
      <c r="F62" s="372">
        <v>0</v>
      </c>
      <c r="G62" s="389">
        <f t="shared" si="3"/>
        <v>6914.09</v>
      </c>
      <c r="I62" s="372">
        <v>6914.4199999999964</v>
      </c>
      <c r="J62" s="269">
        <f t="shared" si="4"/>
        <v>-0.32999999999628926</v>
      </c>
      <c r="M62" s="473"/>
    </row>
    <row r="63" spans="1:13">
      <c r="A63" s="354" t="s">
        <v>597</v>
      </c>
      <c r="B63" s="355" t="s">
        <v>16</v>
      </c>
      <c r="C63" s="355" t="s">
        <v>170</v>
      </c>
      <c r="D63" s="354">
        <v>2090</v>
      </c>
      <c r="E63" s="372">
        <v>107785.09</v>
      </c>
      <c r="F63" s="372">
        <v>0</v>
      </c>
      <c r="G63" s="389">
        <f t="shared" si="3"/>
        <v>107785.09</v>
      </c>
      <c r="I63" s="372">
        <v>107785.09</v>
      </c>
      <c r="J63" s="269">
        <f t="shared" si="4"/>
        <v>0</v>
      </c>
      <c r="M63" s="473"/>
    </row>
    <row r="64" spans="1:13">
      <c r="A64" s="354" t="s">
        <v>598</v>
      </c>
      <c r="B64" s="355" t="s">
        <v>17</v>
      </c>
      <c r="C64" s="355" t="s">
        <v>170</v>
      </c>
      <c r="D64" s="354">
        <v>2043</v>
      </c>
      <c r="E64" s="372">
        <v>178867.89</v>
      </c>
      <c r="F64" s="372">
        <v>0</v>
      </c>
      <c r="G64" s="389">
        <f t="shared" si="3"/>
        <v>178867.89</v>
      </c>
      <c r="I64" s="372">
        <v>178867.95</v>
      </c>
      <c r="J64" s="269">
        <f t="shared" si="4"/>
        <v>-5.9999999997671694E-2</v>
      </c>
      <c r="M64" s="473"/>
    </row>
    <row r="65" spans="1:13">
      <c r="A65" s="354" t="s">
        <v>600</v>
      </c>
      <c r="B65" s="355" t="s">
        <v>18</v>
      </c>
      <c r="C65" s="355" t="s">
        <v>169</v>
      </c>
      <c r="D65" s="354">
        <v>1002</v>
      </c>
      <c r="E65" s="372">
        <v>417837.24</v>
      </c>
      <c r="F65" s="372">
        <v>-292837.88</v>
      </c>
      <c r="G65" s="389">
        <f t="shared" si="3"/>
        <v>124999.35999999999</v>
      </c>
      <c r="I65" s="372">
        <v>125000.02</v>
      </c>
      <c r="J65" s="269">
        <f t="shared" si="4"/>
        <v>-0.66000000001804437</v>
      </c>
      <c r="M65" s="473"/>
    </row>
    <row r="66" spans="1:13">
      <c r="A66" s="354" t="s">
        <v>601</v>
      </c>
      <c r="B66" s="355" t="s">
        <v>20</v>
      </c>
      <c r="C66" s="355" t="s">
        <v>170</v>
      </c>
      <c r="D66" s="354">
        <v>2002</v>
      </c>
      <c r="E66" s="372">
        <v>-35654.35</v>
      </c>
      <c r="F66" s="372">
        <v>0</v>
      </c>
      <c r="G66" s="389">
        <f t="shared" si="3"/>
        <v>-35654.35</v>
      </c>
      <c r="I66" s="372">
        <v>-35654.350000000006</v>
      </c>
      <c r="J66" s="269">
        <f t="shared" si="4"/>
        <v>0</v>
      </c>
      <c r="M66" s="473"/>
    </row>
    <row r="67" spans="1:13">
      <c r="A67" s="354" t="s">
        <v>602</v>
      </c>
      <c r="B67" s="355" t="s">
        <v>21</v>
      </c>
      <c r="C67" s="355" t="s">
        <v>170</v>
      </c>
      <c r="D67" s="354">
        <v>2128</v>
      </c>
      <c r="E67" s="372">
        <v>77088.53</v>
      </c>
      <c r="F67" s="372">
        <v>0</v>
      </c>
      <c r="G67" s="389">
        <f t="shared" si="3"/>
        <v>77088.53</v>
      </c>
      <c r="I67" s="372">
        <v>77088.75</v>
      </c>
      <c r="J67" s="269">
        <f t="shared" si="4"/>
        <v>-0.22000000000116415</v>
      </c>
      <c r="M67" s="473"/>
    </row>
    <row r="68" spans="1:13">
      <c r="A68" s="354" t="s">
        <v>603</v>
      </c>
      <c r="B68" s="355" t="s">
        <v>22</v>
      </c>
      <c r="C68" s="355" t="s">
        <v>170</v>
      </c>
      <c r="D68" s="354">
        <v>2145</v>
      </c>
      <c r="E68" s="372">
        <v>108466.21</v>
      </c>
      <c r="F68" s="372">
        <v>28584.63</v>
      </c>
      <c r="G68" s="389">
        <f t="shared" si="3"/>
        <v>137050.84</v>
      </c>
      <c r="I68" s="372">
        <v>137053.5</v>
      </c>
      <c r="J68" s="269">
        <f t="shared" si="4"/>
        <v>-2.6600000000034925</v>
      </c>
      <c r="M68" s="473"/>
    </row>
    <row r="69" spans="1:13">
      <c r="A69" s="354" t="s">
        <v>604</v>
      </c>
      <c r="B69" s="355" t="s">
        <v>23</v>
      </c>
      <c r="C69" s="355" t="s">
        <v>170</v>
      </c>
      <c r="D69" s="354">
        <v>3023</v>
      </c>
      <c r="E69" s="372">
        <v>116400.03</v>
      </c>
      <c r="F69" s="372">
        <v>0</v>
      </c>
      <c r="G69" s="389">
        <f t="shared" si="3"/>
        <v>116400.03</v>
      </c>
      <c r="I69" s="372">
        <v>116401.97</v>
      </c>
      <c r="J69" s="269">
        <f t="shared" si="4"/>
        <v>-1.9400000000023283</v>
      </c>
      <c r="M69" s="473"/>
    </row>
    <row r="70" spans="1:13">
      <c r="A70" s="354" t="s">
        <v>605</v>
      </c>
      <c r="B70" s="355" t="s">
        <v>24</v>
      </c>
      <c r="C70" s="355" t="s">
        <v>170</v>
      </c>
      <c r="D70" s="354">
        <v>2199</v>
      </c>
      <c r="E70" s="372">
        <v>43307.76</v>
      </c>
      <c r="F70" s="372">
        <v>1834.94</v>
      </c>
      <c r="G70" s="389">
        <f t="shared" si="3"/>
        <v>45142.700000000004</v>
      </c>
      <c r="I70" s="372">
        <v>45142.700000000004</v>
      </c>
      <c r="J70" s="269">
        <f t="shared" si="4"/>
        <v>0</v>
      </c>
      <c r="M70" s="473"/>
    </row>
    <row r="71" spans="1:13">
      <c r="A71" s="354" t="s">
        <v>607</v>
      </c>
      <c r="B71" s="355" t="s">
        <v>26</v>
      </c>
      <c r="C71" s="355" t="s">
        <v>170</v>
      </c>
      <c r="D71" s="354">
        <v>2048</v>
      </c>
      <c r="E71" s="372">
        <v>116546.08</v>
      </c>
      <c r="F71" s="372">
        <v>0</v>
      </c>
      <c r="G71" s="389">
        <f t="shared" si="3"/>
        <v>116546.08</v>
      </c>
      <c r="I71" s="372">
        <v>116545.55000000002</v>
      </c>
      <c r="J71" s="269">
        <f t="shared" si="4"/>
        <v>0.52999999998428393</v>
      </c>
      <c r="M71" s="473"/>
    </row>
    <row r="72" spans="1:13">
      <c r="A72" s="354" t="s">
        <v>608</v>
      </c>
      <c r="B72" s="355" t="s">
        <v>27</v>
      </c>
      <c r="C72" s="355" t="s">
        <v>170</v>
      </c>
      <c r="D72" s="354">
        <v>2192</v>
      </c>
      <c r="E72" s="372">
        <v>89802.21</v>
      </c>
      <c r="F72" s="372">
        <v>236.56</v>
      </c>
      <c r="G72" s="389">
        <f t="shared" si="3"/>
        <v>90038.77</v>
      </c>
      <c r="I72" s="372">
        <v>90038.77</v>
      </c>
      <c r="J72" s="269">
        <f t="shared" si="4"/>
        <v>0</v>
      </c>
      <c r="M72" s="473"/>
    </row>
    <row r="73" spans="1:13">
      <c r="A73" s="354" t="s">
        <v>609</v>
      </c>
      <c r="B73" s="355" t="s">
        <v>28</v>
      </c>
      <c r="C73" s="355" t="s">
        <v>169</v>
      </c>
      <c r="D73" s="354">
        <v>1009</v>
      </c>
      <c r="E73" s="372">
        <v>44619.32</v>
      </c>
      <c r="F73" s="372">
        <v>72431.55</v>
      </c>
      <c r="G73" s="389">
        <f t="shared" si="3"/>
        <v>117050.87</v>
      </c>
      <c r="I73" s="372">
        <v>117049.75</v>
      </c>
      <c r="J73" s="269">
        <f t="shared" si="4"/>
        <v>1.1199999999953434</v>
      </c>
      <c r="M73" s="473"/>
    </row>
    <row r="74" spans="1:13">
      <c r="A74" s="354" t="s">
        <v>610</v>
      </c>
      <c r="B74" s="355" t="s">
        <v>29</v>
      </c>
      <c r="C74" s="355" t="s">
        <v>170</v>
      </c>
      <c r="D74" s="354">
        <v>2185</v>
      </c>
      <c r="E74" s="372">
        <v>-25606.7</v>
      </c>
      <c r="F74" s="372">
        <v>0</v>
      </c>
      <c r="G74" s="389">
        <f t="shared" ref="G74:G93" si="5">SUM(E74:F74)</f>
        <v>-25606.7</v>
      </c>
      <c r="I74" s="372">
        <v>-25604.29</v>
      </c>
      <c r="J74" s="269">
        <f t="shared" si="4"/>
        <v>-2.4099999999998545</v>
      </c>
      <c r="M74" s="473"/>
    </row>
    <row r="75" spans="1:13">
      <c r="A75" s="354" t="s">
        <v>611</v>
      </c>
      <c r="B75" s="355" t="s">
        <v>30</v>
      </c>
      <c r="C75" s="355" t="s">
        <v>170</v>
      </c>
      <c r="D75" s="354">
        <v>5206</v>
      </c>
      <c r="E75" s="372">
        <v>59152.09</v>
      </c>
      <c r="F75" s="372">
        <v>0</v>
      </c>
      <c r="G75" s="389">
        <f t="shared" si="5"/>
        <v>59152.09</v>
      </c>
      <c r="I75" s="372">
        <v>59151.950000000004</v>
      </c>
      <c r="J75" s="269">
        <f t="shared" si="4"/>
        <v>0.13999999999214197</v>
      </c>
      <c r="M75" s="473"/>
    </row>
    <row r="76" spans="1:13">
      <c r="A76" s="354" t="s">
        <v>612</v>
      </c>
      <c r="B76" s="355" t="s">
        <v>31</v>
      </c>
      <c r="C76" s="355" t="s">
        <v>170</v>
      </c>
      <c r="D76" s="354">
        <v>2170</v>
      </c>
      <c r="E76" s="372">
        <v>-66467.86</v>
      </c>
      <c r="F76" s="372">
        <v>0</v>
      </c>
      <c r="G76" s="389">
        <f t="shared" si="5"/>
        <v>-66467.86</v>
      </c>
      <c r="I76" s="372">
        <v>-66468.48000000001</v>
      </c>
      <c r="J76" s="269">
        <f t="shared" si="4"/>
        <v>0.6200000000098953</v>
      </c>
      <c r="M76" s="473"/>
    </row>
    <row r="77" spans="1:13">
      <c r="A77" s="354" t="s">
        <v>613</v>
      </c>
      <c r="B77" s="355" t="s">
        <v>32</v>
      </c>
      <c r="C77" s="355" t="s">
        <v>170</v>
      </c>
      <c r="D77" s="354">
        <v>2054</v>
      </c>
      <c r="E77" s="372">
        <v>145303.93</v>
      </c>
      <c r="F77" s="372">
        <v>4916</v>
      </c>
      <c r="G77" s="389">
        <f t="shared" si="5"/>
        <v>150219.93</v>
      </c>
      <c r="I77" s="372">
        <v>150218.44</v>
      </c>
      <c r="J77" s="269">
        <f t="shared" si="4"/>
        <v>1.4899999999906868</v>
      </c>
      <c r="M77" s="473"/>
    </row>
    <row r="78" spans="1:13">
      <c r="A78" s="354" t="s">
        <v>614</v>
      </c>
      <c r="B78" s="355" t="s">
        <v>33</v>
      </c>
      <c r="C78" s="355" t="s">
        <v>170</v>
      </c>
      <c r="D78" s="354">
        <v>2197</v>
      </c>
      <c r="E78" s="372">
        <v>90723.839999999997</v>
      </c>
      <c r="F78" s="372">
        <v>0</v>
      </c>
      <c r="G78" s="389">
        <f t="shared" si="5"/>
        <v>90723.839999999997</v>
      </c>
      <c r="I78" s="372">
        <v>90724.65</v>
      </c>
      <c r="J78" s="269">
        <f t="shared" si="4"/>
        <v>-0.80999999999767169</v>
      </c>
      <c r="M78" s="473"/>
    </row>
    <row r="79" spans="1:13">
      <c r="A79" s="354" t="s">
        <v>353</v>
      </c>
      <c r="B79" s="355" t="s">
        <v>233</v>
      </c>
      <c r="C79" s="355" t="s">
        <v>173</v>
      </c>
      <c r="D79" s="354">
        <v>7000</v>
      </c>
      <c r="E79" s="372">
        <v>100725.9</v>
      </c>
      <c r="F79" s="372">
        <v>689.27</v>
      </c>
      <c r="G79" s="389">
        <f t="shared" si="5"/>
        <v>101415.17</v>
      </c>
      <c r="I79" s="372">
        <v>101414.54000000001</v>
      </c>
      <c r="J79" s="269">
        <f t="shared" si="4"/>
        <v>0.6299999999901047</v>
      </c>
      <c r="M79" s="473"/>
    </row>
    <row r="80" spans="1:13">
      <c r="A80" s="354" t="s">
        <v>617</v>
      </c>
      <c r="B80" s="355" t="s">
        <v>36</v>
      </c>
      <c r="C80" s="355" t="s">
        <v>170</v>
      </c>
      <c r="D80" s="354">
        <v>2130</v>
      </c>
      <c r="E80" s="372">
        <v>70474.44</v>
      </c>
      <c r="F80" s="372">
        <v>0</v>
      </c>
      <c r="G80" s="389">
        <f t="shared" si="5"/>
        <v>70474.44</v>
      </c>
      <c r="I80" s="372">
        <v>70474.44</v>
      </c>
      <c r="J80" s="269">
        <f t="shared" si="4"/>
        <v>0</v>
      </c>
      <c r="M80" s="473"/>
    </row>
    <row r="81" spans="1:13">
      <c r="A81" s="354" t="s">
        <v>618</v>
      </c>
      <c r="B81" s="355" t="s">
        <v>37</v>
      </c>
      <c r="C81" s="355" t="s">
        <v>170</v>
      </c>
      <c r="D81" s="354">
        <v>3353</v>
      </c>
      <c r="E81" s="372">
        <v>16484.47</v>
      </c>
      <c r="F81" s="372">
        <v>0</v>
      </c>
      <c r="G81" s="389">
        <f t="shared" si="5"/>
        <v>16484.47</v>
      </c>
      <c r="I81" s="372">
        <v>16485.45</v>
      </c>
      <c r="J81" s="269">
        <f t="shared" si="4"/>
        <v>-0.97999999999956344</v>
      </c>
      <c r="M81" s="473"/>
    </row>
    <row r="82" spans="1:13">
      <c r="A82" s="354" t="s">
        <v>621</v>
      </c>
      <c r="B82" s="355" t="s">
        <v>40</v>
      </c>
      <c r="C82" s="355" t="s">
        <v>170</v>
      </c>
      <c r="D82" s="354">
        <v>2064</v>
      </c>
      <c r="E82" s="372">
        <v>19274.810000000001</v>
      </c>
      <c r="F82" s="372">
        <v>0</v>
      </c>
      <c r="G82" s="389">
        <f t="shared" si="5"/>
        <v>19274.810000000001</v>
      </c>
      <c r="I82" s="372">
        <v>19274.63</v>
      </c>
      <c r="J82" s="269">
        <f t="shared" si="4"/>
        <v>0.18000000000029104</v>
      </c>
      <c r="M82" s="473"/>
    </row>
    <row r="83" spans="1:13">
      <c r="A83" s="354" t="s">
        <v>622</v>
      </c>
      <c r="B83" s="355" t="s">
        <v>41</v>
      </c>
      <c r="C83" s="355" t="s">
        <v>171</v>
      </c>
      <c r="D83" s="354">
        <v>4112</v>
      </c>
      <c r="E83" s="372">
        <v>-4752.45</v>
      </c>
      <c r="F83" s="372">
        <v>0</v>
      </c>
      <c r="G83" s="389">
        <f t="shared" si="5"/>
        <v>-4752.45</v>
      </c>
      <c r="I83" s="372">
        <v>-4753.18</v>
      </c>
      <c r="J83" s="269">
        <f t="shared" si="4"/>
        <v>0.73000000000047294</v>
      </c>
      <c r="M83" s="473"/>
    </row>
    <row r="84" spans="1:13">
      <c r="A84" s="354" t="s">
        <v>624</v>
      </c>
      <c r="B84" s="355" t="s">
        <v>43</v>
      </c>
      <c r="C84" s="355" t="s">
        <v>170</v>
      </c>
      <c r="D84" s="354">
        <v>3377</v>
      </c>
      <c r="E84" s="372">
        <v>100843.57</v>
      </c>
      <c r="F84" s="372">
        <v>0.25</v>
      </c>
      <c r="G84" s="389">
        <f t="shared" si="5"/>
        <v>100843.82</v>
      </c>
      <c r="I84" s="372">
        <v>100843.82</v>
      </c>
      <c r="J84" s="269">
        <f t="shared" si="4"/>
        <v>0</v>
      </c>
      <c r="M84" s="473"/>
    </row>
    <row r="85" spans="1:13">
      <c r="A85" s="354" t="s">
        <v>625</v>
      </c>
      <c r="B85" s="355" t="s">
        <v>44</v>
      </c>
      <c r="C85" s="355" t="s">
        <v>170</v>
      </c>
      <c r="D85" s="354">
        <v>2101</v>
      </c>
      <c r="E85" s="372">
        <v>51545.14</v>
      </c>
      <c r="F85" s="372">
        <v>0</v>
      </c>
      <c r="G85" s="389">
        <f t="shared" si="5"/>
        <v>51545.14</v>
      </c>
      <c r="I85" s="372">
        <v>51542.96</v>
      </c>
      <c r="J85" s="269">
        <f t="shared" si="4"/>
        <v>2.180000000000291</v>
      </c>
      <c r="M85" s="473"/>
    </row>
    <row r="86" spans="1:13">
      <c r="A86" s="354" t="s">
        <v>359</v>
      </c>
      <c r="B86" s="355" t="s">
        <v>235</v>
      </c>
      <c r="C86" s="355" t="s">
        <v>220</v>
      </c>
      <c r="D86" s="354">
        <v>1103</v>
      </c>
      <c r="E86" s="372">
        <v>143288.07</v>
      </c>
      <c r="F86" s="372">
        <v>0</v>
      </c>
      <c r="G86" s="389">
        <f t="shared" si="5"/>
        <v>143288.07</v>
      </c>
      <c r="I86" s="372">
        <v>143288.07</v>
      </c>
      <c r="J86" s="269">
        <f t="shared" si="4"/>
        <v>0</v>
      </c>
      <c r="M86" s="473"/>
    </row>
    <row r="87" spans="1:13">
      <c r="A87" s="354" t="s">
        <v>627</v>
      </c>
      <c r="B87" s="355" t="s">
        <v>46</v>
      </c>
      <c r="C87" s="355" t="s">
        <v>170</v>
      </c>
      <c r="D87" s="354">
        <v>2086</v>
      </c>
      <c r="E87" s="372">
        <v>75943.89</v>
      </c>
      <c r="F87" s="372">
        <v>0</v>
      </c>
      <c r="G87" s="389">
        <f t="shared" si="5"/>
        <v>75943.89</v>
      </c>
      <c r="I87" s="372">
        <v>75945.679999999993</v>
      </c>
      <c r="J87" s="269">
        <f t="shared" si="4"/>
        <v>-1.7899999999935972</v>
      </c>
      <c r="M87" s="473"/>
    </row>
    <row r="88" spans="1:13">
      <c r="A88" s="354" t="s">
        <v>630</v>
      </c>
      <c r="B88" s="355" t="s">
        <v>49</v>
      </c>
      <c r="C88" s="355" t="s">
        <v>170</v>
      </c>
      <c r="D88" s="354">
        <v>3365</v>
      </c>
      <c r="E88" s="372">
        <v>25584.53</v>
      </c>
      <c r="F88" s="372">
        <v>-0.04</v>
      </c>
      <c r="G88" s="389">
        <f t="shared" si="5"/>
        <v>25584.489999999998</v>
      </c>
      <c r="I88" s="372">
        <v>25584.42</v>
      </c>
      <c r="J88" s="269">
        <f t="shared" si="4"/>
        <v>6.9999999999708962E-2</v>
      </c>
      <c r="M88" s="473"/>
    </row>
    <row r="89" spans="1:13">
      <c r="A89" s="354" t="s">
        <v>631</v>
      </c>
      <c r="B89" s="355" t="s">
        <v>50</v>
      </c>
      <c r="C89" s="355" t="s">
        <v>170</v>
      </c>
      <c r="D89" s="354">
        <v>5202</v>
      </c>
      <c r="E89" s="372">
        <v>42085.58</v>
      </c>
      <c r="F89" s="372">
        <v>0</v>
      </c>
      <c r="G89" s="389">
        <f t="shared" si="5"/>
        <v>42085.58</v>
      </c>
      <c r="I89" s="372">
        <v>42085.58</v>
      </c>
      <c r="J89" s="269">
        <f t="shared" si="4"/>
        <v>0</v>
      </c>
      <c r="M89" s="473"/>
    </row>
    <row r="90" spans="1:13">
      <c r="A90" s="354" t="s">
        <v>633</v>
      </c>
      <c r="B90" s="355" t="s">
        <v>51</v>
      </c>
      <c r="C90" s="355" t="s">
        <v>170</v>
      </c>
      <c r="D90" s="354">
        <v>2140</v>
      </c>
      <c r="E90" s="372">
        <v>11001.96</v>
      </c>
      <c r="F90" s="372">
        <v>552.88</v>
      </c>
      <c r="G90" s="389">
        <f t="shared" si="5"/>
        <v>11554.839999999998</v>
      </c>
      <c r="I90" s="372">
        <v>11554.98</v>
      </c>
      <c r="J90" s="269">
        <f t="shared" si="4"/>
        <v>-0.14000000000123691</v>
      </c>
      <c r="M90" s="473"/>
    </row>
    <row r="91" spans="1:13">
      <c r="A91" s="354" t="s">
        <v>634</v>
      </c>
      <c r="B91" s="355" t="s">
        <v>52</v>
      </c>
      <c r="C91" s="355" t="s">
        <v>170</v>
      </c>
      <c r="D91" s="354">
        <v>2174</v>
      </c>
      <c r="E91" s="372">
        <v>12426.12</v>
      </c>
      <c r="F91" s="372">
        <v>0</v>
      </c>
      <c r="G91" s="389">
        <f t="shared" si="5"/>
        <v>12426.12</v>
      </c>
      <c r="I91" s="372">
        <v>12425.73</v>
      </c>
      <c r="J91" s="269">
        <f t="shared" si="4"/>
        <v>0.39000000000123691</v>
      </c>
      <c r="M91" s="473"/>
    </row>
    <row r="92" spans="1:13">
      <c r="A92" s="354" t="s">
        <v>635</v>
      </c>
      <c r="B92" s="355" t="s">
        <v>53</v>
      </c>
      <c r="C92" s="355" t="s">
        <v>170</v>
      </c>
      <c r="D92" s="354">
        <v>2055</v>
      </c>
      <c r="E92" s="372">
        <v>30012.53</v>
      </c>
      <c r="F92" s="372">
        <v>0</v>
      </c>
      <c r="G92" s="389">
        <f t="shared" si="5"/>
        <v>30012.53</v>
      </c>
      <c r="I92" s="372">
        <v>30012.560000000001</v>
      </c>
      <c r="J92" s="269">
        <f t="shared" si="4"/>
        <v>-3.0000000002473826E-2</v>
      </c>
      <c r="M92" s="473"/>
    </row>
    <row r="93" spans="1:13">
      <c r="A93" s="354" t="s">
        <v>637</v>
      </c>
      <c r="B93" s="355" t="s">
        <v>55</v>
      </c>
      <c r="C93" s="355" t="s">
        <v>170</v>
      </c>
      <c r="D93" s="354">
        <v>3366</v>
      </c>
      <c r="E93" s="372">
        <v>28473.58</v>
      </c>
      <c r="F93" s="372">
        <v>0</v>
      </c>
      <c r="G93" s="389">
        <f t="shared" si="5"/>
        <v>28473.58</v>
      </c>
      <c r="I93" s="372">
        <v>28471.7</v>
      </c>
      <c r="J93" s="269">
        <f t="shared" si="4"/>
        <v>1.8800000000010186</v>
      </c>
      <c r="M93" s="473"/>
    </row>
    <row r="94" spans="1:13">
      <c r="A94" s="354" t="s">
        <v>642</v>
      </c>
      <c r="B94" s="355" t="s">
        <v>60</v>
      </c>
      <c r="C94" s="355" t="s">
        <v>170</v>
      </c>
      <c r="D94" s="354">
        <v>3333</v>
      </c>
      <c r="E94" s="372">
        <v>63862.86</v>
      </c>
      <c r="F94" s="372">
        <v>0</v>
      </c>
      <c r="G94" s="389">
        <f t="shared" ref="G94:G117" si="6">SUM(E94:F94)</f>
        <v>63862.86</v>
      </c>
      <c r="I94" s="372">
        <v>63863.100000000006</v>
      </c>
      <c r="J94" s="269">
        <f t="shared" si="4"/>
        <v>-0.24000000000523869</v>
      </c>
      <c r="M94" s="473"/>
    </row>
    <row r="95" spans="1:13">
      <c r="A95" s="354" t="s">
        <v>643</v>
      </c>
      <c r="B95" s="355" t="s">
        <v>61</v>
      </c>
      <c r="C95" s="355" t="s">
        <v>170</v>
      </c>
      <c r="D95" s="354">
        <v>3373</v>
      </c>
      <c r="E95" s="372">
        <v>7007.56</v>
      </c>
      <c r="F95" s="372">
        <v>280</v>
      </c>
      <c r="G95" s="389">
        <f t="shared" si="6"/>
        <v>7287.56</v>
      </c>
      <c r="I95" s="372">
        <v>7288.38</v>
      </c>
      <c r="J95" s="269">
        <f t="shared" si="4"/>
        <v>-0.81999999999970896</v>
      </c>
      <c r="M95" s="473"/>
    </row>
    <row r="96" spans="1:13">
      <c r="A96" s="354" t="s">
        <v>767</v>
      </c>
      <c r="B96" s="355" t="s">
        <v>92</v>
      </c>
      <c r="C96" s="355" t="s">
        <v>171</v>
      </c>
      <c r="D96" s="354">
        <v>4023</v>
      </c>
      <c r="E96" s="372">
        <v>-91400.66</v>
      </c>
      <c r="F96" s="372">
        <v>0</v>
      </c>
      <c r="G96" s="389">
        <f t="shared" si="6"/>
        <v>-91400.66</v>
      </c>
      <c r="I96" s="372">
        <v>-91400.57</v>
      </c>
      <c r="J96" s="269">
        <f t="shared" si="4"/>
        <v>-8.999999999650754E-2</v>
      </c>
      <c r="M96" s="473"/>
    </row>
    <row r="97" spans="1:13">
      <c r="A97" s="354" t="s">
        <v>645</v>
      </c>
      <c r="B97" s="355" t="s">
        <v>63</v>
      </c>
      <c r="C97" s="355" t="s">
        <v>170</v>
      </c>
      <c r="D97" s="354">
        <v>3334</v>
      </c>
      <c r="E97" s="372">
        <v>56739.85</v>
      </c>
      <c r="F97" s="372">
        <v>0</v>
      </c>
      <c r="G97" s="389">
        <f t="shared" si="6"/>
        <v>56739.85</v>
      </c>
      <c r="I97" s="372">
        <v>56739.69</v>
      </c>
      <c r="J97" s="269">
        <f t="shared" si="4"/>
        <v>0.1599999999962165</v>
      </c>
      <c r="M97" s="473"/>
    </row>
    <row r="98" spans="1:13">
      <c r="A98" s="354" t="s">
        <v>646</v>
      </c>
      <c r="B98" s="355" t="s">
        <v>64</v>
      </c>
      <c r="C98" s="355" t="s">
        <v>170</v>
      </c>
      <c r="D98" s="354">
        <v>3335</v>
      </c>
      <c r="E98" s="372">
        <v>48614.14</v>
      </c>
      <c r="F98" s="372">
        <v>0</v>
      </c>
      <c r="G98" s="389">
        <f t="shared" si="6"/>
        <v>48614.14</v>
      </c>
      <c r="I98" s="372">
        <v>48611.61</v>
      </c>
      <c r="J98" s="269">
        <f t="shared" si="4"/>
        <v>2.5299999999988358</v>
      </c>
      <c r="M98" s="473"/>
    </row>
    <row r="99" spans="1:13">
      <c r="A99" s="354" t="s">
        <v>647</v>
      </c>
      <c r="B99" s="355" t="s">
        <v>65</v>
      </c>
      <c r="C99" s="355" t="s">
        <v>170</v>
      </c>
      <c r="D99" s="354">
        <v>3354</v>
      </c>
      <c r="E99" s="372">
        <v>6266.57</v>
      </c>
      <c r="F99" s="372">
        <v>5628.8</v>
      </c>
      <c r="G99" s="389">
        <f t="shared" si="6"/>
        <v>11895.369999999999</v>
      </c>
      <c r="I99" s="372">
        <v>11895.15</v>
      </c>
      <c r="J99" s="269">
        <f t="shared" ref="J99:J126" si="7">G99-I99</f>
        <v>0.21999999999934516</v>
      </c>
      <c r="M99" s="473"/>
    </row>
    <row r="100" spans="1:13">
      <c r="A100" s="354" t="s">
        <v>648</v>
      </c>
      <c r="B100" s="355" t="s">
        <v>96</v>
      </c>
      <c r="C100" s="355" t="s">
        <v>169</v>
      </c>
      <c r="D100" s="354">
        <v>1010</v>
      </c>
      <c r="E100" s="372">
        <v>1030273.6</v>
      </c>
      <c r="F100" s="372">
        <v>-729382.31</v>
      </c>
      <c r="G100" s="389">
        <f t="shared" si="6"/>
        <v>300891.28999999992</v>
      </c>
      <c r="I100" s="372">
        <v>300891.29000000004</v>
      </c>
      <c r="J100" s="269">
        <f t="shared" si="7"/>
        <v>0</v>
      </c>
      <c r="M100" s="473"/>
    </row>
    <row r="101" spans="1:13">
      <c r="A101" s="354" t="s">
        <v>649</v>
      </c>
      <c r="B101" s="355" t="s">
        <v>97</v>
      </c>
      <c r="C101" s="355" t="s">
        <v>170</v>
      </c>
      <c r="D101" s="354">
        <v>3351</v>
      </c>
      <c r="E101" s="372">
        <v>2939.88</v>
      </c>
      <c r="F101" s="372">
        <v>27750.29</v>
      </c>
      <c r="G101" s="389">
        <f t="shared" si="6"/>
        <v>30690.170000000002</v>
      </c>
      <c r="I101" s="372">
        <v>30692.49</v>
      </c>
      <c r="J101" s="269">
        <f t="shared" si="7"/>
        <v>-2.319999999999709</v>
      </c>
      <c r="M101" s="473"/>
    </row>
    <row r="102" spans="1:13">
      <c r="A102" s="354" t="s">
        <v>653</v>
      </c>
      <c r="B102" s="355" t="s">
        <v>102</v>
      </c>
      <c r="C102" s="355" t="s">
        <v>170</v>
      </c>
      <c r="D102" s="354">
        <v>3367</v>
      </c>
      <c r="E102" s="372">
        <v>36792.17</v>
      </c>
      <c r="F102" s="372">
        <v>0</v>
      </c>
      <c r="G102" s="389">
        <f t="shared" si="6"/>
        <v>36792.17</v>
      </c>
      <c r="I102" s="372">
        <v>36792.18</v>
      </c>
      <c r="J102" s="269">
        <f t="shared" si="7"/>
        <v>-1.0000000002037268E-2</v>
      </c>
      <c r="M102" s="473"/>
    </row>
    <row r="103" spans="1:13">
      <c r="A103" s="354" t="s">
        <v>654</v>
      </c>
      <c r="B103" s="485" t="s">
        <v>103</v>
      </c>
      <c r="C103" s="355" t="s">
        <v>170</v>
      </c>
      <c r="D103" s="354">
        <v>3338</v>
      </c>
      <c r="E103" s="372">
        <v>96324.42</v>
      </c>
      <c r="F103" s="372">
        <v>0</v>
      </c>
      <c r="G103" s="389">
        <f t="shared" si="6"/>
        <v>96324.42</v>
      </c>
      <c r="I103" s="372">
        <v>96324.94</v>
      </c>
      <c r="J103" s="269">
        <f t="shared" si="7"/>
        <v>-0.52000000000407454</v>
      </c>
      <c r="M103" s="473"/>
    </row>
    <row r="104" spans="1:13">
      <c r="A104" s="354" t="s">
        <v>657</v>
      </c>
      <c r="B104" s="485" t="s">
        <v>105</v>
      </c>
      <c r="C104" s="355" t="s">
        <v>170</v>
      </c>
      <c r="D104" s="354">
        <v>3021</v>
      </c>
      <c r="E104" s="372">
        <v>18446.12</v>
      </c>
      <c r="F104" s="372">
        <v>20615.21</v>
      </c>
      <c r="G104" s="389">
        <f t="shared" si="6"/>
        <v>39061.33</v>
      </c>
      <c r="I104" s="372">
        <v>39061.03</v>
      </c>
      <c r="J104" s="269">
        <f t="shared" si="7"/>
        <v>0.30000000000291038</v>
      </c>
      <c r="M104" s="473"/>
    </row>
    <row r="105" spans="1:13">
      <c r="A105" s="354" t="s">
        <v>661</v>
      </c>
      <c r="B105" s="355" t="s">
        <v>392</v>
      </c>
      <c r="C105" s="355" t="s">
        <v>170</v>
      </c>
      <c r="D105" s="354">
        <v>3347</v>
      </c>
      <c r="E105" s="372">
        <v>59028.46</v>
      </c>
      <c r="F105" s="372">
        <v>0</v>
      </c>
      <c r="G105" s="389">
        <f t="shared" si="6"/>
        <v>59028.46</v>
      </c>
      <c r="I105" s="372">
        <v>59026.16</v>
      </c>
      <c r="J105" s="269">
        <f t="shared" si="7"/>
        <v>2.2999999999956344</v>
      </c>
      <c r="M105" s="473"/>
    </row>
    <row r="106" spans="1:13">
      <c r="A106" s="354" t="s">
        <v>658</v>
      </c>
      <c r="B106" s="355" t="s">
        <v>106</v>
      </c>
      <c r="C106" s="355" t="s">
        <v>170</v>
      </c>
      <c r="D106" s="354">
        <v>3355</v>
      </c>
      <c r="E106" s="372">
        <v>47234.74</v>
      </c>
      <c r="F106" s="372">
        <v>0</v>
      </c>
      <c r="G106" s="389">
        <f t="shared" si="6"/>
        <v>47234.74</v>
      </c>
      <c r="I106" s="372">
        <v>47235</v>
      </c>
      <c r="J106" s="269">
        <f t="shared" si="7"/>
        <v>-0.26000000000203727</v>
      </c>
      <c r="M106" s="473"/>
    </row>
    <row r="107" spans="1:13">
      <c r="A107" s="354" t="s">
        <v>659</v>
      </c>
      <c r="B107" s="355" t="s">
        <v>107</v>
      </c>
      <c r="C107" s="355" t="s">
        <v>170</v>
      </c>
      <c r="D107" s="354">
        <v>3013</v>
      </c>
      <c r="E107" s="372">
        <v>39425.050000000003</v>
      </c>
      <c r="F107" s="372">
        <v>0</v>
      </c>
      <c r="G107" s="389">
        <f t="shared" si="6"/>
        <v>39425.050000000003</v>
      </c>
      <c r="I107" s="372">
        <v>39425.050000000003</v>
      </c>
      <c r="J107" s="269">
        <f t="shared" si="7"/>
        <v>0</v>
      </c>
      <c r="M107" s="473"/>
    </row>
    <row r="108" spans="1:13">
      <c r="A108" s="354" t="s">
        <v>660</v>
      </c>
      <c r="B108" s="355" t="s">
        <v>108</v>
      </c>
      <c r="C108" s="355" t="s">
        <v>170</v>
      </c>
      <c r="D108" s="354">
        <v>3301</v>
      </c>
      <c r="E108" s="372">
        <v>55052.87</v>
      </c>
      <c r="F108" s="372">
        <v>0</v>
      </c>
      <c r="G108" s="389">
        <f t="shared" si="6"/>
        <v>55052.87</v>
      </c>
      <c r="I108" s="372">
        <v>55052.43</v>
      </c>
      <c r="J108" s="269">
        <f t="shared" si="7"/>
        <v>0.44000000000232831</v>
      </c>
      <c r="M108" s="473"/>
    </row>
    <row r="109" spans="1:13">
      <c r="A109" s="354" t="s">
        <v>663</v>
      </c>
      <c r="B109" s="355" t="s">
        <v>110</v>
      </c>
      <c r="C109" s="355" t="s">
        <v>170</v>
      </c>
      <c r="D109" s="354">
        <v>3313</v>
      </c>
      <c r="E109" s="372">
        <v>126706.17</v>
      </c>
      <c r="F109" s="372">
        <v>0</v>
      </c>
      <c r="G109" s="389">
        <f t="shared" si="6"/>
        <v>126706.17</v>
      </c>
      <c r="I109" s="372">
        <v>126705.99</v>
      </c>
      <c r="J109" s="269">
        <f t="shared" si="7"/>
        <v>0.17999999999301508</v>
      </c>
      <c r="M109" s="473"/>
    </row>
    <row r="110" spans="1:13">
      <c r="A110" s="354" t="s">
        <v>665</v>
      </c>
      <c r="B110" s="355" t="s">
        <v>112</v>
      </c>
      <c r="C110" s="355" t="s">
        <v>170</v>
      </c>
      <c r="D110" s="354">
        <v>3349</v>
      </c>
      <c r="E110" s="372">
        <v>20230.93</v>
      </c>
      <c r="F110" s="372">
        <v>0</v>
      </c>
      <c r="G110" s="389">
        <f t="shared" si="6"/>
        <v>20230.93</v>
      </c>
      <c r="I110" s="372">
        <v>20230.87</v>
      </c>
      <c r="J110" s="269">
        <f t="shared" si="7"/>
        <v>6.0000000001309672E-2</v>
      </c>
      <c r="M110" s="473"/>
    </row>
    <row r="111" spans="1:13">
      <c r="A111" s="354" t="s">
        <v>667</v>
      </c>
      <c r="B111" s="355" t="s">
        <v>114</v>
      </c>
      <c r="C111" s="355" t="s">
        <v>170</v>
      </c>
      <c r="D111" s="354">
        <v>2134</v>
      </c>
      <c r="E111" s="372">
        <v>-10873.57</v>
      </c>
      <c r="F111" s="372">
        <v>0</v>
      </c>
      <c r="G111" s="389">
        <f t="shared" si="6"/>
        <v>-10873.57</v>
      </c>
      <c r="I111" s="372">
        <v>-10873.48</v>
      </c>
      <c r="J111" s="269">
        <f t="shared" si="7"/>
        <v>-9.0000000000145519E-2</v>
      </c>
      <c r="M111" s="473"/>
    </row>
    <row r="112" spans="1:13">
      <c r="A112" s="354" t="s">
        <v>668</v>
      </c>
      <c r="B112" s="355" t="s">
        <v>115</v>
      </c>
      <c r="C112" s="355" t="s">
        <v>170</v>
      </c>
      <c r="D112" s="354">
        <v>2148</v>
      </c>
      <c r="E112" s="372">
        <v>36412.74</v>
      </c>
      <c r="F112" s="372">
        <v>945</v>
      </c>
      <c r="G112" s="389">
        <f t="shared" si="6"/>
        <v>37357.74</v>
      </c>
      <c r="I112" s="372">
        <v>37357.89</v>
      </c>
      <c r="J112" s="269">
        <f t="shared" si="7"/>
        <v>-0.15000000000145519</v>
      </c>
      <c r="M112" s="473"/>
    </row>
    <row r="113" spans="1:13">
      <c r="A113" s="354" t="s">
        <v>669</v>
      </c>
      <c r="B113" s="355" t="s">
        <v>116</v>
      </c>
      <c r="C113" s="355" t="s">
        <v>170</v>
      </c>
      <c r="D113" s="354">
        <v>2081</v>
      </c>
      <c r="E113" s="372">
        <v>-42667.41</v>
      </c>
      <c r="F113" s="372">
        <v>8695.64</v>
      </c>
      <c r="G113" s="389">
        <f t="shared" si="6"/>
        <v>-33971.770000000004</v>
      </c>
      <c r="I113" s="372">
        <v>-33971.769999999997</v>
      </c>
      <c r="J113" s="269">
        <f t="shared" si="7"/>
        <v>0</v>
      </c>
      <c r="M113" s="473"/>
    </row>
    <row r="114" spans="1:13">
      <c r="A114" s="354" t="s">
        <v>670</v>
      </c>
      <c r="B114" s="355" t="s">
        <v>117</v>
      </c>
      <c r="C114" s="355" t="s">
        <v>169</v>
      </c>
      <c r="D114" s="354">
        <v>1000</v>
      </c>
      <c r="E114" s="372">
        <v>92793.57</v>
      </c>
      <c r="F114" s="372">
        <v>25499.22</v>
      </c>
      <c r="G114" s="389">
        <f t="shared" si="6"/>
        <v>118292.79000000001</v>
      </c>
      <c r="I114" s="372">
        <v>118290.87000000001</v>
      </c>
      <c r="J114" s="269">
        <f t="shared" si="7"/>
        <v>1.9199999999982538</v>
      </c>
      <c r="M114" s="473"/>
    </row>
    <row r="115" spans="1:13">
      <c r="A115" s="354" t="s">
        <v>671</v>
      </c>
      <c r="B115" s="355" t="s">
        <v>118</v>
      </c>
      <c r="C115" s="355" t="s">
        <v>170</v>
      </c>
      <c r="D115" s="354">
        <v>2057</v>
      </c>
      <c r="E115" s="372">
        <v>24940.1</v>
      </c>
      <c r="F115" s="372">
        <v>38420.080000000002</v>
      </c>
      <c r="G115" s="389">
        <f t="shared" si="6"/>
        <v>63360.18</v>
      </c>
      <c r="I115" s="372">
        <v>63360.87</v>
      </c>
      <c r="J115" s="269">
        <f t="shared" si="7"/>
        <v>-0.69000000000232831</v>
      </c>
      <c r="M115" s="473"/>
    </row>
    <row r="116" spans="1:13">
      <c r="A116" s="354" t="s">
        <v>672</v>
      </c>
      <c r="B116" s="355" t="s">
        <v>119</v>
      </c>
      <c r="C116" s="355" t="s">
        <v>170</v>
      </c>
      <c r="D116" s="354">
        <v>2058</v>
      </c>
      <c r="E116" s="372">
        <v>103392.52</v>
      </c>
      <c r="F116" s="372">
        <v>0</v>
      </c>
      <c r="G116" s="389">
        <f t="shared" si="6"/>
        <v>103392.52</v>
      </c>
      <c r="I116" s="372">
        <v>103392.23999999999</v>
      </c>
      <c r="J116" s="269">
        <f t="shared" si="7"/>
        <v>0.28000000001338776</v>
      </c>
      <c r="M116" s="473"/>
    </row>
    <row r="117" spans="1:13">
      <c r="A117" s="354" t="s">
        <v>673</v>
      </c>
      <c r="B117" s="355" t="s">
        <v>120</v>
      </c>
      <c r="C117" s="355" t="s">
        <v>171</v>
      </c>
      <c r="D117" s="354">
        <v>4610</v>
      </c>
      <c r="E117" s="372">
        <v>-14278.2</v>
      </c>
      <c r="F117" s="372">
        <v>34456.300000000003</v>
      </c>
      <c r="G117" s="389">
        <f t="shared" si="6"/>
        <v>20178.100000000002</v>
      </c>
      <c r="I117" s="372">
        <v>20178.099999999999</v>
      </c>
      <c r="J117" s="269">
        <f t="shared" si="7"/>
        <v>0</v>
      </c>
      <c r="M117" s="473"/>
    </row>
    <row r="118" spans="1:13">
      <c r="A118" s="354" t="s">
        <v>678</v>
      </c>
      <c r="B118" s="355" t="s">
        <v>125</v>
      </c>
      <c r="C118" s="355" t="s">
        <v>170</v>
      </c>
      <c r="D118" s="354">
        <v>2200</v>
      </c>
      <c r="E118" s="372">
        <v>2018.15</v>
      </c>
      <c r="F118" s="372">
        <v>0</v>
      </c>
      <c r="G118" s="389">
        <f t="shared" ref="G118:G126" si="8">SUM(E118:F118)</f>
        <v>2018.15</v>
      </c>
      <c r="I118" s="372">
        <v>2018.1499999999994</v>
      </c>
      <c r="J118" s="269">
        <f t="shared" si="7"/>
        <v>0</v>
      </c>
      <c r="M118" s="473"/>
    </row>
    <row r="119" spans="1:13">
      <c r="A119" s="354" t="s">
        <v>632</v>
      </c>
      <c r="B119" s="355" t="s">
        <v>142</v>
      </c>
      <c r="C119" s="355" t="s">
        <v>171</v>
      </c>
      <c r="D119" s="354">
        <v>4074</v>
      </c>
      <c r="E119" s="372">
        <v>852607.16</v>
      </c>
      <c r="F119" s="372">
        <v>-26324.27</v>
      </c>
      <c r="G119" s="389">
        <f t="shared" si="8"/>
        <v>826282.89</v>
      </c>
      <c r="I119" s="372">
        <v>826283.56</v>
      </c>
      <c r="J119" s="269">
        <f t="shared" si="7"/>
        <v>-0.67000000004190952</v>
      </c>
      <c r="M119" s="473"/>
    </row>
    <row r="120" spans="1:13">
      <c r="A120" s="354" t="s">
        <v>360</v>
      </c>
      <c r="B120" s="355" t="s">
        <v>192</v>
      </c>
      <c r="C120" s="355" t="s">
        <v>220</v>
      </c>
      <c r="D120" s="354">
        <v>1107</v>
      </c>
      <c r="E120" s="372">
        <v>57031.96</v>
      </c>
      <c r="F120" s="372">
        <v>0</v>
      </c>
      <c r="G120" s="389">
        <f t="shared" si="8"/>
        <v>57031.96</v>
      </c>
      <c r="I120" s="372">
        <v>57031.94</v>
      </c>
      <c r="J120" s="269">
        <f t="shared" si="7"/>
        <v>1.9999999996798579E-2</v>
      </c>
      <c r="M120" s="473"/>
    </row>
    <row r="121" spans="1:13">
      <c r="A121" s="354" t="s">
        <v>680</v>
      </c>
      <c r="B121" s="355" t="s">
        <v>127</v>
      </c>
      <c r="C121" s="355" t="s">
        <v>170</v>
      </c>
      <c r="D121" s="354">
        <v>3362</v>
      </c>
      <c r="E121" s="372">
        <v>-62742.46</v>
      </c>
      <c r="F121" s="372">
        <v>147631.26999999999</v>
      </c>
      <c r="G121" s="389">
        <f t="shared" si="8"/>
        <v>84888.81</v>
      </c>
      <c r="I121" s="372">
        <v>84888.87</v>
      </c>
      <c r="J121" s="269">
        <f t="shared" si="7"/>
        <v>-5.9999999997671694E-2</v>
      </c>
      <c r="M121" s="473"/>
    </row>
    <row r="122" spans="1:13">
      <c r="A122" s="354" t="s">
        <v>682</v>
      </c>
      <c r="B122" s="355" t="s">
        <v>129</v>
      </c>
      <c r="C122" s="355" t="s">
        <v>170</v>
      </c>
      <c r="D122" s="354">
        <v>2071</v>
      </c>
      <c r="E122" s="372">
        <v>5497.22</v>
      </c>
      <c r="F122" s="372">
        <v>0</v>
      </c>
      <c r="G122" s="389">
        <f t="shared" si="8"/>
        <v>5497.22</v>
      </c>
      <c r="I122" s="372">
        <v>5495.46</v>
      </c>
      <c r="J122" s="269">
        <f t="shared" si="7"/>
        <v>1.7600000000002183</v>
      </c>
      <c r="M122" s="473"/>
    </row>
    <row r="123" spans="1:13">
      <c r="A123" s="354" t="s">
        <v>686</v>
      </c>
      <c r="B123" s="355" t="s">
        <v>133</v>
      </c>
      <c r="C123" s="355" t="s">
        <v>170</v>
      </c>
      <c r="D123" s="354">
        <v>2074</v>
      </c>
      <c r="E123" s="372">
        <v>271397.02</v>
      </c>
      <c r="F123" s="372">
        <v>0</v>
      </c>
      <c r="G123" s="389">
        <f t="shared" si="8"/>
        <v>271397.02</v>
      </c>
      <c r="I123" s="372">
        <v>271396.89999999997</v>
      </c>
      <c r="J123" s="269">
        <f t="shared" si="7"/>
        <v>0.12000000005355105</v>
      </c>
      <c r="M123" s="473"/>
    </row>
    <row r="124" spans="1:13">
      <c r="A124" s="354" t="s">
        <v>689</v>
      </c>
      <c r="B124" s="355" t="s">
        <v>136</v>
      </c>
      <c r="C124" s="355" t="s">
        <v>170</v>
      </c>
      <c r="D124" s="354">
        <v>3035</v>
      </c>
      <c r="E124" s="372">
        <v>29497.919999999998</v>
      </c>
      <c r="F124" s="372">
        <v>0</v>
      </c>
      <c r="G124" s="389">
        <f t="shared" si="8"/>
        <v>29497.919999999998</v>
      </c>
      <c r="I124" s="372">
        <v>29497.919999999998</v>
      </c>
      <c r="J124" s="269">
        <f t="shared" si="7"/>
        <v>0</v>
      </c>
      <c r="M124" s="473"/>
    </row>
    <row r="125" spans="1:13">
      <c r="A125" s="354" t="s">
        <v>692</v>
      </c>
      <c r="B125" s="355" t="s">
        <v>139</v>
      </c>
      <c r="C125" s="355" t="s">
        <v>170</v>
      </c>
      <c r="D125" s="354">
        <v>2100</v>
      </c>
      <c r="E125" s="372">
        <v>59536.57</v>
      </c>
      <c r="F125" s="372">
        <v>0</v>
      </c>
      <c r="G125" s="389">
        <f t="shared" si="8"/>
        <v>59536.57</v>
      </c>
      <c r="I125" s="372">
        <v>59536.570000000007</v>
      </c>
      <c r="J125" s="269">
        <f t="shared" si="7"/>
        <v>0</v>
      </c>
      <c r="M125" s="473"/>
    </row>
    <row r="126" spans="1:13">
      <c r="A126" s="354" t="s">
        <v>693</v>
      </c>
      <c r="B126" s="355" t="s">
        <v>140</v>
      </c>
      <c r="C126" s="355" t="s">
        <v>170</v>
      </c>
      <c r="D126" s="354">
        <v>3036</v>
      </c>
      <c r="E126" s="372">
        <v>14546.03</v>
      </c>
      <c r="F126" s="372">
        <v>247.91</v>
      </c>
      <c r="G126" s="389">
        <f t="shared" si="8"/>
        <v>14793.94</v>
      </c>
      <c r="I126" s="372">
        <v>14793.71</v>
      </c>
      <c r="J126" s="269">
        <f t="shared" si="7"/>
        <v>0.23000000000138243</v>
      </c>
      <c r="M126" s="473"/>
    </row>
    <row r="127" spans="1:13">
      <c r="A127" s="360" t="s">
        <v>796</v>
      </c>
      <c r="B127" s="361" t="s">
        <v>799</v>
      </c>
      <c r="E127" s="360"/>
      <c r="F127" s="360"/>
      <c r="M127" s="473"/>
    </row>
    <row r="128" spans="1:13">
      <c r="A128" s="360" t="s">
        <v>797</v>
      </c>
      <c r="B128" s="361" t="s">
        <v>800</v>
      </c>
      <c r="E128" s="360"/>
      <c r="F128" s="360"/>
      <c r="M128" s="473"/>
    </row>
    <row r="129" spans="1:13">
      <c r="A129" s="360" t="s">
        <v>798</v>
      </c>
      <c r="B129" s="361" t="s">
        <v>801</v>
      </c>
      <c r="E129" s="360"/>
      <c r="F129" s="360"/>
      <c r="M129" s="473"/>
    </row>
    <row r="130" spans="1:13">
      <c r="M130" s="473"/>
    </row>
    <row r="131" spans="1:13">
      <c r="M131" s="473"/>
    </row>
    <row r="132" spans="1:13">
      <c r="M132" s="473"/>
    </row>
    <row r="133" spans="1:13">
      <c r="M133" s="473"/>
    </row>
    <row r="134" spans="1:13">
      <c r="M134" s="473"/>
    </row>
    <row r="135" spans="1:13">
      <c r="M135" s="473"/>
    </row>
    <row r="136" spans="1:13">
      <c r="M136" s="473"/>
    </row>
    <row r="137" spans="1:13">
      <c r="M137" s="473"/>
    </row>
    <row r="138" spans="1:13">
      <c r="M138" s="473"/>
    </row>
    <row r="139" spans="1:13">
      <c r="M139" s="473"/>
    </row>
    <row r="140" spans="1:13">
      <c r="M140" s="473"/>
    </row>
    <row r="141" spans="1:13">
      <c r="M141" s="473"/>
    </row>
    <row r="142" spans="1:13">
      <c r="M142" s="473"/>
    </row>
    <row r="143" spans="1:13">
      <c r="M143" s="473"/>
    </row>
    <row r="144" spans="1:13">
      <c r="M144" s="473"/>
    </row>
    <row r="145" spans="13:13">
      <c r="M145" s="473"/>
    </row>
    <row r="146" spans="13:13">
      <c r="M146" s="473"/>
    </row>
    <row r="147" spans="13:13">
      <c r="M147" s="473"/>
    </row>
    <row r="148" spans="13:13">
      <c r="M148" s="473"/>
    </row>
    <row r="149" spans="13:13">
      <c r="M149" s="473"/>
    </row>
    <row r="150" spans="13:13">
      <c r="M150" s="473"/>
    </row>
    <row r="151" spans="13:13">
      <c r="M151" s="473"/>
    </row>
    <row r="152" spans="13:13">
      <c r="M152" s="473"/>
    </row>
    <row r="153" spans="13:13">
      <c r="M153" s="473"/>
    </row>
    <row r="154" spans="13:13">
      <c r="M154" s="473"/>
    </row>
    <row r="155" spans="13:13">
      <c r="M155" s="473"/>
    </row>
    <row r="156" spans="13:13">
      <c r="M156" s="473"/>
    </row>
    <row r="157" spans="13:13">
      <c r="M157" s="473"/>
    </row>
    <row r="158" spans="13:13">
      <c r="M158" s="473"/>
    </row>
    <row r="159" spans="13:13">
      <c r="M159" s="473"/>
    </row>
    <row r="160" spans="13:13">
      <c r="M160" s="473"/>
    </row>
    <row r="161" spans="13:13">
      <c r="M161" s="473"/>
    </row>
    <row r="162" spans="13:13">
      <c r="M162" s="473"/>
    </row>
    <row r="163" spans="13:13">
      <c r="M163" s="473"/>
    </row>
    <row r="164" spans="13:13">
      <c r="M164" s="473"/>
    </row>
    <row r="165" spans="13:13">
      <c r="M165" s="473"/>
    </row>
    <row r="166" spans="13:13">
      <c r="M166" s="473"/>
    </row>
    <row r="167" spans="13:13">
      <c r="M167" s="473"/>
    </row>
    <row r="168" spans="13:13">
      <c r="M168" s="473"/>
    </row>
    <row r="169" spans="13:13">
      <c r="M169" s="473"/>
    </row>
  </sheetData>
  <phoneticPr fontId="8" type="noConversion"/>
  <pageMargins left="0.75" right="0.75" top="1" bottom="1" header="0.5" footer="0.5"/>
  <pageSetup paperSize="9" orientation="portrait" verticalDpi="0" r:id="rId1"/>
  <headerFooter alignWithMargins="0"/>
  <ignoredErrors>
    <ignoredError sqref="G5" formulaRange="1"/>
  </ignoredError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28"/>
  <sheetViews>
    <sheetView topLeftCell="A22" workbookViewId="0">
      <selection activeCell="F48" sqref="F48"/>
    </sheetView>
  </sheetViews>
  <sheetFormatPr defaultRowHeight="12.75"/>
  <cols>
    <col min="1" max="1" width="12" style="359" customWidth="1"/>
    <col min="2" max="2" width="8.7109375" style="360" customWidth="1"/>
    <col min="3" max="3" width="44.85546875" style="361" bestFit="1" customWidth="1"/>
    <col min="4" max="4" width="15.85546875" style="361" bestFit="1" customWidth="1"/>
    <col min="5" max="5" width="12.7109375" style="360" bestFit="1" customWidth="1"/>
    <col min="6" max="16384" width="9.140625" style="347"/>
  </cols>
  <sheetData>
    <row r="1" spans="1:8">
      <c r="A1" s="344" t="s">
        <v>824</v>
      </c>
      <c r="B1" s="345">
        <v>1</v>
      </c>
      <c r="C1" s="345">
        <v>2</v>
      </c>
      <c r="D1" s="346">
        <v>3</v>
      </c>
      <c r="E1" s="345">
        <v>4</v>
      </c>
    </row>
    <row r="2" spans="1:8" s="352" customFormat="1" ht="25.5">
      <c r="A2" s="348" t="s">
        <v>83</v>
      </c>
      <c r="B2" s="349" t="s">
        <v>482</v>
      </c>
      <c r="C2" s="493" t="s">
        <v>483</v>
      </c>
      <c r="D2" s="350" t="s">
        <v>168</v>
      </c>
      <c r="E2" s="349" t="s">
        <v>242</v>
      </c>
      <c r="F2" s="351" t="s">
        <v>94</v>
      </c>
    </row>
    <row r="3" spans="1:8" s="357" customFormat="1">
      <c r="A3" s="489" t="s">
        <v>825</v>
      </c>
      <c r="B3" s="354" t="s">
        <v>516</v>
      </c>
      <c r="C3" s="355" t="s">
        <v>703</v>
      </c>
      <c r="D3" s="355" t="s">
        <v>169</v>
      </c>
      <c r="E3" s="354">
        <v>1008</v>
      </c>
      <c r="F3" s="367">
        <v>9042.2099999999991</v>
      </c>
      <c r="H3" s="475"/>
    </row>
    <row r="4" spans="1:8" s="357" customFormat="1">
      <c r="A4" s="489" t="s">
        <v>825</v>
      </c>
      <c r="B4" s="354" t="s">
        <v>517</v>
      </c>
      <c r="C4" s="355" t="s">
        <v>704</v>
      </c>
      <c r="D4" s="355" t="s">
        <v>170</v>
      </c>
      <c r="E4" s="354">
        <v>2173</v>
      </c>
      <c r="F4" s="367">
        <v>26370.57</v>
      </c>
    </row>
    <row r="5" spans="1:8" s="357" customFormat="1">
      <c r="A5" s="489" t="s">
        <v>825</v>
      </c>
      <c r="B5" s="354" t="s">
        <v>518</v>
      </c>
      <c r="C5" s="485" t="s">
        <v>890</v>
      </c>
      <c r="D5" s="355" t="s">
        <v>170</v>
      </c>
      <c r="E5" s="354">
        <v>2146</v>
      </c>
      <c r="F5" s="367">
        <v>11561.21</v>
      </c>
    </row>
    <row r="6" spans="1:8" s="357" customFormat="1">
      <c r="A6" s="489" t="s">
        <v>825</v>
      </c>
      <c r="B6" s="354" t="s">
        <v>519</v>
      </c>
      <c r="C6" s="355" t="s">
        <v>706</v>
      </c>
      <c r="D6" s="355" t="s">
        <v>170</v>
      </c>
      <c r="E6" s="354">
        <v>3000</v>
      </c>
      <c r="F6" s="367">
        <v>20501</v>
      </c>
    </row>
    <row r="7" spans="1:8" s="357" customFormat="1">
      <c r="A7" s="489" t="s">
        <v>825</v>
      </c>
      <c r="B7" s="354" t="s">
        <v>520</v>
      </c>
      <c r="C7" s="355" t="s">
        <v>707</v>
      </c>
      <c r="D7" s="355" t="s">
        <v>170</v>
      </c>
      <c r="E7" s="354">
        <v>3026</v>
      </c>
      <c r="F7" s="367">
        <v>15200.2</v>
      </c>
    </row>
    <row r="8" spans="1:8" s="357" customFormat="1">
      <c r="A8" s="489" t="s">
        <v>825</v>
      </c>
      <c r="B8" s="354" t="s">
        <v>522</v>
      </c>
      <c r="C8" s="355" t="s">
        <v>709</v>
      </c>
      <c r="D8" s="355" t="s">
        <v>170</v>
      </c>
      <c r="E8" s="354">
        <v>2150</v>
      </c>
      <c r="F8" s="367">
        <v>425.56999999999971</v>
      </c>
    </row>
    <row r="9" spans="1:8" s="357" customFormat="1">
      <c r="A9" s="489" t="s">
        <v>825</v>
      </c>
      <c r="B9" s="354" t="s">
        <v>524</v>
      </c>
      <c r="C9" s="355" t="s">
        <v>711</v>
      </c>
      <c r="D9" s="355" t="s">
        <v>170</v>
      </c>
      <c r="E9" s="354">
        <v>3360</v>
      </c>
      <c r="F9" s="367">
        <v>-0.9</v>
      </c>
    </row>
    <row r="10" spans="1:8" s="357" customFormat="1">
      <c r="A10" s="489" t="s">
        <v>825</v>
      </c>
      <c r="B10" s="354" t="s">
        <v>525</v>
      </c>
      <c r="C10" s="355" t="s">
        <v>712</v>
      </c>
      <c r="D10" s="355" t="s">
        <v>170</v>
      </c>
      <c r="E10" s="354">
        <v>2102</v>
      </c>
      <c r="F10" s="367">
        <v>18511.62999999999</v>
      </c>
    </row>
    <row r="11" spans="1:8" s="357" customFormat="1">
      <c r="A11" s="489" t="s">
        <v>825</v>
      </c>
      <c r="B11" s="354" t="s">
        <v>151</v>
      </c>
      <c r="C11" s="355" t="s">
        <v>172</v>
      </c>
      <c r="D11" s="355" t="s">
        <v>173</v>
      </c>
      <c r="E11" s="354">
        <v>7032</v>
      </c>
      <c r="F11" s="367">
        <v>43473.75</v>
      </c>
    </row>
    <row r="12" spans="1:8" s="357" customFormat="1">
      <c r="A12" s="489" t="s">
        <v>825</v>
      </c>
      <c r="B12" s="354" t="s">
        <v>529</v>
      </c>
      <c r="C12" s="355" t="s">
        <v>716</v>
      </c>
      <c r="D12" s="355" t="s">
        <v>170</v>
      </c>
      <c r="E12" s="354">
        <v>2166</v>
      </c>
      <c r="F12" s="367">
        <v>959.51000000000022</v>
      </c>
    </row>
    <row r="13" spans="1:8" s="357" customFormat="1">
      <c r="A13" s="489" t="s">
        <v>825</v>
      </c>
      <c r="B13" s="354" t="s">
        <v>530</v>
      </c>
      <c r="C13" s="355" t="s">
        <v>717</v>
      </c>
      <c r="D13" s="355" t="s">
        <v>171</v>
      </c>
      <c r="E13" s="354">
        <v>5400</v>
      </c>
      <c r="F13" s="367">
        <v>33557.130000000005</v>
      </c>
    </row>
    <row r="14" spans="1:8" s="357" customFormat="1">
      <c r="A14" s="489" t="s">
        <v>825</v>
      </c>
      <c r="B14" s="354" t="s">
        <v>531</v>
      </c>
      <c r="C14" s="355" t="s">
        <v>718</v>
      </c>
      <c r="D14" s="355" t="s">
        <v>170</v>
      </c>
      <c r="E14" s="354">
        <v>2062</v>
      </c>
      <c r="F14" s="367">
        <v>441.88000000000102</v>
      </c>
    </row>
    <row r="15" spans="1:8" s="357" customFormat="1">
      <c r="A15" s="489" t="s">
        <v>825</v>
      </c>
      <c r="B15" s="354" t="s">
        <v>532</v>
      </c>
      <c r="C15" s="355" t="s">
        <v>719</v>
      </c>
      <c r="D15" s="355" t="s">
        <v>170</v>
      </c>
      <c r="E15" s="354">
        <v>2075</v>
      </c>
      <c r="F15" s="367">
        <v>62842.25</v>
      </c>
    </row>
    <row r="16" spans="1:8" s="357" customFormat="1">
      <c r="A16" s="489" t="s">
        <v>825</v>
      </c>
      <c r="B16" s="354" t="s">
        <v>533</v>
      </c>
      <c r="C16" s="355" t="s">
        <v>720</v>
      </c>
      <c r="D16" s="355" t="s">
        <v>170</v>
      </c>
      <c r="E16" s="354">
        <v>2107</v>
      </c>
      <c r="F16" s="367">
        <v>33001.71</v>
      </c>
    </row>
    <row r="17" spans="1:6" s="357" customFormat="1">
      <c r="A17" s="489" t="s">
        <v>825</v>
      </c>
      <c r="B17" s="354" t="s">
        <v>535</v>
      </c>
      <c r="C17" s="355" t="s">
        <v>722</v>
      </c>
      <c r="D17" s="355" t="s">
        <v>170</v>
      </c>
      <c r="E17" s="354">
        <v>3031</v>
      </c>
      <c r="F17" s="367">
        <v>1061.17</v>
      </c>
    </row>
    <row r="18" spans="1:6" s="357" customFormat="1">
      <c r="A18" s="489" t="s">
        <v>825</v>
      </c>
      <c r="B18" s="354" t="s">
        <v>536</v>
      </c>
      <c r="C18" s="355" t="s">
        <v>723</v>
      </c>
      <c r="D18" s="355" t="s">
        <v>170</v>
      </c>
      <c r="E18" s="354">
        <v>2203</v>
      </c>
      <c r="F18" s="367">
        <v>38395.509999999995</v>
      </c>
    </row>
    <row r="19" spans="1:6" s="357" customFormat="1">
      <c r="A19" s="489" t="s">
        <v>825</v>
      </c>
      <c r="B19" s="354" t="s">
        <v>539</v>
      </c>
      <c r="C19" s="355" t="s">
        <v>725</v>
      </c>
      <c r="D19" s="355" t="s">
        <v>170</v>
      </c>
      <c r="E19" s="354">
        <v>2036</v>
      </c>
      <c r="F19" s="367">
        <v>9125.4500000000007</v>
      </c>
    </row>
    <row r="20" spans="1:6" s="357" customFormat="1">
      <c r="A20" s="489" t="s">
        <v>825</v>
      </c>
      <c r="B20" s="354" t="s">
        <v>540</v>
      </c>
      <c r="C20" s="355" t="s">
        <v>726</v>
      </c>
      <c r="D20" s="355" t="s">
        <v>169</v>
      </c>
      <c r="E20" s="354">
        <v>1012</v>
      </c>
      <c r="F20" s="367">
        <v>28797.61</v>
      </c>
    </row>
    <row r="21" spans="1:6" s="357" customFormat="1">
      <c r="A21" s="489" t="s">
        <v>825</v>
      </c>
      <c r="B21" s="354" t="s">
        <v>541</v>
      </c>
      <c r="C21" s="355" t="s">
        <v>727</v>
      </c>
      <c r="D21" s="355" t="s">
        <v>171</v>
      </c>
      <c r="E21" s="354">
        <v>4100</v>
      </c>
      <c r="F21" s="367">
        <v>30287.72</v>
      </c>
    </row>
    <row r="22" spans="1:6" s="357" customFormat="1">
      <c r="A22" s="489" t="s">
        <v>825</v>
      </c>
      <c r="B22" s="354" t="s">
        <v>542</v>
      </c>
      <c r="C22" s="355" t="s">
        <v>728</v>
      </c>
      <c r="D22" s="355" t="s">
        <v>170</v>
      </c>
      <c r="E22" s="354">
        <v>2087</v>
      </c>
      <c r="F22" s="367">
        <v>29895.32</v>
      </c>
    </row>
    <row r="23" spans="1:6" s="357" customFormat="1">
      <c r="A23" s="489" t="s">
        <v>825</v>
      </c>
      <c r="B23" s="354" t="s">
        <v>543</v>
      </c>
      <c r="C23" s="355" t="s">
        <v>729</v>
      </c>
      <c r="D23" s="355" t="s">
        <v>170</v>
      </c>
      <c r="E23" s="354">
        <v>2094</v>
      </c>
      <c r="F23" s="367">
        <v>5541.15</v>
      </c>
    </row>
    <row r="24" spans="1:6" s="358" customFormat="1">
      <c r="A24" s="489" t="s">
        <v>825</v>
      </c>
      <c r="B24" s="354" t="s">
        <v>354</v>
      </c>
      <c r="C24" s="355" t="s">
        <v>224</v>
      </c>
      <c r="D24" s="355" t="s">
        <v>220</v>
      </c>
      <c r="E24" s="354">
        <v>1104</v>
      </c>
      <c r="F24" s="367">
        <v>10438.290000000001</v>
      </c>
    </row>
    <row r="25" spans="1:6" s="357" customFormat="1">
      <c r="A25" s="489" t="s">
        <v>825</v>
      </c>
      <c r="B25" s="354" t="s">
        <v>147</v>
      </c>
      <c r="C25" s="355" t="s">
        <v>174</v>
      </c>
      <c r="D25" s="355" t="s">
        <v>173</v>
      </c>
      <c r="E25" s="354">
        <v>7031</v>
      </c>
      <c r="F25" s="367">
        <v>0.73000000000320142</v>
      </c>
    </row>
    <row r="26" spans="1:6" s="357" customFormat="1">
      <c r="A26" s="489" t="s">
        <v>825</v>
      </c>
      <c r="B26" s="354" t="s">
        <v>546</v>
      </c>
      <c r="C26" s="355" t="s">
        <v>732</v>
      </c>
      <c r="D26" s="355" t="s">
        <v>170</v>
      </c>
      <c r="E26" s="354">
        <v>2015</v>
      </c>
      <c r="F26" s="367">
        <v>0.84000000000014552</v>
      </c>
    </row>
    <row r="27" spans="1:6" s="357" customFormat="1">
      <c r="A27" s="489" t="s">
        <v>825</v>
      </c>
      <c r="B27" s="354" t="s">
        <v>548</v>
      </c>
      <c r="C27" s="355" t="s">
        <v>734</v>
      </c>
      <c r="D27" s="355" t="s">
        <v>170</v>
      </c>
      <c r="E27" s="354">
        <v>2110</v>
      </c>
      <c r="F27" s="367">
        <v>52195.12</v>
      </c>
    </row>
    <row r="28" spans="1:6" s="357" customFormat="1">
      <c r="A28" s="489" t="s">
        <v>825</v>
      </c>
      <c r="B28" s="354" t="s">
        <v>549</v>
      </c>
      <c r="C28" s="355" t="s">
        <v>735</v>
      </c>
      <c r="D28" s="355" t="s">
        <v>170</v>
      </c>
      <c r="E28" s="354">
        <v>2111</v>
      </c>
      <c r="F28" s="367">
        <v>6850.0299999999988</v>
      </c>
    </row>
    <row r="29" spans="1:6" s="357" customFormat="1">
      <c r="A29" s="489" t="s">
        <v>825</v>
      </c>
      <c r="B29" s="354" t="s">
        <v>550</v>
      </c>
      <c r="C29" s="355" t="s">
        <v>736</v>
      </c>
      <c r="D29" s="355" t="s">
        <v>170</v>
      </c>
      <c r="E29" s="354">
        <v>2024</v>
      </c>
      <c r="F29" s="367">
        <v>-68114.820000000007</v>
      </c>
    </row>
    <row r="30" spans="1:6" s="357" customFormat="1">
      <c r="A30" s="489" t="s">
        <v>825</v>
      </c>
      <c r="B30" s="354" t="s">
        <v>551</v>
      </c>
      <c r="C30" s="355" t="s">
        <v>737</v>
      </c>
      <c r="D30" s="355" t="s">
        <v>170</v>
      </c>
      <c r="E30" s="354">
        <v>2112</v>
      </c>
      <c r="F30" s="367">
        <v>0</v>
      </c>
    </row>
    <row r="31" spans="1:6" s="357" customFormat="1">
      <c r="A31" s="489" t="s">
        <v>825</v>
      </c>
      <c r="B31" s="354" t="s">
        <v>148</v>
      </c>
      <c r="C31" s="355" t="s">
        <v>175</v>
      </c>
      <c r="D31" s="355" t="s">
        <v>173</v>
      </c>
      <c r="E31" s="354">
        <v>7035</v>
      </c>
      <c r="F31" s="367">
        <v>3046.5200000000004</v>
      </c>
    </row>
    <row r="32" spans="1:6" s="357" customFormat="1">
      <c r="A32" s="489" t="s">
        <v>825</v>
      </c>
      <c r="B32" s="354" t="s">
        <v>355</v>
      </c>
      <c r="C32" s="355" t="s">
        <v>226</v>
      </c>
      <c r="D32" s="355" t="s">
        <v>220</v>
      </c>
      <c r="E32" s="354">
        <v>1110</v>
      </c>
      <c r="F32" s="367">
        <v>92556.989999999991</v>
      </c>
    </row>
    <row r="33" spans="1:6" s="357" customFormat="1">
      <c r="A33" s="489" t="s">
        <v>825</v>
      </c>
      <c r="B33" s="354" t="s">
        <v>554</v>
      </c>
      <c r="C33" s="355" t="s">
        <v>740</v>
      </c>
      <c r="D33" s="355" t="s">
        <v>170</v>
      </c>
      <c r="E33" s="354">
        <v>2147</v>
      </c>
      <c r="F33" s="367">
        <v>-43.639999999999418</v>
      </c>
    </row>
    <row r="34" spans="1:6" s="357" customFormat="1">
      <c r="A34" s="489" t="s">
        <v>825</v>
      </c>
      <c r="B34" s="354" t="s">
        <v>555</v>
      </c>
      <c r="C34" s="355" t="s">
        <v>741</v>
      </c>
      <c r="D34" s="355" t="s">
        <v>170</v>
      </c>
      <c r="E34" s="354">
        <v>2120</v>
      </c>
      <c r="F34" s="367">
        <v>9173.1299999999992</v>
      </c>
    </row>
    <row r="35" spans="1:6" s="357" customFormat="1">
      <c r="A35" s="489" t="s">
        <v>825</v>
      </c>
      <c r="B35" s="354" t="s">
        <v>356</v>
      </c>
      <c r="C35" s="355" t="s">
        <v>228</v>
      </c>
      <c r="D35" s="355" t="s">
        <v>220</v>
      </c>
      <c r="E35" s="354">
        <v>1106</v>
      </c>
      <c r="F35" s="367">
        <v>8000</v>
      </c>
    </row>
    <row r="36" spans="1:6" s="357" customFormat="1">
      <c r="A36" s="489" t="s">
        <v>825</v>
      </c>
      <c r="B36" s="354" t="s">
        <v>357</v>
      </c>
      <c r="C36" s="355" t="s">
        <v>230</v>
      </c>
      <c r="D36" s="355" t="s">
        <v>220</v>
      </c>
      <c r="E36" s="354">
        <v>1105</v>
      </c>
      <c r="F36" s="367">
        <v>8000</v>
      </c>
    </row>
    <row r="37" spans="1:6" s="357" customFormat="1">
      <c r="A37" s="489" t="s">
        <v>825</v>
      </c>
      <c r="B37" s="354" t="s">
        <v>556</v>
      </c>
      <c r="C37" s="355" t="s">
        <v>742</v>
      </c>
      <c r="D37" s="355" t="s">
        <v>170</v>
      </c>
      <c r="E37" s="354">
        <v>2113</v>
      </c>
      <c r="F37" s="367">
        <v>-0.38999999999941792</v>
      </c>
    </row>
    <row r="38" spans="1:6" s="357" customFormat="1">
      <c r="A38" s="489" t="s">
        <v>825</v>
      </c>
      <c r="B38" s="354" t="s">
        <v>358</v>
      </c>
      <c r="C38" s="355" t="s">
        <v>394</v>
      </c>
      <c r="D38" s="355" t="s">
        <v>220</v>
      </c>
      <c r="E38" s="354">
        <v>1108</v>
      </c>
      <c r="F38" s="367">
        <v>23732.5</v>
      </c>
    </row>
    <row r="39" spans="1:6" s="357" customFormat="1">
      <c r="A39" s="489" t="s">
        <v>825</v>
      </c>
      <c r="B39" s="354" t="s">
        <v>557</v>
      </c>
      <c r="C39" s="355" t="s">
        <v>743</v>
      </c>
      <c r="D39" s="355" t="s">
        <v>170</v>
      </c>
      <c r="E39" s="354">
        <v>2103</v>
      </c>
      <c r="F39" s="367">
        <v>1840.42</v>
      </c>
    </row>
    <row r="40" spans="1:6" s="357" customFormat="1">
      <c r="A40" s="489" t="s">
        <v>825</v>
      </c>
      <c r="B40" s="354" t="s">
        <v>537</v>
      </c>
      <c r="C40" s="355" t="s">
        <v>393</v>
      </c>
      <c r="D40" s="355" t="s">
        <v>170</v>
      </c>
      <c r="E40" s="354">
        <v>2084</v>
      </c>
      <c r="F40" s="367">
        <v>11337.510000000009</v>
      </c>
    </row>
    <row r="41" spans="1:6" s="357" customFormat="1">
      <c r="A41" s="489" t="s">
        <v>825</v>
      </c>
      <c r="B41" s="354" t="s">
        <v>559</v>
      </c>
      <c r="C41" s="355" t="s">
        <v>745</v>
      </c>
      <c r="D41" s="355" t="s">
        <v>170</v>
      </c>
      <c r="E41" s="354">
        <v>2065</v>
      </c>
      <c r="F41" s="367">
        <v>1045.630000000001</v>
      </c>
    </row>
    <row r="42" spans="1:6" s="357" customFormat="1">
      <c r="A42" s="489" t="s">
        <v>825</v>
      </c>
      <c r="B42" s="354" t="s">
        <v>560</v>
      </c>
      <c r="C42" s="355" t="s">
        <v>746</v>
      </c>
      <c r="D42" s="355" t="s">
        <v>170</v>
      </c>
      <c r="E42" s="354">
        <v>5201</v>
      </c>
      <c r="F42" s="367">
        <v>6573.3</v>
      </c>
    </row>
    <row r="43" spans="1:6" s="357" customFormat="1">
      <c r="A43" s="489" t="s">
        <v>825</v>
      </c>
      <c r="B43" s="354" t="s">
        <v>561</v>
      </c>
      <c r="C43" s="355" t="s">
        <v>747</v>
      </c>
      <c r="D43" s="355" t="s">
        <v>170</v>
      </c>
      <c r="E43" s="354">
        <v>2027</v>
      </c>
      <c r="F43" s="367">
        <v>6499.16</v>
      </c>
    </row>
    <row r="44" spans="1:6" s="357" customFormat="1">
      <c r="A44" s="489" t="s">
        <v>825</v>
      </c>
      <c r="B44" s="354" t="s">
        <v>562</v>
      </c>
      <c r="C44" s="355" t="s">
        <v>748</v>
      </c>
      <c r="D44" s="355" t="s">
        <v>170</v>
      </c>
      <c r="E44" s="354">
        <v>2182</v>
      </c>
      <c r="F44" s="367">
        <v>18773.46</v>
      </c>
    </row>
    <row r="45" spans="1:6" s="357" customFormat="1">
      <c r="A45" s="489" t="s">
        <v>825</v>
      </c>
      <c r="B45" s="354" t="s">
        <v>563</v>
      </c>
      <c r="C45" s="355" t="s">
        <v>749</v>
      </c>
      <c r="D45" s="355" t="s">
        <v>170</v>
      </c>
      <c r="E45" s="354">
        <v>2157</v>
      </c>
      <c r="F45" s="367">
        <v>0.7999999999992724</v>
      </c>
    </row>
    <row r="46" spans="1:6" s="357" customFormat="1">
      <c r="A46" s="489" t="s">
        <v>825</v>
      </c>
      <c r="B46" s="354" t="s">
        <v>566</v>
      </c>
      <c r="C46" s="355" t="s">
        <v>752</v>
      </c>
      <c r="D46" s="355" t="s">
        <v>170</v>
      </c>
      <c r="E46" s="354">
        <v>2033</v>
      </c>
      <c r="F46" s="367">
        <v>-2093.8300000000017</v>
      </c>
    </row>
    <row r="47" spans="1:6" s="357" customFormat="1">
      <c r="A47" s="489" t="s">
        <v>825</v>
      </c>
      <c r="B47" s="354" t="s">
        <v>567</v>
      </c>
      <c r="C47" s="355" t="s">
        <v>753</v>
      </c>
      <c r="D47" s="355" t="s">
        <v>170</v>
      </c>
      <c r="E47" s="354">
        <v>2093</v>
      </c>
      <c r="F47" s="367">
        <v>-0.15000000000145519</v>
      </c>
    </row>
    <row r="48" spans="1:6" s="357" customFormat="1">
      <c r="A48" s="489" t="s">
        <v>825</v>
      </c>
      <c r="B48" s="354" t="s">
        <v>569</v>
      </c>
      <c r="C48" s="355" t="s">
        <v>754</v>
      </c>
      <c r="D48" s="355" t="s">
        <v>171</v>
      </c>
      <c r="E48" s="354">
        <v>5401</v>
      </c>
      <c r="F48" s="367">
        <v>31556.880000000001</v>
      </c>
    </row>
    <row r="49" spans="1:6" s="357" customFormat="1">
      <c r="A49" s="489" t="s">
        <v>825</v>
      </c>
      <c r="B49" s="354" t="s">
        <v>573</v>
      </c>
      <c r="C49" s="355" t="s">
        <v>758</v>
      </c>
      <c r="D49" s="355" t="s">
        <v>170</v>
      </c>
      <c r="E49" s="354">
        <v>3308</v>
      </c>
      <c r="F49" s="367">
        <v>-24472.27</v>
      </c>
    </row>
    <row r="50" spans="1:6" s="357" customFormat="1">
      <c r="A50" s="489" t="s">
        <v>825</v>
      </c>
      <c r="B50" s="354" t="s">
        <v>575</v>
      </c>
      <c r="C50" s="355" t="s">
        <v>760</v>
      </c>
      <c r="D50" s="355" t="s">
        <v>170</v>
      </c>
      <c r="E50" s="354">
        <v>5203</v>
      </c>
      <c r="F50" s="367">
        <v>16103.59</v>
      </c>
    </row>
    <row r="51" spans="1:6" s="357" customFormat="1">
      <c r="A51" s="489" t="s">
        <v>825</v>
      </c>
      <c r="B51" s="354" t="s">
        <v>576</v>
      </c>
      <c r="C51" s="355" t="s">
        <v>761</v>
      </c>
      <c r="D51" s="355" t="s">
        <v>169</v>
      </c>
      <c r="E51" s="354">
        <v>1001</v>
      </c>
      <c r="F51" s="367">
        <v>18305.95</v>
      </c>
    </row>
    <row r="52" spans="1:6" s="357" customFormat="1">
      <c r="A52" s="489" t="s">
        <v>825</v>
      </c>
      <c r="B52" s="354" t="s">
        <v>579</v>
      </c>
      <c r="C52" s="355" t="s">
        <v>764</v>
      </c>
      <c r="D52" s="355" t="s">
        <v>170</v>
      </c>
      <c r="E52" s="354">
        <v>2123</v>
      </c>
      <c r="F52" s="367">
        <v>274.04000000000087</v>
      </c>
    </row>
    <row r="53" spans="1:6" s="357" customFormat="1">
      <c r="A53" s="489" t="s">
        <v>825</v>
      </c>
      <c r="B53" s="354" t="s">
        <v>580</v>
      </c>
      <c r="C53" s="355" t="s">
        <v>765</v>
      </c>
      <c r="D53" s="355" t="s">
        <v>170</v>
      </c>
      <c r="E53" s="354">
        <v>3379</v>
      </c>
      <c r="F53" s="367">
        <v>5055.82</v>
      </c>
    </row>
    <row r="54" spans="1:6" s="357" customFormat="1">
      <c r="A54" s="489" t="s">
        <v>825</v>
      </c>
      <c r="B54" s="354" t="s">
        <v>584</v>
      </c>
      <c r="C54" s="355" t="s">
        <v>3</v>
      </c>
      <c r="D54" s="355" t="s">
        <v>170</v>
      </c>
      <c r="E54" s="354">
        <v>2168</v>
      </c>
      <c r="F54" s="367">
        <v>0</v>
      </c>
    </row>
    <row r="55" spans="1:6" s="357" customFormat="1">
      <c r="A55" s="489" t="s">
        <v>825</v>
      </c>
      <c r="B55" s="354" t="s">
        <v>585</v>
      </c>
      <c r="C55" s="355" t="s">
        <v>4</v>
      </c>
      <c r="D55" s="355" t="s">
        <v>170</v>
      </c>
      <c r="E55" s="354">
        <v>3304</v>
      </c>
      <c r="F55" s="367">
        <v>-0.34999999999854481</v>
      </c>
    </row>
    <row r="56" spans="1:6" s="357" customFormat="1">
      <c r="A56" s="489" t="s">
        <v>825</v>
      </c>
      <c r="B56" s="354" t="s">
        <v>587</v>
      </c>
      <c r="C56" s="355" t="s">
        <v>6</v>
      </c>
      <c r="D56" s="355" t="s">
        <v>170</v>
      </c>
      <c r="E56" s="354">
        <v>2124</v>
      </c>
      <c r="F56" s="367">
        <v>3849.2799999999988</v>
      </c>
    </row>
    <row r="57" spans="1:6" s="357" customFormat="1">
      <c r="A57" s="489" t="s">
        <v>825</v>
      </c>
      <c r="B57" s="354" t="s">
        <v>589</v>
      </c>
      <c r="C57" s="355" t="s">
        <v>8</v>
      </c>
      <c r="D57" s="355" t="s">
        <v>170</v>
      </c>
      <c r="E57" s="354">
        <v>5207</v>
      </c>
      <c r="F57" s="367">
        <v>9254.16</v>
      </c>
    </row>
    <row r="58" spans="1:6" s="357" customFormat="1">
      <c r="A58" s="489" t="s">
        <v>825</v>
      </c>
      <c r="B58" s="354" t="s">
        <v>590</v>
      </c>
      <c r="C58" s="355" t="s">
        <v>9</v>
      </c>
      <c r="D58" s="355" t="s">
        <v>170</v>
      </c>
      <c r="E58" s="354">
        <v>3363</v>
      </c>
      <c r="F58" s="367">
        <v>0.98000000000001819</v>
      </c>
    </row>
    <row r="59" spans="1:6" s="357" customFormat="1">
      <c r="A59" s="489" t="s">
        <v>825</v>
      </c>
      <c r="B59" s="354" t="s">
        <v>591</v>
      </c>
      <c r="C59" s="355" t="s">
        <v>10</v>
      </c>
      <c r="D59" s="355" t="s">
        <v>170</v>
      </c>
      <c r="E59" s="354">
        <v>5200</v>
      </c>
      <c r="F59" s="367">
        <v>15774.2</v>
      </c>
    </row>
    <row r="60" spans="1:6" s="357" customFormat="1">
      <c r="A60" s="489" t="s">
        <v>825</v>
      </c>
      <c r="B60" s="354" t="s">
        <v>592</v>
      </c>
      <c r="C60" s="355" t="s">
        <v>11</v>
      </c>
      <c r="D60" s="355" t="s">
        <v>170</v>
      </c>
      <c r="E60" s="354">
        <v>2198</v>
      </c>
      <c r="F60" s="367">
        <v>2035.1600000000035</v>
      </c>
    </row>
    <row r="61" spans="1:6" s="357" customFormat="1">
      <c r="A61" s="489" t="s">
        <v>825</v>
      </c>
      <c r="B61" s="354" t="s">
        <v>597</v>
      </c>
      <c r="C61" s="355" t="s">
        <v>16</v>
      </c>
      <c r="D61" s="355" t="s">
        <v>170</v>
      </c>
      <c r="E61" s="354">
        <v>2090</v>
      </c>
      <c r="F61" s="367">
        <v>2188.25</v>
      </c>
    </row>
    <row r="62" spans="1:6" s="357" customFormat="1">
      <c r="A62" s="489" t="s">
        <v>825</v>
      </c>
      <c r="B62" s="354" t="s">
        <v>598</v>
      </c>
      <c r="C62" s="355" t="s">
        <v>17</v>
      </c>
      <c r="D62" s="355" t="s">
        <v>170</v>
      </c>
      <c r="E62" s="354">
        <v>2043</v>
      </c>
      <c r="F62" s="367">
        <v>11977.619999999999</v>
      </c>
    </row>
    <row r="63" spans="1:6" s="357" customFormat="1">
      <c r="A63" s="489" t="s">
        <v>825</v>
      </c>
      <c r="B63" s="354" t="s">
        <v>600</v>
      </c>
      <c r="C63" s="355" t="s">
        <v>18</v>
      </c>
      <c r="D63" s="355" t="s">
        <v>169</v>
      </c>
      <c r="E63" s="354">
        <v>1002</v>
      </c>
      <c r="F63" s="367">
        <v>10065.24</v>
      </c>
    </row>
    <row r="64" spans="1:6" s="357" customFormat="1">
      <c r="A64" s="489" t="s">
        <v>825</v>
      </c>
      <c r="B64" s="354" t="s">
        <v>601</v>
      </c>
      <c r="C64" s="355" t="s">
        <v>20</v>
      </c>
      <c r="D64" s="355" t="s">
        <v>170</v>
      </c>
      <c r="E64" s="354">
        <v>2002</v>
      </c>
      <c r="F64" s="367">
        <v>465.65999999999985</v>
      </c>
    </row>
    <row r="65" spans="1:6" s="357" customFormat="1">
      <c r="A65" s="489" t="s">
        <v>825</v>
      </c>
      <c r="B65" s="354" t="s">
        <v>602</v>
      </c>
      <c r="C65" s="355" t="s">
        <v>21</v>
      </c>
      <c r="D65" s="355" t="s">
        <v>170</v>
      </c>
      <c r="E65" s="354">
        <v>2128</v>
      </c>
      <c r="F65" s="367">
        <v>36653.949999999997</v>
      </c>
    </row>
    <row r="66" spans="1:6" s="357" customFormat="1">
      <c r="A66" s="489" t="s">
        <v>825</v>
      </c>
      <c r="B66" s="354" t="s">
        <v>603</v>
      </c>
      <c r="C66" s="355" t="s">
        <v>22</v>
      </c>
      <c r="D66" s="355" t="s">
        <v>170</v>
      </c>
      <c r="E66" s="354">
        <v>2145</v>
      </c>
      <c r="F66" s="367">
        <v>964.11999999999989</v>
      </c>
    </row>
    <row r="67" spans="1:6" s="357" customFormat="1">
      <c r="A67" s="489" t="s">
        <v>825</v>
      </c>
      <c r="B67" s="354" t="s">
        <v>604</v>
      </c>
      <c r="C67" s="355" t="s">
        <v>23</v>
      </c>
      <c r="D67" s="355" t="s">
        <v>170</v>
      </c>
      <c r="E67" s="354">
        <v>3023</v>
      </c>
      <c r="F67" s="367">
        <v>857.88000000000102</v>
      </c>
    </row>
    <row r="68" spans="1:6" s="357" customFormat="1">
      <c r="A68" s="489" t="s">
        <v>825</v>
      </c>
      <c r="B68" s="354" t="s">
        <v>605</v>
      </c>
      <c r="C68" s="355" t="s">
        <v>24</v>
      </c>
      <c r="D68" s="355" t="s">
        <v>170</v>
      </c>
      <c r="E68" s="354">
        <v>2199</v>
      </c>
      <c r="F68" s="367">
        <v>3285.4599999999991</v>
      </c>
    </row>
    <row r="69" spans="1:6" s="357" customFormat="1">
      <c r="A69" s="489" t="s">
        <v>825</v>
      </c>
      <c r="B69" s="354" t="s">
        <v>607</v>
      </c>
      <c r="C69" s="355" t="s">
        <v>26</v>
      </c>
      <c r="D69" s="355" t="s">
        <v>170</v>
      </c>
      <c r="E69" s="354">
        <v>2048</v>
      </c>
      <c r="F69" s="367">
        <v>55440.109999999993</v>
      </c>
    </row>
    <row r="70" spans="1:6" s="357" customFormat="1">
      <c r="A70" s="489" t="s">
        <v>825</v>
      </c>
      <c r="B70" s="354" t="s">
        <v>608</v>
      </c>
      <c r="C70" s="355" t="s">
        <v>27</v>
      </c>
      <c r="D70" s="355" t="s">
        <v>170</v>
      </c>
      <c r="E70" s="354">
        <v>2192</v>
      </c>
      <c r="F70" s="367">
        <v>8741.86</v>
      </c>
    </row>
    <row r="71" spans="1:6" s="357" customFormat="1">
      <c r="A71" s="489" t="s">
        <v>825</v>
      </c>
      <c r="B71" s="354" t="s">
        <v>609</v>
      </c>
      <c r="C71" s="355" t="s">
        <v>28</v>
      </c>
      <c r="D71" s="355" t="s">
        <v>169</v>
      </c>
      <c r="E71" s="354">
        <v>1009</v>
      </c>
      <c r="F71" s="367">
        <v>7983.9700000000012</v>
      </c>
    </row>
    <row r="72" spans="1:6" s="357" customFormat="1">
      <c r="A72" s="489" t="s">
        <v>825</v>
      </c>
      <c r="B72" s="354" t="s">
        <v>610</v>
      </c>
      <c r="C72" s="355" t="s">
        <v>29</v>
      </c>
      <c r="D72" s="355" t="s">
        <v>170</v>
      </c>
      <c r="E72" s="354">
        <v>2185</v>
      </c>
      <c r="F72" s="367">
        <v>10327.98</v>
      </c>
    </row>
    <row r="73" spans="1:6" s="357" customFormat="1">
      <c r="A73" s="489" t="s">
        <v>825</v>
      </c>
      <c r="B73" s="354" t="s">
        <v>611</v>
      </c>
      <c r="C73" s="355" t="s">
        <v>30</v>
      </c>
      <c r="D73" s="355" t="s">
        <v>170</v>
      </c>
      <c r="E73" s="354">
        <v>5206</v>
      </c>
      <c r="F73" s="367">
        <v>1450.3500000000004</v>
      </c>
    </row>
    <row r="74" spans="1:6" s="357" customFormat="1">
      <c r="A74" s="489" t="s">
        <v>825</v>
      </c>
      <c r="B74" s="354" t="s">
        <v>612</v>
      </c>
      <c r="C74" s="355" t="s">
        <v>31</v>
      </c>
      <c r="D74" s="355" t="s">
        <v>170</v>
      </c>
      <c r="E74" s="354">
        <v>2170</v>
      </c>
      <c r="F74" s="367">
        <v>2679.1000000000058</v>
      </c>
    </row>
    <row r="75" spans="1:6" s="357" customFormat="1">
      <c r="A75" s="489" t="s">
        <v>825</v>
      </c>
      <c r="B75" s="354" t="s">
        <v>613</v>
      </c>
      <c r="C75" s="355" t="s">
        <v>32</v>
      </c>
      <c r="D75" s="355" t="s">
        <v>170</v>
      </c>
      <c r="E75" s="354">
        <v>2054</v>
      </c>
      <c r="F75" s="367">
        <v>0</v>
      </c>
    </row>
    <row r="76" spans="1:6" s="357" customFormat="1">
      <c r="A76" s="489" t="s">
        <v>825</v>
      </c>
      <c r="B76" s="354" t="s">
        <v>614</v>
      </c>
      <c r="C76" s="355" t="s">
        <v>33</v>
      </c>
      <c r="D76" s="355" t="s">
        <v>170</v>
      </c>
      <c r="E76" s="354">
        <v>2197</v>
      </c>
      <c r="F76" s="367">
        <v>1024.75</v>
      </c>
    </row>
    <row r="77" spans="1:6" s="357" customFormat="1">
      <c r="A77" s="489" t="s">
        <v>825</v>
      </c>
      <c r="B77" s="354" t="s">
        <v>353</v>
      </c>
      <c r="C77" s="355" t="s">
        <v>233</v>
      </c>
      <c r="D77" s="355" t="s">
        <v>173</v>
      </c>
      <c r="E77" s="354">
        <v>7000</v>
      </c>
      <c r="F77" s="367">
        <v>3294.1800000000003</v>
      </c>
    </row>
    <row r="78" spans="1:6" s="357" customFormat="1">
      <c r="A78" s="489" t="s">
        <v>825</v>
      </c>
      <c r="B78" s="354" t="s">
        <v>617</v>
      </c>
      <c r="C78" s="355" t="s">
        <v>36</v>
      </c>
      <c r="D78" s="355" t="s">
        <v>170</v>
      </c>
      <c r="E78" s="354">
        <v>2130</v>
      </c>
      <c r="F78" s="367">
        <v>23291.67</v>
      </c>
    </row>
    <row r="79" spans="1:6" s="357" customFormat="1">
      <c r="A79" s="489" t="s">
        <v>825</v>
      </c>
      <c r="B79" s="354" t="s">
        <v>618</v>
      </c>
      <c r="C79" s="355" t="s">
        <v>37</v>
      </c>
      <c r="D79" s="355" t="s">
        <v>170</v>
      </c>
      <c r="E79" s="354">
        <v>3353</v>
      </c>
      <c r="F79" s="367">
        <v>0</v>
      </c>
    </row>
    <row r="80" spans="1:6" s="357" customFormat="1">
      <c r="A80" s="489" t="s">
        <v>825</v>
      </c>
      <c r="B80" s="354" t="s">
        <v>621</v>
      </c>
      <c r="C80" s="355" t="s">
        <v>40</v>
      </c>
      <c r="D80" s="355" t="s">
        <v>170</v>
      </c>
      <c r="E80" s="354">
        <v>2064</v>
      </c>
      <c r="F80" s="367">
        <v>24430.49</v>
      </c>
    </row>
    <row r="81" spans="1:6" s="357" customFormat="1">
      <c r="A81" s="489" t="s">
        <v>825</v>
      </c>
      <c r="B81" s="354" t="s">
        <v>622</v>
      </c>
      <c r="C81" s="355" t="s">
        <v>41</v>
      </c>
      <c r="D81" s="355" t="s">
        <v>171</v>
      </c>
      <c r="E81" s="354">
        <v>4112</v>
      </c>
      <c r="F81" s="367">
        <v>18938.86</v>
      </c>
    </row>
    <row r="82" spans="1:6" s="357" customFormat="1">
      <c r="A82" s="489" t="s">
        <v>825</v>
      </c>
      <c r="B82" s="354" t="s">
        <v>624</v>
      </c>
      <c r="C82" s="355" t="s">
        <v>43</v>
      </c>
      <c r="D82" s="355" t="s">
        <v>170</v>
      </c>
      <c r="E82" s="354">
        <v>3377</v>
      </c>
      <c r="F82" s="367">
        <v>986.7599999999984</v>
      </c>
    </row>
    <row r="83" spans="1:6" s="357" customFormat="1">
      <c r="A83" s="489" t="s">
        <v>825</v>
      </c>
      <c r="B83" s="354" t="s">
        <v>625</v>
      </c>
      <c r="C83" s="355" t="s">
        <v>44</v>
      </c>
      <c r="D83" s="355" t="s">
        <v>170</v>
      </c>
      <c r="E83" s="354">
        <v>2101</v>
      </c>
      <c r="F83" s="367">
        <v>4754.5599999999995</v>
      </c>
    </row>
    <row r="84" spans="1:6" s="357" customFormat="1">
      <c r="A84" s="489" t="s">
        <v>825</v>
      </c>
      <c r="B84" s="354" t="s">
        <v>359</v>
      </c>
      <c r="C84" s="355" t="s">
        <v>235</v>
      </c>
      <c r="D84" s="355" t="s">
        <v>220</v>
      </c>
      <c r="E84" s="354">
        <v>1103</v>
      </c>
      <c r="F84" s="367">
        <v>1730.7200000000003</v>
      </c>
    </row>
    <row r="85" spans="1:6" s="357" customFormat="1">
      <c r="A85" s="489" t="s">
        <v>825</v>
      </c>
      <c r="B85" s="354" t="s">
        <v>627</v>
      </c>
      <c r="C85" s="355" t="s">
        <v>46</v>
      </c>
      <c r="D85" s="355" t="s">
        <v>170</v>
      </c>
      <c r="E85" s="354">
        <v>2086</v>
      </c>
      <c r="F85" s="367">
        <v>366.23999999999796</v>
      </c>
    </row>
    <row r="86" spans="1:6" s="357" customFormat="1">
      <c r="A86" s="489" t="s">
        <v>825</v>
      </c>
      <c r="B86" s="354" t="s">
        <v>630</v>
      </c>
      <c r="C86" s="355" t="s">
        <v>49</v>
      </c>
      <c r="D86" s="355" t="s">
        <v>170</v>
      </c>
      <c r="E86" s="354">
        <v>3365</v>
      </c>
      <c r="F86" s="367">
        <v>0</v>
      </c>
    </row>
    <row r="87" spans="1:6" s="357" customFormat="1">
      <c r="A87" s="489" t="s">
        <v>825</v>
      </c>
      <c r="B87" s="354" t="s">
        <v>631</v>
      </c>
      <c r="C87" s="355" t="s">
        <v>50</v>
      </c>
      <c r="D87" s="355" t="s">
        <v>170</v>
      </c>
      <c r="E87" s="354">
        <v>5202</v>
      </c>
      <c r="F87" s="367">
        <v>6668.06</v>
      </c>
    </row>
    <row r="88" spans="1:6" s="357" customFormat="1">
      <c r="A88" s="489" t="s">
        <v>825</v>
      </c>
      <c r="B88" s="354" t="s">
        <v>633</v>
      </c>
      <c r="C88" s="355" t="s">
        <v>51</v>
      </c>
      <c r="D88" s="355" t="s">
        <v>170</v>
      </c>
      <c r="E88" s="354">
        <v>2140</v>
      </c>
      <c r="F88" s="367">
        <v>1449.6100000000006</v>
      </c>
    </row>
    <row r="89" spans="1:6" s="357" customFormat="1">
      <c r="A89" s="489" t="s">
        <v>825</v>
      </c>
      <c r="B89" s="354" t="s">
        <v>634</v>
      </c>
      <c r="C89" s="355" t="s">
        <v>52</v>
      </c>
      <c r="D89" s="355" t="s">
        <v>170</v>
      </c>
      <c r="E89" s="354">
        <v>2174</v>
      </c>
      <c r="F89" s="367">
        <v>7306.2900000000009</v>
      </c>
    </row>
    <row r="90" spans="1:6" s="357" customFormat="1">
      <c r="A90" s="489" t="s">
        <v>825</v>
      </c>
      <c r="B90" s="354" t="s">
        <v>635</v>
      </c>
      <c r="C90" s="355" t="s">
        <v>53</v>
      </c>
      <c r="D90" s="355" t="s">
        <v>170</v>
      </c>
      <c r="E90" s="354">
        <v>2055</v>
      </c>
      <c r="F90" s="367">
        <v>31.209999999999127</v>
      </c>
    </row>
    <row r="91" spans="1:6" s="357" customFormat="1">
      <c r="A91" s="489" t="s">
        <v>825</v>
      </c>
      <c r="B91" s="354" t="s">
        <v>637</v>
      </c>
      <c r="C91" s="355" t="s">
        <v>55</v>
      </c>
      <c r="D91" s="355" t="s">
        <v>170</v>
      </c>
      <c r="E91" s="354">
        <v>3366</v>
      </c>
      <c r="F91" s="367">
        <v>0</v>
      </c>
    </row>
    <row r="92" spans="1:6" s="357" customFormat="1">
      <c r="A92" s="489" t="s">
        <v>825</v>
      </c>
      <c r="B92" s="354" t="s">
        <v>642</v>
      </c>
      <c r="C92" s="355" t="s">
        <v>60</v>
      </c>
      <c r="D92" s="355" t="s">
        <v>170</v>
      </c>
      <c r="E92" s="354">
        <v>3333</v>
      </c>
      <c r="F92" s="367">
        <v>884.7</v>
      </c>
    </row>
    <row r="93" spans="1:6" s="357" customFormat="1">
      <c r="A93" s="489" t="s">
        <v>825</v>
      </c>
      <c r="B93" s="354" t="s">
        <v>643</v>
      </c>
      <c r="C93" s="355" t="s">
        <v>61</v>
      </c>
      <c r="D93" s="355" t="s">
        <v>170</v>
      </c>
      <c r="E93" s="354">
        <v>3373</v>
      </c>
      <c r="F93" s="367">
        <v>0</v>
      </c>
    </row>
    <row r="94" spans="1:6" s="357" customFormat="1">
      <c r="A94" s="489" t="s">
        <v>825</v>
      </c>
      <c r="B94" s="354" t="s">
        <v>767</v>
      </c>
      <c r="C94" s="355" t="s">
        <v>92</v>
      </c>
      <c r="D94" s="355" t="s">
        <v>171</v>
      </c>
      <c r="E94" s="354">
        <v>4023</v>
      </c>
      <c r="F94" s="367">
        <v>0</v>
      </c>
    </row>
    <row r="95" spans="1:6" s="357" customFormat="1">
      <c r="A95" s="489" t="s">
        <v>825</v>
      </c>
      <c r="B95" s="354" t="s">
        <v>645</v>
      </c>
      <c r="C95" s="355" t="s">
        <v>63</v>
      </c>
      <c r="D95" s="355" t="s">
        <v>170</v>
      </c>
      <c r="E95" s="354">
        <v>3334</v>
      </c>
      <c r="F95" s="367">
        <v>0</v>
      </c>
    </row>
    <row r="96" spans="1:6" s="357" customFormat="1">
      <c r="A96" s="489" t="s">
        <v>825</v>
      </c>
      <c r="B96" s="354" t="s">
        <v>646</v>
      </c>
      <c r="C96" s="355" t="s">
        <v>64</v>
      </c>
      <c r="D96" s="355" t="s">
        <v>170</v>
      </c>
      <c r="E96" s="354">
        <v>3335</v>
      </c>
      <c r="F96" s="367">
        <v>-0.5</v>
      </c>
    </row>
    <row r="97" spans="1:6" s="357" customFormat="1">
      <c r="A97" s="489" t="s">
        <v>825</v>
      </c>
      <c r="B97" s="354" t="s">
        <v>647</v>
      </c>
      <c r="C97" s="355" t="s">
        <v>65</v>
      </c>
      <c r="D97" s="355" t="s">
        <v>170</v>
      </c>
      <c r="E97" s="354">
        <v>3354</v>
      </c>
      <c r="F97" s="367">
        <v>0</v>
      </c>
    </row>
    <row r="98" spans="1:6" s="357" customFormat="1">
      <c r="A98" s="489" t="s">
        <v>825</v>
      </c>
      <c r="B98" s="354" t="s">
        <v>648</v>
      </c>
      <c r="C98" s="355" t="s">
        <v>96</v>
      </c>
      <c r="D98" s="355" t="s">
        <v>169</v>
      </c>
      <c r="E98" s="354">
        <v>1010</v>
      </c>
      <c r="F98" s="367">
        <v>5643.97</v>
      </c>
    </row>
    <row r="99" spans="1:6" s="357" customFormat="1">
      <c r="A99" s="489" t="s">
        <v>825</v>
      </c>
      <c r="B99" s="354" t="s">
        <v>649</v>
      </c>
      <c r="C99" s="355" t="s">
        <v>97</v>
      </c>
      <c r="D99" s="355" t="s">
        <v>170</v>
      </c>
      <c r="E99" s="354">
        <v>3351</v>
      </c>
      <c r="F99" s="367">
        <v>24.28</v>
      </c>
    </row>
    <row r="100" spans="1:6" s="357" customFormat="1">
      <c r="A100" s="489" t="s">
        <v>825</v>
      </c>
      <c r="B100" s="354" t="s">
        <v>653</v>
      </c>
      <c r="C100" s="355" t="s">
        <v>102</v>
      </c>
      <c r="D100" s="355" t="s">
        <v>170</v>
      </c>
      <c r="E100" s="354">
        <v>3367</v>
      </c>
      <c r="F100" s="367">
        <v>0</v>
      </c>
    </row>
    <row r="101" spans="1:6" s="357" customFormat="1">
      <c r="A101" s="489" t="s">
        <v>825</v>
      </c>
      <c r="B101" s="354" t="s">
        <v>654</v>
      </c>
      <c r="C101" s="355" t="s">
        <v>103</v>
      </c>
      <c r="D101" s="355" t="s">
        <v>170</v>
      </c>
      <c r="E101" s="354">
        <v>3338</v>
      </c>
      <c r="F101" s="367">
        <v>0</v>
      </c>
    </row>
    <row r="102" spans="1:6" s="357" customFormat="1">
      <c r="A102" s="489" t="s">
        <v>825</v>
      </c>
      <c r="B102" s="354" t="s">
        <v>657</v>
      </c>
      <c r="C102" s="355" t="s">
        <v>105</v>
      </c>
      <c r="D102" s="355" t="s">
        <v>170</v>
      </c>
      <c r="E102" s="354">
        <v>3021</v>
      </c>
      <c r="F102" s="367">
        <v>3840.34</v>
      </c>
    </row>
    <row r="103" spans="1:6" s="357" customFormat="1">
      <c r="A103" s="489" t="s">
        <v>825</v>
      </c>
      <c r="B103" s="354" t="s">
        <v>661</v>
      </c>
      <c r="C103" s="355" t="s">
        <v>392</v>
      </c>
      <c r="D103" s="355" t="s">
        <v>170</v>
      </c>
      <c r="E103" s="354">
        <v>3347</v>
      </c>
      <c r="F103" s="367">
        <v>-0.54</v>
      </c>
    </row>
    <row r="104" spans="1:6" s="357" customFormat="1">
      <c r="A104" s="489" t="s">
        <v>825</v>
      </c>
      <c r="B104" s="354" t="s">
        <v>658</v>
      </c>
      <c r="C104" s="355" t="s">
        <v>106</v>
      </c>
      <c r="D104" s="355" t="s">
        <v>170</v>
      </c>
      <c r="E104" s="354">
        <v>3355</v>
      </c>
      <c r="F104" s="367">
        <v>109.16</v>
      </c>
    </row>
    <row r="105" spans="1:6" s="357" customFormat="1">
      <c r="A105" s="489" t="s">
        <v>825</v>
      </c>
      <c r="B105" s="354" t="s">
        <v>659</v>
      </c>
      <c r="C105" s="355" t="s">
        <v>107</v>
      </c>
      <c r="D105" s="355" t="s">
        <v>170</v>
      </c>
      <c r="E105" s="354">
        <v>3013</v>
      </c>
      <c r="F105" s="367">
        <v>18280.88</v>
      </c>
    </row>
    <row r="106" spans="1:6" s="357" customFormat="1">
      <c r="A106" s="489" t="s">
        <v>825</v>
      </c>
      <c r="B106" s="354" t="s">
        <v>660</v>
      </c>
      <c r="C106" s="355" t="s">
        <v>108</v>
      </c>
      <c r="D106" s="355" t="s">
        <v>170</v>
      </c>
      <c r="E106" s="354">
        <v>3301</v>
      </c>
      <c r="F106" s="367">
        <v>0</v>
      </c>
    </row>
    <row r="107" spans="1:6" s="357" customFormat="1">
      <c r="A107" s="489" t="s">
        <v>825</v>
      </c>
      <c r="B107" s="354" t="s">
        <v>663</v>
      </c>
      <c r="C107" s="355" t="s">
        <v>110</v>
      </c>
      <c r="D107" s="355" t="s">
        <v>170</v>
      </c>
      <c r="E107" s="354">
        <v>3313</v>
      </c>
      <c r="F107" s="367">
        <v>0</v>
      </c>
    </row>
    <row r="108" spans="1:6" s="357" customFormat="1">
      <c r="A108" s="489" t="s">
        <v>825</v>
      </c>
      <c r="B108" s="354" t="s">
        <v>665</v>
      </c>
      <c r="C108" s="355" t="s">
        <v>112</v>
      </c>
      <c r="D108" s="355" t="s">
        <v>170</v>
      </c>
      <c r="E108" s="354">
        <v>3349</v>
      </c>
      <c r="F108" s="367">
        <v>-12644.01</v>
      </c>
    </row>
    <row r="109" spans="1:6" s="357" customFormat="1">
      <c r="A109" s="489" t="s">
        <v>825</v>
      </c>
      <c r="B109" s="354" t="s">
        <v>667</v>
      </c>
      <c r="C109" s="355" t="s">
        <v>114</v>
      </c>
      <c r="D109" s="355" t="s">
        <v>170</v>
      </c>
      <c r="E109" s="354">
        <v>2134</v>
      </c>
      <c r="F109" s="367">
        <v>1702.5100000000002</v>
      </c>
    </row>
    <row r="110" spans="1:6" s="357" customFormat="1">
      <c r="A110" s="489" t="s">
        <v>825</v>
      </c>
      <c r="B110" s="354" t="s">
        <v>668</v>
      </c>
      <c r="C110" s="355" t="s">
        <v>115</v>
      </c>
      <c r="D110" s="355" t="s">
        <v>170</v>
      </c>
      <c r="E110" s="354">
        <v>2148</v>
      </c>
      <c r="F110" s="367">
        <v>1028.6800000000003</v>
      </c>
    </row>
    <row r="111" spans="1:6" s="357" customFormat="1">
      <c r="A111" s="489" t="s">
        <v>825</v>
      </c>
      <c r="B111" s="354" t="s">
        <v>669</v>
      </c>
      <c r="C111" s="355" t="s">
        <v>116</v>
      </c>
      <c r="D111" s="355" t="s">
        <v>170</v>
      </c>
      <c r="E111" s="354">
        <v>2081</v>
      </c>
      <c r="F111" s="367">
        <v>0</v>
      </c>
    </row>
    <row r="112" spans="1:6" s="357" customFormat="1">
      <c r="A112" s="489" t="s">
        <v>825</v>
      </c>
      <c r="B112" s="354" t="s">
        <v>670</v>
      </c>
      <c r="C112" s="355" t="s">
        <v>117</v>
      </c>
      <c r="D112" s="355" t="s">
        <v>169</v>
      </c>
      <c r="E112" s="354">
        <v>1000</v>
      </c>
      <c r="F112" s="367">
        <v>36148.58</v>
      </c>
    </row>
    <row r="113" spans="1:6" s="357" customFormat="1">
      <c r="A113" s="489" t="s">
        <v>825</v>
      </c>
      <c r="B113" s="354" t="s">
        <v>671</v>
      </c>
      <c r="C113" s="355" t="s">
        <v>118</v>
      </c>
      <c r="D113" s="355" t="s">
        <v>170</v>
      </c>
      <c r="E113" s="354">
        <v>2057</v>
      </c>
      <c r="F113" s="367">
        <v>-0.43000000000029104</v>
      </c>
    </row>
    <row r="114" spans="1:6" s="357" customFormat="1">
      <c r="A114" s="489" t="s">
        <v>825</v>
      </c>
      <c r="B114" s="354" t="s">
        <v>672</v>
      </c>
      <c r="C114" s="355" t="s">
        <v>119</v>
      </c>
      <c r="D114" s="355" t="s">
        <v>170</v>
      </c>
      <c r="E114" s="354">
        <v>2058</v>
      </c>
      <c r="F114" s="367">
        <v>531.99000000000524</v>
      </c>
    </row>
    <row r="115" spans="1:6" s="357" customFormat="1">
      <c r="A115" s="489" t="s">
        <v>825</v>
      </c>
      <c r="B115" s="354" t="s">
        <v>673</v>
      </c>
      <c r="C115" s="355" t="s">
        <v>120</v>
      </c>
      <c r="D115" s="355" t="s">
        <v>171</v>
      </c>
      <c r="E115" s="354">
        <v>4610</v>
      </c>
      <c r="F115" s="367">
        <v>0</v>
      </c>
    </row>
    <row r="116" spans="1:6" s="357" customFormat="1">
      <c r="A116" s="489" t="s">
        <v>825</v>
      </c>
      <c r="B116" s="354" t="s">
        <v>678</v>
      </c>
      <c r="C116" s="355" t="s">
        <v>125</v>
      </c>
      <c r="D116" s="355" t="s">
        <v>170</v>
      </c>
      <c r="E116" s="354">
        <v>2200</v>
      </c>
      <c r="F116" s="367">
        <v>-1894.3899999999994</v>
      </c>
    </row>
    <row r="117" spans="1:6" s="357" customFormat="1">
      <c r="A117" s="489" t="s">
        <v>825</v>
      </c>
      <c r="B117" s="354" t="s">
        <v>632</v>
      </c>
      <c r="C117" s="355" t="s">
        <v>142</v>
      </c>
      <c r="D117" s="355" t="s">
        <v>171</v>
      </c>
      <c r="E117" s="354">
        <v>4074</v>
      </c>
      <c r="F117" s="367">
        <v>30262.350000000002</v>
      </c>
    </row>
    <row r="118" spans="1:6" s="357" customFormat="1">
      <c r="A118" s="489" t="s">
        <v>825</v>
      </c>
      <c r="B118" s="354" t="s">
        <v>360</v>
      </c>
      <c r="C118" s="355" t="s">
        <v>192</v>
      </c>
      <c r="D118" s="355" t="s">
        <v>220</v>
      </c>
      <c r="E118" s="354">
        <v>1107</v>
      </c>
      <c r="F118" s="367">
        <v>18034.25</v>
      </c>
    </row>
    <row r="119" spans="1:6" s="357" customFormat="1">
      <c r="A119" s="489" t="s">
        <v>825</v>
      </c>
      <c r="B119" s="354" t="s">
        <v>680</v>
      </c>
      <c r="C119" s="355" t="s">
        <v>127</v>
      </c>
      <c r="D119" s="355" t="s">
        <v>170</v>
      </c>
      <c r="E119" s="354">
        <v>3362</v>
      </c>
      <c r="F119" s="367">
        <v>-3298.2200000000003</v>
      </c>
    </row>
    <row r="120" spans="1:6" s="357" customFormat="1">
      <c r="A120" s="489" t="s">
        <v>825</v>
      </c>
      <c r="B120" s="354" t="s">
        <v>682</v>
      </c>
      <c r="C120" s="355" t="s">
        <v>129</v>
      </c>
      <c r="D120" s="355" t="s">
        <v>170</v>
      </c>
      <c r="E120" s="354">
        <v>2071</v>
      </c>
      <c r="F120" s="367">
        <v>-926.5</v>
      </c>
    </row>
    <row r="121" spans="1:6" s="357" customFormat="1">
      <c r="A121" s="489" t="s">
        <v>825</v>
      </c>
      <c r="B121" s="354" t="s">
        <v>686</v>
      </c>
      <c r="C121" s="355" t="s">
        <v>133</v>
      </c>
      <c r="D121" s="355" t="s">
        <v>170</v>
      </c>
      <c r="E121" s="354">
        <v>2074</v>
      </c>
      <c r="F121" s="367">
        <v>14158.700000000012</v>
      </c>
    </row>
    <row r="122" spans="1:6" s="357" customFormat="1">
      <c r="A122" s="489" t="s">
        <v>825</v>
      </c>
      <c r="B122" s="354" t="s">
        <v>689</v>
      </c>
      <c r="C122" s="355" t="s">
        <v>136</v>
      </c>
      <c r="D122" s="355" t="s">
        <v>170</v>
      </c>
      <c r="E122" s="354">
        <v>3035</v>
      </c>
      <c r="F122" s="367">
        <v>685.4900000000016</v>
      </c>
    </row>
    <row r="123" spans="1:6" s="357" customFormat="1">
      <c r="A123" s="489" t="s">
        <v>825</v>
      </c>
      <c r="B123" s="354" t="s">
        <v>692</v>
      </c>
      <c r="C123" s="355" t="s">
        <v>139</v>
      </c>
      <c r="D123" s="355" t="s">
        <v>170</v>
      </c>
      <c r="E123" s="354">
        <v>2100</v>
      </c>
      <c r="F123" s="367">
        <v>14285</v>
      </c>
    </row>
    <row r="124" spans="1:6" s="357" customFormat="1">
      <c r="A124" s="489" t="s">
        <v>825</v>
      </c>
      <c r="B124" s="354" t="s">
        <v>693</v>
      </c>
      <c r="C124" s="355" t="s">
        <v>140</v>
      </c>
      <c r="D124" s="355" t="s">
        <v>170</v>
      </c>
      <c r="E124" s="354">
        <v>3036</v>
      </c>
      <c r="F124" s="367">
        <v>7160.95</v>
      </c>
    </row>
    <row r="125" spans="1:6">
      <c r="A125" s="353"/>
      <c r="F125" s="368">
        <f>SUM(F3:F124)</f>
        <v>1067912.8799999999</v>
      </c>
    </row>
    <row r="126" spans="1:6">
      <c r="A126" s="489" t="s">
        <v>825</v>
      </c>
      <c r="B126" s="360" t="s">
        <v>796</v>
      </c>
      <c r="C126" s="361" t="s">
        <v>799</v>
      </c>
    </row>
    <row r="127" spans="1:6">
      <c r="A127" s="489" t="s">
        <v>825</v>
      </c>
      <c r="B127" s="360" t="s">
        <v>797</v>
      </c>
      <c r="C127" s="361" t="s">
        <v>800</v>
      </c>
    </row>
    <row r="128" spans="1:6">
      <c r="A128" s="489" t="s">
        <v>825</v>
      </c>
      <c r="B128" s="360" t="s">
        <v>798</v>
      </c>
      <c r="C128" s="361" t="s">
        <v>801</v>
      </c>
    </row>
  </sheetData>
  <phoneticPr fontId="8"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28"/>
  <sheetViews>
    <sheetView workbookViewId="0">
      <selection activeCell="G15" sqref="G15"/>
    </sheetView>
  </sheetViews>
  <sheetFormatPr defaultRowHeight="12.75"/>
  <cols>
    <col min="1" max="1" width="9.140625" style="263"/>
    <col min="2" max="2" width="44.85546875" style="263" bestFit="1" customWidth="1"/>
    <col min="3" max="3" width="11.140625" style="317" bestFit="1" customWidth="1"/>
    <col min="4" max="16384" width="9.140625" style="263"/>
  </cols>
  <sheetData>
    <row r="1" spans="1:3">
      <c r="A1" s="316" t="s">
        <v>822</v>
      </c>
    </row>
    <row r="2" spans="1:3">
      <c r="B2" s="263" t="s">
        <v>283</v>
      </c>
    </row>
    <row r="3" spans="1:3" s="318" customFormat="1" ht="25.5" customHeight="1">
      <c r="A3" s="318" t="s">
        <v>167</v>
      </c>
      <c r="B3" s="494" t="s">
        <v>483</v>
      </c>
      <c r="C3" s="319" t="s">
        <v>823</v>
      </c>
    </row>
    <row r="4" spans="1:3">
      <c r="A4" s="263" t="s">
        <v>516</v>
      </c>
      <c r="B4" s="263" t="s">
        <v>703</v>
      </c>
      <c r="C4" s="320">
        <v>60000</v>
      </c>
    </row>
    <row r="5" spans="1:3">
      <c r="A5" s="263" t="s">
        <v>540</v>
      </c>
      <c r="B5" s="263" t="s">
        <v>726</v>
      </c>
      <c r="C5" s="320">
        <v>60000</v>
      </c>
    </row>
    <row r="6" spans="1:3">
      <c r="A6" s="263" t="s">
        <v>576</v>
      </c>
      <c r="B6" s="263" t="s">
        <v>761</v>
      </c>
      <c r="C6" s="320">
        <v>60000</v>
      </c>
    </row>
    <row r="7" spans="1:3">
      <c r="A7" s="263" t="s">
        <v>600</v>
      </c>
      <c r="B7" s="263" t="s">
        <v>18</v>
      </c>
      <c r="C7" s="320">
        <v>60000</v>
      </c>
    </row>
    <row r="8" spans="1:3">
      <c r="A8" s="263" t="s">
        <v>609</v>
      </c>
      <c r="B8" s="263" t="s">
        <v>28</v>
      </c>
      <c r="C8" s="320">
        <v>60000</v>
      </c>
    </row>
    <row r="9" spans="1:3">
      <c r="A9" s="263" t="s">
        <v>648</v>
      </c>
      <c r="B9" s="263" t="s">
        <v>96</v>
      </c>
      <c r="C9" s="320">
        <v>60000</v>
      </c>
    </row>
    <row r="10" spans="1:3">
      <c r="A10" s="321" t="s">
        <v>670</v>
      </c>
      <c r="B10" s="321" t="s">
        <v>117</v>
      </c>
      <c r="C10" s="322">
        <v>60000</v>
      </c>
    </row>
    <row r="11" spans="1:3">
      <c r="A11" s="263" t="s">
        <v>517</v>
      </c>
      <c r="B11" s="263" t="s">
        <v>704</v>
      </c>
      <c r="C11" s="320">
        <v>60000</v>
      </c>
    </row>
    <row r="12" spans="1:3">
      <c r="A12" s="263" t="s">
        <v>518</v>
      </c>
      <c r="B12" s="497" t="s">
        <v>890</v>
      </c>
      <c r="C12" s="320">
        <v>151307.49902138388</v>
      </c>
    </row>
    <row r="13" spans="1:3">
      <c r="A13" s="263" t="s">
        <v>519</v>
      </c>
      <c r="B13" s="263" t="s">
        <v>706</v>
      </c>
      <c r="C13" s="320">
        <v>193326.87718383371</v>
      </c>
    </row>
    <row r="14" spans="1:3">
      <c r="A14" s="263" t="s">
        <v>520</v>
      </c>
      <c r="B14" s="263" t="s">
        <v>707</v>
      </c>
      <c r="C14" s="320">
        <v>73128.814281440165</v>
      </c>
    </row>
    <row r="15" spans="1:3">
      <c r="A15" s="263" t="s">
        <v>522</v>
      </c>
      <c r="B15" s="263" t="s">
        <v>709</v>
      </c>
      <c r="C15" s="320">
        <v>105521.21520258757</v>
      </c>
    </row>
    <row r="16" spans="1:3">
      <c r="A16" s="263" t="s">
        <v>524</v>
      </c>
      <c r="B16" s="263" t="s">
        <v>711</v>
      </c>
      <c r="C16" s="320">
        <v>97115.468438549258</v>
      </c>
    </row>
    <row r="17" spans="1:3">
      <c r="A17" s="263" t="s">
        <v>525</v>
      </c>
      <c r="B17" s="263" t="s">
        <v>712</v>
      </c>
      <c r="C17" s="320">
        <v>82730.15639118079</v>
      </c>
    </row>
    <row r="18" spans="1:3">
      <c r="A18" s="263" t="s">
        <v>529</v>
      </c>
      <c r="B18" s="263" t="s">
        <v>716</v>
      </c>
      <c r="C18" s="320">
        <v>60000</v>
      </c>
    </row>
    <row r="19" spans="1:3">
      <c r="A19" s="263" t="s">
        <v>531</v>
      </c>
      <c r="B19" s="263" t="s">
        <v>718</v>
      </c>
      <c r="C19" s="320">
        <v>102251.76466156545</v>
      </c>
    </row>
    <row r="20" spans="1:3">
      <c r="A20" s="263" t="s">
        <v>532</v>
      </c>
      <c r="B20" s="263" t="s">
        <v>719</v>
      </c>
      <c r="C20" s="320">
        <v>204634.96794111739</v>
      </c>
    </row>
    <row r="21" spans="1:3">
      <c r="A21" s="263" t="s">
        <v>533</v>
      </c>
      <c r="B21" s="263" t="s">
        <v>720</v>
      </c>
      <c r="C21" s="320">
        <v>132148.34351087557</v>
      </c>
    </row>
    <row r="22" spans="1:3">
      <c r="A22" s="263" t="s">
        <v>535</v>
      </c>
      <c r="B22" s="263" t="s">
        <v>722</v>
      </c>
      <c r="C22" s="320">
        <v>60000</v>
      </c>
    </row>
    <row r="23" spans="1:3">
      <c r="A23" s="263" t="s">
        <v>536</v>
      </c>
      <c r="B23" s="263" t="s">
        <v>723</v>
      </c>
      <c r="C23" s="320">
        <v>95472.311799545598</v>
      </c>
    </row>
    <row r="24" spans="1:3">
      <c r="A24" s="263" t="s">
        <v>539</v>
      </c>
      <c r="B24" s="263" t="s">
        <v>725</v>
      </c>
      <c r="C24" s="320">
        <v>189471.86766345179</v>
      </c>
    </row>
    <row r="25" spans="1:3">
      <c r="A25" s="263" t="s">
        <v>542</v>
      </c>
      <c r="B25" s="263" t="s">
        <v>728</v>
      </c>
      <c r="C25" s="320">
        <v>157210.5486290195</v>
      </c>
    </row>
    <row r="26" spans="1:3">
      <c r="A26" s="263" t="s">
        <v>543</v>
      </c>
      <c r="B26" s="263" t="s">
        <v>729</v>
      </c>
      <c r="C26" s="320">
        <v>141333.64082621981</v>
      </c>
    </row>
    <row r="27" spans="1:3">
      <c r="A27" s="263" t="s">
        <v>546</v>
      </c>
      <c r="B27" s="263" t="s">
        <v>732</v>
      </c>
      <c r="C27" s="320">
        <v>61916.26562276794</v>
      </c>
    </row>
    <row r="28" spans="1:3">
      <c r="A28" s="263" t="s">
        <v>548</v>
      </c>
      <c r="B28" s="263" t="s">
        <v>734</v>
      </c>
      <c r="C28" s="320">
        <v>125071.06707747692</v>
      </c>
    </row>
    <row r="29" spans="1:3">
      <c r="A29" s="263" t="s">
        <v>549</v>
      </c>
      <c r="B29" s="263" t="s">
        <v>735</v>
      </c>
      <c r="C29" s="320">
        <v>122026.98274608511</v>
      </c>
    </row>
    <row r="30" spans="1:3">
      <c r="A30" s="263" t="s">
        <v>550</v>
      </c>
      <c r="B30" s="263" t="s">
        <v>736</v>
      </c>
      <c r="C30" s="320">
        <v>206129.86801704337</v>
      </c>
    </row>
    <row r="31" spans="1:3">
      <c r="A31" s="263" t="s">
        <v>551</v>
      </c>
      <c r="B31" s="263" t="s">
        <v>737</v>
      </c>
      <c r="C31" s="320">
        <v>72256.937514801801</v>
      </c>
    </row>
    <row r="32" spans="1:3">
      <c r="A32" s="263" t="s">
        <v>554</v>
      </c>
      <c r="B32" s="263" t="s">
        <v>740</v>
      </c>
      <c r="C32" s="320">
        <v>60000</v>
      </c>
    </row>
    <row r="33" spans="1:3">
      <c r="A33" s="263" t="s">
        <v>555</v>
      </c>
      <c r="B33" s="263" t="s">
        <v>741</v>
      </c>
      <c r="C33" s="320">
        <v>137428.64215110271</v>
      </c>
    </row>
    <row r="34" spans="1:3">
      <c r="A34" s="263" t="s">
        <v>556</v>
      </c>
      <c r="B34" s="263" t="s">
        <v>742</v>
      </c>
      <c r="C34" s="320">
        <v>117427.4929601317</v>
      </c>
    </row>
    <row r="35" spans="1:3">
      <c r="A35" s="263" t="s">
        <v>557</v>
      </c>
      <c r="B35" s="263" t="s">
        <v>743</v>
      </c>
      <c r="C35" s="320">
        <v>91238.008640612301</v>
      </c>
    </row>
    <row r="36" spans="1:3">
      <c r="A36" s="263" t="s">
        <v>537</v>
      </c>
      <c r="B36" s="263" t="s">
        <v>393</v>
      </c>
      <c r="C36" s="320">
        <v>137183.71146617722</v>
      </c>
    </row>
    <row r="37" spans="1:3">
      <c r="A37" s="263" t="s">
        <v>559</v>
      </c>
      <c r="B37" s="263" t="s">
        <v>745</v>
      </c>
      <c r="C37" s="320">
        <v>125020.9046349915</v>
      </c>
    </row>
    <row r="38" spans="1:3">
      <c r="A38" s="263" t="s">
        <v>560</v>
      </c>
      <c r="B38" s="263" t="s">
        <v>746</v>
      </c>
      <c r="C38" s="320">
        <v>60000</v>
      </c>
    </row>
    <row r="39" spans="1:3">
      <c r="A39" s="263" t="s">
        <v>561</v>
      </c>
      <c r="B39" s="263" t="s">
        <v>747</v>
      </c>
      <c r="C39" s="320">
        <v>119380.50095849724</v>
      </c>
    </row>
    <row r="40" spans="1:3">
      <c r="A40" s="263" t="s">
        <v>562</v>
      </c>
      <c r="B40" s="263" t="s">
        <v>748</v>
      </c>
      <c r="C40" s="320">
        <v>147134.04422334282</v>
      </c>
    </row>
    <row r="41" spans="1:3">
      <c r="A41" s="263" t="s">
        <v>563</v>
      </c>
      <c r="B41" s="263" t="s">
        <v>749</v>
      </c>
      <c r="C41" s="320">
        <v>63705.487424115483</v>
      </c>
    </row>
    <row r="42" spans="1:3">
      <c r="A42" s="263" t="s">
        <v>566</v>
      </c>
      <c r="B42" s="263" t="s">
        <v>752</v>
      </c>
      <c r="C42" s="320">
        <v>66735.760945523944</v>
      </c>
    </row>
    <row r="43" spans="1:3">
      <c r="A43" s="263" t="s">
        <v>567</v>
      </c>
      <c r="B43" s="263" t="s">
        <v>753</v>
      </c>
      <c r="C43" s="320">
        <v>119188.18297236011</v>
      </c>
    </row>
    <row r="44" spans="1:3">
      <c r="A44" s="263" t="s">
        <v>573</v>
      </c>
      <c r="B44" s="263" t="s">
        <v>758</v>
      </c>
      <c r="C44" s="320">
        <v>109773.66611942074</v>
      </c>
    </row>
    <row r="45" spans="1:3">
      <c r="A45" s="263" t="s">
        <v>575</v>
      </c>
      <c r="B45" s="263" t="s">
        <v>760</v>
      </c>
      <c r="C45" s="320">
        <v>65912.469069461731</v>
      </c>
    </row>
    <row r="46" spans="1:3">
      <c r="A46" s="263" t="s">
        <v>579</v>
      </c>
      <c r="B46" s="263" t="s">
        <v>764</v>
      </c>
      <c r="C46" s="320">
        <v>119436.31075479244</v>
      </c>
    </row>
    <row r="47" spans="1:3">
      <c r="A47" s="263" t="s">
        <v>580</v>
      </c>
      <c r="B47" s="263" t="s">
        <v>765</v>
      </c>
      <c r="C47" s="320">
        <v>124740.03959434693</v>
      </c>
    </row>
    <row r="48" spans="1:3">
      <c r="A48" s="263" t="s">
        <v>584</v>
      </c>
      <c r="B48" s="263" t="s">
        <v>3</v>
      </c>
      <c r="C48" s="320">
        <v>76185.903789916658</v>
      </c>
    </row>
    <row r="49" spans="1:3">
      <c r="A49" s="263" t="s">
        <v>585</v>
      </c>
      <c r="B49" s="263" t="s">
        <v>4</v>
      </c>
      <c r="C49" s="320">
        <v>79279.462630756403</v>
      </c>
    </row>
    <row r="50" spans="1:3">
      <c r="A50" s="263" t="s">
        <v>587</v>
      </c>
      <c r="B50" s="263" t="s">
        <v>6</v>
      </c>
      <c r="C50" s="320">
        <v>126878.37555671704</v>
      </c>
    </row>
    <row r="51" spans="1:3">
      <c r="A51" s="263" t="s">
        <v>589</v>
      </c>
      <c r="B51" s="263" t="s">
        <v>8</v>
      </c>
      <c r="C51" s="320">
        <v>60000</v>
      </c>
    </row>
    <row r="52" spans="1:3">
      <c r="A52" s="263" t="s">
        <v>590</v>
      </c>
      <c r="B52" s="263" t="s">
        <v>9</v>
      </c>
      <c r="C52" s="320">
        <v>115559.24175770606</v>
      </c>
    </row>
    <row r="53" spans="1:3">
      <c r="A53" s="263" t="s">
        <v>591</v>
      </c>
      <c r="B53" s="263" t="s">
        <v>10</v>
      </c>
      <c r="C53" s="320">
        <v>197123.53700257919</v>
      </c>
    </row>
    <row r="54" spans="1:3">
      <c r="A54" s="263" t="s">
        <v>592</v>
      </c>
      <c r="B54" s="263" t="s">
        <v>11</v>
      </c>
      <c r="C54" s="320">
        <v>150303.47938162822</v>
      </c>
    </row>
    <row r="55" spans="1:3">
      <c r="A55" s="263" t="s">
        <v>597</v>
      </c>
      <c r="B55" s="263" t="s">
        <v>16</v>
      </c>
      <c r="C55" s="320">
        <v>106809.72767575653</v>
      </c>
    </row>
    <row r="56" spans="1:3">
      <c r="A56" s="263" t="s">
        <v>598</v>
      </c>
      <c r="B56" s="263" t="s">
        <v>17</v>
      </c>
      <c r="C56" s="320">
        <v>168591.10084654621</v>
      </c>
    </row>
    <row r="57" spans="1:3">
      <c r="A57" s="263" t="s">
        <v>601</v>
      </c>
      <c r="B57" s="263" t="s">
        <v>20</v>
      </c>
      <c r="C57" s="320">
        <v>117704.11391742408</v>
      </c>
    </row>
    <row r="58" spans="1:3">
      <c r="A58" s="263" t="s">
        <v>602</v>
      </c>
      <c r="B58" s="263" t="s">
        <v>21</v>
      </c>
      <c r="C58" s="320">
        <v>122826.75804513217</v>
      </c>
    </row>
    <row r="59" spans="1:3">
      <c r="A59" s="263" t="s">
        <v>603</v>
      </c>
      <c r="B59" s="263" t="s">
        <v>22</v>
      </c>
      <c r="C59" s="320">
        <v>116273.53785083836</v>
      </c>
    </row>
    <row r="60" spans="1:3">
      <c r="A60" s="263" t="s">
        <v>604</v>
      </c>
      <c r="B60" s="263" t="s">
        <v>23</v>
      </c>
      <c r="C60" s="320">
        <v>102866.01747996212</v>
      </c>
    </row>
    <row r="61" spans="1:3">
      <c r="A61" s="263" t="s">
        <v>605</v>
      </c>
      <c r="B61" s="263" t="s">
        <v>24</v>
      </c>
      <c r="C61" s="320">
        <v>137994.69627387839</v>
      </c>
    </row>
    <row r="62" spans="1:3">
      <c r="A62" s="263" t="s">
        <v>607</v>
      </c>
      <c r="B62" s="263" t="s">
        <v>26</v>
      </c>
      <c r="C62" s="320">
        <v>120725.17216874288</v>
      </c>
    </row>
    <row r="63" spans="1:3">
      <c r="A63" s="263" t="s">
        <v>608</v>
      </c>
      <c r="B63" s="263" t="s">
        <v>27</v>
      </c>
      <c r="C63" s="320">
        <v>98277.289285345905</v>
      </c>
    </row>
    <row r="64" spans="1:3">
      <c r="A64" s="263" t="s">
        <v>610</v>
      </c>
      <c r="B64" s="263" t="s">
        <v>29</v>
      </c>
      <c r="C64" s="320">
        <v>109515.19814254205</v>
      </c>
    </row>
    <row r="65" spans="1:3">
      <c r="A65" s="263" t="s">
        <v>611</v>
      </c>
      <c r="B65" s="263" t="s">
        <v>30</v>
      </c>
      <c r="C65" s="320">
        <v>60000</v>
      </c>
    </row>
    <row r="66" spans="1:3">
      <c r="A66" s="263" t="s">
        <v>612</v>
      </c>
      <c r="B66" s="263" t="s">
        <v>31</v>
      </c>
      <c r="C66" s="320">
        <v>105305.08024387583</v>
      </c>
    </row>
    <row r="67" spans="1:3">
      <c r="A67" s="263" t="s">
        <v>613</v>
      </c>
      <c r="B67" s="263" t="s">
        <v>32</v>
      </c>
      <c r="C67" s="320">
        <v>128962.36901097331</v>
      </c>
    </row>
    <row r="68" spans="1:3">
      <c r="A68" s="263" t="s">
        <v>614</v>
      </c>
      <c r="B68" s="263" t="s">
        <v>33</v>
      </c>
      <c r="C68" s="320">
        <v>125965.07217680797</v>
      </c>
    </row>
    <row r="69" spans="1:3">
      <c r="A69" s="263" t="s">
        <v>617</v>
      </c>
      <c r="B69" s="263" t="s">
        <v>36</v>
      </c>
      <c r="C69" s="320">
        <v>60000</v>
      </c>
    </row>
    <row r="70" spans="1:3">
      <c r="A70" s="263" t="s">
        <v>618</v>
      </c>
      <c r="B70" s="263" t="s">
        <v>37</v>
      </c>
      <c r="C70" s="320">
        <v>60321.821915127635</v>
      </c>
    </row>
    <row r="71" spans="1:3">
      <c r="A71" s="263" t="s">
        <v>621</v>
      </c>
      <c r="B71" s="263" t="s">
        <v>40</v>
      </c>
      <c r="C71" s="320">
        <v>89871.131060335305</v>
      </c>
    </row>
    <row r="72" spans="1:3">
      <c r="A72" s="263" t="s">
        <v>624</v>
      </c>
      <c r="B72" s="263" t="s">
        <v>43</v>
      </c>
      <c r="C72" s="320">
        <v>185905.2615320585</v>
      </c>
    </row>
    <row r="73" spans="1:3">
      <c r="A73" s="263" t="s">
        <v>625</v>
      </c>
      <c r="B73" s="263" t="s">
        <v>44</v>
      </c>
      <c r="C73" s="320">
        <v>65572.831336737814</v>
      </c>
    </row>
    <row r="74" spans="1:3">
      <c r="A74" s="263" t="s">
        <v>627</v>
      </c>
      <c r="B74" s="263" t="s">
        <v>46</v>
      </c>
      <c r="C74" s="320">
        <v>179422.75669946524</v>
      </c>
    </row>
    <row r="75" spans="1:3">
      <c r="A75" s="263" t="s">
        <v>630</v>
      </c>
      <c r="B75" s="267" t="s">
        <v>49</v>
      </c>
      <c r="C75" s="320">
        <v>108472.16618618459</v>
      </c>
    </row>
    <row r="76" spans="1:3">
      <c r="A76" s="263" t="s">
        <v>631</v>
      </c>
      <c r="B76" s="263" t="s">
        <v>50</v>
      </c>
      <c r="C76" s="320">
        <v>67311.715562242665</v>
      </c>
    </row>
    <row r="77" spans="1:3">
      <c r="A77" s="263" t="s">
        <v>633</v>
      </c>
      <c r="B77" s="263" t="s">
        <v>51</v>
      </c>
      <c r="C77" s="320">
        <v>104198.29254974969</v>
      </c>
    </row>
    <row r="78" spans="1:3">
      <c r="A78" s="263" t="s">
        <v>634</v>
      </c>
      <c r="B78" s="263" t="s">
        <v>52</v>
      </c>
      <c r="C78" s="320">
        <v>101182.33930048608</v>
      </c>
    </row>
    <row r="79" spans="1:3">
      <c r="A79" s="263" t="s">
        <v>635</v>
      </c>
      <c r="B79" s="263" t="s">
        <v>53</v>
      </c>
      <c r="C79" s="320">
        <v>80919.617190088989</v>
      </c>
    </row>
    <row r="80" spans="1:3">
      <c r="A80" s="263" t="s">
        <v>637</v>
      </c>
      <c r="B80" s="263" t="s">
        <v>55</v>
      </c>
      <c r="C80" s="320">
        <v>63315.086895490975</v>
      </c>
    </row>
    <row r="81" spans="1:3">
      <c r="A81" s="263" t="s">
        <v>642</v>
      </c>
      <c r="B81" s="263" t="s">
        <v>60</v>
      </c>
      <c r="C81" s="320">
        <v>64829.420093091074</v>
      </c>
    </row>
    <row r="82" spans="1:3">
      <c r="A82" s="263" t="s">
        <v>643</v>
      </c>
      <c r="B82" s="263" t="s">
        <v>61</v>
      </c>
      <c r="C82" s="320">
        <v>60000</v>
      </c>
    </row>
    <row r="83" spans="1:3">
      <c r="A83" s="263" t="s">
        <v>645</v>
      </c>
      <c r="B83" s="263" t="s">
        <v>63</v>
      </c>
      <c r="C83" s="320">
        <v>65483.655316691642</v>
      </c>
    </row>
    <row r="84" spans="1:3">
      <c r="A84" s="263" t="s">
        <v>646</v>
      </c>
      <c r="B84" s="263" t="s">
        <v>64</v>
      </c>
      <c r="C84" s="320">
        <v>119155.97182143724</v>
      </c>
    </row>
    <row r="85" spans="1:3">
      <c r="A85" s="263" t="s">
        <v>647</v>
      </c>
      <c r="B85" s="263" t="s">
        <v>65</v>
      </c>
      <c r="C85" s="320">
        <v>60918.610161812037</v>
      </c>
    </row>
    <row r="86" spans="1:3">
      <c r="A86" s="263" t="s">
        <v>649</v>
      </c>
      <c r="B86" s="263" t="s">
        <v>97</v>
      </c>
      <c r="C86" s="320">
        <v>60000</v>
      </c>
    </row>
    <row r="87" spans="1:3">
      <c r="A87" s="263" t="s">
        <v>653</v>
      </c>
      <c r="B87" s="263" t="s">
        <v>102</v>
      </c>
      <c r="C87" s="320">
        <v>60000</v>
      </c>
    </row>
    <row r="88" spans="1:3">
      <c r="A88" s="263" t="s">
        <v>654</v>
      </c>
      <c r="B88" s="263" t="s">
        <v>103</v>
      </c>
      <c r="C88" s="320">
        <v>97684.438206680556</v>
      </c>
    </row>
    <row r="89" spans="1:3">
      <c r="A89" s="263" t="s">
        <v>657</v>
      </c>
      <c r="B89" s="263" t="s">
        <v>105</v>
      </c>
      <c r="C89" s="320">
        <v>61453.161880333741</v>
      </c>
    </row>
    <row r="90" spans="1:3">
      <c r="A90" s="263" t="s">
        <v>661</v>
      </c>
      <c r="B90" s="263" t="s">
        <v>392</v>
      </c>
      <c r="C90" s="320">
        <v>70877.057941839812</v>
      </c>
    </row>
    <row r="91" spans="1:3">
      <c r="A91" s="263" t="s">
        <v>658</v>
      </c>
      <c r="B91" s="263" t="s">
        <v>106</v>
      </c>
      <c r="C91" s="320">
        <v>70690.465210772658</v>
      </c>
    </row>
    <row r="92" spans="1:3">
      <c r="A92" s="263" t="s">
        <v>659</v>
      </c>
      <c r="B92" s="263" t="s">
        <v>107</v>
      </c>
      <c r="C92" s="320">
        <v>127683.94078059324</v>
      </c>
    </row>
    <row r="93" spans="1:3">
      <c r="A93" s="263" t="s">
        <v>660</v>
      </c>
      <c r="B93" s="263" t="s">
        <v>108</v>
      </c>
      <c r="C93" s="320">
        <v>60000</v>
      </c>
    </row>
    <row r="94" spans="1:3">
      <c r="A94" s="263" t="s">
        <v>663</v>
      </c>
      <c r="B94" s="263" t="s">
        <v>110</v>
      </c>
      <c r="C94" s="320">
        <v>134675.42936222951</v>
      </c>
    </row>
    <row r="95" spans="1:3">
      <c r="A95" s="263" t="s">
        <v>665</v>
      </c>
      <c r="B95" s="263" t="s">
        <v>112</v>
      </c>
      <c r="C95" s="320">
        <v>60000</v>
      </c>
    </row>
    <row r="96" spans="1:3">
      <c r="A96" s="263" t="s">
        <v>667</v>
      </c>
      <c r="B96" s="263" t="s">
        <v>114</v>
      </c>
      <c r="C96" s="320">
        <v>60000</v>
      </c>
    </row>
    <row r="97" spans="1:3">
      <c r="A97" s="263" t="s">
        <v>668</v>
      </c>
      <c r="B97" s="263" t="s">
        <v>115</v>
      </c>
      <c r="C97" s="320">
        <v>75350.008291726845</v>
      </c>
    </row>
    <row r="98" spans="1:3">
      <c r="A98" s="263" t="s">
        <v>669</v>
      </c>
      <c r="B98" s="263" t="s">
        <v>116</v>
      </c>
      <c r="C98" s="320">
        <v>60000</v>
      </c>
    </row>
    <row r="99" spans="1:3">
      <c r="A99" s="263" t="s">
        <v>671</v>
      </c>
      <c r="B99" s="263" t="s">
        <v>118</v>
      </c>
      <c r="C99" s="320">
        <v>145610.10810912866</v>
      </c>
    </row>
    <row r="100" spans="1:3">
      <c r="A100" s="263" t="s">
        <v>672</v>
      </c>
      <c r="B100" s="263" t="s">
        <v>119</v>
      </c>
      <c r="C100" s="320">
        <v>106478.64518241253</v>
      </c>
    </row>
    <row r="101" spans="1:3">
      <c r="A101" s="263" t="s">
        <v>678</v>
      </c>
      <c r="B101" s="263" t="s">
        <v>125</v>
      </c>
      <c r="C101" s="320">
        <v>60000</v>
      </c>
    </row>
    <row r="102" spans="1:3">
      <c r="A102" s="263" t="s">
        <v>680</v>
      </c>
      <c r="B102" s="263" t="s">
        <v>127</v>
      </c>
      <c r="C102" s="320">
        <v>92870.660352005929</v>
      </c>
    </row>
    <row r="103" spans="1:3">
      <c r="A103" s="263" t="s">
        <v>682</v>
      </c>
      <c r="B103" s="263" t="s">
        <v>129</v>
      </c>
      <c r="C103" s="320">
        <v>123320.8553681527</v>
      </c>
    </row>
    <row r="104" spans="1:3">
      <c r="A104" s="263" t="s">
        <v>686</v>
      </c>
      <c r="B104" s="263" t="s">
        <v>133</v>
      </c>
      <c r="C104" s="320">
        <v>174536.81295858545</v>
      </c>
    </row>
    <row r="105" spans="1:3">
      <c r="A105" s="323" t="s">
        <v>689</v>
      </c>
      <c r="B105" s="323" t="s">
        <v>136</v>
      </c>
      <c r="C105" s="320">
        <v>60000</v>
      </c>
    </row>
    <row r="106" spans="1:3">
      <c r="A106" s="323" t="s">
        <v>692</v>
      </c>
      <c r="B106" s="323" t="s">
        <v>139</v>
      </c>
      <c r="C106" s="320">
        <v>60000</v>
      </c>
    </row>
    <row r="107" spans="1:3">
      <c r="A107" s="321" t="s">
        <v>693</v>
      </c>
      <c r="B107" s="321" t="s">
        <v>140</v>
      </c>
      <c r="C107" s="322">
        <v>88217.546134808683</v>
      </c>
    </row>
    <row r="108" spans="1:3">
      <c r="A108" s="263" t="s">
        <v>354</v>
      </c>
      <c r="B108" s="263" t="s">
        <v>224</v>
      </c>
      <c r="C108" s="320">
        <v>99169.703022555754</v>
      </c>
    </row>
    <row r="109" spans="1:3">
      <c r="A109" s="263" t="s">
        <v>355</v>
      </c>
      <c r="B109" s="263" t="s">
        <v>226</v>
      </c>
      <c r="C109" s="320">
        <v>229893.99039252958</v>
      </c>
    </row>
    <row r="110" spans="1:3">
      <c r="A110" s="263" t="s">
        <v>356</v>
      </c>
      <c r="B110" s="263" t="s">
        <v>228</v>
      </c>
      <c r="C110" s="320">
        <v>60000</v>
      </c>
    </row>
    <row r="111" spans="1:3">
      <c r="A111" s="263" t="s">
        <v>357</v>
      </c>
      <c r="B111" s="263" t="s">
        <v>230</v>
      </c>
      <c r="C111" s="320">
        <v>60000</v>
      </c>
    </row>
    <row r="112" spans="1:3">
      <c r="A112" s="263" t="s">
        <v>358</v>
      </c>
      <c r="B112" s="263" t="s">
        <v>394</v>
      </c>
      <c r="C112" s="320">
        <v>142899.56216637045</v>
      </c>
    </row>
    <row r="113" spans="1:3">
      <c r="A113" s="263" t="s">
        <v>359</v>
      </c>
      <c r="B113" s="263" t="s">
        <v>235</v>
      </c>
      <c r="C113" s="320">
        <v>120566.06209215715</v>
      </c>
    </row>
    <row r="114" spans="1:3">
      <c r="A114" s="321" t="s">
        <v>360</v>
      </c>
      <c r="B114" s="321" t="s">
        <v>192</v>
      </c>
      <c r="C114" s="322">
        <v>60000</v>
      </c>
    </row>
    <row r="115" spans="1:3">
      <c r="A115" s="263" t="s">
        <v>530</v>
      </c>
      <c r="B115" s="263" t="s">
        <v>717</v>
      </c>
      <c r="C115" s="320">
        <v>355863.6016007518</v>
      </c>
    </row>
    <row r="116" spans="1:3">
      <c r="A116" s="263" t="s">
        <v>541</v>
      </c>
      <c r="B116" s="263" t="s">
        <v>727</v>
      </c>
      <c r="C116" s="320">
        <v>366875.82306517957</v>
      </c>
    </row>
    <row r="117" spans="1:3">
      <c r="A117" s="263" t="s">
        <v>569</v>
      </c>
      <c r="B117" s="263" t="s">
        <v>754</v>
      </c>
      <c r="C117" s="320">
        <v>400056.39885325584</v>
      </c>
    </row>
    <row r="118" spans="1:3">
      <c r="A118" s="263" t="s">
        <v>622</v>
      </c>
      <c r="B118" s="263" t="s">
        <v>41</v>
      </c>
      <c r="C118" s="320">
        <v>213921.5427485384</v>
      </c>
    </row>
    <row r="119" spans="1:3">
      <c r="A119" s="263" t="s">
        <v>767</v>
      </c>
      <c r="B119" s="263" t="s">
        <v>92</v>
      </c>
      <c r="C119" s="320">
        <v>413589.01030566957</v>
      </c>
    </row>
    <row r="120" spans="1:3">
      <c r="A120" s="323" t="s">
        <v>673</v>
      </c>
      <c r="B120" s="323" t="s">
        <v>120</v>
      </c>
      <c r="C120" s="320">
        <v>214017.23729200996</v>
      </c>
    </row>
    <row r="121" spans="1:3">
      <c r="A121" s="321" t="s">
        <v>632</v>
      </c>
      <c r="B121" s="321" t="s">
        <v>142</v>
      </c>
      <c r="C121" s="322">
        <v>379915.58350906736</v>
      </c>
    </row>
    <row r="122" spans="1:3">
      <c r="A122" s="263" t="s">
        <v>151</v>
      </c>
      <c r="B122" s="263" t="s">
        <v>172</v>
      </c>
      <c r="C122" s="320">
        <v>210670.66925337349</v>
      </c>
    </row>
    <row r="123" spans="1:3">
      <c r="A123" s="263" t="s">
        <v>147</v>
      </c>
      <c r="B123" s="263" t="s">
        <v>174</v>
      </c>
      <c r="C123" s="320">
        <v>366392.15404404717</v>
      </c>
    </row>
    <row r="124" spans="1:3">
      <c r="A124" s="263" t="s">
        <v>148</v>
      </c>
      <c r="B124" s="263" t="s">
        <v>175</v>
      </c>
      <c r="C124" s="320">
        <v>198205.0493485757</v>
      </c>
    </row>
    <row r="125" spans="1:3">
      <c r="A125" s="321" t="s">
        <v>353</v>
      </c>
      <c r="B125" s="321" t="s">
        <v>233</v>
      </c>
      <c r="C125" s="322">
        <v>184580.03535093015</v>
      </c>
    </row>
    <row r="126" spans="1:3">
      <c r="A126" s="474" t="s">
        <v>796</v>
      </c>
      <c r="B126" s="361" t="s">
        <v>799</v>
      </c>
      <c r="C126" s="324">
        <v>0</v>
      </c>
    </row>
    <row r="127" spans="1:3">
      <c r="A127" s="361" t="s">
        <v>797</v>
      </c>
      <c r="B127" s="361" t="s">
        <v>800</v>
      </c>
      <c r="C127" s="324">
        <v>0</v>
      </c>
    </row>
    <row r="128" spans="1:3">
      <c r="A128" s="361" t="s">
        <v>798</v>
      </c>
      <c r="B128" s="361" t="s">
        <v>801</v>
      </c>
      <c r="C128" s="324">
        <v>0</v>
      </c>
    </row>
  </sheetData>
  <phoneticPr fontId="8"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J4435"/>
  <sheetViews>
    <sheetView workbookViewId="0">
      <pane xSplit="4" ySplit="2" topLeftCell="BV18" activePane="bottomRight" state="frozen"/>
      <selection pane="topRight" activeCell="E1" sqref="E1"/>
      <selection pane="bottomLeft" activeCell="A3" sqref="A3"/>
      <selection pane="bottomRight" activeCell="C31" sqref="C31"/>
    </sheetView>
  </sheetViews>
  <sheetFormatPr defaultRowHeight="12.75"/>
  <cols>
    <col min="1" max="1" width="12" style="359" customWidth="1"/>
    <col min="2" max="2" width="8.7109375" style="360" customWidth="1"/>
    <col min="3" max="3" width="44.85546875" style="361" bestFit="1" customWidth="1"/>
    <col min="4" max="4" width="15.85546875" style="361" bestFit="1" customWidth="1"/>
    <col min="5" max="5" width="12.7109375" style="360" bestFit="1" customWidth="1"/>
    <col min="6" max="6" width="13.28515625" style="362" customWidth="1"/>
    <col min="7" max="7" width="14.28515625" style="362" customWidth="1"/>
    <col min="8" max="8" width="11.42578125" style="362" customWidth="1"/>
    <col min="9" max="10" width="12.28515625" style="362" bestFit="1" customWidth="1"/>
    <col min="11" max="12" width="11.28515625" style="362" bestFit="1" customWidth="1"/>
    <col min="13" max="14" width="12.28515625" style="362" bestFit="1" customWidth="1"/>
    <col min="15" max="15" width="11.42578125" style="362" customWidth="1"/>
    <col min="16" max="16" width="10.7109375" style="362" customWidth="1"/>
    <col min="17" max="18" width="11.28515625" style="362" bestFit="1" customWidth="1"/>
    <col min="19" max="19" width="12.28515625" style="362" bestFit="1" customWidth="1"/>
    <col min="20" max="20" width="10.28515625" style="362" bestFit="1" customWidth="1"/>
    <col min="21" max="21" width="11.28515625" style="362" bestFit="1" customWidth="1"/>
    <col min="22" max="22" width="9.42578125" style="362" bestFit="1" customWidth="1"/>
    <col min="23" max="23" width="14" style="362" bestFit="1" customWidth="1"/>
    <col min="24" max="24" width="11.85546875" style="362" customWidth="1"/>
    <col min="25" max="25" width="11.5703125" style="362" bestFit="1" customWidth="1"/>
    <col min="26" max="26" width="13.7109375" style="362" bestFit="1" customWidth="1"/>
    <col min="27" max="30" width="12.5703125" style="362" bestFit="1" customWidth="1"/>
    <col min="31" max="34" width="11.5703125" style="362" bestFit="1" customWidth="1"/>
    <col min="35" max="35" width="12.5703125" style="362" bestFit="1" customWidth="1"/>
    <col min="36" max="36" width="11.5703125" style="362" bestFit="1" customWidth="1"/>
    <col min="37" max="37" width="12.5703125" style="362" bestFit="1" customWidth="1"/>
    <col min="38" max="38" width="11.5703125" style="362" bestFit="1" customWidth="1"/>
    <col min="39" max="39" width="12.5703125" style="362" bestFit="1" customWidth="1"/>
    <col min="40" max="40" width="11.5703125" style="362" bestFit="1" customWidth="1"/>
    <col min="41" max="45" width="12.5703125" style="362" bestFit="1" customWidth="1"/>
    <col min="46" max="47" width="11.5703125" style="362" bestFit="1" customWidth="1"/>
    <col min="48" max="49" width="12.5703125" style="362" bestFit="1" customWidth="1"/>
    <col min="50" max="50" width="11.5703125" style="362" bestFit="1" customWidth="1"/>
    <col min="51" max="51" width="12.5703125" style="362" bestFit="1" customWidth="1"/>
    <col min="52" max="52" width="10.28515625" style="362" bestFit="1" customWidth="1"/>
    <col min="53" max="55" width="12.5703125" style="362" bestFit="1" customWidth="1"/>
    <col min="56" max="56" width="12" style="362" customWidth="1"/>
    <col min="57" max="58" width="14" style="362" customWidth="1"/>
    <col min="59" max="59" width="14.28515625" style="362" bestFit="1" customWidth="1"/>
    <col min="60" max="60" width="15.5703125" style="362" bestFit="1" customWidth="1"/>
    <col min="61" max="61" width="13.5703125" style="362" bestFit="1" customWidth="1"/>
    <col min="62" max="62" width="14.140625" style="362" bestFit="1" customWidth="1"/>
    <col min="63" max="63" width="12.5703125" style="362" bestFit="1" customWidth="1"/>
    <col min="64" max="64" width="15.140625" style="362" bestFit="1" customWidth="1"/>
    <col min="65" max="65" width="11.140625" style="362" bestFit="1" customWidth="1"/>
    <col min="66" max="66" width="12.7109375" style="362" bestFit="1" customWidth="1"/>
    <col min="67" max="68" width="12.5703125" style="362" bestFit="1" customWidth="1"/>
    <col min="69" max="69" width="9.7109375" style="362" bestFit="1" customWidth="1"/>
    <col min="70" max="70" width="12.5703125" style="362" bestFit="1" customWidth="1"/>
    <col min="71" max="72" width="11.5703125" style="362" bestFit="1" customWidth="1"/>
    <col min="73" max="74" width="12.5703125" style="362" bestFit="1" customWidth="1"/>
    <col min="75" max="16384" width="9.140625" style="347"/>
  </cols>
  <sheetData>
    <row r="1" spans="1:83">
      <c r="A1" s="344" t="s">
        <v>821</v>
      </c>
      <c r="B1" s="345">
        <v>1</v>
      </c>
      <c r="C1" s="387">
        <f>B1+1</f>
        <v>2</v>
      </c>
      <c r="D1" s="366">
        <f>C1+1</f>
        <v>3</v>
      </c>
      <c r="E1" s="366">
        <f t="shared" ref="E1" si="0">D1+1</f>
        <v>4</v>
      </c>
      <c r="F1" s="366">
        <v>5</v>
      </c>
      <c r="G1" s="366">
        <v>6</v>
      </c>
      <c r="H1" s="366">
        <v>7</v>
      </c>
      <c r="I1" s="366">
        <v>8</v>
      </c>
      <c r="J1" s="366">
        <v>9</v>
      </c>
      <c r="K1" s="366">
        <v>10</v>
      </c>
      <c r="L1" s="366">
        <v>11</v>
      </c>
      <c r="M1" s="366">
        <v>12</v>
      </c>
      <c r="N1" s="366">
        <v>13</v>
      </c>
      <c r="O1" s="366">
        <v>14</v>
      </c>
      <c r="P1" s="366">
        <v>15</v>
      </c>
      <c r="Q1" s="366">
        <v>16</v>
      </c>
      <c r="R1" s="366">
        <v>17</v>
      </c>
      <c r="S1" s="366">
        <v>18</v>
      </c>
      <c r="T1" s="366">
        <v>19</v>
      </c>
      <c r="U1" s="366">
        <v>20</v>
      </c>
      <c r="V1" s="366">
        <v>21</v>
      </c>
      <c r="W1" s="366">
        <v>22</v>
      </c>
      <c r="X1" s="366">
        <v>23</v>
      </c>
      <c r="Y1" s="366">
        <v>24</v>
      </c>
      <c r="Z1" s="366">
        <v>25</v>
      </c>
      <c r="AA1" s="366">
        <v>26</v>
      </c>
      <c r="AB1" s="366">
        <v>27</v>
      </c>
      <c r="AC1" s="366">
        <v>28</v>
      </c>
      <c r="AD1" s="366">
        <v>29</v>
      </c>
      <c r="AE1" s="366">
        <v>30</v>
      </c>
      <c r="AF1" s="366">
        <v>31</v>
      </c>
      <c r="AG1" s="366">
        <v>32</v>
      </c>
      <c r="AH1" s="366">
        <v>33</v>
      </c>
      <c r="AI1" s="366">
        <v>34</v>
      </c>
      <c r="AJ1" s="366">
        <v>35</v>
      </c>
      <c r="AK1" s="366">
        <v>36</v>
      </c>
      <c r="AL1" s="366">
        <v>37</v>
      </c>
      <c r="AM1" s="366">
        <v>38</v>
      </c>
      <c r="AN1" s="366">
        <v>39</v>
      </c>
      <c r="AO1" s="366">
        <v>40</v>
      </c>
      <c r="AP1" s="366">
        <v>41</v>
      </c>
      <c r="AQ1" s="366">
        <v>42</v>
      </c>
      <c r="AR1" s="366">
        <v>43</v>
      </c>
      <c r="AS1" s="366">
        <v>44</v>
      </c>
      <c r="AT1" s="366">
        <v>45</v>
      </c>
      <c r="AU1" s="366">
        <v>46</v>
      </c>
      <c r="AV1" s="366">
        <v>47</v>
      </c>
      <c r="AW1" s="366">
        <v>48</v>
      </c>
      <c r="AX1" s="366">
        <v>49</v>
      </c>
      <c r="AY1" s="366">
        <v>50</v>
      </c>
      <c r="AZ1" s="366">
        <v>51</v>
      </c>
      <c r="BA1" s="366">
        <v>52</v>
      </c>
      <c r="BB1" s="366">
        <v>53</v>
      </c>
      <c r="BC1" s="366">
        <v>54</v>
      </c>
      <c r="BD1" s="366">
        <v>55</v>
      </c>
      <c r="BE1" s="366">
        <v>56</v>
      </c>
      <c r="BF1" s="366">
        <v>57</v>
      </c>
      <c r="BG1" s="366">
        <v>58</v>
      </c>
      <c r="BH1" s="366">
        <v>59</v>
      </c>
      <c r="BI1" s="366">
        <v>60</v>
      </c>
      <c r="BJ1" s="366">
        <v>61</v>
      </c>
      <c r="BK1" s="366">
        <v>62</v>
      </c>
      <c r="BL1" s="366">
        <v>63</v>
      </c>
      <c r="BM1" s="366">
        <v>64</v>
      </c>
      <c r="BN1" s="366">
        <v>65</v>
      </c>
      <c r="BO1" s="366">
        <v>66</v>
      </c>
      <c r="BP1" s="366">
        <v>67</v>
      </c>
      <c r="BQ1" s="366">
        <v>68</v>
      </c>
      <c r="BR1" s="366">
        <v>69</v>
      </c>
      <c r="BS1" s="366">
        <v>70</v>
      </c>
      <c r="BT1" s="366">
        <v>71</v>
      </c>
      <c r="BU1" s="366">
        <v>72</v>
      </c>
      <c r="BV1" s="366">
        <v>73</v>
      </c>
      <c r="BW1" s="366">
        <v>74</v>
      </c>
      <c r="BX1" s="366">
        <v>75</v>
      </c>
      <c r="BY1" s="366">
        <v>76</v>
      </c>
      <c r="BZ1" s="366">
        <v>77</v>
      </c>
      <c r="CA1" s="366">
        <v>78</v>
      </c>
      <c r="CB1" s="366">
        <v>79</v>
      </c>
      <c r="CC1" s="366">
        <v>80</v>
      </c>
      <c r="CD1" s="366">
        <v>81</v>
      </c>
      <c r="CE1" s="366">
        <v>82</v>
      </c>
    </row>
    <row r="2" spans="1:83" s="352" customFormat="1" ht="25.5">
      <c r="A2" s="348" t="s">
        <v>83</v>
      </c>
      <c r="B2" s="349" t="s">
        <v>482</v>
      </c>
      <c r="C2" s="514" t="s">
        <v>483</v>
      </c>
      <c r="D2" s="350" t="s">
        <v>168</v>
      </c>
      <c r="E2" s="349" t="s">
        <v>242</v>
      </c>
      <c r="F2" s="351" t="s">
        <v>484</v>
      </c>
      <c r="G2" s="351" t="s">
        <v>398</v>
      </c>
      <c r="H2" s="351" t="s">
        <v>400</v>
      </c>
      <c r="I2" s="351" t="s">
        <v>401</v>
      </c>
      <c r="J2" s="351" t="s">
        <v>402</v>
      </c>
      <c r="K2" s="351" t="s">
        <v>403</v>
      </c>
      <c r="L2" s="351" t="s">
        <v>405</v>
      </c>
      <c r="M2" s="351" t="s">
        <v>406</v>
      </c>
      <c r="N2" s="351" t="s">
        <v>408</v>
      </c>
      <c r="O2" s="351" t="s">
        <v>410</v>
      </c>
      <c r="P2" s="351" t="s">
        <v>411</v>
      </c>
      <c r="Q2" s="351" t="s">
        <v>413</v>
      </c>
      <c r="R2" s="351" t="s">
        <v>415</v>
      </c>
      <c r="S2" s="351" t="s">
        <v>492</v>
      </c>
      <c r="T2" s="351" t="s">
        <v>212</v>
      </c>
      <c r="U2" s="351" t="s">
        <v>416</v>
      </c>
      <c r="V2" s="351" t="s">
        <v>417</v>
      </c>
      <c r="W2" s="351" t="s">
        <v>418</v>
      </c>
      <c r="X2" s="351" t="s">
        <v>419</v>
      </c>
      <c r="Y2" s="351" t="s">
        <v>420</v>
      </c>
      <c r="Z2" s="351" t="s">
        <v>422</v>
      </c>
      <c r="AA2" s="351" t="s">
        <v>423</v>
      </c>
      <c r="AB2" s="351" t="s">
        <v>425</v>
      </c>
      <c r="AC2" s="351" t="s">
        <v>427</v>
      </c>
      <c r="AD2" s="351" t="s">
        <v>429</v>
      </c>
      <c r="AE2" s="351" t="s">
        <v>430</v>
      </c>
      <c r="AF2" s="351" t="s">
        <v>432</v>
      </c>
      <c r="AG2" s="351" t="s">
        <v>434</v>
      </c>
      <c r="AH2" s="351" t="s">
        <v>436</v>
      </c>
      <c r="AI2" s="351" t="s">
        <v>437</v>
      </c>
      <c r="AJ2" s="351" t="s">
        <v>438</v>
      </c>
      <c r="AK2" s="351" t="s">
        <v>440</v>
      </c>
      <c r="AL2" s="351" t="s">
        <v>442</v>
      </c>
      <c r="AM2" s="351" t="s">
        <v>444</v>
      </c>
      <c r="AN2" s="351" t="s">
        <v>445</v>
      </c>
      <c r="AO2" s="351" t="s">
        <v>446</v>
      </c>
      <c r="AP2" s="351" t="s">
        <v>448</v>
      </c>
      <c r="AQ2" s="351" t="s">
        <v>450</v>
      </c>
      <c r="AR2" s="351" t="s">
        <v>452</v>
      </c>
      <c r="AS2" s="351" t="s">
        <v>454</v>
      </c>
      <c r="AT2" s="351" t="s">
        <v>456</v>
      </c>
      <c r="AU2" s="351" t="s">
        <v>458</v>
      </c>
      <c r="AV2" s="351" t="s">
        <v>459</v>
      </c>
      <c r="AW2" s="351" t="s">
        <v>460</v>
      </c>
      <c r="AX2" s="351" t="s">
        <v>461</v>
      </c>
      <c r="AY2" s="351" t="s">
        <v>463</v>
      </c>
      <c r="AZ2" s="351" t="s">
        <v>485</v>
      </c>
      <c r="BA2" s="351" t="s">
        <v>486</v>
      </c>
      <c r="BB2" s="351" t="s">
        <v>694</v>
      </c>
      <c r="BC2" s="351" t="s">
        <v>695</v>
      </c>
      <c r="BD2" s="351" t="s">
        <v>493</v>
      </c>
      <c r="BE2" s="351" t="s">
        <v>494</v>
      </c>
      <c r="BF2" s="351" t="s">
        <v>155</v>
      </c>
      <c r="BG2" s="351" t="s">
        <v>496</v>
      </c>
      <c r="BH2" s="351" t="s">
        <v>497</v>
      </c>
      <c r="BI2" s="351" t="s">
        <v>181</v>
      </c>
      <c r="BJ2" s="351" t="s">
        <v>182</v>
      </c>
      <c r="BK2" s="351" t="s">
        <v>183</v>
      </c>
      <c r="BL2" s="351" t="s">
        <v>184</v>
      </c>
      <c r="BM2" s="351" t="s">
        <v>207</v>
      </c>
      <c r="BN2" s="351" t="s">
        <v>208</v>
      </c>
      <c r="BO2" s="351" t="s">
        <v>209</v>
      </c>
      <c r="BP2" s="351" t="s">
        <v>185</v>
      </c>
      <c r="BQ2" s="351" t="s">
        <v>468</v>
      </c>
      <c r="BR2" s="351" t="s">
        <v>469</v>
      </c>
      <c r="BS2" s="351" t="s">
        <v>470</v>
      </c>
      <c r="BT2" s="351" t="s">
        <v>487</v>
      </c>
      <c r="BU2" s="351" t="s">
        <v>473</v>
      </c>
      <c r="BV2" s="351" t="s">
        <v>475</v>
      </c>
      <c r="BW2" s="351" t="s">
        <v>477</v>
      </c>
      <c r="BX2" s="351" t="s">
        <v>479</v>
      </c>
      <c r="BY2" s="351" t="s">
        <v>488</v>
      </c>
      <c r="BZ2" s="351" t="s">
        <v>489</v>
      </c>
      <c r="CA2" s="351" t="s">
        <v>490</v>
      </c>
      <c r="CB2" s="351" t="s">
        <v>491</v>
      </c>
      <c r="CC2" s="351" t="s">
        <v>87</v>
      </c>
      <c r="CD2" s="351" t="s">
        <v>88</v>
      </c>
      <c r="CE2" s="351" t="s">
        <v>184</v>
      </c>
    </row>
    <row r="3" spans="1:83" s="357" customFormat="1">
      <c r="A3" s="489" t="s">
        <v>891</v>
      </c>
      <c r="B3" s="354" t="s">
        <v>516</v>
      </c>
      <c r="C3" s="355" t="s">
        <v>703</v>
      </c>
      <c r="D3" s="355" t="s">
        <v>169</v>
      </c>
      <c r="E3" s="354">
        <v>1008</v>
      </c>
      <c r="F3" s="356">
        <v>414026</v>
      </c>
      <c r="G3" s="356">
        <v>0</v>
      </c>
      <c r="H3" s="356">
        <v>0</v>
      </c>
      <c r="I3" s="356">
        <v>0</v>
      </c>
      <c r="J3" s="356">
        <v>1336</v>
      </c>
      <c r="K3" s="356">
        <v>4000</v>
      </c>
      <c r="L3" s="356">
        <v>0</v>
      </c>
      <c r="M3" s="356">
        <v>54164.89</v>
      </c>
      <c r="N3" s="356">
        <v>913.86</v>
      </c>
      <c r="O3" s="356">
        <v>0</v>
      </c>
      <c r="P3" s="356">
        <v>5889</v>
      </c>
      <c r="Q3" s="356">
        <v>313.89999999999998</v>
      </c>
      <c r="R3" s="356">
        <v>124.74</v>
      </c>
      <c r="S3" s="356">
        <v>0</v>
      </c>
      <c r="T3" s="356">
        <v>0</v>
      </c>
      <c r="U3" s="356">
        <f>SUM(F3:T3)</f>
        <v>480768.39</v>
      </c>
      <c r="V3" s="356">
        <v>135863.59</v>
      </c>
      <c r="W3" s="356">
        <v>0</v>
      </c>
      <c r="X3" s="356">
        <v>163176.84</v>
      </c>
      <c r="Y3" s="356">
        <v>29006.51</v>
      </c>
      <c r="Z3" s="356">
        <v>25893.37</v>
      </c>
      <c r="AA3" s="356">
        <v>0</v>
      </c>
      <c r="AB3" s="356">
        <v>0</v>
      </c>
      <c r="AC3" s="356">
        <v>2276.85</v>
      </c>
      <c r="AD3" s="356">
        <v>6.58</v>
      </c>
      <c r="AE3" s="356">
        <v>0</v>
      </c>
      <c r="AF3" s="356">
        <v>792.81</v>
      </c>
      <c r="AG3" s="356">
        <v>3510.14</v>
      </c>
      <c r="AH3" s="356">
        <v>936.2</v>
      </c>
      <c r="AI3" s="356">
        <v>319.01</v>
      </c>
      <c r="AJ3" s="356">
        <v>3508.75</v>
      </c>
      <c r="AK3" s="356">
        <v>9280.92</v>
      </c>
      <c r="AL3" s="356">
        <v>12218.58</v>
      </c>
      <c r="AM3" s="356">
        <v>24822.63</v>
      </c>
      <c r="AN3" s="356">
        <v>2558.14</v>
      </c>
      <c r="AO3" s="356">
        <v>1642.99</v>
      </c>
      <c r="AP3" s="356">
        <v>0</v>
      </c>
      <c r="AQ3" s="356">
        <v>11147.05</v>
      </c>
      <c r="AR3" s="356">
        <v>1774.06</v>
      </c>
      <c r="AS3" s="356">
        <v>0</v>
      </c>
      <c r="AT3" s="356">
        <v>525.20000000000005</v>
      </c>
      <c r="AU3" s="356">
        <v>14919.5</v>
      </c>
      <c r="AV3" s="356">
        <v>0</v>
      </c>
      <c r="AW3" s="356">
        <v>19227.990000000002</v>
      </c>
      <c r="AX3" s="356">
        <v>0</v>
      </c>
      <c r="AY3" s="356">
        <v>0</v>
      </c>
      <c r="AZ3" s="356">
        <f>SUM(V3:AY3)</f>
        <v>463407.71</v>
      </c>
      <c r="BA3" s="356">
        <f>U3-AZ3</f>
        <v>17360.679999999993</v>
      </c>
      <c r="BB3" s="356">
        <v>32885.99</v>
      </c>
      <c r="BC3" s="356">
        <f>BA3+BB3</f>
        <v>50246.669999999991</v>
      </c>
      <c r="BD3" s="356">
        <v>0</v>
      </c>
      <c r="BE3" s="356">
        <v>0</v>
      </c>
      <c r="BF3" s="356">
        <f>BD3+BE3</f>
        <v>0</v>
      </c>
      <c r="BG3" s="356">
        <v>0</v>
      </c>
      <c r="BH3" s="356">
        <v>0</v>
      </c>
      <c r="BI3" s="356">
        <f>BG3+BH3</f>
        <v>0</v>
      </c>
      <c r="BJ3" s="356">
        <f>BF3-BI3</f>
        <v>0</v>
      </c>
      <c r="BK3" s="356">
        <v>0</v>
      </c>
      <c r="BL3" s="356">
        <f>BJ3+BK3</f>
        <v>0</v>
      </c>
      <c r="BM3" s="356">
        <v>0</v>
      </c>
      <c r="BN3" s="356">
        <v>50246.67</v>
      </c>
      <c r="BO3" s="356">
        <v>0</v>
      </c>
      <c r="BP3" s="356">
        <f>SUM(BM3:BO3)</f>
        <v>50246.67</v>
      </c>
      <c r="BQ3" s="356">
        <v>4695.25</v>
      </c>
      <c r="BR3" s="356">
        <v>0</v>
      </c>
      <c r="BS3" s="356">
        <v>0</v>
      </c>
      <c r="BT3" s="356">
        <f>SUM(BQ3:BS3)</f>
        <v>4695.25</v>
      </c>
      <c r="BU3" s="356">
        <v>0</v>
      </c>
      <c r="BV3" s="356">
        <v>1260</v>
      </c>
      <c r="BW3" s="356">
        <v>0</v>
      </c>
      <c r="BX3" s="356">
        <v>0</v>
      </c>
      <c r="BY3" s="356">
        <f>SUM(BU3:BX3)</f>
        <v>1260</v>
      </c>
      <c r="BZ3" s="356">
        <f>BT3-BY3</f>
        <v>3435.25</v>
      </c>
      <c r="CA3" s="356">
        <v>5606.96</v>
      </c>
      <c r="CB3" s="356">
        <f>BZ3+CA3</f>
        <v>9042.2099999999991</v>
      </c>
      <c r="CC3" s="356">
        <v>0</v>
      </c>
      <c r="CD3" s="356">
        <v>9042.2099999999991</v>
      </c>
      <c r="CE3" s="356">
        <f>SUM(CC3:CD3)</f>
        <v>9042.2099999999991</v>
      </c>
    </row>
    <row r="4" spans="1:83" s="357" customFormat="1">
      <c r="A4" s="489" t="s">
        <v>891</v>
      </c>
      <c r="B4" s="354" t="s">
        <v>517</v>
      </c>
      <c r="C4" s="355" t="s">
        <v>704</v>
      </c>
      <c r="D4" s="355" t="s">
        <v>170</v>
      </c>
      <c r="E4" s="354">
        <v>2173</v>
      </c>
      <c r="F4" s="356">
        <v>856808</v>
      </c>
      <c r="G4" s="356">
        <v>0</v>
      </c>
      <c r="H4" s="356">
        <v>10431</v>
      </c>
      <c r="I4" s="356">
        <v>0</v>
      </c>
      <c r="J4" s="356">
        <v>24600</v>
      </c>
      <c r="K4" s="356">
        <v>0</v>
      </c>
      <c r="L4" s="356">
        <v>0</v>
      </c>
      <c r="M4" s="356">
        <v>14463.18</v>
      </c>
      <c r="N4" s="356">
        <v>608.48</v>
      </c>
      <c r="O4" s="356">
        <v>120</v>
      </c>
      <c r="P4" s="356">
        <v>0</v>
      </c>
      <c r="Q4" s="356">
        <v>7033.48</v>
      </c>
      <c r="R4" s="356">
        <v>6650.34</v>
      </c>
      <c r="S4" s="356">
        <v>0</v>
      </c>
      <c r="T4" s="356">
        <v>46060</v>
      </c>
      <c r="U4" s="356">
        <f t="shared" ref="U4:U67" si="1">SUM(F4:T4)</f>
        <v>966774.48</v>
      </c>
      <c r="V4" s="356">
        <v>456131.92</v>
      </c>
      <c r="W4" s="356">
        <v>0</v>
      </c>
      <c r="X4" s="356">
        <v>130021.11</v>
      </c>
      <c r="Y4" s="356">
        <v>22534.17</v>
      </c>
      <c r="Z4" s="356">
        <v>56974.51</v>
      </c>
      <c r="AA4" s="356">
        <v>0</v>
      </c>
      <c r="AB4" s="356">
        <v>7015.53</v>
      </c>
      <c r="AC4" s="356">
        <v>446</v>
      </c>
      <c r="AD4" s="356">
        <v>4177.87</v>
      </c>
      <c r="AE4" s="356">
        <v>11182.53</v>
      </c>
      <c r="AF4" s="356">
        <v>4178.95</v>
      </c>
      <c r="AG4" s="356">
        <v>14789.84</v>
      </c>
      <c r="AH4" s="356">
        <v>2717.91</v>
      </c>
      <c r="AI4" s="356">
        <v>15570.87</v>
      </c>
      <c r="AJ4" s="356">
        <v>2313.3200000000002</v>
      </c>
      <c r="AK4" s="356">
        <v>16763.580000000002</v>
      </c>
      <c r="AL4" s="356">
        <v>18050.18</v>
      </c>
      <c r="AM4" s="356">
        <v>6917.76</v>
      </c>
      <c r="AN4" s="356">
        <v>27500.41</v>
      </c>
      <c r="AO4" s="356">
        <v>11452.65</v>
      </c>
      <c r="AP4" s="356">
        <v>0</v>
      </c>
      <c r="AQ4" s="356">
        <v>14594.84</v>
      </c>
      <c r="AR4" s="356">
        <v>6351.25</v>
      </c>
      <c r="AS4" s="356">
        <v>1188.8599999999999</v>
      </c>
      <c r="AT4" s="356">
        <v>63471.6</v>
      </c>
      <c r="AU4" s="356">
        <v>11769.85</v>
      </c>
      <c r="AV4" s="356">
        <v>40392.21</v>
      </c>
      <c r="AW4" s="356">
        <v>28301.72</v>
      </c>
      <c r="AX4" s="356">
        <v>0</v>
      </c>
      <c r="AY4" s="356">
        <v>0</v>
      </c>
      <c r="AZ4" s="356">
        <f t="shared" ref="AZ4:AZ67" si="2">SUM(V4:AY4)</f>
        <v>974809.44</v>
      </c>
      <c r="BA4" s="356">
        <f t="shared" ref="BA4:BA67" si="3">U4-AZ4</f>
        <v>-8034.9599999999627</v>
      </c>
      <c r="BB4" s="356">
        <v>57039.96</v>
      </c>
      <c r="BC4" s="356">
        <f t="shared" ref="BC4:BC67" si="4">BA4+BB4</f>
        <v>49005.000000000036</v>
      </c>
      <c r="BD4" s="356">
        <v>0</v>
      </c>
      <c r="BE4" s="356">
        <v>0</v>
      </c>
      <c r="BF4" s="356">
        <f t="shared" ref="BF4:BF67" si="5">BD4+BE4</f>
        <v>0</v>
      </c>
      <c r="BG4" s="356">
        <v>0</v>
      </c>
      <c r="BH4" s="356">
        <v>0</v>
      </c>
      <c r="BI4" s="356">
        <f t="shared" ref="BI4:BI67" si="6">BG4+BH4</f>
        <v>0</v>
      </c>
      <c r="BJ4" s="356">
        <f t="shared" ref="BJ4:BJ67" si="7">BF4-BI4</f>
        <v>0</v>
      </c>
      <c r="BK4" s="356">
        <v>0</v>
      </c>
      <c r="BL4" s="356">
        <f t="shared" ref="BL4:BL67" si="8">BJ4+BK4</f>
        <v>0</v>
      </c>
      <c r="BM4" s="356">
        <v>0</v>
      </c>
      <c r="BN4" s="356">
        <v>49005</v>
      </c>
      <c r="BO4" s="356">
        <v>0</v>
      </c>
      <c r="BP4" s="356">
        <f t="shared" ref="BP4:BP67" si="9">SUM(BM4:BO4)</f>
        <v>49005</v>
      </c>
      <c r="BQ4" s="356">
        <v>6272.5</v>
      </c>
      <c r="BR4" s="356">
        <v>0</v>
      </c>
      <c r="BS4" s="356">
        <v>0</v>
      </c>
      <c r="BT4" s="356">
        <f t="shared" ref="BT4:BT67" si="10">SUM(BQ4:BS4)</f>
        <v>6272.5</v>
      </c>
      <c r="BU4" s="356">
        <v>0</v>
      </c>
      <c r="BV4" s="356">
        <v>4324</v>
      </c>
      <c r="BW4" s="356">
        <v>0</v>
      </c>
      <c r="BX4" s="356">
        <v>11776</v>
      </c>
      <c r="BY4" s="356">
        <f t="shared" ref="BY4:BY67" si="11">SUM(BU4:BX4)</f>
        <v>16100</v>
      </c>
      <c r="BZ4" s="356">
        <f t="shared" ref="BZ4:BZ67" si="12">BT4-BY4</f>
        <v>-9827.5</v>
      </c>
      <c r="CA4" s="356">
        <v>36198.07</v>
      </c>
      <c r="CB4" s="356">
        <f t="shared" ref="CB4:CB67" si="13">BZ4+CA4</f>
        <v>26370.57</v>
      </c>
      <c r="CC4" s="356">
        <v>0</v>
      </c>
      <c r="CD4" s="356">
        <v>26370.57</v>
      </c>
      <c r="CE4" s="356">
        <f t="shared" ref="CE4:CE67" si="14">SUM(CC4:CD4)</f>
        <v>26370.57</v>
      </c>
    </row>
    <row r="5" spans="1:83" s="357" customFormat="1">
      <c r="A5" s="489" t="s">
        <v>891</v>
      </c>
      <c r="B5" s="354" t="s">
        <v>518</v>
      </c>
      <c r="C5" s="485" t="s">
        <v>890</v>
      </c>
      <c r="D5" s="355" t="s">
        <v>170</v>
      </c>
      <c r="E5" s="354">
        <v>2146</v>
      </c>
      <c r="F5" s="356">
        <v>1864711</v>
      </c>
      <c r="G5" s="356">
        <v>0</v>
      </c>
      <c r="H5" s="356">
        <v>22846</v>
      </c>
      <c r="I5" s="356">
        <v>0</v>
      </c>
      <c r="J5" s="356">
        <v>78069</v>
      </c>
      <c r="K5" s="356">
        <v>250</v>
      </c>
      <c r="L5" s="356">
        <v>0</v>
      </c>
      <c r="M5" s="356">
        <v>101292.77</v>
      </c>
      <c r="N5" s="356">
        <v>252.36</v>
      </c>
      <c r="O5" s="356">
        <v>6217.5</v>
      </c>
      <c r="P5" s="356">
        <v>150</v>
      </c>
      <c r="Q5" s="356">
        <v>15327.72</v>
      </c>
      <c r="R5" s="356">
        <v>310</v>
      </c>
      <c r="S5" s="356">
        <v>0</v>
      </c>
      <c r="T5" s="356">
        <v>113851</v>
      </c>
      <c r="U5" s="356">
        <f t="shared" si="1"/>
        <v>2203277.35</v>
      </c>
      <c r="V5" s="356">
        <v>1098941.22</v>
      </c>
      <c r="W5" s="356">
        <v>0</v>
      </c>
      <c r="X5" s="356">
        <v>385266.92</v>
      </c>
      <c r="Y5" s="356">
        <v>41834.76</v>
      </c>
      <c r="Z5" s="356">
        <v>71830.720000000001</v>
      </c>
      <c r="AA5" s="356">
        <v>0</v>
      </c>
      <c r="AB5" s="356">
        <v>35941.83</v>
      </c>
      <c r="AC5" s="356">
        <v>11554.01</v>
      </c>
      <c r="AD5" s="356">
        <v>11525.14</v>
      </c>
      <c r="AE5" s="356">
        <v>24225.58</v>
      </c>
      <c r="AF5" s="356">
        <v>7455.2</v>
      </c>
      <c r="AG5" s="356">
        <v>15747.13</v>
      </c>
      <c r="AH5" s="356">
        <v>805</v>
      </c>
      <c r="AI5" s="356">
        <v>14173</v>
      </c>
      <c r="AJ5" s="356">
        <v>6599.22</v>
      </c>
      <c r="AK5" s="356">
        <v>30240.11</v>
      </c>
      <c r="AL5" s="356">
        <v>26307.82</v>
      </c>
      <c r="AM5" s="356">
        <v>10898.13</v>
      </c>
      <c r="AN5" s="356">
        <v>88603.57</v>
      </c>
      <c r="AO5" s="356">
        <v>33089.040000000001</v>
      </c>
      <c r="AP5" s="356">
        <v>0</v>
      </c>
      <c r="AQ5" s="356">
        <v>22993.08</v>
      </c>
      <c r="AR5" s="356">
        <v>8293.69</v>
      </c>
      <c r="AS5" s="356">
        <v>3642.51</v>
      </c>
      <c r="AT5" s="356">
        <v>119689.16</v>
      </c>
      <c r="AU5" s="356">
        <v>23759.88</v>
      </c>
      <c r="AV5" s="356">
        <v>13927.2</v>
      </c>
      <c r="AW5" s="356">
        <v>36077.93</v>
      </c>
      <c r="AX5" s="356">
        <v>0</v>
      </c>
      <c r="AY5" s="356">
        <v>0</v>
      </c>
      <c r="AZ5" s="356">
        <f t="shared" si="2"/>
        <v>2143421.85</v>
      </c>
      <c r="BA5" s="356">
        <f t="shared" si="3"/>
        <v>59855.5</v>
      </c>
      <c r="BB5" s="356">
        <v>58105.64</v>
      </c>
      <c r="BC5" s="356">
        <f t="shared" si="4"/>
        <v>117961.14</v>
      </c>
      <c r="BD5" s="356">
        <v>14456.78</v>
      </c>
      <c r="BE5" s="356">
        <v>0</v>
      </c>
      <c r="BF5" s="356">
        <f t="shared" si="5"/>
        <v>14456.78</v>
      </c>
      <c r="BG5" s="356">
        <v>0</v>
      </c>
      <c r="BH5" s="356">
        <v>5093.91</v>
      </c>
      <c r="BI5" s="356">
        <f t="shared" si="6"/>
        <v>5093.91</v>
      </c>
      <c r="BJ5" s="356">
        <f t="shared" si="7"/>
        <v>9362.8700000000008</v>
      </c>
      <c r="BK5" s="356">
        <v>0</v>
      </c>
      <c r="BL5" s="356">
        <f t="shared" si="8"/>
        <v>9362.8700000000008</v>
      </c>
      <c r="BM5" s="356">
        <v>0</v>
      </c>
      <c r="BN5" s="356">
        <v>117961.14</v>
      </c>
      <c r="BO5" s="356">
        <v>9362.8700000000008</v>
      </c>
      <c r="BP5" s="356">
        <f t="shared" si="9"/>
        <v>127324.01</v>
      </c>
      <c r="BQ5" s="356">
        <v>10606.25</v>
      </c>
      <c r="BR5" s="356">
        <v>0</v>
      </c>
      <c r="BS5" s="356">
        <v>0</v>
      </c>
      <c r="BT5" s="356">
        <f t="shared" si="10"/>
        <v>10606.25</v>
      </c>
      <c r="BU5" s="356">
        <v>0</v>
      </c>
      <c r="BV5" s="356">
        <v>2677.36</v>
      </c>
      <c r="BW5" s="356">
        <v>0</v>
      </c>
      <c r="BX5" s="356">
        <v>7036</v>
      </c>
      <c r="BY5" s="356">
        <f t="shared" si="11"/>
        <v>9713.36</v>
      </c>
      <c r="BZ5" s="356">
        <f t="shared" si="12"/>
        <v>892.88999999999942</v>
      </c>
      <c r="CA5" s="356">
        <v>10668.32</v>
      </c>
      <c r="CB5" s="356">
        <f t="shared" si="13"/>
        <v>11561.21</v>
      </c>
      <c r="CC5" s="356">
        <v>0</v>
      </c>
      <c r="CD5" s="356">
        <v>11561.21</v>
      </c>
      <c r="CE5" s="356">
        <f t="shared" si="14"/>
        <v>11561.21</v>
      </c>
    </row>
    <row r="6" spans="1:83" s="357" customFormat="1">
      <c r="A6" s="489" t="s">
        <v>891</v>
      </c>
      <c r="B6" s="354" t="s">
        <v>519</v>
      </c>
      <c r="C6" s="355" t="s">
        <v>706</v>
      </c>
      <c r="D6" s="355" t="s">
        <v>170</v>
      </c>
      <c r="E6" s="354">
        <v>3000</v>
      </c>
      <c r="F6" s="356">
        <v>2889733</v>
      </c>
      <c r="G6" s="356">
        <v>0</v>
      </c>
      <c r="H6" s="356">
        <v>17582</v>
      </c>
      <c r="I6" s="356">
        <v>0</v>
      </c>
      <c r="J6" s="356">
        <v>312982</v>
      </c>
      <c r="K6" s="356">
        <v>1850</v>
      </c>
      <c r="L6" s="356">
        <v>16145</v>
      </c>
      <c r="M6" s="356">
        <v>55117.35</v>
      </c>
      <c r="N6" s="356">
        <v>45501.78</v>
      </c>
      <c r="O6" s="356">
        <v>3722.56</v>
      </c>
      <c r="P6" s="356">
        <v>6100</v>
      </c>
      <c r="Q6" s="356">
        <v>16235.98</v>
      </c>
      <c r="R6" s="356">
        <v>0</v>
      </c>
      <c r="S6" s="356">
        <v>0</v>
      </c>
      <c r="T6" s="356">
        <v>95474</v>
      </c>
      <c r="U6" s="356">
        <f t="shared" si="1"/>
        <v>3460443.67</v>
      </c>
      <c r="V6" s="356">
        <v>1261478.73</v>
      </c>
      <c r="W6" s="356">
        <v>0</v>
      </c>
      <c r="X6" s="356">
        <v>862531.41</v>
      </c>
      <c r="Y6" s="356">
        <v>125280.39</v>
      </c>
      <c r="Z6" s="356">
        <v>180318.19</v>
      </c>
      <c r="AA6" s="356">
        <v>55194.84</v>
      </c>
      <c r="AB6" s="356">
        <v>52529.95</v>
      </c>
      <c r="AC6" s="356">
        <v>36329.160000000003</v>
      </c>
      <c r="AD6" s="356">
        <v>19200.98</v>
      </c>
      <c r="AE6" s="356">
        <v>31391.03</v>
      </c>
      <c r="AF6" s="356">
        <v>13711.2</v>
      </c>
      <c r="AG6" s="356">
        <v>37835.94</v>
      </c>
      <c r="AH6" s="356">
        <v>5365.5</v>
      </c>
      <c r="AI6" s="356">
        <v>5743.66</v>
      </c>
      <c r="AJ6" s="356">
        <v>11567.95</v>
      </c>
      <c r="AK6" s="356">
        <v>50040.12</v>
      </c>
      <c r="AL6" s="356">
        <v>60376</v>
      </c>
      <c r="AM6" s="356">
        <v>28142.39</v>
      </c>
      <c r="AN6" s="356">
        <v>109543.93</v>
      </c>
      <c r="AO6" s="356">
        <v>35975.81</v>
      </c>
      <c r="AP6" s="356">
        <v>0</v>
      </c>
      <c r="AQ6" s="356">
        <v>60894.16</v>
      </c>
      <c r="AR6" s="356">
        <v>15482.02</v>
      </c>
      <c r="AS6" s="356">
        <v>1418.83</v>
      </c>
      <c r="AT6" s="356">
        <v>131297.09</v>
      </c>
      <c r="AU6" s="356">
        <v>31198.39</v>
      </c>
      <c r="AV6" s="356">
        <v>27945.200000000001</v>
      </c>
      <c r="AW6" s="356">
        <v>60197.96</v>
      </c>
      <c r="AX6" s="356">
        <v>0</v>
      </c>
      <c r="AY6" s="356">
        <v>274256.39</v>
      </c>
      <c r="AZ6" s="356">
        <f t="shared" si="2"/>
        <v>3585247.2200000016</v>
      </c>
      <c r="BA6" s="356">
        <f t="shared" si="3"/>
        <v>-124803.55000000168</v>
      </c>
      <c r="BB6" s="356">
        <v>234810.34</v>
      </c>
      <c r="BC6" s="356">
        <f t="shared" si="4"/>
        <v>110006.78999999832</v>
      </c>
      <c r="BD6" s="356">
        <v>0</v>
      </c>
      <c r="BE6" s="356">
        <v>0</v>
      </c>
      <c r="BF6" s="356">
        <f t="shared" si="5"/>
        <v>0</v>
      </c>
      <c r="BG6" s="356">
        <v>0</v>
      </c>
      <c r="BH6" s="356">
        <v>0</v>
      </c>
      <c r="BI6" s="356">
        <f t="shared" si="6"/>
        <v>0</v>
      </c>
      <c r="BJ6" s="356">
        <f t="shared" si="7"/>
        <v>0</v>
      </c>
      <c r="BK6" s="356">
        <v>0</v>
      </c>
      <c r="BL6" s="356">
        <f t="shared" si="8"/>
        <v>0</v>
      </c>
      <c r="BM6" s="356">
        <v>0</v>
      </c>
      <c r="BN6" s="356">
        <v>110006.79</v>
      </c>
      <c r="BO6" s="356">
        <v>0</v>
      </c>
      <c r="BP6" s="356">
        <f t="shared" si="9"/>
        <v>110006.79</v>
      </c>
      <c r="BQ6" s="356">
        <v>11143.75</v>
      </c>
      <c r="BR6" s="356">
        <v>0</v>
      </c>
      <c r="BS6" s="356">
        <v>274256.39</v>
      </c>
      <c r="BT6" s="356">
        <f t="shared" si="10"/>
        <v>285400.14</v>
      </c>
      <c r="BU6" s="356">
        <v>0</v>
      </c>
      <c r="BV6" s="356">
        <v>277902.88</v>
      </c>
      <c r="BW6" s="356">
        <v>0</v>
      </c>
      <c r="BX6" s="356">
        <v>0</v>
      </c>
      <c r="BY6" s="356">
        <f t="shared" si="11"/>
        <v>277902.88</v>
      </c>
      <c r="BZ6" s="356">
        <f t="shared" si="12"/>
        <v>7497.2600000000093</v>
      </c>
      <c r="CA6" s="356">
        <v>13003.51</v>
      </c>
      <c r="CB6" s="356">
        <f t="shared" si="13"/>
        <v>20500.770000000011</v>
      </c>
      <c r="CC6" s="356">
        <v>0</v>
      </c>
      <c r="CD6" s="356">
        <v>20500.77</v>
      </c>
      <c r="CE6" s="356">
        <f t="shared" si="14"/>
        <v>20500.77</v>
      </c>
    </row>
    <row r="7" spans="1:83" s="357" customFormat="1">
      <c r="A7" s="489" t="s">
        <v>891</v>
      </c>
      <c r="B7" s="354" t="s">
        <v>520</v>
      </c>
      <c r="C7" s="355" t="s">
        <v>707</v>
      </c>
      <c r="D7" s="355" t="s">
        <v>170</v>
      </c>
      <c r="E7" s="354">
        <v>3026</v>
      </c>
      <c r="F7" s="356">
        <v>1168001</v>
      </c>
      <c r="G7" s="356">
        <v>0</v>
      </c>
      <c r="H7" s="356">
        <v>22189</v>
      </c>
      <c r="I7" s="356">
        <v>0</v>
      </c>
      <c r="J7" s="356">
        <v>32520</v>
      </c>
      <c r="K7" s="356">
        <v>0</v>
      </c>
      <c r="L7" s="356">
        <v>34370</v>
      </c>
      <c r="M7" s="356">
        <v>11001.58</v>
      </c>
      <c r="N7" s="356">
        <v>41588.339999999997</v>
      </c>
      <c r="O7" s="356">
        <v>10700</v>
      </c>
      <c r="P7" s="356">
        <v>0</v>
      </c>
      <c r="Q7" s="356">
        <v>9676.35</v>
      </c>
      <c r="R7" s="356">
        <v>9000</v>
      </c>
      <c r="S7" s="356">
        <v>0</v>
      </c>
      <c r="T7" s="356">
        <v>71366</v>
      </c>
      <c r="U7" s="356">
        <f t="shared" si="1"/>
        <v>1410412.2700000003</v>
      </c>
      <c r="V7" s="356">
        <v>676365.65</v>
      </c>
      <c r="W7" s="356">
        <v>0</v>
      </c>
      <c r="X7" s="356">
        <v>234955.51</v>
      </c>
      <c r="Y7" s="356">
        <v>55528.94</v>
      </c>
      <c r="Z7" s="356">
        <v>47950.14</v>
      </c>
      <c r="AA7" s="356">
        <v>73940.649999999994</v>
      </c>
      <c r="AB7" s="356">
        <v>20962.89</v>
      </c>
      <c r="AC7" s="356">
        <v>6716.24</v>
      </c>
      <c r="AD7" s="356">
        <v>4771.8</v>
      </c>
      <c r="AE7" s="356">
        <v>24589.15</v>
      </c>
      <c r="AF7" s="356">
        <v>6599.17</v>
      </c>
      <c r="AG7" s="356">
        <v>18737.98</v>
      </c>
      <c r="AH7" s="356">
        <v>6437.88</v>
      </c>
      <c r="AI7" s="356">
        <v>250.53</v>
      </c>
      <c r="AJ7" s="356">
        <v>3008.16</v>
      </c>
      <c r="AK7" s="356">
        <v>14736.56</v>
      </c>
      <c r="AL7" s="356">
        <v>32572</v>
      </c>
      <c r="AM7" s="356">
        <v>14755.57</v>
      </c>
      <c r="AN7" s="356">
        <v>60881.07</v>
      </c>
      <c r="AO7" s="356">
        <v>27618.11</v>
      </c>
      <c r="AP7" s="356">
        <v>0</v>
      </c>
      <c r="AQ7" s="356">
        <v>16449.28</v>
      </c>
      <c r="AR7" s="356">
        <v>6931.46</v>
      </c>
      <c r="AS7" s="356">
        <v>0</v>
      </c>
      <c r="AT7" s="356">
        <v>46834.89</v>
      </c>
      <c r="AU7" s="356">
        <v>8740</v>
      </c>
      <c r="AV7" s="356">
        <v>23111.02</v>
      </c>
      <c r="AW7" s="356">
        <v>24644.240000000002</v>
      </c>
      <c r="AX7" s="356">
        <v>0</v>
      </c>
      <c r="AY7" s="356">
        <v>0</v>
      </c>
      <c r="AZ7" s="356">
        <f t="shared" si="2"/>
        <v>1458088.89</v>
      </c>
      <c r="BA7" s="356">
        <f t="shared" si="3"/>
        <v>-47676.619999999646</v>
      </c>
      <c r="BB7" s="356">
        <v>57609.65</v>
      </c>
      <c r="BC7" s="356">
        <f t="shared" si="4"/>
        <v>9933.0300000003554</v>
      </c>
      <c r="BD7" s="356">
        <v>0</v>
      </c>
      <c r="BE7" s="356">
        <v>85417.75</v>
      </c>
      <c r="BF7" s="356">
        <f t="shared" si="5"/>
        <v>85417.75</v>
      </c>
      <c r="BG7" s="356">
        <v>49939.32</v>
      </c>
      <c r="BH7" s="356">
        <v>2711.11</v>
      </c>
      <c r="BI7" s="356">
        <f t="shared" si="6"/>
        <v>52650.43</v>
      </c>
      <c r="BJ7" s="356">
        <f t="shared" si="7"/>
        <v>32767.32</v>
      </c>
      <c r="BK7" s="356">
        <v>53137.84</v>
      </c>
      <c r="BL7" s="356">
        <f t="shared" si="8"/>
        <v>85905.16</v>
      </c>
      <c r="BM7" s="356">
        <v>0</v>
      </c>
      <c r="BN7" s="356">
        <v>9933.0300000000007</v>
      </c>
      <c r="BO7" s="356">
        <v>85905.16</v>
      </c>
      <c r="BP7" s="356">
        <f t="shared" si="9"/>
        <v>95838.19</v>
      </c>
      <c r="BQ7" s="356">
        <v>7577.5</v>
      </c>
      <c r="BR7" s="356">
        <v>0</v>
      </c>
      <c r="BS7" s="356">
        <v>0</v>
      </c>
      <c r="BT7" s="356">
        <f t="shared" si="10"/>
        <v>7577.5</v>
      </c>
      <c r="BU7" s="356">
        <v>0</v>
      </c>
      <c r="BV7" s="356">
        <v>0</v>
      </c>
      <c r="BW7" s="356">
        <v>0</v>
      </c>
      <c r="BX7" s="356">
        <v>0</v>
      </c>
      <c r="BY7" s="356">
        <f t="shared" si="11"/>
        <v>0</v>
      </c>
      <c r="BZ7" s="356">
        <f t="shared" si="12"/>
        <v>7577.5</v>
      </c>
      <c r="CA7" s="356">
        <v>7622.7</v>
      </c>
      <c r="CB7" s="356">
        <f t="shared" si="13"/>
        <v>15200.2</v>
      </c>
      <c r="CC7" s="356">
        <v>0</v>
      </c>
      <c r="CD7" s="356">
        <v>15200.2</v>
      </c>
      <c r="CE7" s="356">
        <f t="shared" si="14"/>
        <v>15200.2</v>
      </c>
    </row>
    <row r="8" spans="1:83" s="357" customFormat="1">
      <c r="A8" s="489" t="s">
        <v>891</v>
      </c>
      <c r="B8" s="354" t="s">
        <v>522</v>
      </c>
      <c r="C8" s="355" t="s">
        <v>709</v>
      </c>
      <c r="D8" s="355" t="s">
        <v>170</v>
      </c>
      <c r="E8" s="354">
        <v>2150</v>
      </c>
      <c r="F8" s="356">
        <v>1713414.94</v>
      </c>
      <c r="G8" s="356">
        <v>0</v>
      </c>
      <c r="H8" s="356">
        <v>28402</v>
      </c>
      <c r="I8" s="356">
        <v>0</v>
      </c>
      <c r="J8" s="356">
        <v>82661</v>
      </c>
      <c r="K8" s="356">
        <v>0</v>
      </c>
      <c r="L8" s="356">
        <v>0</v>
      </c>
      <c r="M8" s="356">
        <v>109284.92</v>
      </c>
      <c r="N8" s="356">
        <v>162208.69</v>
      </c>
      <c r="O8" s="356">
        <v>0</v>
      </c>
      <c r="P8" s="356">
        <v>508.6</v>
      </c>
      <c r="Q8" s="356">
        <v>16647.009999999998</v>
      </c>
      <c r="R8" s="356">
        <v>1108</v>
      </c>
      <c r="S8" s="356">
        <v>0</v>
      </c>
      <c r="T8" s="356">
        <v>71082</v>
      </c>
      <c r="U8" s="356">
        <f t="shared" si="1"/>
        <v>2185317.1599999997</v>
      </c>
      <c r="V8" s="356">
        <v>974913.03</v>
      </c>
      <c r="W8" s="356">
        <v>0</v>
      </c>
      <c r="X8" s="356">
        <v>353529.42</v>
      </c>
      <c r="Y8" s="356">
        <v>53735.19</v>
      </c>
      <c r="Z8" s="356">
        <v>76297.820000000007</v>
      </c>
      <c r="AA8" s="356">
        <v>61884.68</v>
      </c>
      <c r="AB8" s="356">
        <v>29828.32</v>
      </c>
      <c r="AC8" s="356">
        <v>8525.9500000000007</v>
      </c>
      <c r="AD8" s="356">
        <v>6036</v>
      </c>
      <c r="AE8" s="356">
        <v>22264.6</v>
      </c>
      <c r="AF8" s="356">
        <v>8747.7099999999991</v>
      </c>
      <c r="AG8" s="356">
        <v>25927.5</v>
      </c>
      <c r="AH8" s="356">
        <v>959.61</v>
      </c>
      <c r="AI8" s="356">
        <v>406.5</v>
      </c>
      <c r="AJ8" s="356">
        <v>8876.23</v>
      </c>
      <c r="AK8" s="356">
        <v>23645.25</v>
      </c>
      <c r="AL8" s="356">
        <v>34967</v>
      </c>
      <c r="AM8" s="356">
        <v>14415.44</v>
      </c>
      <c r="AN8" s="356">
        <v>57202.05</v>
      </c>
      <c r="AO8" s="356">
        <v>24510.54</v>
      </c>
      <c r="AP8" s="356">
        <v>0</v>
      </c>
      <c r="AQ8" s="356">
        <v>32218.17</v>
      </c>
      <c r="AR8" s="356">
        <v>11002.69</v>
      </c>
      <c r="AS8" s="356">
        <v>193736.82</v>
      </c>
      <c r="AT8" s="356">
        <v>84218.78</v>
      </c>
      <c r="AU8" s="356">
        <v>7699.5</v>
      </c>
      <c r="AV8" s="356">
        <v>49389.75</v>
      </c>
      <c r="AW8" s="356">
        <v>30044.42</v>
      </c>
      <c r="AX8" s="356">
        <v>0</v>
      </c>
      <c r="AY8" s="356">
        <v>0</v>
      </c>
      <c r="AZ8" s="356">
        <f t="shared" si="2"/>
        <v>2194982.9699999997</v>
      </c>
      <c r="BA8" s="356">
        <f t="shared" si="3"/>
        <v>-9665.8100000000559</v>
      </c>
      <c r="BB8" s="356">
        <v>109068.8</v>
      </c>
      <c r="BC8" s="356">
        <f t="shared" si="4"/>
        <v>99402.989999999947</v>
      </c>
      <c r="BD8" s="356">
        <v>91910</v>
      </c>
      <c r="BE8" s="356">
        <v>149792.73000000001</v>
      </c>
      <c r="BF8" s="356">
        <f t="shared" si="5"/>
        <v>241702.73</v>
      </c>
      <c r="BG8" s="356">
        <v>165177.20000000001</v>
      </c>
      <c r="BH8" s="356">
        <v>76519.02</v>
      </c>
      <c r="BI8" s="356">
        <f t="shared" si="6"/>
        <v>241696.22000000003</v>
      </c>
      <c r="BJ8" s="356">
        <f t="shared" si="7"/>
        <v>6.5099999999802094</v>
      </c>
      <c r="BK8" s="356">
        <v>0.26</v>
      </c>
      <c r="BL8" s="356">
        <f t="shared" si="8"/>
        <v>6.7699999999802092</v>
      </c>
      <c r="BM8" s="356">
        <v>40000</v>
      </c>
      <c r="BN8" s="356">
        <v>59402.99</v>
      </c>
      <c r="BO8" s="356">
        <v>6.77</v>
      </c>
      <c r="BP8" s="356">
        <f t="shared" si="9"/>
        <v>99409.76</v>
      </c>
      <c r="BQ8" s="356">
        <v>6772.06</v>
      </c>
      <c r="BR8" s="356">
        <v>0</v>
      </c>
      <c r="BS8" s="356">
        <v>0</v>
      </c>
      <c r="BT8" s="356">
        <f t="shared" si="10"/>
        <v>6772.06</v>
      </c>
      <c r="BU8" s="356">
        <v>0</v>
      </c>
      <c r="BV8" s="356">
        <v>6348.3</v>
      </c>
      <c r="BW8" s="356">
        <v>0</v>
      </c>
      <c r="BX8" s="356">
        <v>2494.7399999999998</v>
      </c>
      <c r="BY8" s="356">
        <f t="shared" si="11"/>
        <v>8843.0400000000009</v>
      </c>
      <c r="BZ8" s="356">
        <f t="shared" si="12"/>
        <v>-2070.9800000000005</v>
      </c>
      <c r="CA8" s="356">
        <v>2496.5500000000002</v>
      </c>
      <c r="CB8" s="356">
        <f t="shared" si="13"/>
        <v>425.56999999999971</v>
      </c>
      <c r="CC8" s="356">
        <v>0</v>
      </c>
      <c r="CD8" s="356">
        <v>425.57</v>
      </c>
      <c r="CE8" s="356">
        <f t="shared" si="14"/>
        <v>425.57</v>
      </c>
    </row>
    <row r="9" spans="1:83" s="357" customFormat="1">
      <c r="A9" s="489" t="s">
        <v>891</v>
      </c>
      <c r="B9" s="354" t="s">
        <v>524</v>
      </c>
      <c r="C9" s="355" t="s">
        <v>711</v>
      </c>
      <c r="D9" s="355" t="s">
        <v>170</v>
      </c>
      <c r="E9" s="354">
        <v>3360</v>
      </c>
      <c r="F9" s="356">
        <v>1542333</v>
      </c>
      <c r="G9" s="356">
        <v>0</v>
      </c>
      <c r="H9" s="356">
        <v>15229</v>
      </c>
      <c r="I9" s="356">
        <v>0</v>
      </c>
      <c r="J9" s="356">
        <v>43684</v>
      </c>
      <c r="K9" s="356">
        <v>27480</v>
      </c>
      <c r="L9" s="356">
        <v>0</v>
      </c>
      <c r="M9" s="356">
        <v>79725.5</v>
      </c>
      <c r="N9" s="356">
        <v>53879.93</v>
      </c>
      <c r="O9" s="356">
        <v>1650</v>
      </c>
      <c r="P9" s="356">
        <v>1660.5</v>
      </c>
      <c r="Q9" s="356">
        <v>26322.05</v>
      </c>
      <c r="R9" s="356">
        <v>6437.53</v>
      </c>
      <c r="S9" s="356">
        <v>0</v>
      </c>
      <c r="T9" s="356">
        <v>85335</v>
      </c>
      <c r="U9" s="356">
        <f t="shared" si="1"/>
        <v>1883736.51</v>
      </c>
      <c r="V9" s="356">
        <v>940413.23</v>
      </c>
      <c r="W9" s="356">
        <v>16420.57</v>
      </c>
      <c r="X9" s="356">
        <v>284825.03999999998</v>
      </c>
      <c r="Y9" s="356">
        <v>44420.08</v>
      </c>
      <c r="Z9" s="356">
        <v>63425.52</v>
      </c>
      <c r="AA9" s="356">
        <v>79750.05</v>
      </c>
      <c r="AB9" s="356">
        <v>49048.5</v>
      </c>
      <c r="AC9" s="356">
        <v>10145.84</v>
      </c>
      <c r="AD9" s="356">
        <v>9877.98</v>
      </c>
      <c r="AE9" s="356">
        <v>28124.23</v>
      </c>
      <c r="AF9" s="356">
        <v>8696.44</v>
      </c>
      <c r="AG9" s="356">
        <v>20917.490000000002</v>
      </c>
      <c r="AH9" s="356">
        <v>5224.24</v>
      </c>
      <c r="AI9" s="356">
        <v>1555</v>
      </c>
      <c r="AJ9" s="356">
        <v>5654.8</v>
      </c>
      <c r="AK9" s="356">
        <v>18288.39</v>
      </c>
      <c r="AL9" s="356">
        <v>3411.53</v>
      </c>
      <c r="AM9" s="356">
        <v>9681.66</v>
      </c>
      <c r="AN9" s="356">
        <v>86309.440000000002</v>
      </c>
      <c r="AO9" s="356">
        <v>13907.2</v>
      </c>
      <c r="AP9" s="356">
        <v>0</v>
      </c>
      <c r="AQ9" s="356">
        <v>11387.49</v>
      </c>
      <c r="AR9" s="356">
        <v>8854.2099999999991</v>
      </c>
      <c r="AS9" s="356">
        <v>17004.990000000002</v>
      </c>
      <c r="AT9" s="356">
        <v>48268.31</v>
      </c>
      <c r="AU9" s="356">
        <v>16555.099999999999</v>
      </c>
      <c r="AV9" s="356">
        <v>15507.45</v>
      </c>
      <c r="AW9" s="356">
        <v>37204.26</v>
      </c>
      <c r="AX9" s="356">
        <v>0</v>
      </c>
      <c r="AY9" s="356">
        <v>0</v>
      </c>
      <c r="AZ9" s="356">
        <f t="shared" si="2"/>
        <v>1854879.0399999998</v>
      </c>
      <c r="BA9" s="356">
        <f t="shared" si="3"/>
        <v>28857.470000000205</v>
      </c>
      <c r="BB9" s="356">
        <v>78374.679999999993</v>
      </c>
      <c r="BC9" s="356">
        <f t="shared" si="4"/>
        <v>107232.1500000002</v>
      </c>
      <c r="BD9" s="356">
        <v>0</v>
      </c>
      <c r="BE9" s="356">
        <v>0</v>
      </c>
      <c r="BF9" s="356">
        <f t="shared" si="5"/>
        <v>0</v>
      </c>
      <c r="BG9" s="356">
        <v>0</v>
      </c>
      <c r="BH9" s="356">
        <v>0</v>
      </c>
      <c r="BI9" s="356">
        <f t="shared" si="6"/>
        <v>0</v>
      </c>
      <c r="BJ9" s="356">
        <f t="shared" si="7"/>
        <v>0</v>
      </c>
      <c r="BK9" s="356">
        <v>0</v>
      </c>
      <c r="BL9" s="356">
        <f t="shared" si="8"/>
        <v>0</v>
      </c>
      <c r="BM9" s="356">
        <v>0</v>
      </c>
      <c r="BN9" s="356">
        <v>107232.15</v>
      </c>
      <c r="BO9" s="356">
        <v>0</v>
      </c>
      <c r="BP9" s="356">
        <f t="shared" si="9"/>
        <v>107232.15</v>
      </c>
      <c r="BQ9" s="356">
        <v>0</v>
      </c>
      <c r="BR9" s="356">
        <v>0</v>
      </c>
      <c r="BS9" s="356">
        <v>0</v>
      </c>
      <c r="BT9" s="356">
        <f t="shared" si="10"/>
        <v>0</v>
      </c>
      <c r="BU9" s="356">
        <v>0</v>
      </c>
      <c r="BV9" s="356">
        <v>0</v>
      </c>
      <c r="BW9" s="356">
        <v>0</v>
      </c>
      <c r="BX9" s="356">
        <v>0</v>
      </c>
      <c r="BY9" s="356">
        <f t="shared" si="11"/>
        <v>0</v>
      </c>
      <c r="BZ9" s="356">
        <f t="shared" si="12"/>
        <v>0</v>
      </c>
      <c r="CA9" s="356">
        <v>0</v>
      </c>
      <c r="CB9" s="356">
        <f t="shared" si="13"/>
        <v>0</v>
      </c>
      <c r="CC9" s="356">
        <v>0</v>
      </c>
      <c r="CD9" s="356">
        <v>0</v>
      </c>
      <c r="CE9" s="356">
        <f t="shared" si="14"/>
        <v>0</v>
      </c>
    </row>
    <row r="10" spans="1:83" s="357" customFormat="1">
      <c r="A10" s="489" t="s">
        <v>891</v>
      </c>
      <c r="B10" s="354" t="s">
        <v>525</v>
      </c>
      <c r="C10" s="355" t="s">
        <v>712</v>
      </c>
      <c r="D10" s="355" t="s">
        <v>170</v>
      </c>
      <c r="E10" s="354">
        <v>2102</v>
      </c>
      <c r="F10" s="356">
        <v>1263483</v>
      </c>
      <c r="G10" s="356">
        <v>0</v>
      </c>
      <c r="H10" s="356">
        <v>16799</v>
      </c>
      <c r="I10" s="356">
        <v>0</v>
      </c>
      <c r="J10" s="356">
        <v>80932</v>
      </c>
      <c r="K10" s="356">
        <v>11775</v>
      </c>
      <c r="L10" s="356">
        <v>0</v>
      </c>
      <c r="M10" s="356">
        <v>14248.99</v>
      </c>
      <c r="N10" s="356">
        <v>7201.19</v>
      </c>
      <c r="O10" s="356">
        <v>0</v>
      </c>
      <c r="P10" s="356">
        <v>0</v>
      </c>
      <c r="Q10" s="356">
        <v>11144.26</v>
      </c>
      <c r="R10" s="356">
        <v>3000</v>
      </c>
      <c r="S10" s="356">
        <v>0</v>
      </c>
      <c r="T10" s="356">
        <v>45619</v>
      </c>
      <c r="U10" s="356">
        <f t="shared" si="1"/>
        <v>1454202.44</v>
      </c>
      <c r="V10" s="356">
        <v>631898.91</v>
      </c>
      <c r="W10" s="356">
        <v>0</v>
      </c>
      <c r="X10" s="356">
        <v>387828.71</v>
      </c>
      <c r="Y10" s="356">
        <v>55586.33</v>
      </c>
      <c r="Z10" s="356">
        <v>58373.74</v>
      </c>
      <c r="AA10" s="356">
        <v>0</v>
      </c>
      <c r="AB10" s="356">
        <v>24338.49</v>
      </c>
      <c r="AC10" s="356">
        <v>5837.47</v>
      </c>
      <c r="AD10" s="356">
        <v>5054</v>
      </c>
      <c r="AE10" s="356">
        <v>13605.73</v>
      </c>
      <c r="AF10" s="356">
        <v>5778.22</v>
      </c>
      <c r="AG10" s="356">
        <v>18361.63</v>
      </c>
      <c r="AH10" s="356">
        <v>2121.11</v>
      </c>
      <c r="AI10" s="356">
        <v>590</v>
      </c>
      <c r="AJ10" s="356">
        <v>5256.77</v>
      </c>
      <c r="AK10" s="356">
        <v>18600.89</v>
      </c>
      <c r="AL10" s="356">
        <v>13329.36</v>
      </c>
      <c r="AM10" s="356">
        <v>10201.42</v>
      </c>
      <c r="AN10" s="356">
        <v>88431.42</v>
      </c>
      <c r="AO10" s="356">
        <v>1020.83</v>
      </c>
      <c r="AP10" s="356">
        <v>0</v>
      </c>
      <c r="AQ10" s="356">
        <v>13244.47</v>
      </c>
      <c r="AR10" s="356">
        <v>5913.09</v>
      </c>
      <c r="AS10" s="356">
        <v>0</v>
      </c>
      <c r="AT10" s="356">
        <v>78940.14</v>
      </c>
      <c r="AU10" s="356">
        <v>50343.06</v>
      </c>
      <c r="AV10" s="356">
        <v>4173.41</v>
      </c>
      <c r="AW10" s="356">
        <v>40820.620000000003</v>
      </c>
      <c r="AX10" s="356">
        <v>0</v>
      </c>
      <c r="AY10" s="356">
        <v>53000</v>
      </c>
      <c r="AZ10" s="356">
        <f t="shared" si="2"/>
        <v>1592649.82</v>
      </c>
      <c r="BA10" s="356">
        <f t="shared" si="3"/>
        <v>-138447.38000000012</v>
      </c>
      <c r="BB10" s="356">
        <v>140057.01999999999</v>
      </c>
      <c r="BC10" s="356">
        <f t="shared" si="4"/>
        <v>1609.6399999998685</v>
      </c>
      <c r="BD10" s="356">
        <v>0</v>
      </c>
      <c r="BE10" s="356">
        <v>0</v>
      </c>
      <c r="BF10" s="356">
        <f t="shared" si="5"/>
        <v>0</v>
      </c>
      <c r="BG10" s="356">
        <v>0</v>
      </c>
      <c r="BH10" s="356">
        <v>0</v>
      </c>
      <c r="BI10" s="356">
        <f t="shared" si="6"/>
        <v>0</v>
      </c>
      <c r="BJ10" s="356">
        <f t="shared" si="7"/>
        <v>0</v>
      </c>
      <c r="BK10" s="356">
        <v>0</v>
      </c>
      <c r="BL10" s="356">
        <f t="shared" si="8"/>
        <v>0</v>
      </c>
      <c r="BM10" s="356">
        <v>0</v>
      </c>
      <c r="BN10" s="356">
        <v>1609.64</v>
      </c>
      <c r="BO10" s="356">
        <v>0</v>
      </c>
      <c r="BP10" s="356">
        <f t="shared" si="9"/>
        <v>1609.64</v>
      </c>
      <c r="BQ10" s="356">
        <v>7528</v>
      </c>
      <c r="BR10" s="356">
        <v>0</v>
      </c>
      <c r="BS10" s="356">
        <v>53000</v>
      </c>
      <c r="BT10" s="356">
        <f t="shared" si="10"/>
        <v>60528</v>
      </c>
      <c r="BU10" s="356">
        <v>0</v>
      </c>
      <c r="BV10" s="356">
        <v>84833.3</v>
      </c>
      <c r="BW10" s="356">
        <v>0</v>
      </c>
      <c r="BX10" s="356">
        <v>0</v>
      </c>
      <c r="BY10" s="356">
        <f t="shared" si="11"/>
        <v>84833.3</v>
      </c>
      <c r="BZ10" s="356">
        <f t="shared" si="12"/>
        <v>-24305.300000000003</v>
      </c>
      <c r="CA10" s="356">
        <v>40356.35</v>
      </c>
      <c r="CB10" s="356">
        <f t="shared" si="13"/>
        <v>16051.049999999996</v>
      </c>
      <c r="CC10" s="356">
        <v>0</v>
      </c>
      <c r="CD10" s="356">
        <v>16051.05</v>
      </c>
      <c r="CE10" s="356">
        <f t="shared" si="14"/>
        <v>16051.05</v>
      </c>
    </row>
    <row r="11" spans="1:83" s="357" customFormat="1">
      <c r="A11" s="489" t="s">
        <v>891</v>
      </c>
      <c r="B11" s="354" t="s">
        <v>151</v>
      </c>
      <c r="C11" s="355" t="s">
        <v>172</v>
      </c>
      <c r="D11" s="355" t="s">
        <v>173</v>
      </c>
      <c r="E11" s="354">
        <v>7032</v>
      </c>
      <c r="F11" s="356">
        <v>943333</v>
      </c>
      <c r="G11" s="356">
        <v>353755</v>
      </c>
      <c r="H11" s="356">
        <v>1003543</v>
      </c>
      <c r="I11" s="356">
        <v>0</v>
      </c>
      <c r="J11" s="356">
        <v>36487</v>
      </c>
      <c r="K11" s="356">
        <v>8609</v>
      </c>
      <c r="L11" s="356">
        <v>18450</v>
      </c>
      <c r="M11" s="356">
        <v>12241.27</v>
      </c>
      <c r="N11" s="356">
        <v>90.85</v>
      </c>
      <c r="O11" s="356">
        <v>16875</v>
      </c>
      <c r="P11" s="356">
        <v>0</v>
      </c>
      <c r="Q11" s="356">
        <v>602.5</v>
      </c>
      <c r="R11" s="356">
        <v>8653.4</v>
      </c>
      <c r="S11" s="356">
        <v>0</v>
      </c>
      <c r="T11" s="356">
        <v>0</v>
      </c>
      <c r="U11" s="356">
        <f t="shared" si="1"/>
        <v>2402640.02</v>
      </c>
      <c r="V11" s="356">
        <v>780677.42</v>
      </c>
      <c r="W11" s="356">
        <v>0</v>
      </c>
      <c r="X11" s="356">
        <v>910777.18</v>
      </c>
      <c r="Y11" s="356">
        <v>0</v>
      </c>
      <c r="Z11" s="356">
        <v>131491.82999999999</v>
      </c>
      <c r="AA11" s="356">
        <v>0</v>
      </c>
      <c r="AB11" s="356">
        <v>0</v>
      </c>
      <c r="AC11" s="356">
        <v>17455.05</v>
      </c>
      <c r="AD11" s="356">
        <v>8837.48</v>
      </c>
      <c r="AE11" s="356">
        <v>23396.67</v>
      </c>
      <c r="AF11" s="356">
        <v>4263.99</v>
      </c>
      <c r="AG11" s="356">
        <v>220832.11</v>
      </c>
      <c r="AH11" s="356">
        <v>0</v>
      </c>
      <c r="AI11" s="356">
        <v>0</v>
      </c>
      <c r="AJ11" s="356">
        <v>0</v>
      </c>
      <c r="AK11" s="356">
        <v>0</v>
      </c>
      <c r="AL11" s="356">
        <v>0</v>
      </c>
      <c r="AM11" s="356">
        <v>7144.25</v>
      </c>
      <c r="AN11" s="356">
        <v>33221.03</v>
      </c>
      <c r="AO11" s="356">
        <v>5742.52</v>
      </c>
      <c r="AP11" s="356">
        <v>902.39</v>
      </c>
      <c r="AQ11" s="356">
        <v>23342.97</v>
      </c>
      <c r="AR11" s="356">
        <v>1000</v>
      </c>
      <c r="AS11" s="356">
        <v>1623.19</v>
      </c>
      <c r="AT11" s="356">
        <v>16460.79</v>
      </c>
      <c r="AU11" s="356">
        <v>99569.63</v>
      </c>
      <c r="AV11" s="356">
        <v>22661.82</v>
      </c>
      <c r="AW11" s="356">
        <v>42129.2</v>
      </c>
      <c r="AX11" s="356">
        <v>0</v>
      </c>
      <c r="AY11" s="356">
        <v>0</v>
      </c>
      <c r="AZ11" s="356">
        <f t="shared" si="2"/>
        <v>2351529.52</v>
      </c>
      <c r="BA11" s="356">
        <f t="shared" si="3"/>
        <v>51110.5</v>
      </c>
      <c r="BB11" s="356">
        <v>150288.31</v>
      </c>
      <c r="BC11" s="356">
        <f t="shared" si="4"/>
        <v>201398.81</v>
      </c>
      <c r="BD11" s="356">
        <v>0</v>
      </c>
      <c r="BE11" s="356">
        <v>0</v>
      </c>
      <c r="BF11" s="356">
        <f t="shared" si="5"/>
        <v>0</v>
      </c>
      <c r="BG11" s="356">
        <v>0</v>
      </c>
      <c r="BH11" s="356">
        <v>0</v>
      </c>
      <c r="BI11" s="356">
        <f t="shared" si="6"/>
        <v>0</v>
      </c>
      <c r="BJ11" s="356">
        <f t="shared" si="7"/>
        <v>0</v>
      </c>
      <c r="BK11" s="356">
        <v>0</v>
      </c>
      <c r="BL11" s="356">
        <f t="shared" si="8"/>
        <v>0</v>
      </c>
      <c r="BM11" s="356">
        <v>0</v>
      </c>
      <c r="BN11" s="356">
        <v>201398.81</v>
      </c>
      <c r="BO11" s="356">
        <v>0</v>
      </c>
      <c r="BP11" s="356">
        <f t="shared" si="9"/>
        <v>201398.81</v>
      </c>
      <c r="BQ11" s="356">
        <v>7476.25</v>
      </c>
      <c r="BR11" s="356">
        <v>0</v>
      </c>
      <c r="BS11" s="356">
        <v>0</v>
      </c>
      <c r="BT11" s="356">
        <f t="shared" si="10"/>
        <v>7476.25</v>
      </c>
      <c r="BU11" s="356">
        <v>0</v>
      </c>
      <c r="BV11" s="356">
        <v>0</v>
      </c>
      <c r="BW11" s="356">
        <v>0</v>
      </c>
      <c r="BX11" s="356">
        <v>0</v>
      </c>
      <c r="BY11" s="356">
        <f t="shared" si="11"/>
        <v>0</v>
      </c>
      <c r="BZ11" s="356">
        <f t="shared" si="12"/>
        <v>7476.25</v>
      </c>
      <c r="CA11" s="356">
        <v>35997.5</v>
      </c>
      <c r="CB11" s="356">
        <f t="shared" si="13"/>
        <v>43473.75</v>
      </c>
      <c r="CC11" s="356">
        <v>0</v>
      </c>
      <c r="CD11" s="356">
        <v>43473.75</v>
      </c>
      <c r="CE11" s="356">
        <f t="shared" si="14"/>
        <v>43473.75</v>
      </c>
    </row>
    <row r="12" spans="1:83" s="357" customFormat="1">
      <c r="A12" s="489" t="s">
        <v>891</v>
      </c>
      <c r="B12" s="354" t="s">
        <v>529</v>
      </c>
      <c r="C12" s="355" t="s">
        <v>716</v>
      </c>
      <c r="D12" s="355" t="s">
        <v>170</v>
      </c>
      <c r="E12" s="354">
        <v>2166</v>
      </c>
      <c r="F12" s="356">
        <v>841704</v>
      </c>
      <c r="G12" s="356">
        <v>0</v>
      </c>
      <c r="H12" s="356">
        <v>11703</v>
      </c>
      <c r="I12" s="356">
        <v>0</v>
      </c>
      <c r="J12" s="356">
        <v>15100</v>
      </c>
      <c r="K12" s="356">
        <v>0</v>
      </c>
      <c r="L12" s="356">
        <v>2673.93</v>
      </c>
      <c r="M12" s="356">
        <v>36283.85</v>
      </c>
      <c r="N12" s="356">
        <v>840</v>
      </c>
      <c r="O12" s="356">
        <v>510</v>
      </c>
      <c r="P12" s="356">
        <v>0</v>
      </c>
      <c r="Q12" s="356">
        <v>13793.98</v>
      </c>
      <c r="R12" s="356">
        <v>14369.19</v>
      </c>
      <c r="S12" s="356">
        <v>0</v>
      </c>
      <c r="T12" s="356">
        <v>47590</v>
      </c>
      <c r="U12" s="356">
        <f t="shared" si="1"/>
        <v>984567.95</v>
      </c>
      <c r="V12" s="356">
        <v>428721.68</v>
      </c>
      <c r="W12" s="356">
        <v>0</v>
      </c>
      <c r="X12" s="356">
        <v>163794.9</v>
      </c>
      <c r="Y12" s="356">
        <v>28820.43</v>
      </c>
      <c r="Z12" s="356">
        <v>43148.32</v>
      </c>
      <c r="AA12" s="356">
        <v>0</v>
      </c>
      <c r="AB12" s="356">
        <v>19307.560000000001</v>
      </c>
      <c r="AC12" s="356">
        <v>19108.939999999999</v>
      </c>
      <c r="AD12" s="356">
        <v>4618.2299999999996</v>
      </c>
      <c r="AE12" s="356">
        <v>12931.24</v>
      </c>
      <c r="AF12" s="356">
        <v>4256.3900000000003</v>
      </c>
      <c r="AG12" s="356">
        <v>9308.19</v>
      </c>
      <c r="AH12" s="356">
        <v>4189.6000000000004</v>
      </c>
      <c r="AI12" s="356">
        <v>3586.42</v>
      </c>
      <c r="AJ12" s="356">
        <v>3852</v>
      </c>
      <c r="AK12" s="356">
        <v>16150.18</v>
      </c>
      <c r="AL12" s="356">
        <v>20504</v>
      </c>
      <c r="AM12" s="356">
        <v>5389.73</v>
      </c>
      <c r="AN12" s="356">
        <v>39936.629999999997</v>
      </c>
      <c r="AO12" s="356">
        <v>16392</v>
      </c>
      <c r="AP12" s="356">
        <v>0</v>
      </c>
      <c r="AQ12" s="356">
        <v>9263.2000000000007</v>
      </c>
      <c r="AR12" s="356">
        <v>4603.1499999999996</v>
      </c>
      <c r="AS12" s="356">
        <v>1670</v>
      </c>
      <c r="AT12" s="356">
        <v>58930.28</v>
      </c>
      <c r="AU12" s="356">
        <v>16301.26</v>
      </c>
      <c r="AV12" s="356">
        <v>35938.129999999997</v>
      </c>
      <c r="AW12" s="356">
        <v>20549.79</v>
      </c>
      <c r="AX12" s="356">
        <v>0</v>
      </c>
      <c r="AY12" s="356">
        <v>0</v>
      </c>
      <c r="AZ12" s="356">
        <f t="shared" si="2"/>
        <v>991272.25</v>
      </c>
      <c r="BA12" s="356">
        <f t="shared" si="3"/>
        <v>-6704.3000000000466</v>
      </c>
      <c r="BB12" s="356">
        <v>10797.98</v>
      </c>
      <c r="BC12" s="356">
        <f t="shared" si="4"/>
        <v>4093.679999999953</v>
      </c>
      <c r="BD12" s="356">
        <v>0</v>
      </c>
      <c r="BE12" s="356">
        <v>0</v>
      </c>
      <c r="BF12" s="356">
        <f t="shared" si="5"/>
        <v>0</v>
      </c>
      <c r="BG12" s="356">
        <v>0</v>
      </c>
      <c r="BH12" s="356">
        <v>0</v>
      </c>
      <c r="BI12" s="356">
        <f t="shared" si="6"/>
        <v>0</v>
      </c>
      <c r="BJ12" s="356">
        <f t="shared" si="7"/>
        <v>0</v>
      </c>
      <c r="BK12" s="356">
        <v>0</v>
      </c>
      <c r="BL12" s="356">
        <f t="shared" si="8"/>
        <v>0</v>
      </c>
      <c r="BM12" s="356">
        <v>0</v>
      </c>
      <c r="BN12" s="356">
        <v>4093.68</v>
      </c>
      <c r="BO12" s="356">
        <v>0</v>
      </c>
      <c r="BP12" s="356">
        <f t="shared" si="9"/>
        <v>4093.68</v>
      </c>
      <c r="BQ12" s="356">
        <v>6430</v>
      </c>
      <c r="BR12" s="356">
        <v>0</v>
      </c>
      <c r="BS12" s="356">
        <v>0</v>
      </c>
      <c r="BT12" s="356">
        <f t="shared" si="10"/>
        <v>6430</v>
      </c>
      <c r="BU12" s="356">
        <v>0</v>
      </c>
      <c r="BV12" s="356">
        <v>6677</v>
      </c>
      <c r="BW12" s="356">
        <v>0</v>
      </c>
      <c r="BX12" s="356">
        <v>1527.9</v>
      </c>
      <c r="BY12" s="356">
        <f t="shared" si="11"/>
        <v>8204.9</v>
      </c>
      <c r="BZ12" s="356">
        <f t="shared" si="12"/>
        <v>-1774.8999999999996</v>
      </c>
      <c r="CA12" s="356">
        <v>2734.41</v>
      </c>
      <c r="CB12" s="356">
        <f t="shared" si="13"/>
        <v>959.51000000000022</v>
      </c>
      <c r="CC12" s="356">
        <v>0</v>
      </c>
      <c r="CD12" s="356">
        <v>959.51</v>
      </c>
      <c r="CE12" s="356">
        <f t="shared" si="14"/>
        <v>959.51</v>
      </c>
    </row>
    <row r="13" spans="1:83" s="357" customFormat="1">
      <c r="A13" s="489" t="s">
        <v>891</v>
      </c>
      <c r="B13" s="354" t="s">
        <v>530</v>
      </c>
      <c r="C13" s="355" t="s">
        <v>717</v>
      </c>
      <c r="D13" s="355" t="s">
        <v>171</v>
      </c>
      <c r="E13" s="354">
        <v>5400</v>
      </c>
      <c r="F13" s="356">
        <v>7139095</v>
      </c>
      <c r="G13" s="356">
        <v>1236390</v>
      </c>
      <c r="H13" s="356">
        <v>59467</v>
      </c>
      <c r="I13" s="356">
        <v>0</v>
      </c>
      <c r="J13" s="356">
        <v>320683</v>
      </c>
      <c r="K13" s="356">
        <v>21643</v>
      </c>
      <c r="L13" s="356">
        <v>0</v>
      </c>
      <c r="M13" s="356">
        <v>163063.41</v>
      </c>
      <c r="N13" s="356">
        <v>0</v>
      </c>
      <c r="O13" s="356">
        <v>0</v>
      </c>
      <c r="P13" s="356">
        <v>0</v>
      </c>
      <c r="Q13" s="356">
        <v>2801</v>
      </c>
      <c r="R13" s="356">
        <v>68090.53</v>
      </c>
      <c r="S13" s="356">
        <v>0</v>
      </c>
      <c r="T13" s="356">
        <v>0</v>
      </c>
      <c r="U13" s="356">
        <f t="shared" si="1"/>
        <v>9011232.9399999995</v>
      </c>
      <c r="V13" s="356">
        <v>5486054.5700000003</v>
      </c>
      <c r="W13" s="356">
        <v>0</v>
      </c>
      <c r="X13" s="356">
        <v>928200.24</v>
      </c>
      <c r="Y13" s="356">
        <v>163594.85</v>
      </c>
      <c r="Z13" s="356">
        <v>522049.73</v>
      </c>
      <c r="AA13" s="356">
        <v>0</v>
      </c>
      <c r="AB13" s="356">
        <v>76301.05</v>
      </c>
      <c r="AC13" s="356">
        <v>44985.93</v>
      </c>
      <c r="AD13" s="356">
        <v>37336.36</v>
      </c>
      <c r="AE13" s="356">
        <v>19252.36</v>
      </c>
      <c r="AF13" s="356">
        <v>6417.45</v>
      </c>
      <c r="AG13" s="356">
        <v>128984.02</v>
      </c>
      <c r="AH13" s="356">
        <v>13649.15</v>
      </c>
      <c r="AI13" s="356">
        <v>183038.37</v>
      </c>
      <c r="AJ13" s="356">
        <v>12768.42</v>
      </c>
      <c r="AK13" s="356">
        <v>169298.07</v>
      </c>
      <c r="AL13" s="356">
        <v>36989.82</v>
      </c>
      <c r="AM13" s="356">
        <v>40772.120000000003</v>
      </c>
      <c r="AN13" s="356">
        <v>254471.73</v>
      </c>
      <c r="AO13" s="356">
        <v>184179.89</v>
      </c>
      <c r="AP13" s="356">
        <v>221807.68</v>
      </c>
      <c r="AQ13" s="356">
        <v>89493.57</v>
      </c>
      <c r="AR13" s="356">
        <v>60771.49</v>
      </c>
      <c r="AS13" s="356">
        <v>0</v>
      </c>
      <c r="AT13" s="356">
        <v>64237.34</v>
      </c>
      <c r="AU13" s="356">
        <v>163133.81</v>
      </c>
      <c r="AV13" s="356">
        <v>51926.2</v>
      </c>
      <c r="AW13" s="356">
        <v>42067.27</v>
      </c>
      <c r="AX13" s="356">
        <v>0</v>
      </c>
      <c r="AY13" s="356">
        <v>36224.93</v>
      </c>
      <c r="AZ13" s="356">
        <f t="shared" si="2"/>
        <v>9038006.4200000018</v>
      </c>
      <c r="BA13" s="356">
        <f t="shared" si="3"/>
        <v>-26773.48000000231</v>
      </c>
      <c r="BB13" s="356">
        <v>334097.78000000003</v>
      </c>
      <c r="BC13" s="356">
        <f t="shared" si="4"/>
        <v>307324.29999999772</v>
      </c>
      <c r="BD13" s="356">
        <v>0</v>
      </c>
      <c r="BE13" s="356">
        <v>0</v>
      </c>
      <c r="BF13" s="356">
        <f t="shared" si="5"/>
        <v>0</v>
      </c>
      <c r="BG13" s="356">
        <v>0</v>
      </c>
      <c r="BH13" s="356">
        <v>0</v>
      </c>
      <c r="BI13" s="356">
        <f t="shared" si="6"/>
        <v>0</v>
      </c>
      <c r="BJ13" s="356">
        <f t="shared" si="7"/>
        <v>0</v>
      </c>
      <c r="BK13" s="356">
        <v>0</v>
      </c>
      <c r="BL13" s="356">
        <f t="shared" si="8"/>
        <v>0</v>
      </c>
      <c r="BM13" s="356">
        <v>0</v>
      </c>
      <c r="BN13" s="356">
        <v>307324.3</v>
      </c>
      <c r="BO13" s="356">
        <v>0</v>
      </c>
      <c r="BP13" s="356">
        <f t="shared" si="9"/>
        <v>307324.3</v>
      </c>
      <c r="BQ13" s="356">
        <v>284311.58</v>
      </c>
      <c r="BR13" s="356">
        <v>50000</v>
      </c>
      <c r="BS13" s="356">
        <v>36224.93</v>
      </c>
      <c r="BT13" s="356">
        <f t="shared" si="10"/>
        <v>370536.51</v>
      </c>
      <c r="BU13" s="356">
        <v>0</v>
      </c>
      <c r="BV13" s="356">
        <v>381749.98</v>
      </c>
      <c r="BW13" s="356">
        <v>0</v>
      </c>
      <c r="BX13" s="356">
        <v>16499.34</v>
      </c>
      <c r="BY13" s="356">
        <f t="shared" si="11"/>
        <v>398249.32</v>
      </c>
      <c r="BZ13" s="356">
        <f t="shared" si="12"/>
        <v>-27712.809999999998</v>
      </c>
      <c r="CA13" s="356">
        <v>61269.94</v>
      </c>
      <c r="CB13" s="356">
        <f t="shared" si="13"/>
        <v>33557.130000000005</v>
      </c>
      <c r="CC13" s="356">
        <v>0</v>
      </c>
      <c r="CD13" s="356">
        <v>33557.129999999997</v>
      </c>
      <c r="CE13" s="356">
        <f t="shared" si="14"/>
        <v>33557.129999999997</v>
      </c>
    </row>
    <row r="14" spans="1:83" s="357" customFormat="1">
      <c r="A14" s="489" t="s">
        <v>891</v>
      </c>
      <c r="B14" s="354" t="s">
        <v>531</v>
      </c>
      <c r="C14" s="355" t="s">
        <v>718</v>
      </c>
      <c r="D14" s="355" t="s">
        <v>170</v>
      </c>
      <c r="E14" s="354">
        <v>2062</v>
      </c>
      <c r="F14" s="356">
        <v>1559970</v>
      </c>
      <c r="G14" s="356">
        <v>0</v>
      </c>
      <c r="H14" s="356">
        <v>12466</v>
      </c>
      <c r="I14" s="356">
        <v>0</v>
      </c>
      <c r="J14" s="356">
        <v>121780</v>
      </c>
      <c r="K14" s="356">
        <v>1250</v>
      </c>
      <c r="L14" s="356">
        <v>0</v>
      </c>
      <c r="M14" s="356">
        <v>15879.47</v>
      </c>
      <c r="N14" s="356">
        <v>7924.34</v>
      </c>
      <c r="O14" s="356">
        <v>2772</v>
      </c>
      <c r="P14" s="356">
        <v>0</v>
      </c>
      <c r="Q14" s="356">
        <v>38838.68</v>
      </c>
      <c r="R14" s="356">
        <v>2190.9699999999998</v>
      </c>
      <c r="S14" s="356">
        <v>0</v>
      </c>
      <c r="T14" s="356">
        <v>75409</v>
      </c>
      <c r="U14" s="356">
        <f t="shared" si="1"/>
        <v>1838480.46</v>
      </c>
      <c r="V14" s="356">
        <v>795949.84</v>
      </c>
      <c r="W14" s="356">
        <v>0</v>
      </c>
      <c r="X14" s="356">
        <v>360815.03</v>
      </c>
      <c r="Y14" s="356">
        <v>51877.58</v>
      </c>
      <c r="Z14" s="356">
        <v>76858.039999999994</v>
      </c>
      <c r="AA14" s="356">
        <v>0</v>
      </c>
      <c r="AB14" s="356">
        <v>30648.22</v>
      </c>
      <c r="AC14" s="356">
        <v>7611.64</v>
      </c>
      <c r="AD14" s="356">
        <v>7656.32</v>
      </c>
      <c r="AE14" s="356">
        <v>20031.04</v>
      </c>
      <c r="AF14" s="356">
        <v>8155.18</v>
      </c>
      <c r="AG14" s="356">
        <v>24378.17</v>
      </c>
      <c r="AH14" s="356">
        <v>3469.32</v>
      </c>
      <c r="AI14" s="356">
        <v>0</v>
      </c>
      <c r="AJ14" s="356">
        <v>4506.05</v>
      </c>
      <c r="AK14" s="356">
        <v>26952.63</v>
      </c>
      <c r="AL14" s="356">
        <v>32332.5</v>
      </c>
      <c r="AM14" s="356">
        <v>8235.75</v>
      </c>
      <c r="AN14" s="356">
        <v>105351.29</v>
      </c>
      <c r="AO14" s="356">
        <v>32357.69</v>
      </c>
      <c r="AP14" s="356">
        <v>0</v>
      </c>
      <c r="AQ14" s="356">
        <v>9327.4599999999991</v>
      </c>
      <c r="AR14" s="356">
        <v>8677.3799999999992</v>
      </c>
      <c r="AS14" s="356">
        <v>0</v>
      </c>
      <c r="AT14" s="356">
        <v>109023.03</v>
      </c>
      <c r="AU14" s="356">
        <v>25425</v>
      </c>
      <c r="AV14" s="356">
        <v>56303.85</v>
      </c>
      <c r="AW14" s="356">
        <v>31425.87</v>
      </c>
      <c r="AX14" s="356">
        <v>0</v>
      </c>
      <c r="AY14" s="356">
        <v>22000</v>
      </c>
      <c r="AZ14" s="356">
        <f t="shared" si="2"/>
        <v>1859368.8800000001</v>
      </c>
      <c r="BA14" s="356">
        <f t="shared" si="3"/>
        <v>-20888.420000000158</v>
      </c>
      <c r="BB14" s="356">
        <v>100645.77</v>
      </c>
      <c r="BC14" s="356">
        <f t="shared" si="4"/>
        <v>79757.349999999846</v>
      </c>
      <c r="BD14" s="356">
        <v>0</v>
      </c>
      <c r="BE14" s="356">
        <v>0</v>
      </c>
      <c r="BF14" s="356">
        <f t="shared" si="5"/>
        <v>0</v>
      </c>
      <c r="BG14" s="356">
        <v>0</v>
      </c>
      <c r="BH14" s="356">
        <v>0</v>
      </c>
      <c r="BI14" s="356">
        <f t="shared" si="6"/>
        <v>0</v>
      </c>
      <c r="BJ14" s="356">
        <f t="shared" si="7"/>
        <v>0</v>
      </c>
      <c r="BK14" s="356">
        <v>0</v>
      </c>
      <c r="BL14" s="356">
        <f t="shared" si="8"/>
        <v>0</v>
      </c>
      <c r="BM14" s="356">
        <v>0</v>
      </c>
      <c r="BN14" s="356">
        <v>79757.350000000006</v>
      </c>
      <c r="BO14" s="356">
        <v>0</v>
      </c>
      <c r="BP14" s="356">
        <f t="shared" si="9"/>
        <v>79757.350000000006</v>
      </c>
      <c r="BQ14" s="356">
        <v>8770</v>
      </c>
      <c r="BR14" s="356">
        <v>0</v>
      </c>
      <c r="BS14" s="356">
        <v>22000</v>
      </c>
      <c r="BT14" s="356">
        <f t="shared" si="10"/>
        <v>30770</v>
      </c>
      <c r="BU14" s="356">
        <v>0</v>
      </c>
      <c r="BV14" s="356">
        <v>30770</v>
      </c>
      <c r="BW14" s="356">
        <v>0</v>
      </c>
      <c r="BX14" s="356">
        <v>0</v>
      </c>
      <c r="BY14" s="356">
        <f t="shared" si="11"/>
        <v>30770</v>
      </c>
      <c r="BZ14" s="356">
        <f t="shared" si="12"/>
        <v>0</v>
      </c>
      <c r="CA14" s="356">
        <v>441.88</v>
      </c>
      <c r="CB14" s="356">
        <f t="shared" si="13"/>
        <v>441.88</v>
      </c>
      <c r="CC14" s="356">
        <v>0</v>
      </c>
      <c r="CD14" s="356">
        <v>441.88</v>
      </c>
      <c r="CE14" s="356">
        <f t="shared" si="14"/>
        <v>441.88</v>
      </c>
    </row>
    <row r="15" spans="1:83" s="357" customFormat="1">
      <c r="A15" s="489" t="s">
        <v>891</v>
      </c>
      <c r="B15" s="354" t="s">
        <v>532</v>
      </c>
      <c r="C15" s="355" t="s">
        <v>719</v>
      </c>
      <c r="D15" s="355" t="s">
        <v>170</v>
      </c>
      <c r="E15" s="354">
        <v>2075</v>
      </c>
      <c r="F15" s="356">
        <v>2934222</v>
      </c>
      <c r="G15" s="356">
        <v>0</v>
      </c>
      <c r="H15" s="356">
        <v>29423</v>
      </c>
      <c r="I15" s="356">
        <v>0</v>
      </c>
      <c r="J15" s="356">
        <v>381010</v>
      </c>
      <c r="K15" s="356">
        <v>17700</v>
      </c>
      <c r="L15" s="356">
        <v>500</v>
      </c>
      <c r="M15" s="356">
        <v>14420.32</v>
      </c>
      <c r="N15" s="356">
        <v>5358.71</v>
      </c>
      <c r="O15" s="356">
        <v>10470</v>
      </c>
      <c r="P15" s="356">
        <v>2280.09</v>
      </c>
      <c r="Q15" s="356">
        <v>21895.82</v>
      </c>
      <c r="R15" s="356">
        <v>0</v>
      </c>
      <c r="S15" s="356">
        <v>0</v>
      </c>
      <c r="T15" s="356">
        <v>74729</v>
      </c>
      <c r="U15" s="356">
        <f t="shared" si="1"/>
        <v>3492008.9399999995</v>
      </c>
      <c r="V15" s="356">
        <v>1529407.75</v>
      </c>
      <c r="W15" s="356">
        <v>0</v>
      </c>
      <c r="X15" s="356">
        <v>844421.34</v>
      </c>
      <c r="Y15" s="356">
        <v>67226.97</v>
      </c>
      <c r="Z15" s="356">
        <v>123137.38</v>
      </c>
      <c r="AA15" s="356">
        <v>0</v>
      </c>
      <c r="AB15" s="356">
        <v>75118.240000000005</v>
      </c>
      <c r="AC15" s="356">
        <v>26387.03</v>
      </c>
      <c r="AD15" s="356">
        <v>15584.15</v>
      </c>
      <c r="AE15" s="356">
        <v>38116.15</v>
      </c>
      <c r="AF15" s="356">
        <v>14248.26</v>
      </c>
      <c r="AG15" s="356">
        <v>33350.04</v>
      </c>
      <c r="AH15" s="356">
        <v>4844.6099999999997</v>
      </c>
      <c r="AI15" s="356">
        <v>63633.89</v>
      </c>
      <c r="AJ15" s="356">
        <v>6432.52</v>
      </c>
      <c r="AK15" s="356">
        <v>55617.2</v>
      </c>
      <c r="AL15" s="356">
        <v>46918.22</v>
      </c>
      <c r="AM15" s="356">
        <v>32251.05</v>
      </c>
      <c r="AN15" s="356">
        <v>161870.93</v>
      </c>
      <c r="AO15" s="356">
        <v>76400.2</v>
      </c>
      <c r="AP15" s="356">
        <v>0</v>
      </c>
      <c r="AQ15" s="356">
        <v>45846.79</v>
      </c>
      <c r="AR15" s="356">
        <v>15599.91</v>
      </c>
      <c r="AS15" s="356">
        <v>6533.16</v>
      </c>
      <c r="AT15" s="356">
        <v>177093.3</v>
      </c>
      <c r="AU15" s="356">
        <v>14286.5</v>
      </c>
      <c r="AV15" s="356">
        <v>79145.03</v>
      </c>
      <c r="AW15" s="356">
        <v>37984.910000000003</v>
      </c>
      <c r="AX15" s="356">
        <v>0</v>
      </c>
      <c r="AY15" s="356">
        <v>27718</v>
      </c>
      <c r="AZ15" s="356">
        <f t="shared" si="2"/>
        <v>3619173.5300000003</v>
      </c>
      <c r="BA15" s="356">
        <f t="shared" si="3"/>
        <v>-127164.59000000078</v>
      </c>
      <c r="BB15" s="356">
        <v>327670.96000000002</v>
      </c>
      <c r="BC15" s="356">
        <f t="shared" si="4"/>
        <v>200506.36999999924</v>
      </c>
      <c r="BD15" s="356">
        <v>0</v>
      </c>
      <c r="BE15" s="356">
        <v>0</v>
      </c>
      <c r="BF15" s="356">
        <f t="shared" si="5"/>
        <v>0</v>
      </c>
      <c r="BG15" s="356">
        <v>0</v>
      </c>
      <c r="BH15" s="356">
        <v>0</v>
      </c>
      <c r="BI15" s="356">
        <f t="shared" si="6"/>
        <v>0</v>
      </c>
      <c r="BJ15" s="356">
        <f t="shared" si="7"/>
        <v>0</v>
      </c>
      <c r="BK15" s="356">
        <v>0</v>
      </c>
      <c r="BL15" s="356">
        <f t="shared" si="8"/>
        <v>0</v>
      </c>
      <c r="BM15" s="356">
        <v>0</v>
      </c>
      <c r="BN15" s="356">
        <v>200506.37</v>
      </c>
      <c r="BO15" s="356">
        <v>0</v>
      </c>
      <c r="BP15" s="356">
        <f t="shared" si="9"/>
        <v>200506.37</v>
      </c>
      <c r="BQ15" s="356">
        <v>11740</v>
      </c>
      <c r="BR15" s="356">
        <v>0</v>
      </c>
      <c r="BS15" s="356">
        <v>27718</v>
      </c>
      <c r="BT15" s="356">
        <f t="shared" si="10"/>
        <v>39458</v>
      </c>
      <c r="BU15" s="356">
        <v>0</v>
      </c>
      <c r="BV15" s="356">
        <v>25293.98</v>
      </c>
      <c r="BW15" s="356">
        <v>0</v>
      </c>
      <c r="BX15" s="356">
        <v>2544</v>
      </c>
      <c r="BY15" s="356">
        <f t="shared" si="11"/>
        <v>27837.98</v>
      </c>
      <c r="BZ15" s="356">
        <f t="shared" si="12"/>
        <v>11620.02</v>
      </c>
      <c r="CA15" s="356">
        <v>51225.67</v>
      </c>
      <c r="CB15" s="356">
        <f t="shared" si="13"/>
        <v>62845.69</v>
      </c>
      <c r="CC15" s="356">
        <v>0</v>
      </c>
      <c r="CD15" s="356">
        <v>62845.69</v>
      </c>
      <c r="CE15" s="356">
        <f t="shared" si="14"/>
        <v>62845.69</v>
      </c>
    </row>
    <row r="16" spans="1:83" s="357" customFormat="1">
      <c r="A16" s="489" t="s">
        <v>891</v>
      </c>
      <c r="B16" s="354" t="s">
        <v>533</v>
      </c>
      <c r="C16" s="355" t="s">
        <v>720</v>
      </c>
      <c r="D16" s="355" t="s">
        <v>170</v>
      </c>
      <c r="E16" s="354">
        <v>2107</v>
      </c>
      <c r="F16" s="356">
        <v>1941955</v>
      </c>
      <c r="G16" s="356">
        <v>0</v>
      </c>
      <c r="H16" s="356">
        <v>42552</v>
      </c>
      <c r="I16" s="356">
        <v>0</v>
      </c>
      <c r="J16" s="356">
        <v>199403</v>
      </c>
      <c r="K16" s="356">
        <v>1000</v>
      </c>
      <c r="L16" s="356">
        <v>1000</v>
      </c>
      <c r="M16" s="356">
        <v>23735.11</v>
      </c>
      <c r="N16" s="356">
        <v>4615.5200000000004</v>
      </c>
      <c r="O16" s="356">
        <v>0</v>
      </c>
      <c r="P16" s="356">
        <v>11766.73</v>
      </c>
      <c r="Q16" s="356">
        <v>6467.69</v>
      </c>
      <c r="R16" s="356">
        <v>0</v>
      </c>
      <c r="S16" s="356">
        <v>0</v>
      </c>
      <c r="T16" s="356">
        <v>78396</v>
      </c>
      <c r="U16" s="356">
        <f t="shared" si="1"/>
        <v>2310891.0499999998</v>
      </c>
      <c r="V16" s="356">
        <v>932970.48</v>
      </c>
      <c r="W16" s="356">
        <v>0</v>
      </c>
      <c r="X16" s="356">
        <v>533879.26</v>
      </c>
      <c r="Y16" s="356">
        <v>69364.179999999993</v>
      </c>
      <c r="Z16" s="356">
        <v>138461.9</v>
      </c>
      <c r="AA16" s="356">
        <v>0</v>
      </c>
      <c r="AB16" s="356">
        <v>80809</v>
      </c>
      <c r="AC16" s="356">
        <v>26230.16</v>
      </c>
      <c r="AD16" s="356">
        <v>20563.66</v>
      </c>
      <c r="AE16" s="356">
        <v>34628.370000000003</v>
      </c>
      <c r="AF16" s="356">
        <v>4406.8999999999996</v>
      </c>
      <c r="AG16" s="356">
        <v>52834.9</v>
      </c>
      <c r="AH16" s="356">
        <v>2720</v>
      </c>
      <c r="AI16" s="356">
        <v>1708.27</v>
      </c>
      <c r="AJ16" s="356">
        <v>4947.8500000000004</v>
      </c>
      <c r="AK16" s="356">
        <v>28584.21</v>
      </c>
      <c r="AL16" s="356">
        <v>43033.98</v>
      </c>
      <c r="AM16" s="356">
        <v>9575.4</v>
      </c>
      <c r="AN16" s="356">
        <v>63991.97</v>
      </c>
      <c r="AO16" s="356">
        <v>13763.97</v>
      </c>
      <c r="AP16" s="356">
        <v>0</v>
      </c>
      <c r="AQ16" s="356">
        <v>14096.01</v>
      </c>
      <c r="AR16" s="356">
        <v>9429.11</v>
      </c>
      <c r="AS16" s="356">
        <v>0</v>
      </c>
      <c r="AT16" s="356">
        <v>104880.51</v>
      </c>
      <c r="AU16" s="356">
        <v>49298.21</v>
      </c>
      <c r="AV16" s="356">
        <v>30970.21</v>
      </c>
      <c r="AW16" s="356">
        <v>26506.98</v>
      </c>
      <c r="AX16" s="356">
        <v>0</v>
      </c>
      <c r="AY16" s="356">
        <v>0</v>
      </c>
      <c r="AZ16" s="356">
        <f t="shared" si="2"/>
        <v>2297655.4899999993</v>
      </c>
      <c r="BA16" s="356">
        <f t="shared" si="3"/>
        <v>13235.560000000522</v>
      </c>
      <c r="BB16" s="356">
        <v>105118.68</v>
      </c>
      <c r="BC16" s="356">
        <f t="shared" si="4"/>
        <v>118354.24000000051</v>
      </c>
      <c r="BD16" s="356">
        <v>0</v>
      </c>
      <c r="BE16" s="356">
        <v>0</v>
      </c>
      <c r="BF16" s="356">
        <f t="shared" si="5"/>
        <v>0</v>
      </c>
      <c r="BG16" s="356">
        <v>0</v>
      </c>
      <c r="BH16" s="356">
        <v>0</v>
      </c>
      <c r="BI16" s="356">
        <f t="shared" si="6"/>
        <v>0</v>
      </c>
      <c r="BJ16" s="356">
        <f t="shared" si="7"/>
        <v>0</v>
      </c>
      <c r="BK16" s="356">
        <v>0</v>
      </c>
      <c r="BL16" s="356">
        <f t="shared" si="8"/>
        <v>0</v>
      </c>
      <c r="BM16" s="356">
        <v>0</v>
      </c>
      <c r="BN16" s="356">
        <v>118354.24000000001</v>
      </c>
      <c r="BO16" s="356">
        <v>0</v>
      </c>
      <c r="BP16" s="356">
        <f t="shared" si="9"/>
        <v>118354.24000000001</v>
      </c>
      <c r="BQ16" s="356">
        <v>9031</v>
      </c>
      <c r="BR16" s="356">
        <v>0</v>
      </c>
      <c r="BS16" s="356">
        <v>0</v>
      </c>
      <c r="BT16" s="356">
        <f t="shared" si="10"/>
        <v>9031</v>
      </c>
      <c r="BU16" s="356">
        <v>0</v>
      </c>
      <c r="BV16" s="356">
        <v>0</v>
      </c>
      <c r="BW16" s="356">
        <v>0</v>
      </c>
      <c r="BX16" s="356">
        <v>0</v>
      </c>
      <c r="BY16" s="356">
        <f t="shared" si="11"/>
        <v>0</v>
      </c>
      <c r="BZ16" s="356">
        <f t="shared" si="12"/>
        <v>9031</v>
      </c>
      <c r="CA16" s="356">
        <v>23970.71</v>
      </c>
      <c r="CB16" s="356">
        <f t="shared" si="13"/>
        <v>33001.71</v>
      </c>
      <c r="CC16" s="356">
        <v>0</v>
      </c>
      <c r="CD16" s="356">
        <v>33001.71</v>
      </c>
      <c r="CE16" s="356">
        <f t="shared" si="14"/>
        <v>33001.71</v>
      </c>
    </row>
    <row r="17" spans="1:88" s="357" customFormat="1">
      <c r="A17" s="489" t="s">
        <v>891</v>
      </c>
      <c r="B17" s="354" t="s">
        <v>535</v>
      </c>
      <c r="C17" s="355" t="s">
        <v>722</v>
      </c>
      <c r="D17" s="355" t="s">
        <v>170</v>
      </c>
      <c r="E17" s="354">
        <v>3031</v>
      </c>
      <c r="F17" s="356">
        <v>830134</v>
      </c>
      <c r="G17" s="356">
        <v>0</v>
      </c>
      <c r="H17" s="356">
        <v>5936</v>
      </c>
      <c r="I17" s="356">
        <v>0</v>
      </c>
      <c r="J17" s="356">
        <v>11280</v>
      </c>
      <c r="K17" s="356">
        <v>0</v>
      </c>
      <c r="L17" s="356">
        <v>0</v>
      </c>
      <c r="M17" s="356">
        <v>4476.7700000000004</v>
      </c>
      <c r="N17" s="356">
        <v>0</v>
      </c>
      <c r="O17" s="356">
        <v>0</v>
      </c>
      <c r="P17" s="356">
        <v>0</v>
      </c>
      <c r="Q17" s="356">
        <v>11576.11</v>
      </c>
      <c r="R17" s="356">
        <v>7222.82</v>
      </c>
      <c r="S17" s="356">
        <v>0</v>
      </c>
      <c r="T17" s="356">
        <v>50710</v>
      </c>
      <c r="U17" s="356">
        <f t="shared" si="1"/>
        <v>921335.7</v>
      </c>
      <c r="V17" s="356">
        <v>404610.58</v>
      </c>
      <c r="W17" s="356">
        <v>0</v>
      </c>
      <c r="X17" s="356">
        <v>156985.29999999999</v>
      </c>
      <c r="Y17" s="356">
        <v>27918.32</v>
      </c>
      <c r="Z17" s="356">
        <v>42061.47</v>
      </c>
      <c r="AA17" s="356">
        <v>0</v>
      </c>
      <c r="AB17" s="356">
        <v>21115.21</v>
      </c>
      <c r="AC17" s="356">
        <v>3544.5</v>
      </c>
      <c r="AD17" s="356">
        <v>3334.21</v>
      </c>
      <c r="AE17" s="356">
        <v>10853.05</v>
      </c>
      <c r="AF17" s="356">
        <v>4284.8999999999996</v>
      </c>
      <c r="AG17" s="356">
        <v>21084.5</v>
      </c>
      <c r="AH17" s="356">
        <v>6095.84</v>
      </c>
      <c r="AI17" s="356">
        <v>6332.25</v>
      </c>
      <c r="AJ17" s="356">
        <v>6825</v>
      </c>
      <c r="AK17" s="356">
        <v>9778.02</v>
      </c>
      <c r="AL17" s="356">
        <v>16106.31</v>
      </c>
      <c r="AM17" s="356">
        <v>3662.63</v>
      </c>
      <c r="AN17" s="356">
        <v>39347.42</v>
      </c>
      <c r="AO17" s="356">
        <v>36678.400000000001</v>
      </c>
      <c r="AP17" s="356">
        <v>0</v>
      </c>
      <c r="AQ17" s="356">
        <v>10629</v>
      </c>
      <c r="AR17" s="356">
        <v>4685.82</v>
      </c>
      <c r="AS17" s="356">
        <v>0</v>
      </c>
      <c r="AT17" s="356">
        <v>64012.41</v>
      </c>
      <c r="AU17" s="356">
        <v>0</v>
      </c>
      <c r="AV17" s="356">
        <v>15304.82</v>
      </c>
      <c r="AW17" s="356">
        <v>17570.55</v>
      </c>
      <c r="AX17" s="356">
        <v>0</v>
      </c>
      <c r="AY17" s="356">
        <v>0</v>
      </c>
      <c r="AZ17" s="356">
        <f t="shared" si="2"/>
        <v>932820.51</v>
      </c>
      <c r="BA17" s="356">
        <f t="shared" si="3"/>
        <v>-11484.810000000056</v>
      </c>
      <c r="BB17" s="356">
        <v>21618.46</v>
      </c>
      <c r="BC17" s="356">
        <f t="shared" si="4"/>
        <v>10133.649999999943</v>
      </c>
      <c r="BD17" s="356">
        <v>0</v>
      </c>
      <c r="BE17" s="356">
        <v>64116.53</v>
      </c>
      <c r="BF17" s="356">
        <f t="shared" si="5"/>
        <v>64116.53</v>
      </c>
      <c r="BG17" s="356">
        <v>28181.77</v>
      </c>
      <c r="BH17" s="356">
        <v>1841.19</v>
      </c>
      <c r="BI17" s="356">
        <f t="shared" si="6"/>
        <v>30022.959999999999</v>
      </c>
      <c r="BJ17" s="356">
        <f t="shared" si="7"/>
        <v>34093.57</v>
      </c>
      <c r="BK17" s="356">
        <v>34433.589999999997</v>
      </c>
      <c r="BL17" s="356">
        <f t="shared" si="8"/>
        <v>68527.16</v>
      </c>
      <c r="BM17" s="356">
        <v>0</v>
      </c>
      <c r="BN17" s="356">
        <v>10133.65</v>
      </c>
      <c r="BO17" s="356">
        <v>68527.16</v>
      </c>
      <c r="BP17" s="356">
        <f t="shared" si="9"/>
        <v>78660.81</v>
      </c>
      <c r="BQ17" s="356">
        <v>6430</v>
      </c>
      <c r="BR17" s="356">
        <v>0</v>
      </c>
      <c r="BS17" s="356">
        <v>0</v>
      </c>
      <c r="BT17" s="356">
        <f t="shared" si="10"/>
        <v>6430</v>
      </c>
      <c r="BU17" s="356">
        <v>0</v>
      </c>
      <c r="BV17" s="356">
        <v>4501</v>
      </c>
      <c r="BW17" s="356">
        <v>0</v>
      </c>
      <c r="BX17" s="356">
        <v>867.83</v>
      </c>
      <c r="BY17" s="356">
        <f t="shared" si="11"/>
        <v>5368.83</v>
      </c>
      <c r="BZ17" s="356">
        <f t="shared" si="12"/>
        <v>1061.17</v>
      </c>
      <c r="CA17" s="356">
        <v>0</v>
      </c>
      <c r="CB17" s="356">
        <f t="shared" si="13"/>
        <v>1061.17</v>
      </c>
      <c r="CC17" s="356">
        <v>0</v>
      </c>
      <c r="CD17" s="356">
        <v>1061.17</v>
      </c>
      <c r="CE17" s="356">
        <f t="shared" si="14"/>
        <v>1061.17</v>
      </c>
    </row>
    <row r="18" spans="1:88" s="357" customFormat="1">
      <c r="A18" s="489" t="s">
        <v>891</v>
      </c>
      <c r="B18" s="354" t="s">
        <v>536</v>
      </c>
      <c r="C18" s="355" t="s">
        <v>723</v>
      </c>
      <c r="D18" s="355" t="s">
        <v>170</v>
      </c>
      <c r="E18" s="354">
        <v>2203</v>
      </c>
      <c r="F18" s="356">
        <v>1475718</v>
      </c>
      <c r="G18" s="356">
        <v>0</v>
      </c>
      <c r="H18" s="356">
        <v>12259</v>
      </c>
      <c r="I18" s="356">
        <v>0</v>
      </c>
      <c r="J18" s="356">
        <v>41247</v>
      </c>
      <c r="K18" s="356">
        <v>1000</v>
      </c>
      <c r="L18" s="356">
        <v>3131.02</v>
      </c>
      <c r="M18" s="356">
        <v>173854.36</v>
      </c>
      <c r="N18" s="356">
        <v>780</v>
      </c>
      <c r="O18" s="356">
        <v>10725</v>
      </c>
      <c r="P18" s="356">
        <v>0</v>
      </c>
      <c r="Q18" s="356">
        <v>24047.96</v>
      </c>
      <c r="R18" s="356">
        <v>10964.07</v>
      </c>
      <c r="S18" s="356">
        <v>0</v>
      </c>
      <c r="T18" s="356">
        <v>88413</v>
      </c>
      <c r="U18" s="356">
        <f t="shared" si="1"/>
        <v>1842139.41</v>
      </c>
      <c r="V18" s="356">
        <v>833515.79</v>
      </c>
      <c r="W18" s="356">
        <v>0</v>
      </c>
      <c r="X18" s="356">
        <v>241091.8</v>
      </c>
      <c r="Y18" s="356">
        <v>41589.85</v>
      </c>
      <c r="Z18" s="356">
        <v>84245.62</v>
      </c>
      <c r="AA18" s="356">
        <v>0</v>
      </c>
      <c r="AB18" s="356">
        <v>74888.350000000006</v>
      </c>
      <c r="AC18" s="356">
        <v>17452.29</v>
      </c>
      <c r="AD18" s="356">
        <v>15827.5</v>
      </c>
      <c r="AE18" s="356">
        <v>36382.78</v>
      </c>
      <c r="AF18" s="356">
        <v>7986.47</v>
      </c>
      <c r="AG18" s="356">
        <v>7100.67</v>
      </c>
      <c r="AH18" s="356">
        <v>19507.04</v>
      </c>
      <c r="AI18" s="356">
        <v>714.64</v>
      </c>
      <c r="AJ18" s="356">
        <v>5230.43</v>
      </c>
      <c r="AK18" s="356">
        <v>17478.099999999999</v>
      </c>
      <c r="AL18" s="356">
        <v>30074.48</v>
      </c>
      <c r="AM18" s="356">
        <v>11298.26</v>
      </c>
      <c r="AN18" s="356">
        <v>91145.48</v>
      </c>
      <c r="AO18" s="356">
        <v>31213.08</v>
      </c>
      <c r="AP18" s="356">
        <v>0</v>
      </c>
      <c r="AQ18" s="356">
        <v>19580.14</v>
      </c>
      <c r="AR18" s="356">
        <v>8895.99</v>
      </c>
      <c r="AS18" s="356">
        <v>19452.23</v>
      </c>
      <c r="AT18" s="356">
        <v>113037.6</v>
      </c>
      <c r="AU18" s="356">
        <v>30293.5</v>
      </c>
      <c r="AV18" s="356">
        <v>55487.48</v>
      </c>
      <c r="AW18" s="356">
        <v>34226.94</v>
      </c>
      <c r="AX18" s="356">
        <v>0</v>
      </c>
      <c r="AY18" s="356">
        <v>35000</v>
      </c>
      <c r="AZ18" s="356">
        <f t="shared" si="2"/>
        <v>1882716.51</v>
      </c>
      <c r="BA18" s="356">
        <f t="shared" si="3"/>
        <v>-40577.100000000093</v>
      </c>
      <c r="BB18" s="356">
        <v>127572.18</v>
      </c>
      <c r="BC18" s="356">
        <f t="shared" si="4"/>
        <v>86995.0799999999</v>
      </c>
      <c r="BD18" s="356">
        <v>0</v>
      </c>
      <c r="BE18" s="356">
        <v>0</v>
      </c>
      <c r="BF18" s="356">
        <f t="shared" si="5"/>
        <v>0</v>
      </c>
      <c r="BG18" s="356">
        <v>0</v>
      </c>
      <c r="BH18" s="356">
        <v>0</v>
      </c>
      <c r="BI18" s="356">
        <f t="shared" si="6"/>
        <v>0</v>
      </c>
      <c r="BJ18" s="356">
        <f t="shared" si="7"/>
        <v>0</v>
      </c>
      <c r="BK18" s="356">
        <v>0</v>
      </c>
      <c r="BL18" s="356">
        <f t="shared" si="8"/>
        <v>0</v>
      </c>
      <c r="BM18" s="356">
        <v>0</v>
      </c>
      <c r="BN18" s="356">
        <v>86995.08</v>
      </c>
      <c r="BO18" s="356">
        <v>0</v>
      </c>
      <c r="BP18" s="356">
        <f t="shared" si="9"/>
        <v>86995.08</v>
      </c>
      <c r="BQ18" s="356">
        <v>8815</v>
      </c>
      <c r="BR18" s="356">
        <v>17000</v>
      </c>
      <c r="BS18" s="356">
        <v>35000</v>
      </c>
      <c r="BT18" s="356">
        <f t="shared" si="10"/>
        <v>60815</v>
      </c>
      <c r="BU18" s="356">
        <v>0</v>
      </c>
      <c r="BV18" s="356">
        <v>52884.91</v>
      </c>
      <c r="BW18" s="356">
        <v>0</v>
      </c>
      <c r="BX18" s="356">
        <v>0</v>
      </c>
      <c r="BY18" s="356">
        <f t="shared" si="11"/>
        <v>52884.91</v>
      </c>
      <c r="BZ18" s="356">
        <f t="shared" si="12"/>
        <v>7930.0899999999965</v>
      </c>
      <c r="CA18" s="356">
        <v>30465.42</v>
      </c>
      <c r="CB18" s="356">
        <f t="shared" si="13"/>
        <v>38395.509999999995</v>
      </c>
      <c r="CC18" s="356">
        <v>0</v>
      </c>
      <c r="CD18" s="356">
        <v>38395.51</v>
      </c>
      <c r="CE18" s="356">
        <f t="shared" si="14"/>
        <v>38395.51</v>
      </c>
    </row>
    <row r="19" spans="1:88" s="357" customFormat="1">
      <c r="A19" s="489" t="s">
        <v>891</v>
      </c>
      <c r="B19" s="354" t="s">
        <v>539</v>
      </c>
      <c r="C19" s="355" t="s">
        <v>725</v>
      </c>
      <c r="D19" s="355" t="s">
        <v>170</v>
      </c>
      <c r="E19" s="354">
        <v>2036</v>
      </c>
      <c r="F19" s="356">
        <v>2903806</v>
      </c>
      <c r="G19" s="356">
        <v>0</v>
      </c>
      <c r="H19" s="356">
        <v>29242</v>
      </c>
      <c r="I19" s="356">
        <v>0</v>
      </c>
      <c r="J19" s="356">
        <v>248176</v>
      </c>
      <c r="K19" s="356">
        <v>9250</v>
      </c>
      <c r="L19" s="356">
        <v>0</v>
      </c>
      <c r="M19" s="356">
        <v>46666.76</v>
      </c>
      <c r="N19" s="356">
        <v>15128.43</v>
      </c>
      <c r="O19" s="356">
        <v>0</v>
      </c>
      <c r="P19" s="356">
        <v>0</v>
      </c>
      <c r="Q19" s="356">
        <v>7971.5</v>
      </c>
      <c r="R19" s="356">
        <v>0</v>
      </c>
      <c r="S19" s="356">
        <v>0</v>
      </c>
      <c r="T19" s="356">
        <v>104889</v>
      </c>
      <c r="U19" s="356">
        <f t="shared" si="1"/>
        <v>3365129.69</v>
      </c>
      <c r="V19" s="356">
        <v>1472302.21</v>
      </c>
      <c r="W19" s="356">
        <v>0</v>
      </c>
      <c r="X19" s="356">
        <v>715467.9</v>
      </c>
      <c r="Y19" s="356">
        <v>100691.29</v>
      </c>
      <c r="Z19" s="356">
        <v>174029.08</v>
      </c>
      <c r="AA19" s="356">
        <v>0</v>
      </c>
      <c r="AB19" s="356">
        <v>90950.92</v>
      </c>
      <c r="AC19" s="356">
        <v>17870.310000000001</v>
      </c>
      <c r="AD19" s="356">
        <v>23149.97</v>
      </c>
      <c r="AE19" s="356">
        <v>20312.38</v>
      </c>
      <c r="AF19" s="356">
        <v>14012.45</v>
      </c>
      <c r="AG19" s="356">
        <v>51953.37</v>
      </c>
      <c r="AH19" s="356">
        <v>6881</v>
      </c>
      <c r="AI19" s="356">
        <v>3677.87</v>
      </c>
      <c r="AJ19" s="356">
        <v>20918.05</v>
      </c>
      <c r="AK19" s="356">
        <v>39687.800000000003</v>
      </c>
      <c r="AL19" s="356">
        <v>67060</v>
      </c>
      <c r="AM19" s="356">
        <v>24215.54</v>
      </c>
      <c r="AN19" s="356">
        <v>119585.92</v>
      </c>
      <c r="AO19" s="356">
        <v>18305.63</v>
      </c>
      <c r="AP19" s="356">
        <v>0</v>
      </c>
      <c r="AQ19" s="356">
        <v>29753.15</v>
      </c>
      <c r="AR19" s="356">
        <v>13761.65</v>
      </c>
      <c r="AS19" s="356">
        <v>3192.08</v>
      </c>
      <c r="AT19" s="356">
        <v>161961.53</v>
      </c>
      <c r="AU19" s="356">
        <v>65418.92</v>
      </c>
      <c r="AV19" s="356">
        <v>48836.39</v>
      </c>
      <c r="AW19" s="356">
        <v>50653.05</v>
      </c>
      <c r="AX19" s="356">
        <v>0</v>
      </c>
      <c r="AY19" s="356">
        <v>0</v>
      </c>
      <c r="AZ19" s="356">
        <f t="shared" si="2"/>
        <v>3354648.4599999995</v>
      </c>
      <c r="BA19" s="356">
        <f t="shared" si="3"/>
        <v>10481.230000000447</v>
      </c>
      <c r="BB19" s="356">
        <v>187858.28</v>
      </c>
      <c r="BC19" s="356">
        <f t="shared" si="4"/>
        <v>198339.51000000045</v>
      </c>
      <c r="BD19" s="356">
        <v>0</v>
      </c>
      <c r="BE19" s="356">
        <v>0</v>
      </c>
      <c r="BF19" s="356">
        <f t="shared" si="5"/>
        <v>0</v>
      </c>
      <c r="BG19" s="356">
        <v>0</v>
      </c>
      <c r="BH19" s="356">
        <v>0</v>
      </c>
      <c r="BI19" s="356">
        <f t="shared" si="6"/>
        <v>0</v>
      </c>
      <c r="BJ19" s="356">
        <f t="shared" si="7"/>
        <v>0</v>
      </c>
      <c r="BK19" s="356">
        <v>0</v>
      </c>
      <c r="BL19" s="356">
        <f t="shared" si="8"/>
        <v>0</v>
      </c>
      <c r="BM19" s="356">
        <v>0</v>
      </c>
      <c r="BN19" s="356">
        <v>198339.51</v>
      </c>
      <c r="BO19" s="356">
        <v>0</v>
      </c>
      <c r="BP19" s="356">
        <f t="shared" si="9"/>
        <v>198339.51</v>
      </c>
      <c r="BQ19" s="356">
        <v>11616.25</v>
      </c>
      <c r="BR19" s="356">
        <v>0</v>
      </c>
      <c r="BS19" s="356">
        <v>0</v>
      </c>
      <c r="BT19" s="356">
        <f t="shared" si="10"/>
        <v>11616.25</v>
      </c>
      <c r="BU19" s="356">
        <v>0</v>
      </c>
      <c r="BV19" s="356">
        <v>2490.8000000000002</v>
      </c>
      <c r="BW19" s="356">
        <v>0</v>
      </c>
      <c r="BX19" s="356">
        <v>0</v>
      </c>
      <c r="BY19" s="356">
        <f t="shared" si="11"/>
        <v>2490.8000000000002</v>
      </c>
      <c r="BZ19" s="356">
        <f t="shared" si="12"/>
        <v>9125.4500000000007</v>
      </c>
      <c r="CA19" s="356">
        <v>0</v>
      </c>
      <c r="CB19" s="356">
        <f t="shared" si="13"/>
        <v>9125.4500000000007</v>
      </c>
      <c r="CC19" s="356">
        <v>0</v>
      </c>
      <c r="CD19" s="356">
        <v>9125.4500000000007</v>
      </c>
      <c r="CE19" s="356">
        <f t="shared" si="14"/>
        <v>9125.4500000000007</v>
      </c>
    </row>
    <row r="20" spans="1:88" s="357" customFormat="1">
      <c r="A20" s="489" t="s">
        <v>891</v>
      </c>
      <c r="B20" s="354" t="s">
        <v>540</v>
      </c>
      <c r="C20" s="355" t="s">
        <v>726</v>
      </c>
      <c r="D20" s="355" t="s">
        <v>169</v>
      </c>
      <c r="E20" s="354">
        <v>1012</v>
      </c>
      <c r="F20" s="356">
        <v>834239</v>
      </c>
      <c r="G20" s="356">
        <v>0</v>
      </c>
      <c r="H20" s="356">
        <v>14846</v>
      </c>
      <c r="I20" s="356">
        <v>0</v>
      </c>
      <c r="J20" s="356">
        <v>4484</v>
      </c>
      <c r="K20" s="356">
        <v>7048</v>
      </c>
      <c r="L20" s="356">
        <v>51037.95</v>
      </c>
      <c r="M20" s="356">
        <v>7601</v>
      </c>
      <c r="N20" s="356">
        <v>0</v>
      </c>
      <c r="O20" s="356">
        <v>0</v>
      </c>
      <c r="P20" s="356">
        <v>439</v>
      </c>
      <c r="Q20" s="356">
        <v>0</v>
      </c>
      <c r="R20" s="356">
        <v>49.9</v>
      </c>
      <c r="S20" s="356">
        <v>0</v>
      </c>
      <c r="T20" s="356">
        <v>0</v>
      </c>
      <c r="U20" s="356">
        <f t="shared" si="1"/>
        <v>919744.85</v>
      </c>
      <c r="V20" s="356">
        <v>190117.06</v>
      </c>
      <c r="W20" s="356">
        <v>0</v>
      </c>
      <c r="X20" s="356">
        <v>330019.09999999998</v>
      </c>
      <c r="Y20" s="356">
        <v>23171.200000000001</v>
      </c>
      <c r="Z20" s="356">
        <v>61240.75</v>
      </c>
      <c r="AA20" s="356">
        <v>0</v>
      </c>
      <c r="AB20" s="356">
        <v>2474.23</v>
      </c>
      <c r="AC20" s="356">
        <v>4335.8900000000003</v>
      </c>
      <c r="AD20" s="356">
        <v>5322.46</v>
      </c>
      <c r="AE20" s="356">
        <v>5618.53</v>
      </c>
      <c r="AF20" s="356">
        <v>0</v>
      </c>
      <c r="AG20" s="356">
        <v>32052.47</v>
      </c>
      <c r="AH20" s="356">
        <v>5477.58</v>
      </c>
      <c r="AI20" s="356">
        <v>2751.87</v>
      </c>
      <c r="AJ20" s="356">
        <v>4961.0600000000004</v>
      </c>
      <c r="AK20" s="356">
        <v>14695.95</v>
      </c>
      <c r="AL20" s="356">
        <v>16106.31</v>
      </c>
      <c r="AM20" s="356">
        <v>7889.95</v>
      </c>
      <c r="AN20" s="356">
        <v>35806.97</v>
      </c>
      <c r="AO20" s="356">
        <v>8463.6299999999992</v>
      </c>
      <c r="AP20" s="356">
        <v>0</v>
      </c>
      <c r="AQ20" s="356">
        <v>17942.82</v>
      </c>
      <c r="AR20" s="356">
        <v>5056.53</v>
      </c>
      <c r="AS20" s="356">
        <v>0</v>
      </c>
      <c r="AT20" s="356">
        <v>4138.8900000000003</v>
      </c>
      <c r="AU20" s="356">
        <v>34518.410000000003</v>
      </c>
      <c r="AV20" s="356">
        <v>9127.0499999999993</v>
      </c>
      <c r="AW20" s="356">
        <v>59061.46</v>
      </c>
      <c r="AX20" s="356">
        <v>0</v>
      </c>
      <c r="AY20" s="356">
        <v>0</v>
      </c>
      <c r="AZ20" s="356">
        <f t="shared" si="2"/>
        <v>880350.16999999993</v>
      </c>
      <c r="BA20" s="356">
        <f t="shared" si="3"/>
        <v>39394.680000000051</v>
      </c>
      <c r="BB20" s="356">
        <v>44172.38</v>
      </c>
      <c r="BC20" s="356">
        <f t="shared" si="4"/>
        <v>83567.060000000056</v>
      </c>
      <c r="BD20" s="356">
        <v>0</v>
      </c>
      <c r="BE20" s="356">
        <v>0</v>
      </c>
      <c r="BF20" s="356">
        <f t="shared" si="5"/>
        <v>0</v>
      </c>
      <c r="BG20" s="356">
        <v>0</v>
      </c>
      <c r="BH20" s="356">
        <v>0</v>
      </c>
      <c r="BI20" s="356">
        <f t="shared" si="6"/>
        <v>0</v>
      </c>
      <c r="BJ20" s="356">
        <f t="shared" si="7"/>
        <v>0</v>
      </c>
      <c r="BK20" s="356">
        <v>3775.4</v>
      </c>
      <c r="BL20" s="356">
        <f t="shared" si="8"/>
        <v>3775.4</v>
      </c>
      <c r="BM20" s="356">
        <v>0</v>
      </c>
      <c r="BN20" s="356">
        <v>83567.06</v>
      </c>
      <c r="BO20" s="356">
        <v>3775.4</v>
      </c>
      <c r="BP20" s="356">
        <f t="shared" si="9"/>
        <v>87342.459999999992</v>
      </c>
      <c r="BQ20" s="356">
        <v>5152</v>
      </c>
      <c r="BR20" s="356">
        <v>0</v>
      </c>
      <c r="BS20" s="356">
        <v>0</v>
      </c>
      <c r="BT20" s="356">
        <f t="shared" si="10"/>
        <v>5152</v>
      </c>
      <c r="BU20" s="356">
        <v>0</v>
      </c>
      <c r="BV20" s="356">
        <v>13808.12</v>
      </c>
      <c r="BW20" s="356">
        <v>0</v>
      </c>
      <c r="BX20" s="356">
        <v>0</v>
      </c>
      <c r="BY20" s="356">
        <f t="shared" si="11"/>
        <v>13808.12</v>
      </c>
      <c r="BZ20" s="356">
        <f t="shared" si="12"/>
        <v>-8656.1200000000008</v>
      </c>
      <c r="CA20" s="356">
        <v>37453.730000000003</v>
      </c>
      <c r="CB20" s="356">
        <f t="shared" si="13"/>
        <v>28797.61</v>
      </c>
      <c r="CC20" s="356">
        <v>0</v>
      </c>
      <c r="CD20" s="356">
        <v>28797.61</v>
      </c>
      <c r="CE20" s="356">
        <f t="shared" si="14"/>
        <v>28797.61</v>
      </c>
    </row>
    <row r="21" spans="1:88" s="357" customFormat="1">
      <c r="A21" s="489" t="s">
        <v>891</v>
      </c>
      <c r="B21" s="354" t="s">
        <v>541</v>
      </c>
      <c r="C21" s="355" t="s">
        <v>727</v>
      </c>
      <c r="D21" s="355" t="s">
        <v>171</v>
      </c>
      <c r="E21" s="354">
        <v>4100</v>
      </c>
      <c r="F21" s="356">
        <v>7129762</v>
      </c>
      <c r="G21" s="356">
        <v>1485089</v>
      </c>
      <c r="H21" s="356">
        <v>21684</v>
      </c>
      <c r="I21" s="356">
        <v>0</v>
      </c>
      <c r="J21" s="356">
        <v>539146</v>
      </c>
      <c r="K21" s="356">
        <v>73808</v>
      </c>
      <c r="L21" s="356">
        <v>126328.21</v>
      </c>
      <c r="M21" s="356">
        <v>16642.810000000001</v>
      </c>
      <c r="N21" s="356">
        <v>153127.22</v>
      </c>
      <c r="O21" s="356">
        <v>0</v>
      </c>
      <c r="P21" s="356">
        <v>70</v>
      </c>
      <c r="Q21" s="356">
        <v>0</v>
      </c>
      <c r="R21" s="356">
        <v>25</v>
      </c>
      <c r="S21" s="356">
        <v>0</v>
      </c>
      <c r="T21" s="356">
        <v>0</v>
      </c>
      <c r="U21" s="356">
        <f t="shared" si="1"/>
        <v>9545682.2400000021</v>
      </c>
      <c r="V21" s="356">
        <v>5235040.8099999996</v>
      </c>
      <c r="W21" s="356">
        <v>0</v>
      </c>
      <c r="X21" s="356">
        <v>988608.65</v>
      </c>
      <c r="Y21" s="356">
        <v>241731.42</v>
      </c>
      <c r="Z21" s="356">
        <v>593699.69999999995</v>
      </c>
      <c r="AA21" s="356">
        <v>129229.45</v>
      </c>
      <c r="AB21" s="356">
        <v>1497.68</v>
      </c>
      <c r="AC21" s="356">
        <v>134627.95000000001</v>
      </c>
      <c r="AD21" s="356">
        <v>60290.96</v>
      </c>
      <c r="AE21" s="356">
        <v>46152.31</v>
      </c>
      <c r="AF21" s="356">
        <v>26266.67</v>
      </c>
      <c r="AG21" s="356">
        <v>52986.41</v>
      </c>
      <c r="AH21" s="356">
        <v>10100.870000000001</v>
      </c>
      <c r="AI21" s="356">
        <v>10013.73</v>
      </c>
      <c r="AJ21" s="356">
        <v>8391.4699999999993</v>
      </c>
      <c r="AK21" s="356">
        <v>183611.67</v>
      </c>
      <c r="AL21" s="356">
        <v>172531.08</v>
      </c>
      <c r="AM21" s="356">
        <v>45694.44</v>
      </c>
      <c r="AN21" s="356">
        <v>289478.26</v>
      </c>
      <c r="AO21" s="356">
        <v>108437.91</v>
      </c>
      <c r="AP21" s="356">
        <v>173630.47</v>
      </c>
      <c r="AQ21" s="356">
        <v>61164.85</v>
      </c>
      <c r="AR21" s="356">
        <v>35264.32</v>
      </c>
      <c r="AS21" s="356">
        <v>227259.62</v>
      </c>
      <c r="AT21" s="356">
        <v>114048.15</v>
      </c>
      <c r="AU21" s="356">
        <v>296964.82</v>
      </c>
      <c r="AV21" s="356">
        <v>5642.5</v>
      </c>
      <c r="AW21" s="356">
        <v>77123.45</v>
      </c>
      <c r="AX21" s="356">
        <v>0</v>
      </c>
      <c r="AY21" s="356">
        <v>0</v>
      </c>
      <c r="AZ21" s="356">
        <f t="shared" si="2"/>
        <v>9329489.6199999992</v>
      </c>
      <c r="BA21" s="356">
        <f t="shared" si="3"/>
        <v>216192.62000000291</v>
      </c>
      <c r="BB21" s="356">
        <v>204201</v>
      </c>
      <c r="BC21" s="356">
        <f t="shared" si="4"/>
        <v>420393.62000000291</v>
      </c>
      <c r="BD21" s="356">
        <v>0</v>
      </c>
      <c r="BE21" s="356">
        <v>0</v>
      </c>
      <c r="BF21" s="356">
        <f t="shared" si="5"/>
        <v>0</v>
      </c>
      <c r="BG21" s="356">
        <v>0</v>
      </c>
      <c r="BH21" s="356">
        <v>0</v>
      </c>
      <c r="BI21" s="356">
        <f t="shared" si="6"/>
        <v>0</v>
      </c>
      <c r="BJ21" s="356">
        <f t="shared" si="7"/>
        <v>0</v>
      </c>
      <c r="BK21" s="356">
        <v>0</v>
      </c>
      <c r="BL21" s="356">
        <f t="shared" si="8"/>
        <v>0</v>
      </c>
      <c r="BM21" s="356">
        <v>0</v>
      </c>
      <c r="BN21" s="356">
        <v>420393.62</v>
      </c>
      <c r="BO21" s="356">
        <v>0</v>
      </c>
      <c r="BP21" s="356">
        <f t="shared" si="9"/>
        <v>420393.62</v>
      </c>
      <c r="BQ21" s="356">
        <v>30156.25</v>
      </c>
      <c r="BR21" s="356">
        <v>0</v>
      </c>
      <c r="BS21" s="356">
        <v>0</v>
      </c>
      <c r="BT21" s="356">
        <f t="shared" si="10"/>
        <v>30156.25</v>
      </c>
      <c r="BU21" s="356">
        <v>0</v>
      </c>
      <c r="BV21" s="356">
        <v>0</v>
      </c>
      <c r="BW21" s="356">
        <v>0</v>
      </c>
      <c r="BX21" s="356">
        <v>0</v>
      </c>
      <c r="BY21" s="356">
        <f t="shared" si="11"/>
        <v>0</v>
      </c>
      <c r="BZ21" s="356">
        <f t="shared" si="12"/>
        <v>30156.25</v>
      </c>
      <c r="CA21" s="356">
        <v>131</v>
      </c>
      <c r="CB21" s="356">
        <f t="shared" si="13"/>
        <v>30287.25</v>
      </c>
      <c r="CC21" s="356">
        <v>0</v>
      </c>
      <c r="CD21" s="356">
        <v>30287.25</v>
      </c>
      <c r="CE21" s="356">
        <f t="shared" si="14"/>
        <v>30287.25</v>
      </c>
    </row>
    <row r="22" spans="1:88" s="357" customFormat="1">
      <c r="A22" s="489" t="s">
        <v>891</v>
      </c>
      <c r="B22" s="354" t="s">
        <v>542</v>
      </c>
      <c r="C22" s="355" t="s">
        <v>728</v>
      </c>
      <c r="D22" s="355" t="s">
        <v>170</v>
      </c>
      <c r="E22" s="354">
        <v>2087</v>
      </c>
      <c r="F22" s="356">
        <v>2159183</v>
      </c>
      <c r="G22" s="356">
        <v>0</v>
      </c>
      <c r="H22" s="356">
        <v>204752</v>
      </c>
      <c r="I22" s="356">
        <v>0</v>
      </c>
      <c r="J22" s="356">
        <v>291798</v>
      </c>
      <c r="K22" s="356">
        <v>500</v>
      </c>
      <c r="L22" s="356">
        <v>0</v>
      </c>
      <c r="M22" s="356">
        <v>38339.589999999997</v>
      </c>
      <c r="N22" s="356">
        <v>6525.06</v>
      </c>
      <c r="O22" s="356">
        <v>47370</v>
      </c>
      <c r="P22" s="356">
        <v>0</v>
      </c>
      <c r="Q22" s="356">
        <v>16690</v>
      </c>
      <c r="R22" s="356">
        <v>0</v>
      </c>
      <c r="S22" s="356">
        <v>0</v>
      </c>
      <c r="T22" s="356">
        <v>33537</v>
      </c>
      <c r="U22" s="356">
        <f t="shared" si="1"/>
        <v>2798694.65</v>
      </c>
      <c r="V22" s="356">
        <v>1000604.09</v>
      </c>
      <c r="W22" s="356">
        <v>0</v>
      </c>
      <c r="X22" s="356">
        <v>732816.86</v>
      </c>
      <c r="Y22" s="356">
        <v>69089.55</v>
      </c>
      <c r="Z22" s="356">
        <v>117815.84</v>
      </c>
      <c r="AA22" s="356">
        <v>0</v>
      </c>
      <c r="AB22" s="356">
        <v>9131.99</v>
      </c>
      <c r="AC22" s="356">
        <v>45276.35</v>
      </c>
      <c r="AD22" s="356">
        <v>24311.84</v>
      </c>
      <c r="AE22" s="356">
        <v>35114.019999999997</v>
      </c>
      <c r="AF22" s="356">
        <v>9354.26</v>
      </c>
      <c r="AG22" s="356">
        <v>96465.24</v>
      </c>
      <c r="AH22" s="356">
        <v>8206.4699999999993</v>
      </c>
      <c r="AI22" s="356">
        <v>0</v>
      </c>
      <c r="AJ22" s="356">
        <v>5460.33</v>
      </c>
      <c r="AK22" s="356">
        <v>37672.89</v>
      </c>
      <c r="AL22" s="356">
        <v>29364.94</v>
      </c>
      <c r="AM22" s="356">
        <v>23230.01</v>
      </c>
      <c r="AN22" s="356">
        <v>100582.03</v>
      </c>
      <c r="AO22" s="356">
        <v>17032.830000000002</v>
      </c>
      <c r="AP22" s="356">
        <v>0</v>
      </c>
      <c r="AQ22" s="356">
        <v>56965.8</v>
      </c>
      <c r="AR22" s="356">
        <v>11100.6</v>
      </c>
      <c r="AS22" s="356">
        <v>4900.29</v>
      </c>
      <c r="AT22" s="356">
        <v>106454.97</v>
      </c>
      <c r="AU22" s="356">
        <v>138296.53</v>
      </c>
      <c r="AV22" s="356">
        <v>125088.02</v>
      </c>
      <c r="AW22" s="356">
        <v>37941.24</v>
      </c>
      <c r="AX22" s="356">
        <v>0</v>
      </c>
      <c r="AY22" s="356">
        <v>0</v>
      </c>
      <c r="AZ22" s="356">
        <f t="shared" si="2"/>
        <v>2842276.9900000007</v>
      </c>
      <c r="BA22" s="356">
        <f t="shared" si="3"/>
        <v>-43582.340000000782</v>
      </c>
      <c r="BB22" s="356">
        <v>182525.93</v>
      </c>
      <c r="BC22" s="356">
        <f t="shared" si="4"/>
        <v>138943.58999999921</v>
      </c>
      <c r="BD22" s="356">
        <v>0</v>
      </c>
      <c r="BE22" s="356">
        <v>0</v>
      </c>
      <c r="BF22" s="356">
        <f t="shared" si="5"/>
        <v>0</v>
      </c>
      <c r="BG22" s="356">
        <v>0</v>
      </c>
      <c r="BH22" s="356">
        <v>0</v>
      </c>
      <c r="BI22" s="356">
        <f t="shared" si="6"/>
        <v>0</v>
      </c>
      <c r="BJ22" s="356">
        <f t="shared" si="7"/>
        <v>0</v>
      </c>
      <c r="BK22" s="356">
        <v>0</v>
      </c>
      <c r="BL22" s="356">
        <f t="shared" si="8"/>
        <v>0</v>
      </c>
      <c r="BM22" s="356">
        <v>0</v>
      </c>
      <c r="BN22" s="356">
        <v>138943.59</v>
      </c>
      <c r="BO22" s="356">
        <v>0</v>
      </c>
      <c r="BP22" s="356">
        <f t="shared" si="9"/>
        <v>138943.59</v>
      </c>
      <c r="BQ22" s="356">
        <v>8293</v>
      </c>
      <c r="BR22" s="356">
        <v>0</v>
      </c>
      <c r="BS22" s="356">
        <v>0</v>
      </c>
      <c r="BT22" s="356">
        <f t="shared" si="10"/>
        <v>8293</v>
      </c>
      <c r="BU22" s="356">
        <v>0</v>
      </c>
      <c r="BV22" s="356">
        <v>0</v>
      </c>
      <c r="BW22" s="356">
        <v>0</v>
      </c>
      <c r="BX22" s="356">
        <v>0</v>
      </c>
      <c r="BY22" s="356">
        <f t="shared" si="11"/>
        <v>0</v>
      </c>
      <c r="BZ22" s="356">
        <f t="shared" si="12"/>
        <v>8293</v>
      </c>
      <c r="CA22" s="356">
        <v>22142.33</v>
      </c>
      <c r="CB22" s="356">
        <f t="shared" si="13"/>
        <v>30435.33</v>
      </c>
      <c r="CC22" s="356">
        <v>0</v>
      </c>
      <c r="CD22" s="356">
        <v>30435.33</v>
      </c>
      <c r="CE22" s="356">
        <f t="shared" si="14"/>
        <v>30435.33</v>
      </c>
    </row>
    <row r="23" spans="1:88" s="357" customFormat="1">
      <c r="A23" s="489" t="s">
        <v>891</v>
      </c>
      <c r="B23" s="354" t="s">
        <v>543</v>
      </c>
      <c r="C23" s="355" t="s">
        <v>729</v>
      </c>
      <c r="D23" s="355" t="s">
        <v>170</v>
      </c>
      <c r="E23" s="354">
        <v>2094</v>
      </c>
      <c r="F23" s="356">
        <v>1993289</v>
      </c>
      <c r="G23" s="356">
        <v>0</v>
      </c>
      <c r="H23" s="356">
        <v>24102</v>
      </c>
      <c r="I23" s="356">
        <v>0</v>
      </c>
      <c r="J23" s="356">
        <v>311401</v>
      </c>
      <c r="K23" s="356">
        <v>5300</v>
      </c>
      <c r="L23" s="356">
        <v>4610</v>
      </c>
      <c r="M23" s="356">
        <v>14714.12</v>
      </c>
      <c r="N23" s="356">
        <v>4026.76</v>
      </c>
      <c r="O23" s="356">
        <v>0</v>
      </c>
      <c r="P23" s="356">
        <v>34536.58</v>
      </c>
      <c r="Q23" s="356">
        <v>7468.68</v>
      </c>
      <c r="R23" s="356">
        <v>65.7</v>
      </c>
      <c r="S23" s="356">
        <v>0</v>
      </c>
      <c r="T23" s="356">
        <v>60316</v>
      </c>
      <c r="U23" s="356">
        <f t="shared" si="1"/>
        <v>2459829.8400000003</v>
      </c>
      <c r="V23" s="356">
        <v>909761.81</v>
      </c>
      <c r="W23" s="356">
        <v>0</v>
      </c>
      <c r="X23" s="356">
        <v>715666.45</v>
      </c>
      <c r="Y23" s="356">
        <v>73747.81</v>
      </c>
      <c r="Z23" s="356">
        <v>131722.41</v>
      </c>
      <c r="AA23" s="356">
        <v>0</v>
      </c>
      <c r="AB23" s="356">
        <v>51433.06</v>
      </c>
      <c r="AC23" s="356">
        <v>6096.93</v>
      </c>
      <c r="AD23" s="356">
        <v>5011.99</v>
      </c>
      <c r="AE23" s="356">
        <v>13830.39</v>
      </c>
      <c r="AF23" s="356">
        <v>9201.2199999999993</v>
      </c>
      <c r="AG23" s="356">
        <v>122235.06</v>
      </c>
      <c r="AH23" s="356">
        <v>3782.1</v>
      </c>
      <c r="AI23" s="356">
        <v>885.35</v>
      </c>
      <c r="AJ23" s="356">
        <v>6561.64</v>
      </c>
      <c r="AK23" s="356">
        <v>20517.34</v>
      </c>
      <c r="AL23" s="356">
        <v>28124.11</v>
      </c>
      <c r="AM23" s="356">
        <v>13617.6</v>
      </c>
      <c r="AN23" s="356">
        <v>87530.79</v>
      </c>
      <c r="AO23" s="356">
        <v>30816.81</v>
      </c>
      <c r="AP23" s="356">
        <v>0</v>
      </c>
      <c r="AQ23" s="356">
        <v>26574.3</v>
      </c>
      <c r="AR23" s="356">
        <v>10118.02</v>
      </c>
      <c r="AS23" s="356">
        <v>8112.81</v>
      </c>
      <c r="AT23" s="356">
        <v>120068.09</v>
      </c>
      <c r="AU23" s="356">
        <v>400</v>
      </c>
      <c r="AV23" s="356">
        <v>29147.67</v>
      </c>
      <c r="AW23" s="356">
        <v>37435.01</v>
      </c>
      <c r="AX23" s="356">
        <v>0</v>
      </c>
      <c r="AY23" s="356">
        <v>0</v>
      </c>
      <c r="AZ23" s="356">
        <f t="shared" si="2"/>
        <v>2462398.7699999996</v>
      </c>
      <c r="BA23" s="356">
        <f t="shared" si="3"/>
        <v>-2568.9299999992363</v>
      </c>
      <c r="BB23" s="356">
        <v>21042.2</v>
      </c>
      <c r="BC23" s="356">
        <f t="shared" si="4"/>
        <v>18473.270000000764</v>
      </c>
      <c r="BD23" s="356">
        <v>0</v>
      </c>
      <c r="BE23" s="356">
        <v>0</v>
      </c>
      <c r="BF23" s="356">
        <f t="shared" si="5"/>
        <v>0</v>
      </c>
      <c r="BG23" s="356">
        <v>0</v>
      </c>
      <c r="BH23" s="356">
        <v>0</v>
      </c>
      <c r="BI23" s="356">
        <f t="shared" si="6"/>
        <v>0</v>
      </c>
      <c r="BJ23" s="356">
        <f t="shared" si="7"/>
        <v>0</v>
      </c>
      <c r="BK23" s="356">
        <v>0</v>
      </c>
      <c r="BL23" s="356">
        <f t="shared" si="8"/>
        <v>0</v>
      </c>
      <c r="BM23" s="356">
        <v>0</v>
      </c>
      <c r="BN23" s="356">
        <v>18473.27</v>
      </c>
      <c r="BO23" s="356">
        <v>0</v>
      </c>
      <c r="BP23" s="356">
        <f t="shared" si="9"/>
        <v>18473.27</v>
      </c>
      <c r="BQ23" s="356">
        <v>9231.25</v>
      </c>
      <c r="BR23" s="356">
        <v>0</v>
      </c>
      <c r="BS23" s="356">
        <v>0</v>
      </c>
      <c r="BT23" s="356">
        <f t="shared" si="10"/>
        <v>9231.25</v>
      </c>
      <c r="BU23" s="356">
        <v>0</v>
      </c>
      <c r="BV23" s="356">
        <v>3690.02</v>
      </c>
      <c r="BW23" s="356">
        <v>0</v>
      </c>
      <c r="BX23" s="356">
        <v>0</v>
      </c>
      <c r="BY23" s="356">
        <f t="shared" si="11"/>
        <v>3690.02</v>
      </c>
      <c r="BZ23" s="356">
        <f t="shared" si="12"/>
        <v>5541.23</v>
      </c>
      <c r="CA23" s="356">
        <v>0</v>
      </c>
      <c r="CB23" s="356">
        <f t="shared" si="13"/>
        <v>5541.23</v>
      </c>
      <c r="CC23" s="356">
        <v>0</v>
      </c>
      <c r="CD23" s="356">
        <v>5541.15</v>
      </c>
      <c r="CE23" s="356">
        <f t="shared" si="14"/>
        <v>5541.15</v>
      </c>
    </row>
    <row r="24" spans="1:88" s="357" customFormat="1">
      <c r="A24" s="489" t="s">
        <v>891</v>
      </c>
      <c r="B24" s="354" t="s">
        <v>354</v>
      </c>
      <c r="C24" s="355" t="s">
        <v>224</v>
      </c>
      <c r="D24" s="355" t="s">
        <v>220</v>
      </c>
      <c r="E24" s="354">
        <v>1104</v>
      </c>
      <c r="F24" s="356">
        <v>501000</v>
      </c>
      <c r="G24" s="356">
        <v>0</v>
      </c>
      <c r="H24" s="356">
        <v>476240</v>
      </c>
      <c r="I24" s="356">
        <v>0</v>
      </c>
      <c r="J24" s="356">
        <v>6075</v>
      </c>
      <c r="K24" s="356">
        <v>6262</v>
      </c>
      <c r="L24" s="356">
        <v>3500</v>
      </c>
      <c r="M24" s="356">
        <v>595.74</v>
      </c>
      <c r="N24" s="356">
        <v>3762.04</v>
      </c>
      <c r="O24" s="356">
        <v>8250.9</v>
      </c>
      <c r="P24" s="356">
        <v>0</v>
      </c>
      <c r="Q24" s="356">
        <v>15</v>
      </c>
      <c r="R24" s="356">
        <v>722</v>
      </c>
      <c r="S24" s="356">
        <v>0</v>
      </c>
      <c r="T24" s="356">
        <v>0</v>
      </c>
      <c r="U24" s="356">
        <f t="shared" si="1"/>
        <v>1006422.68</v>
      </c>
      <c r="V24" s="356">
        <v>640142.76</v>
      </c>
      <c r="W24" s="356">
        <v>0</v>
      </c>
      <c r="X24" s="356">
        <v>137013.19</v>
      </c>
      <c r="Y24" s="356">
        <v>23803.62</v>
      </c>
      <c r="Z24" s="356">
        <v>77699.63</v>
      </c>
      <c r="AA24" s="356">
        <v>0</v>
      </c>
      <c r="AB24" s="356">
        <v>0</v>
      </c>
      <c r="AC24" s="356">
        <v>4392.05</v>
      </c>
      <c r="AD24" s="356">
        <v>7141.51</v>
      </c>
      <c r="AE24" s="356">
        <v>13500</v>
      </c>
      <c r="AF24" s="356">
        <v>2163.84</v>
      </c>
      <c r="AG24" s="356">
        <v>4770.99</v>
      </c>
      <c r="AH24" s="356">
        <v>2362.79</v>
      </c>
      <c r="AI24" s="356">
        <v>1492.94</v>
      </c>
      <c r="AJ24" s="356">
        <v>1121.54</v>
      </c>
      <c r="AK24" s="356">
        <v>11194.65</v>
      </c>
      <c r="AL24" s="356">
        <v>11883</v>
      </c>
      <c r="AM24" s="356">
        <v>4732.41</v>
      </c>
      <c r="AN24" s="356">
        <v>27845.43</v>
      </c>
      <c r="AO24" s="356">
        <v>14015.57</v>
      </c>
      <c r="AP24" s="356">
        <v>0</v>
      </c>
      <c r="AQ24" s="356">
        <v>11058.1</v>
      </c>
      <c r="AR24" s="356">
        <v>1283.42</v>
      </c>
      <c r="AS24" s="356">
        <v>0</v>
      </c>
      <c r="AT24" s="356">
        <v>5601.89</v>
      </c>
      <c r="AU24" s="356">
        <v>8520.83</v>
      </c>
      <c r="AV24" s="356">
        <v>7824.99</v>
      </c>
      <c r="AW24" s="356">
        <v>13913.74</v>
      </c>
      <c r="AX24" s="356">
        <v>0</v>
      </c>
      <c r="AY24" s="356">
        <v>0</v>
      </c>
      <c r="AZ24" s="356">
        <f t="shared" si="2"/>
        <v>1033478.89</v>
      </c>
      <c r="BA24" s="356">
        <f t="shared" si="3"/>
        <v>-27056.209999999963</v>
      </c>
      <c r="BB24" s="356">
        <v>78791.88</v>
      </c>
      <c r="BC24" s="356">
        <f t="shared" si="4"/>
        <v>51735.670000000042</v>
      </c>
      <c r="BD24" s="356">
        <v>0</v>
      </c>
      <c r="BE24" s="356">
        <v>0</v>
      </c>
      <c r="BF24" s="356">
        <f t="shared" si="5"/>
        <v>0</v>
      </c>
      <c r="BG24" s="356">
        <v>0</v>
      </c>
      <c r="BH24" s="356">
        <v>0</v>
      </c>
      <c r="BI24" s="356">
        <f t="shared" si="6"/>
        <v>0</v>
      </c>
      <c r="BJ24" s="356">
        <f t="shared" si="7"/>
        <v>0</v>
      </c>
      <c r="BK24" s="356">
        <v>0</v>
      </c>
      <c r="BL24" s="356">
        <f t="shared" si="8"/>
        <v>0</v>
      </c>
      <c r="BM24" s="356">
        <v>0</v>
      </c>
      <c r="BN24" s="356">
        <v>51735.67</v>
      </c>
      <c r="BO24" s="356">
        <v>0</v>
      </c>
      <c r="BP24" s="356">
        <f t="shared" si="9"/>
        <v>51735.67</v>
      </c>
      <c r="BQ24" s="356">
        <v>4168.75</v>
      </c>
      <c r="BR24" s="356">
        <v>0</v>
      </c>
      <c r="BS24" s="356">
        <v>0</v>
      </c>
      <c r="BT24" s="356">
        <f t="shared" si="10"/>
        <v>4168.75</v>
      </c>
      <c r="BU24" s="356">
        <v>0</v>
      </c>
      <c r="BV24" s="356">
        <v>3696.49</v>
      </c>
      <c r="BW24" s="356">
        <v>0</v>
      </c>
      <c r="BX24" s="356">
        <v>13816.47</v>
      </c>
      <c r="BY24" s="356">
        <f t="shared" si="11"/>
        <v>17512.96</v>
      </c>
      <c r="BZ24" s="356">
        <f t="shared" si="12"/>
        <v>-13344.21</v>
      </c>
      <c r="CA24" s="356">
        <v>23781.87</v>
      </c>
      <c r="CB24" s="356">
        <f t="shared" si="13"/>
        <v>10437.66</v>
      </c>
      <c r="CC24" s="356">
        <v>10437.66</v>
      </c>
      <c r="CD24" s="356">
        <v>0</v>
      </c>
      <c r="CE24" s="356">
        <f t="shared" si="14"/>
        <v>10437.66</v>
      </c>
    </row>
    <row r="25" spans="1:88" s="358" customFormat="1">
      <c r="A25" s="489" t="s">
        <v>891</v>
      </c>
      <c r="B25" s="354" t="s">
        <v>147</v>
      </c>
      <c r="C25" s="355" t="s">
        <v>174</v>
      </c>
      <c r="D25" s="355" t="s">
        <v>173</v>
      </c>
      <c r="E25" s="354">
        <v>7031</v>
      </c>
      <c r="F25" s="356">
        <v>2207589</v>
      </c>
      <c r="G25" s="356">
        <v>0</v>
      </c>
      <c r="H25" s="356">
        <v>2121618.6800000002</v>
      </c>
      <c r="I25" s="356">
        <v>0</v>
      </c>
      <c r="J25" s="356">
        <v>119074</v>
      </c>
      <c r="K25" s="356">
        <v>31961</v>
      </c>
      <c r="L25" s="356">
        <v>48737.48</v>
      </c>
      <c r="M25" s="356">
        <v>14505.8</v>
      </c>
      <c r="N25" s="356">
        <v>20782.150000000001</v>
      </c>
      <c r="O25" s="356">
        <v>42167.5</v>
      </c>
      <c r="P25" s="356">
        <v>0</v>
      </c>
      <c r="Q25" s="356">
        <v>2004.11</v>
      </c>
      <c r="R25" s="356">
        <v>1953.66</v>
      </c>
      <c r="S25" s="356">
        <v>0</v>
      </c>
      <c r="T25" s="356">
        <v>33407</v>
      </c>
      <c r="U25" s="356">
        <f t="shared" si="1"/>
        <v>4643800.3800000008</v>
      </c>
      <c r="V25" s="356">
        <v>1380199.12</v>
      </c>
      <c r="W25" s="356">
        <v>0</v>
      </c>
      <c r="X25" s="356">
        <v>1812127.17</v>
      </c>
      <c r="Y25" s="356">
        <v>130318.16</v>
      </c>
      <c r="Z25" s="356">
        <v>211929.69</v>
      </c>
      <c r="AA25" s="356">
        <v>81256.98</v>
      </c>
      <c r="AB25" s="356">
        <v>189180.88</v>
      </c>
      <c r="AC25" s="356">
        <v>50063.360000000001</v>
      </c>
      <c r="AD25" s="356">
        <v>27699.38</v>
      </c>
      <c r="AE25" s="356">
        <v>40000</v>
      </c>
      <c r="AF25" s="356">
        <v>8111.81</v>
      </c>
      <c r="AG25" s="356">
        <v>34486.449999999997</v>
      </c>
      <c r="AH25" s="356">
        <v>17230.240000000002</v>
      </c>
      <c r="AI25" s="356">
        <v>72203.490000000005</v>
      </c>
      <c r="AJ25" s="356">
        <v>4913.75</v>
      </c>
      <c r="AK25" s="356">
        <v>70107.66</v>
      </c>
      <c r="AL25" s="356">
        <v>0</v>
      </c>
      <c r="AM25" s="356">
        <v>66284.460000000006</v>
      </c>
      <c r="AN25" s="356">
        <v>66792.539999999994</v>
      </c>
      <c r="AO25" s="356">
        <v>41248.410000000003</v>
      </c>
      <c r="AP25" s="356">
        <v>0</v>
      </c>
      <c r="AQ25" s="356">
        <v>34344.92</v>
      </c>
      <c r="AR25" s="356">
        <v>7800.08</v>
      </c>
      <c r="AS25" s="356">
        <v>38177.19</v>
      </c>
      <c r="AT25" s="356">
        <v>34663.33</v>
      </c>
      <c r="AU25" s="356">
        <v>76466.259999999995</v>
      </c>
      <c r="AV25" s="356">
        <v>30183.15</v>
      </c>
      <c r="AW25" s="356">
        <v>61754.080000000002</v>
      </c>
      <c r="AX25" s="356">
        <v>0</v>
      </c>
      <c r="AY25" s="356">
        <v>39413.83</v>
      </c>
      <c r="AZ25" s="356">
        <f t="shared" si="2"/>
        <v>4626956.3900000015</v>
      </c>
      <c r="BA25" s="356">
        <f t="shared" si="3"/>
        <v>16843.989999999292</v>
      </c>
      <c r="BB25" s="356">
        <v>91178.03</v>
      </c>
      <c r="BC25" s="356">
        <f t="shared" si="4"/>
        <v>108022.01999999929</v>
      </c>
      <c r="BD25" s="356">
        <v>0</v>
      </c>
      <c r="BE25" s="356">
        <v>10066.780000000001</v>
      </c>
      <c r="BF25" s="356">
        <f t="shared" si="5"/>
        <v>10066.780000000001</v>
      </c>
      <c r="BG25" s="356">
        <v>14162.42</v>
      </c>
      <c r="BH25" s="356">
        <v>34.08</v>
      </c>
      <c r="BI25" s="356">
        <f t="shared" si="6"/>
        <v>14196.5</v>
      </c>
      <c r="BJ25" s="356">
        <f t="shared" si="7"/>
        <v>-4129.7199999999993</v>
      </c>
      <c r="BK25" s="356">
        <v>12973.64</v>
      </c>
      <c r="BL25" s="356">
        <f t="shared" si="8"/>
        <v>8843.92</v>
      </c>
      <c r="BM25" s="356">
        <v>0</v>
      </c>
      <c r="BN25" s="356">
        <v>108022.02</v>
      </c>
      <c r="BO25" s="356">
        <v>8843.92</v>
      </c>
      <c r="BP25" s="356">
        <f t="shared" si="9"/>
        <v>116865.94</v>
      </c>
      <c r="BQ25" s="356">
        <v>10210</v>
      </c>
      <c r="BR25" s="356">
        <v>0</v>
      </c>
      <c r="BS25" s="356">
        <v>39413.83</v>
      </c>
      <c r="BT25" s="356">
        <f t="shared" si="10"/>
        <v>49623.83</v>
      </c>
      <c r="BU25" s="356">
        <v>0</v>
      </c>
      <c r="BV25" s="356">
        <v>42088.09</v>
      </c>
      <c r="BW25" s="356">
        <v>14895</v>
      </c>
      <c r="BX25" s="356">
        <v>5080.3999999999996</v>
      </c>
      <c r="BY25" s="356">
        <f t="shared" si="11"/>
        <v>62063.49</v>
      </c>
      <c r="BZ25" s="356">
        <f t="shared" si="12"/>
        <v>-12439.659999999996</v>
      </c>
      <c r="CA25" s="356">
        <v>12439.66</v>
      </c>
      <c r="CB25" s="356">
        <f t="shared" si="13"/>
        <v>0</v>
      </c>
      <c r="CC25" s="356">
        <v>0</v>
      </c>
      <c r="CD25" s="356">
        <v>0</v>
      </c>
      <c r="CE25" s="356">
        <f t="shared" si="14"/>
        <v>0</v>
      </c>
      <c r="CF25" s="357"/>
      <c r="CG25" s="357"/>
      <c r="CH25" s="357"/>
      <c r="CI25" s="357"/>
      <c r="CJ25" s="357"/>
    </row>
    <row r="26" spans="1:88" s="357" customFormat="1">
      <c r="A26" s="489" t="s">
        <v>891</v>
      </c>
      <c r="B26" s="354" t="s">
        <v>546</v>
      </c>
      <c r="C26" s="355" t="s">
        <v>732</v>
      </c>
      <c r="D26" s="355" t="s">
        <v>170</v>
      </c>
      <c r="E26" s="354">
        <v>2015</v>
      </c>
      <c r="F26" s="356">
        <v>942320</v>
      </c>
      <c r="G26" s="356">
        <v>0</v>
      </c>
      <c r="H26" s="356">
        <v>8860</v>
      </c>
      <c r="I26" s="356">
        <v>0</v>
      </c>
      <c r="J26" s="356">
        <v>93060</v>
      </c>
      <c r="K26" s="356">
        <v>7447</v>
      </c>
      <c r="L26" s="356">
        <v>36200</v>
      </c>
      <c r="M26" s="356">
        <v>18145.45</v>
      </c>
      <c r="N26" s="356">
        <v>4000.81</v>
      </c>
      <c r="O26" s="356">
        <v>3200</v>
      </c>
      <c r="P26" s="356">
        <v>0</v>
      </c>
      <c r="Q26" s="356">
        <v>10559.29</v>
      </c>
      <c r="R26" s="356">
        <v>991.03</v>
      </c>
      <c r="S26" s="356">
        <v>0</v>
      </c>
      <c r="T26" s="356">
        <v>46886</v>
      </c>
      <c r="U26" s="356">
        <f t="shared" si="1"/>
        <v>1171669.58</v>
      </c>
      <c r="V26" s="356">
        <v>450198</v>
      </c>
      <c r="W26" s="356">
        <v>0</v>
      </c>
      <c r="X26" s="356">
        <v>228454.85</v>
      </c>
      <c r="Y26" s="356">
        <v>34793.79</v>
      </c>
      <c r="Z26" s="356">
        <v>73759.149999999994</v>
      </c>
      <c r="AA26" s="356">
        <v>0</v>
      </c>
      <c r="AB26" s="356">
        <v>11297.51</v>
      </c>
      <c r="AC26" s="356">
        <v>4662.55</v>
      </c>
      <c r="AD26" s="356">
        <v>13449.49</v>
      </c>
      <c r="AE26" s="356">
        <v>12274.53</v>
      </c>
      <c r="AF26" s="356">
        <v>4502.59</v>
      </c>
      <c r="AG26" s="356">
        <v>15915.44</v>
      </c>
      <c r="AH26" s="356">
        <v>2541</v>
      </c>
      <c r="AI26" s="356">
        <v>0</v>
      </c>
      <c r="AJ26" s="356">
        <v>4539.3599999999997</v>
      </c>
      <c r="AK26" s="356">
        <v>19216.740000000002</v>
      </c>
      <c r="AL26" s="356">
        <v>14217.98</v>
      </c>
      <c r="AM26" s="356">
        <v>15521.59</v>
      </c>
      <c r="AN26" s="356">
        <v>38819.33</v>
      </c>
      <c r="AO26" s="356">
        <v>21165.42</v>
      </c>
      <c r="AP26" s="356">
        <v>0</v>
      </c>
      <c r="AQ26" s="356">
        <v>9231.4</v>
      </c>
      <c r="AR26" s="356">
        <v>4370.76</v>
      </c>
      <c r="AS26" s="356">
        <v>2984.57</v>
      </c>
      <c r="AT26" s="356">
        <v>78251.55</v>
      </c>
      <c r="AU26" s="356">
        <v>1166.74</v>
      </c>
      <c r="AV26" s="356">
        <v>56898.51</v>
      </c>
      <c r="AW26" s="356">
        <v>33709.050000000003</v>
      </c>
      <c r="AX26" s="356">
        <v>0</v>
      </c>
      <c r="AY26" s="356">
        <v>244</v>
      </c>
      <c r="AZ26" s="356">
        <f t="shared" si="2"/>
        <v>1152185.8999999999</v>
      </c>
      <c r="BA26" s="356">
        <f t="shared" si="3"/>
        <v>19483.680000000168</v>
      </c>
      <c r="BB26" s="356">
        <v>58569</v>
      </c>
      <c r="BC26" s="356">
        <f t="shared" si="4"/>
        <v>78052.680000000168</v>
      </c>
      <c r="BD26" s="356">
        <v>0</v>
      </c>
      <c r="BE26" s="356">
        <v>0</v>
      </c>
      <c r="BF26" s="356">
        <f t="shared" si="5"/>
        <v>0</v>
      </c>
      <c r="BG26" s="356">
        <v>0</v>
      </c>
      <c r="BH26" s="356">
        <v>0</v>
      </c>
      <c r="BI26" s="356">
        <f t="shared" si="6"/>
        <v>0</v>
      </c>
      <c r="BJ26" s="356">
        <f t="shared" si="7"/>
        <v>0</v>
      </c>
      <c r="BK26" s="356">
        <v>0</v>
      </c>
      <c r="BL26" s="356">
        <f t="shared" si="8"/>
        <v>0</v>
      </c>
      <c r="BM26" s="356">
        <v>0</v>
      </c>
      <c r="BN26" s="356">
        <v>78052.679999999993</v>
      </c>
      <c r="BO26" s="356">
        <v>0</v>
      </c>
      <c r="BP26" s="356">
        <f t="shared" si="9"/>
        <v>78052.679999999993</v>
      </c>
      <c r="BQ26" s="356">
        <v>6272.5</v>
      </c>
      <c r="BR26" s="356">
        <v>5000</v>
      </c>
      <c r="BS26" s="356">
        <v>244</v>
      </c>
      <c r="BT26" s="356">
        <f t="shared" si="10"/>
        <v>11516.5</v>
      </c>
      <c r="BU26" s="356">
        <v>0</v>
      </c>
      <c r="BV26" s="356">
        <v>23023.55</v>
      </c>
      <c r="BW26" s="356">
        <v>0</v>
      </c>
      <c r="BX26" s="356">
        <v>0</v>
      </c>
      <c r="BY26" s="356">
        <f t="shared" si="11"/>
        <v>23023.55</v>
      </c>
      <c r="BZ26" s="356">
        <f t="shared" si="12"/>
        <v>-11507.05</v>
      </c>
      <c r="CA26" s="356">
        <v>11507.5</v>
      </c>
      <c r="CB26" s="356">
        <f t="shared" si="13"/>
        <v>0.4500000000007276</v>
      </c>
      <c r="CC26" s="356">
        <v>0</v>
      </c>
      <c r="CD26" s="356">
        <v>0.45</v>
      </c>
      <c r="CE26" s="356">
        <f t="shared" si="14"/>
        <v>0.45</v>
      </c>
    </row>
    <row r="27" spans="1:88" s="357" customFormat="1">
      <c r="A27" s="489" t="s">
        <v>891</v>
      </c>
      <c r="B27" s="354" t="s">
        <v>548</v>
      </c>
      <c r="C27" s="355" t="s">
        <v>734</v>
      </c>
      <c r="D27" s="355" t="s">
        <v>170</v>
      </c>
      <c r="E27" s="354">
        <v>2110</v>
      </c>
      <c r="F27" s="356">
        <v>1626237</v>
      </c>
      <c r="G27" s="356">
        <v>0</v>
      </c>
      <c r="H27" s="356">
        <v>39990</v>
      </c>
      <c r="I27" s="356">
        <v>0</v>
      </c>
      <c r="J27" s="356">
        <v>130526</v>
      </c>
      <c r="K27" s="356">
        <v>0</v>
      </c>
      <c r="L27" s="356">
        <v>6259.4</v>
      </c>
      <c r="M27" s="356">
        <v>20214.78</v>
      </c>
      <c r="N27" s="356">
        <v>2929.62</v>
      </c>
      <c r="O27" s="356">
        <v>5177</v>
      </c>
      <c r="P27" s="356">
        <v>0</v>
      </c>
      <c r="Q27" s="356">
        <v>35450.449999999997</v>
      </c>
      <c r="R27" s="356">
        <v>2029.08</v>
      </c>
      <c r="S27" s="356">
        <v>0</v>
      </c>
      <c r="T27" s="356">
        <v>73998</v>
      </c>
      <c r="U27" s="356">
        <f t="shared" si="1"/>
        <v>1942811.33</v>
      </c>
      <c r="V27" s="356">
        <v>944074.07</v>
      </c>
      <c r="W27" s="356">
        <v>0</v>
      </c>
      <c r="X27" s="356">
        <v>311285.53000000003</v>
      </c>
      <c r="Y27" s="356">
        <v>65711.199999999997</v>
      </c>
      <c r="Z27" s="356">
        <v>94464.23</v>
      </c>
      <c r="AA27" s="356">
        <v>0</v>
      </c>
      <c r="AB27" s="356">
        <v>8885.52</v>
      </c>
      <c r="AC27" s="356">
        <v>7154.37</v>
      </c>
      <c r="AD27" s="356">
        <v>19823.080000000002</v>
      </c>
      <c r="AE27" s="356">
        <v>13381.14</v>
      </c>
      <c r="AF27" s="356">
        <v>18076.47</v>
      </c>
      <c r="AG27" s="356">
        <v>21161.01</v>
      </c>
      <c r="AH27" s="356">
        <v>11236.49</v>
      </c>
      <c r="AI27" s="356">
        <v>2036.16</v>
      </c>
      <c r="AJ27" s="356">
        <v>10001.459999999999</v>
      </c>
      <c r="AK27" s="356">
        <v>26532.62</v>
      </c>
      <c r="AL27" s="356">
        <v>30074.48</v>
      </c>
      <c r="AM27" s="356">
        <v>11475.11</v>
      </c>
      <c r="AN27" s="356">
        <v>111377.04</v>
      </c>
      <c r="AO27" s="356">
        <v>9001.52</v>
      </c>
      <c r="AP27" s="356">
        <v>0</v>
      </c>
      <c r="AQ27" s="356">
        <v>11568.79</v>
      </c>
      <c r="AR27" s="356">
        <v>9123.99</v>
      </c>
      <c r="AS27" s="356">
        <v>0</v>
      </c>
      <c r="AT27" s="356">
        <v>103680.89</v>
      </c>
      <c r="AU27" s="356">
        <v>67198.47</v>
      </c>
      <c r="AV27" s="356">
        <v>36010.36</v>
      </c>
      <c r="AW27" s="356">
        <v>27280.46</v>
      </c>
      <c r="AX27" s="356">
        <v>0</v>
      </c>
      <c r="AY27" s="356">
        <v>0</v>
      </c>
      <c r="AZ27" s="356">
        <f t="shared" si="2"/>
        <v>1970614.4600000002</v>
      </c>
      <c r="BA27" s="356">
        <f t="shared" si="3"/>
        <v>-27803.130000000121</v>
      </c>
      <c r="BB27" s="356">
        <v>102946.65</v>
      </c>
      <c r="BC27" s="356">
        <f t="shared" si="4"/>
        <v>75143.519999999873</v>
      </c>
      <c r="BD27" s="356">
        <v>0</v>
      </c>
      <c r="BE27" s="356">
        <v>0</v>
      </c>
      <c r="BF27" s="356">
        <f t="shared" si="5"/>
        <v>0</v>
      </c>
      <c r="BG27" s="356">
        <v>0</v>
      </c>
      <c r="BH27" s="356">
        <v>0</v>
      </c>
      <c r="BI27" s="356">
        <f t="shared" si="6"/>
        <v>0</v>
      </c>
      <c r="BJ27" s="356">
        <f t="shared" si="7"/>
        <v>0</v>
      </c>
      <c r="BK27" s="356">
        <v>0</v>
      </c>
      <c r="BL27" s="356">
        <f t="shared" si="8"/>
        <v>0</v>
      </c>
      <c r="BM27" s="356">
        <v>0</v>
      </c>
      <c r="BN27" s="356">
        <v>75143.520000000004</v>
      </c>
      <c r="BO27" s="356">
        <v>0</v>
      </c>
      <c r="BP27" s="356">
        <f t="shared" si="9"/>
        <v>75143.520000000004</v>
      </c>
      <c r="BQ27" s="356">
        <v>8954.5</v>
      </c>
      <c r="BR27" s="356">
        <v>0</v>
      </c>
      <c r="BS27" s="356">
        <v>0</v>
      </c>
      <c r="BT27" s="356">
        <f t="shared" si="10"/>
        <v>8954.5</v>
      </c>
      <c r="BU27" s="356">
        <v>0</v>
      </c>
      <c r="BV27" s="356">
        <v>0</v>
      </c>
      <c r="BW27" s="356">
        <v>0</v>
      </c>
      <c r="BX27" s="356">
        <v>0</v>
      </c>
      <c r="BY27" s="356">
        <f t="shared" si="11"/>
        <v>0</v>
      </c>
      <c r="BZ27" s="356">
        <f t="shared" si="12"/>
        <v>8954.5</v>
      </c>
      <c r="CA27" s="356">
        <v>43240.32</v>
      </c>
      <c r="CB27" s="356">
        <f t="shared" si="13"/>
        <v>52194.82</v>
      </c>
      <c r="CC27" s="356">
        <v>0</v>
      </c>
      <c r="CD27" s="356">
        <v>52194.82</v>
      </c>
      <c r="CE27" s="356">
        <f t="shared" si="14"/>
        <v>52194.82</v>
      </c>
    </row>
    <row r="28" spans="1:88" s="357" customFormat="1">
      <c r="A28" s="489" t="s">
        <v>891</v>
      </c>
      <c r="B28" s="354" t="s">
        <v>549</v>
      </c>
      <c r="C28" s="355" t="s">
        <v>735</v>
      </c>
      <c r="D28" s="355" t="s">
        <v>170</v>
      </c>
      <c r="E28" s="354">
        <v>2111</v>
      </c>
      <c r="F28" s="356">
        <v>1727901</v>
      </c>
      <c r="G28" s="356">
        <v>0</v>
      </c>
      <c r="H28" s="356">
        <v>164262</v>
      </c>
      <c r="I28" s="356">
        <v>0</v>
      </c>
      <c r="J28" s="356">
        <v>81568</v>
      </c>
      <c r="K28" s="356">
        <v>2500</v>
      </c>
      <c r="L28" s="356">
        <v>0</v>
      </c>
      <c r="M28" s="356">
        <v>62108</v>
      </c>
      <c r="N28" s="356">
        <v>26836.23</v>
      </c>
      <c r="O28" s="356">
        <v>0</v>
      </c>
      <c r="P28" s="356">
        <v>1322</v>
      </c>
      <c r="Q28" s="356">
        <v>10555</v>
      </c>
      <c r="R28" s="356">
        <v>5000</v>
      </c>
      <c r="S28" s="356">
        <v>0</v>
      </c>
      <c r="T28" s="356">
        <v>75123</v>
      </c>
      <c r="U28" s="356">
        <f t="shared" si="1"/>
        <v>2157175.23</v>
      </c>
      <c r="V28" s="356">
        <v>985504.34</v>
      </c>
      <c r="W28" s="356">
        <v>0</v>
      </c>
      <c r="X28" s="356">
        <v>569763.36</v>
      </c>
      <c r="Y28" s="356">
        <v>69263.22</v>
      </c>
      <c r="Z28" s="356">
        <v>111870.56</v>
      </c>
      <c r="AA28" s="356">
        <v>0</v>
      </c>
      <c r="AB28" s="356">
        <v>33906.71</v>
      </c>
      <c r="AC28" s="356">
        <v>11762.75</v>
      </c>
      <c r="AD28" s="356">
        <v>14406.56</v>
      </c>
      <c r="AE28" s="356">
        <v>13157</v>
      </c>
      <c r="AF28" s="356">
        <v>8527.0499999999993</v>
      </c>
      <c r="AG28" s="356">
        <v>28275.56</v>
      </c>
      <c r="AH28" s="356">
        <v>14245.46</v>
      </c>
      <c r="AI28" s="356">
        <v>0</v>
      </c>
      <c r="AJ28" s="356">
        <v>4671</v>
      </c>
      <c r="AK28" s="356">
        <v>25607.98</v>
      </c>
      <c r="AL28" s="356">
        <v>27679.22</v>
      </c>
      <c r="AM28" s="356">
        <v>9658.2099999999991</v>
      </c>
      <c r="AN28" s="356">
        <v>56486.76</v>
      </c>
      <c r="AO28" s="356">
        <v>15159</v>
      </c>
      <c r="AP28" s="356">
        <v>0</v>
      </c>
      <c r="AQ28" s="356">
        <v>41054.5</v>
      </c>
      <c r="AR28" s="356">
        <v>10573.59</v>
      </c>
      <c r="AS28" s="356">
        <v>0</v>
      </c>
      <c r="AT28" s="356">
        <v>94236.64</v>
      </c>
      <c r="AU28" s="356">
        <v>310</v>
      </c>
      <c r="AV28" s="356">
        <v>3742</v>
      </c>
      <c r="AW28" s="356">
        <v>30958.28</v>
      </c>
      <c r="AX28" s="356">
        <v>0</v>
      </c>
      <c r="AY28" s="356">
        <v>0</v>
      </c>
      <c r="AZ28" s="356">
        <f t="shared" si="2"/>
        <v>2180819.75</v>
      </c>
      <c r="BA28" s="356">
        <f t="shared" si="3"/>
        <v>-23644.520000000019</v>
      </c>
      <c r="BB28" s="356">
        <v>103321.26</v>
      </c>
      <c r="BC28" s="356">
        <f t="shared" si="4"/>
        <v>79676.739999999976</v>
      </c>
      <c r="BD28" s="356">
        <v>0</v>
      </c>
      <c r="BE28" s="356">
        <v>0</v>
      </c>
      <c r="BF28" s="356">
        <f t="shared" si="5"/>
        <v>0</v>
      </c>
      <c r="BG28" s="356">
        <v>0</v>
      </c>
      <c r="BH28" s="356">
        <v>0</v>
      </c>
      <c r="BI28" s="356">
        <f t="shared" si="6"/>
        <v>0</v>
      </c>
      <c r="BJ28" s="356">
        <f t="shared" si="7"/>
        <v>0</v>
      </c>
      <c r="BK28" s="356">
        <v>0</v>
      </c>
      <c r="BL28" s="356">
        <f t="shared" si="8"/>
        <v>0</v>
      </c>
      <c r="BM28" s="356">
        <v>0</v>
      </c>
      <c r="BN28" s="356">
        <v>79676.740000000005</v>
      </c>
      <c r="BO28" s="356">
        <v>0</v>
      </c>
      <c r="BP28" s="356">
        <f t="shared" si="9"/>
        <v>79676.740000000005</v>
      </c>
      <c r="BQ28" s="356">
        <v>9186.25</v>
      </c>
      <c r="BR28" s="356">
        <v>0</v>
      </c>
      <c r="BS28" s="356">
        <v>0</v>
      </c>
      <c r="BT28" s="356">
        <f t="shared" si="10"/>
        <v>9186.25</v>
      </c>
      <c r="BU28" s="356">
        <v>0</v>
      </c>
      <c r="BV28" s="356">
        <v>20457.34</v>
      </c>
      <c r="BW28" s="356">
        <v>0</v>
      </c>
      <c r="BX28" s="356">
        <v>0</v>
      </c>
      <c r="BY28" s="356">
        <f t="shared" si="11"/>
        <v>20457.34</v>
      </c>
      <c r="BZ28" s="356">
        <f t="shared" si="12"/>
        <v>-11271.09</v>
      </c>
      <c r="CA28" s="356">
        <v>18121.12</v>
      </c>
      <c r="CB28" s="356">
        <f t="shared" si="13"/>
        <v>6850.0299999999988</v>
      </c>
      <c r="CC28" s="356">
        <v>4286.63</v>
      </c>
      <c r="CD28" s="356">
        <v>2563.4</v>
      </c>
      <c r="CE28" s="356">
        <f t="shared" si="14"/>
        <v>6850.0300000000007</v>
      </c>
    </row>
    <row r="29" spans="1:88" s="357" customFormat="1">
      <c r="A29" s="489" t="s">
        <v>891</v>
      </c>
      <c r="B29" s="354" t="s">
        <v>550</v>
      </c>
      <c r="C29" s="355" t="s">
        <v>736</v>
      </c>
      <c r="D29" s="355" t="s">
        <v>170</v>
      </c>
      <c r="E29" s="354">
        <v>2024</v>
      </c>
      <c r="F29" s="356">
        <v>2785323</v>
      </c>
      <c r="G29" s="356">
        <v>0</v>
      </c>
      <c r="H29" s="356">
        <v>131103</v>
      </c>
      <c r="I29" s="356">
        <v>0</v>
      </c>
      <c r="J29" s="356">
        <v>275728</v>
      </c>
      <c r="K29" s="356">
        <v>14634.23</v>
      </c>
      <c r="L29" s="356">
        <v>127156.34</v>
      </c>
      <c r="M29" s="356">
        <v>4044.25</v>
      </c>
      <c r="N29" s="356">
        <v>8820.76</v>
      </c>
      <c r="O29" s="356">
        <v>0</v>
      </c>
      <c r="P29" s="356">
        <v>1881.59</v>
      </c>
      <c r="Q29" s="356">
        <v>0</v>
      </c>
      <c r="R29" s="356">
        <v>200</v>
      </c>
      <c r="S29" s="356">
        <v>0</v>
      </c>
      <c r="T29" s="356">
        <v>81221</v>
      </c>
      <c r="U29" s="356">
        <f t="shared" si="1"/>
        <v>3430112.1699999995</v>
      </c>
      <c r="V29" s="356">
        <v>1330656.69</v>
      </c>
      <c r="W29" s="356">
        <v>0</v>
      </c>
      <c r="X29" s="356">
        <v>874785.16</v>
      </c>
      <c r="Y29" s="356">
        <v>78813.039999999994</v>
      </c>
      <c r="Z29" s="356">
        <v>133200.13</v>
      </c>
      <c r="AA29" s="356">
        <v>0</v>
      </c>
      <c r="AB29" s="356">
        <v>0</v>
      </c>
      <c r="AC29" s="356">
        <v>2284.73</v>
      </c>
      <c r="AD29" s="356">
        <v>16991.59</v>
      </c>
      <c r="AE29" s="356">
        <v>18868.38</v>
      </c>
      <c r="AF29" s="356">
        <v>12853.29</v>
      </c>
      <c r="AG29" s="356">
        <v>82234.69</v>
      </c>
      <c r="AH29" s="356">
        <v>2646</v>
      </c>
      <c r="AI29" s="356">
        <v>83925.74</v>
      </c>
      <c r="AJ29" s="356">
        <v>10175.86</v>
      </c>
      <c r="AK29" s="356">
        <v>39694.47</v>
      </c>
      <c r="AL29" s="356">
        <v>52483.42</v>
      </c>
      <c r="AM29" s="356">
        <v>4592.13</v>
      </c>
      <c r="AN29" s="356">
        <v>212375.08</v>
      </c>
      <c r="AO29" s="356">
        <v>37534.22</v>
      </c>
      <c r="AP29" s="356">
        <v>0</v>
      </c>
      <c r="AQ29" s="356">
        <v>74364.05</v>
      </c>
      <c r="AR29" s="356">
        <v>20075.39</v>
      </c>
      <c r="AS29" s="356">
        <v>18642.689999999999</v>
      </c>
      <c r="AT29" s="356">
        <v>203437.17</v>
      </c>
      <c r="AU29" s="356">
        <v>35115.760000000002</v>
      </c>
      <c r="AV29" s="356">
        <v>5351.58</v>
      </c>
      <c r="AW29" s="356">
        <v>59190.9</v>
      </c>
      <c r="AX29" s="356">
        <v>0</v>
      </c>
      <c r="AY29" s="356">
        <v>0</v>
      </c>
      <c r="AZ29" s="356">
        <f t="shared" si="2"/>
        <v>3410292.1599999997</v>
      </c>
      <c r="BA29" s="356">
        <f t="shared" si="3"/>
        <v>19820.009999999776</v>
      </c>
      <c r="BB29" s="356">
        <v>174185.76</v>
      </c>
      <c r="BC29" s="356">
        <f t="shared" si="4"/>
        <v>194005.76999999979</v>
      </c>
      <c r="BD29" s="356">
        <v>0</v>
      </c>
      <c r="BE29" s="356">
        <v>0</v>
      </c>
      <c r="BF29" s="356">
        <f t="shared" si="5"/>
        <v>0</v>
      </c>
      <c r="BG29" s="356">
        <v>0</v>
      </c>
      <c r="BH29" s="356">
        <v>0</v>
      </c>
      <c r="BI29" s="356">
        <f t="shared" si="6"/>
        <v>0</v>
      </c>
      <c r="BJ29" s="356">
        <f t="shared" si="7"/>
        <v>0</v>
      </c>
      <c r="BK29" s="356">
        <v>0</v>
      </c>
      <c r="BL29" s="356">
        <f t="shared" si="8"/>
        <v>0</v>
      </c>
      <c r="BM29" s="356">
        <v>0</v>
      </c>
      <c r="BN29" s="356">
        <v>194005.77</v>
      </c>
      <c r="BO29" s="356">
        <v>0</v>
      </c>
      <c r="BP29" s="356">
        <f t="shared" si="9"/>
        <v>194005.77</v>
      </c>
      <c r="BQ29" s="356">
        <v>11303.22</v>
      </c>
      <c r="BR29" s="356">
        <v>0</v>
      </c>
      <c r="BS29" s="356">
        <v>0</v>
      </c>
      <c r="BT29" s="356">
        <f t="shared" si="10"/>
        <v>11303.22</v>
      </c>
      <c r="BU29" s="356">
        <v>0</v>
      </c>
      <c r="BV29" s="356">
        <v>79548.820000000007</v>
      </c>
      <c r="BW29" s="356">
        <v>0</v>
      </c>
      <c r="BX29" s="356">
        <v>0</v>
      </c>
      <c r="BY29" s="356">
        <f t="shared" si="11"/>
        <v>79548.820000000007</v>
      </c>
      <c r="BZ29" s="356">
        <f t="shared" si="12"/>
        <v>-68245.600000000006</v>
      </c>
      <c r="CA29" s="356">
        <v>130.78</v>
      </c>
      <c r="CB29" s="356">
        <f t="shared" si="13"/>
        <v>-68114.820000000007</v>
      </c>
      <c r="CC29" s="356">
        <v>0</v>
      </c>
      <c r="CD29" s="356">
        <v>-68114.820000000007</v>
      </c>
      <c r="CE29" s="356">
        <f t="shared" si="14"/>
        <v>-68114.820000000007</v>
      </c>
    </row>
    <row r="30" spans="1:88" s="357" customFormat="1">
      <c r="A30" s="489" t="s">
        <v>891</v>
      </c>
      <c r="B30" s="354" t="s">
        <v>551</v>
      </c>
      <c r="C30" s="355" t="s">
        <v>737</v>
      </c>
      <c r="D30" s="355" t="s">
        <v>170</v>
      </c>
      <c r="E30" s="354">
        <v>2112</v>
      </c>
      <c r="F30" s="356">
        <v>1052200</v>
      </c>
      <c r="G30" s="356">
        <v>0</v>
      </c>
      <c r="H30" s="356">
        <v>17003</v>
      </c>
      <c r="I30" s="356">
        <v>0</v>
      </c>
      <c r="J30" s="356">
        <v>73707</v>
      </c>
      <c r="K30" s="356">
        <v>3000</v>
      </c>
      <c r="L30" s="356">
        <v>100</v>
      </c>
      <c r="M30" s="356">
        <v>15659.06</v>
      </c>
      <c r="N30" s="356">
        <v>2858.49</v>
      </c>
      <c r="O30" s="356">
        <v>22674.74</v>
      </c>
      <c r="P30" s="356">
        <v>0</v>
      </c>
      <c r="Q30" s="356">
        <v>11450.24</v>
      </c>
      <c r="R30" s="356">
        <v>2729.46</v>
      </c>
      <c r="S30" s="356">
        <v>0</v>
      </c>
      <c r="T30" s="356">
        <v>56264</v>
      </c>
      <c r="U30" s="356">
        <f t="shared" si="1"/>
        <v>1257645.99</v>
      </c>
      <c r="V30" s="356">
        <v>566094.99</v>
      </c>
      <c r="W30" s="356">
        <v>0</v>
      </c>
      <c r="X30" s="356">
        <v>263837.23</v>
      </c>
      <c r="Y30" s="356">
        <v>42041.66</v>
      </c>
      <c r="Z30" s="356">
        <v>62002.83</v>
      </c>
      <c r="AA30" s="356">
        <v>0</v>
      </c>
      <c r="AB30" s="356">
        <v>18698.75</v>
      </c>
      <c r="AC30" s="356">
        <v>5204.4799999999996</v>
      </c>
      <c r="AD30" s="356">
        <v>5634.07</v>
      </c>
      <c r="AE30" s="356">
        <v>18279.25</v>
      </c>
      <c r="AF30" s="356">
        <v>5051.4799999999996</v>
      </c>
      <c r="AG30" s="356">
        <v>3010.94</v>
      </c>
      <c r="AH30" s="356">
        <v>3555.49</v>
      </c>
      <c r="AI30" s="356">
        <v>4414.53</v>
      </c>
      <c r="AJ30" s="356">
        <v>4934.29</v>
      </c>
      <c r="AK30" s="356">
        <v>11621.95</v>
      </c>
      <c r="AL30" s="356">
        <v>34339</v>
      </c>
      <c r="AM30" s="356">
        <v>7169.21</v>
      </c>
      <c r="AN30" s="356">
        <v>35807.39</v>
      </c>
      <c r="AO30" s="356">
        <v>11379.38</v>
      </c>
      <c r="AP30" s="356">
        <v>0</v>
      </c>
      <c r="AQ30" s="356">
        <v>12080.28</v>
      </c>
      <c r="AR30" s="356">
        <v>7945.06</v>
      </c>
      <c r="AS30" s="356">
        <v>7959.23</v>
      </c>
      <c r="AT30" s="356">
        <v>65945.97</v>
      </c>
      <c r="AU30" s="356">
        <v>12712.39</v>
      </c>
      <c r="AV30" s="356">
        <v>29828.5</v>
      </c>
      <c r="AW30" s="356">
        <v>16149.12</v>
      </c>
      <c r="AX30" s="356">
        <v>0</v>
      </c>
      <c r="AY30" s="356">
        <v>12736.31</v>
      </c>
      <c r="AZ30" s="356">
        <f t="shared" si="2"/>
        <v>1268433.7799999998</v>
      </c>
      <c r="BA30" s="356">
        <f t="shared" si="3"/>
        <v>-10787.789999999804</v>
      </c>
      <c r="BB30" s="356">
        <v>46332.93</v>
      </c>
      <c r="BC30" s="356">
        <f t="shared" si="4"/>
        <v>35545.140000000196</v>
      </c>
      <c r="BD30" s="356">
        <v>0</v>
      </c>
      <c r="BE30" s="356">
        <v>0</v>
      </c>
      <c r="BF30" s="356">
        <f t="shared" si="5"/>
        <v>0</v>
      </c>
      <c r="BG30" s="356">
        <v>0</v>
      </c>
      <c r="BH30" s="356">
        <v>0</v>
      </c>
      <c r="BI30" s="356">
        <f t="shared" si="6"/>
        <v>0</v>
      </c>
      <c r="BJ30" s="356">
        <f t="shared" si="7"/>
        <v>0</v>
      </c>
      <c r="BK30" s="356">
        <v>0</v>
      </c>
      <c r="BL30" s="356">
        <f t="shared" si="8"/>
        <v>0</v>
      </c>
      <c r="BM30" s="356">
        <v>0</v>
      </c>
      <c r="BN30" s="356">
        <v>35545.14</v>
      </c>
      <c r="BO30" s="356">
        <v>0</v>
      </c>
      <c r="BP30" s="356">
        <f t="shared" si="9"/>
        <v>35545.14</v>
      </c>
      <c r="BQ30" s="356">
        <v>6677.5</v>
      </c>
      <c r="BR30" s="356">
        <v>0</v>
      </c>
      <c r="BS30" s="356">
        <v>12736.31</v>
      </c>
      <c r="BT30" s="356">
        <f t="shared" si="10"/>
        <v>19413.809999999998</v>
      </c>
      <c r="BU30" s="356">
        <v>0</v>
      </c>
      <c r="BV30" s="356">
        <v>12412.49</v>
      </c>
      <c r="BW30" s="356">
        <v>0</v>
      </c>
      <c r="BX30" s="356">
        <v>7001.32</v>
      </c>
      <c r="BY30" s="356">
        <f t="shared" si="11"/>
        <v>19413.809999999998</v>
      </c>
      <c r="BZ30" s="356">
        <f t="shared" si="12"/>
        <v>0</v>
      </c>
      <c r="CA30" s="356">
        <v>0</v>
      </c>
      <c r="CB30" s="356">
        <f t="shared" si="13"/>
        <v>0</v>
      </c>
      <c r="CC30" s="356">
        <v>0</v>
      </c>
      <c r="CD30" s="356">
        <v>0</v>
      </c>
      <c r="CE30" s="356">
        <f t="shared" si="14"/>
        <v>0</v>
      </c>
    </row>
    <row r="31" spans="1:88" s="357" customFormat="1">
      <c r="A31" s="489" t="s">
        <v>891</v>
      </c>
      <c r="B31" s="354" t="s">
        <v>148</v>
      </c>
      <c r="C31" s="355" t="s">
        <v>175</v>
      </c>
      <c r="D31" s="355" t="s">
        <v>173</v>
      </c>
      <c r="E31" s="354">
        <v>7035</v>
      </c>
      <c r="F31" s="356">
        <v>1297080</v>
      </c>
      <c r="G31" s="356">
        <v>0</v>
      </c>
      <c r="H31" s="356">
        <v>1127052.06</v>
      </c>
      <c r="I31" s="356">
        <v>0</v>
      </c>
      <c r="J31" s="356">
        <v>58073</v>
      </c>
      <c r="K31" s="356">
        <v>32400</v>
      </c>
      <c r="L31" s="356">
        <v>1450</v>
      </c>
      <c r="M31" s="356">
        <v>69542.100000000006</v>
      </c>
      <c r="N31" s="356">
        <v>413.02</v>
      </c>
      <c r="O31" s="356">
        <v>26813.5</v>
      </c>
      <c r="P31" s="356">
        <v>0</v>
      </c>
      <c r="Q31" s="356">
        <v>1082.7</v>
      </c>
      <c r="R31" s="356">
        <v>5000</v>
      </c>
      <c r="S31" s="356">
        <v>0</v>
      </c>
      <c r="T31" s="356">
        <v>28697</v>
      </c>
      <c r="U31" s="356">
        <f t="shared" si="1"/>
        <v>2647603.3800000004</v>
      </c>
      <c r="V31" s="356">
        <v>800873.62</v>
      </c>
      <c r="W31" s="356">
        <v>0</v>
      </c>
      <c r="X31" s="356">
        <v>1031035.53</v>
      </c>
      <c r="Y31" s="356">
        <v>40174.75</v>
      </c>
      <c r="Z31" s="356">
        <v>126107.08</v>
      </c>
      <c r="AA31" s="356">
        <v>0</v>
      </c>
      <c r="AB31" s="356">
        <v>0</v>
      </c>
      <c r="AC31" s="356">
        <v>16211.74</v>
      </c>
      <c r="AD31" s="356">
        <v>23796.43</v>
      </c>
      <c r="AE31" s="356">
        <v>34325.74</v>
      </c>
      <c r="AF31" s="356">
        <v>4813.9399999999996</v>
      </c>
      <c r="AG31" s="356">
        <v>74633.570000000007</v>
      </c>
      <c r="AH31" s="356">
        <v>3828.28</v>
      </c>
      <c r="AI31" s="356">
        <v>47991.06</v>
      </c>
      <c r="AJ31" s="356">
        <v>2386.25</v>
      </c>
      <c r="AK31" s="356">
        <v>57731.47</v>
      </c>
      <c r="AL31" s="356">
        <v>0</v>
      </c>
      <c r="AM31" s="356">
        <v>26140.38</v>
      </c>
      <c r="AN31" s="356">
        <v>91339.45</v>
      </c>
      <c r="AO31" s="356">
        <v>28186.400000000001</v>
      </c>
      <c r="AP31" s="356">
        <v>0</v>
      </c>
      <c r="AQ31" s="356">
        <v>36412.69</v>
      </c>
      <c r="AR31" s="356">
        <v>9769.92</v>
      </c>
      <c r="AS31" s="356">
        <v>968.49</v>
      </c>
      <c r="AT31" s="356">
        <v>56050.7</v>
      </c>
      <c r="AU31" s="356">
        <v>45790.16</v>
      </c>
      <c r="AV31" s="356">
        <v>5965.33</v>
      </c>
      <c r="AW31" s="356">
        <v>45296.34</v>
      </c>
      <c r="AX31" s="356">
        <v>0</v>
      </c>
      <c r="AY31" s="356">
        <v>0</v>
      </c>
      <c r="AZ31" s="356">
        <f t="shared" si="2"/>
        <v>2609829.3200000003</v>
      </c>
      <c r="BA31" s="356">
        <f t="shared" si="3"/>
        <v>37774.060000000056</v>
      </c>
      <c r="BB31" s="356">
        <v>196701.48</v>
      </c>
      <c r="BC31" s="356">
        <f t="shared" si="4"/>
        <v>234475.54000000007</v>
      </c>
      <c r="BD31" s="356">
        <v>0</v>
      </c>
      <c r="BE31" s="356">
        <v>0</v>
      </c>
      <c r="BF31" s="356">
        <f t="shared" si="5"/>
        <v>0</v>
      </c>
      <c r="BG31" s="356">
        <v>0</v>
      </c>
      <c r="BH31" s="356">
        <v>0</v>
      </c>
      <c r="BI31" s="356">
        <f t="shared" si="6"/>
        <v>0</v>
      </c>
      <c r="BJ31" s="356">
        <f t="shared" si="7"/>
        <v>0</v>
      </c>
      <c r="BK31" s="356">
        <v>0</v>
      </c>
      <c r="BL31" s="356">
        <f t="shared" si="8"/>
        <v>0</v>
      </c>
      <c r="BM31" s="356">
        <v>0</v>
      </c>
      <c r="BN31" s="356">
        <v>234475.54</v>
      </c>
      <c r="BO31" s="356">
        <v>0</v>
      </c>
      <c r="BP31" s="356">
        <f t="shared" si="9"/>
        <v>234475.54</v>
      </c>
      <c r="BQ31" s="356">
        <v>7746.25</v>
      </c>
      <c r="BR31" s="356">
        <v>0</v>
      </c>
      <c r="BS31" s="356">
        <v>0</v>
      </c>
      <c r="BT31" s="356">
        <f t="shared" si="10"/>
        <v>7746.25</v>
      </c>
      <c r="BU31" s="356">
        <v>0</v>
      </c>
      <c r="BV31" s="356">
        <v>12410.73</v>
      </c>
      <c r="BW31" s="356">
        <v>0</v>
      </c>
      <c r="BX31" s="356">
        <v>0</v>
      </c>
      <c r="BY31" s="356">
        <f t="shared" si="11"/>
        <v>12410.73</v>
      </c>
      <c r="BZ31" s="356">
        <f t="shared" si="12"/>
        <v>-4664.4799999999996</v>
      </c>
      <c r="CA31" s="356">
        <v>7711.53</v>
      </c>
      <c r="CB31" s="356">
        <f t="shared" si="13"/>
        <v>3047.05</v>
      </c>
      <c r="CC31" s="356">
        <v>0</v>
      </c>
      <c r="CD31" s="356">
        <v>3047.05</v>
      </c>
      <c r="CE31" s="356">
        <f t="shared" si="14"/>
        <v>3047.05</v>
      </c>
    </row>
    <row r="32" spans="1:88" s="357" customFormat="1">
      <c r="A32" s="489" t="s">
        <v>891</v>
      </c>
      <c r="B32" s="354" t="s">
        <v>355</v>
      </c>
      <c r="C32" s="355" t="s">
        <v>226</v>
      </c>
      <c r="D32" s="355" t="s">
        <v>220</v>
      </c>
      <c r="E32" s="354">
        <v>1110</v>
      </c>
      <c r="F32" s="356">
        <v>1280000</v>
      </c>
      <c r="G32" s="356">
        <v>0</v>
      </c>
      <c r="H32" s="356">
        <v>1239451</v>
      </c>
      <c r="I32" s="356">
        <v>0</v>
      </c>
      <c r="J32" s="356">
        <v>99086</v>
      </c>
      <c r="K32" s="356">
        <v>0</v>
      </c>
      <c r="L32" s="356">
        <v>30000</v>
      </c>
      <c r="M32" s="356">
        <v>313.63</v>
      </c>
      <c r="N32" s="356">
        <v>0</v>
      </c>
      <c r="O32" s="356">
        <v>0</v>
      </c>
      <c r="P32" s="356">
        <v>0</v>
      </c>
      <c r="Q32" s="356">
        <v>0</v>
      </c>
      <c r="R32" s="356">
        <v>0</v>
      </c>
      <c r="S32" s="356">
        <v>0</v>
      </c>
      <c r="T32" s="356">
        <v>0</v>
      </c>
      <c r="U32" s="356">
        <f t="shared" si="1"/>
        <v>2648850.63</v>
      </c>
      <c r="V32" s="356">
        <v>644119.06999999995</v>
      </c>
      <c r="W32" s="356">
        <v>262214.56</v>
      </c>
      <c r="X32" s="356">
        <v>415298.32</v>
      </c>
      <c r="Y32" s="356">
        <v>60575.8</v>
      </c>
      <c r="Z32" s="356">
        <v>91359.51</v>
      </c>
      <c r="AA32" s="356">
        <v>30805.82</v>
      </c>
      <c r="AB32" s="356">
        <v>0</v>
      </c>
      <c r="AC32" s="356">
        <v>8627.99</v>
      </c>
      <c r="AD32" s="356">
        <v>15073.02</v>
      </c>
      <c r="AE32" s="356">
        <v>0</v>
      </c>
      <c r="AF32" s="356">
        <v>0</v>
      </c>
      <c r="AG32" s="356">
        <v>65693.67</v>
      </c>
      <c r="AH32" s="356">
        <v>5861.22</v>
      </c>
      <c r="AI32" s="356">
        <v>5598.68</v>
      </c>
      <c r="AJ32" s="356">
        <v>3138.18</v>
      </c>
      <c r="AK32" s="356">
        <v>22371.57</v>
      </c>
      <c r="AL32" s="356">
        <v>18442.240000000002</v>
      </c>
      <c r="AM32" s="356">
        <v>44699.64</v>
      </c>
      <c r="AN32" s="356">
        <v>749072.15</v>
      </c>
      <c r="AO32" s="356">
        <v>33402.14</v>
      </c>
      <c r="AP32" s="356">
        <v>10480.5</v>
      </c>
      <c r="AQ32" s="356">
        <v>39909.85</v>
      </c>
      <c r="AR32" s="356">
        <v>351.5</v>
      </c>
      <c r="AS32" s="356">
        <v>998.5</v>
      </c>
      <c r="AT32" s="356">
        <v>23646.7</v>
      </c>
      <c r="AU32" s="356">
        <v>0</v>
      </c>
      <c r="AV32" s="356">
        <v>4045.79</v>
      </c>
      <c r="AW32" s="356">
        <v>167888.65</v>
      </c>
      <c r="AX32" s="356">
        <v>0</v>
      </c>
      <c r="AY32" s="356">
        <v>166360.26</v>
      </c>
      <c r="AZ32" s="356">
        <f t="shared" si="2"/>
        <v>2890035.33</v>
      </c>
      <c r="BA32" s="356">
        <f t="shared" si="3"/>
        <v>-241184.70000000019</v>
      </c>
      <c r="BB32" s="356">
        <v>325902.53999999998</v>
      </c>
      <c r="BC32" s="356">
        <f t="shared" si="4"/>
        <v>84717.839999999793</v>
      </c>
      <c r="BD32" s="356">
        <v>0</v>
      </c>
      <c r="BE32" s="356">
        <v>0</v>
      </c>
      <c r="BF32" s="356">
        <f t="shared" si="5"/>
        <v>0</v>
      </c>
      <c r="BG32" s="356">
        <v>0</v>
      </c>
      <c r="BH32" s="356">
        <v>0</v>
      </c>
      <c r="BI32" s="356">
        <f t="shared" si="6"/>
        <v>0</v>
      </c>
      <c r="BJ32" s="356">
        <f t="shared" si="7"/>
        <v>0</v>
      </c>
      <c r="BK32" s="356">
        <v>0</v>
      </c>
      <c r="BL32" s="356">
        <f t="shared" si="8"/>
        <v>0</v>
      </c>
      <c r="BM32" s="356">
        <v>0</v>
      </c>
      <c r="BN32" s="356">
        <v>84717.84</v>
      </c>
      <c r="BO32" s="356">
        <v>0</v>
      </c>
      <c r="BP32" s="356">
        <f t="shared" si="9"/>
        <v>84717.84</v>
      </c>
      <c r="BQ32" s="356">
        <v>16732.89</v>
      </c>
      <c r="BR32" s="356">
        <v>0</v>
      </c>
      <c r="BS32" s="356">
        <v>166360.26</v>
      </c>
      <c r="BT32" s="356">
        <f t="shared" si="10"/>
        <v>183093.15000000002</v>
      </c>
      <c r="BU32" s="356">
        <v>0</v>
      </c>
      <c r="BV32" s="356">
        <v>149627.37</v>
      </c>
      <c r="BW32" s="356">
        <v>0</v>
      </c>
      <c r="BX32" s="356">
        <v>0</v>
      </c>
      <c r="BY32" s="356">
        <f t="shared" si="11"/>
        <v>149627.37</v>
      </c>
      <c r="BZ32" s="356">
        <f t="shared" si="12"/>
        <v>33465.780000000028</v>
      </c>
      <c r="CA32" s="356">
        <v>84743.25</v>
      </c>
      <c r="CB32" s="356">
        <f t="shared" si="13"/>
        <v>118209.03000000003</v>
      </c>
      <c r="CC32" s="356">
        <v>0</v>
      </c>
      <c r="CD32" s="356">
        <v>118209.03</v>
      </c>
      <c r="CE32" s="356">
        <f t="shared" si="14"/>
        <v>118209.03</v>
      </c>
    </row>
    <row r="33" spans="1:83" s="357" customFormat="1">
      <c r="A33" s="489" t="s">
        <v>891</v>
      </c>
      <c r="B33" s="354" t="s">
        <v>554</v>
      </c>
      <c r="C33" s="355" t="s">
        <v>740</v>
      </c>
      <c r="D33" s="355" t="s">
        <v>170</v>
      </c>
      <c r="E33" s="354">
        <v>2147</v>
      </c>
      <c r="F33" s="356">
        <v>869581</v>
      </c>
      <c r="G33" s="356">
        <v>0</v>
      </c>
      <c r="H33" s="356">
        <v>22788</v>
      </c>
      <c r="I33" s="356">
        <v>0</v>
      </c>
      <c r="J33" s="356">
        <v>23020</v>
      </c>
      <c r="K33" s="356">
        <v>14812.14</v>
      </c>
      <c r="L33" s="356">
        <v>500</v>
      </c>
      <c r="M33" s="356">
        <v>38418.26</v>
      </c>
      <c r="N33" s="356">
        <v>485.05</v>
      </c>
      <c r="O33" s="356">
        <v>25400</v>
      </c>
      <c r="P33" s="356">
        <v>0</v>
      </c>
      <c r="Q33" s="356">
        <v>13576.35</v>
      </c>
      <c r="R33" s="356">
        <v>804.25</v>
      </c>
      <c r="S33" s="356">
        <v>0</v>
      </c>
      <c r="T33" s="356">
        <v>49994</v>
      </c>
      <c r="U33" s="356">
        <f t="shared" si="1"/>
        <v>1059379.05</v>
      </c>
      <c r="V33" s="356">
        <v>478972.9</v>
      </c>
      <c r="W33" s="356">
        <v>0</v>
      </c>
      <c r="X33" s="356">
        <v>129501.26</v>
      </c>
      <c r="Y33" s="356">
        <v>26777.72</v>
      </c>
      <c r="Z33" s="356">
        <v>48195.15</v>
      </c>
      <c r="AA33" s="356">
        <v>0</v>
      </c>
      <c r="AB33" s="356">
        <v>52257.37</v>
      </c>
      <c r="AC33" s="356">
        <v>40705.449999999997</v>
      </c>
      <c r="AD33" s="356">
        <v>6722.42</v>
      </c>
      <c r="AE33" s="356">
        <v>12047.4</v>
      </c>
      <c r="AF33" s="356">
        <v>4366.76</v>
      </c>
      <c r="AG33" s="356">
        <v>34508.730000000003</v>
      </c>
      <c r="AH33" s="356">
        <v>3127.33</v>
      </c>
      <c r="AI33" s="356">
        <v>14367.65</v>
      </c>
      <c r="AJ33" s="356">
        <v>3117.85</v>
      </c>
      <c r="AK33" s="356">
        <v>13585.46</v>
      </c>
      <c r="AL33" s="356">
        <v>16310</v>
      </c>
      <c r="AM33" s="356">
        <v>9470.27</v>
      </c>
      <c r="AN33" s="356">
        <v>35729.32</v>
      </c>
      <c r="AO33" s="356">
        <v>12994.21</v>
      </c>
      <c r="AP33" s="356">
        <v>0</v>
      </c>
      <c r="AQ33" s="356">
        <v>3854.46</v>
      </c>
      <c r="AR33" s="356">
        <v>4731.13</v>
      </c>
      <c r="AS33" s="356">
        <v>0</v>
      </c>
      <c r="AT33" s="356">
        <v>50147.97</v>
      </c>
      <c r="AU33" s="356">
        <v>46585.55</v>
      </c>
      <c r="AV33" s="356">
        <v>21507.71</v>
      </c>
      <c r="AW33" s="356">
        <v>28957.23</v>
      </c>
      <c r="AX33" s="356">
        <v>0</v>
      </c>
      <c r="AY33" s="356">
        <v>0</v>
      </c>
      <c r="AZ33" s="356">
        <f t="shared" si="2"/>
        <v>1098541.2999999998</v>
      </c>
      <c r="BA33" s="356">
        <f t="shared" si="3"/>
        <v>-39162.249999999767</v>
      </c>
      <c r="BB33" s="356">
        <v>20121.55</v>
      </c>
      <c r="BC33" s="356">
        <f t="shared" si="4"/>
        <v>-19040.699999999768</v>
      </c>
      <c r="BD33" s="356">
        <v>0</v>
      </c>
      <c r="BE33" s="356">
        <v>21694.5</v>
      </c>
      <c r="BF33" s="356">
        <f t="shared" si="5"/>
        <v>21694.5</v>
      </c>
      <c r="BG33" s="356">
        <v>0</v>
      </c>
      <c r="BH33" s="356">
        <v>2435.77</v>
      </c>
      <c r="BI33" s="356">
        <f t="shared" si="6"/>
        <v>2435.77</v>
      </c>
      <c r="BJ33" s="356">
        <f t="shared" si="7"/>
        <v>19258.73</v>
      </c>
      <c r="BK33" s="356">
        <v>0</v>
      </c>
      <c r="BL33" s="356">
        <f t="shared" si="8"/>
        <v>19258.73</v>
      </c>
      <c r="BM33" s="356">
        <v>0</v>
      </c>
      <c r="BN33" s="356">
        <v>-19040.7</v>
      </c>
      <c r="BO33" s="356">
        <v>19258.73</v>
      </c>
      <c r="BP33" s="356">
        <f t="shared" si="9"/>
        <v>218.02999999999884</v>
      </c>
      <c r="BQ33" s="356">
        <v>6295</v>
      </c>
      <c r="BR33" s="356">
        <v>0</v>
      </c>
      <c r="BS33" s="356">
        <v>0</v>
      </c>
      <c r="BT33" s="356">
        <f t="shared" si="10"/>
        <v>6295</v>
      </c>
      <c r="BU33" s="356">
        <v>0</v>
      </c>
      <c r="BV33" s="356">
        <v>12839.5</v>
      </c>
      <c r="BW33" s="356">
        <v>0</v>
      </c>
      <c r="BX33" s="356">
        <v>0</v>
      </c>
      <c r="BY33" s="356">
        <f t="shared" si="11"/>
        <v>12839.5</v>
      </c>
      <c r="BZ33" s="356">
        <f t="shared" si="12"/>
        <v>-6544.5</v>
      </c>
      <c r="CA33" s="356">
        <v>6500.86</v>
      </c>
      <c r="CB33" s="356">
        <f t="shared" si="13"/>
        <v>-43.640000000000327</v>
      </c>
      <c r="CC33" s="356">
        <v>0</v>
      </c>
      <c r="CD33" s="356">
        <v>-43.64</v>
      </c>
      <c r="CE33" s="356">
        <f t="shared" si="14"/>
        <v>-43.64</v>
      </c>
    </row>
    <row r="34" spans="1:83" s="357" customFormat="1">
      <c r="A34" s="489" t="s">
        <v>891</v>
      </c>
      <c r="B34" s="354" t="s">
        <v>555</v>
      </c>
      <c r="C34" s="355" t="s">
        <v>741</v>
      </c>
      <c r="D34" s="355" t="s">
        <v>170</v>
      </c>
      <c r="E34" s="354">
        <v>2120</v>
      </c>
      <c r="F34" s="356">
        <v>2046500</v>
      </c>
      <c r="G34" s="356">
        <v>0</v>
      </c>
      <c r="H34" s="356">
        <v>35744</v>
      </c>
      <c r="I34" s="356">
        <v>0</v>
      </c>
      <c r="J34" s="356">
        <v>178693</v>
      </c>
      <c r="K34" s="356">
        <v>250</v>
      </c>
      <c r="L34" s="356">
        <v>1097.19</v>
      </c>
      <c r="M34" s="356">
        <v>24709.63</v>
      </c>
      <c r="N34" s="356">
        <v>360.23</v>
      </c>
      <c r="O34" s="356">
        <v>17570</v>
      </c>
      <c r="P34" s="356">
        <v>0</v>
      </c>
      <c r="Q34" s="356">
        <v>0</v>
      </c>
      <c r="R34" s="356">
        <v>711.5</v>
      </c>
      <c r="S34" s="356">
        <v>0</v>
      </c>
      <c r="T34" s="356">
        <v>64885</v>
      </c>
      <c r="U34" s="356">
        <f t="shared" si="1"/>
        <v>2370520.5499999998</v>
      </c>
      <c r="V34" s="356">
        <v>922020.62</v>
      </c>
      <c r="W34" s="356">
        <v>0</v>
      </c>
      <c r="X34" s="356">
        <v>835771.66</v>
      </c>
      <c r="Y34" s="356">
        <v>68767.69</v>
      </c>
      <c r="Z34" s="356">
        <v>86972.56</v>
      </c>
      <c r="AA34" s="356">
        <v>0</v>
      </c>
      <c r="AB34" s="356">
        <v>73384.61</v>
      </c>
      <c r="AC34" s="356">
        <v>2736.33</v>
      </c>
      <c r="AD34" s="356">
        <v>10913.4</v>
      </c>
      <c r="AE34" s="356">
        <v>23028.16</v>
      </c>
      <c r="AF34" s="356">
        <v>16289.71</v>
      </c>
      <c r="AG34" s="356">
        <v>38156.519999999997</v>
      </c>
      <c r="AH34" s="356">
        <v>245.5</v>
      </c>
      <c r="AI34" s="356">
        <v>1494</v>
      </c>
      <c r="AJ34" s="356">
        <v>8173.78</v>
      </c>
      <c r="AK34" s="356">
        <v>23303.48</v>
      </c>
      <c r="AL34" s="356">
        <v>28979.5</v>
      </c>
      <c r="AM34" s="356">
        <v>11805.47</v>
      </c>
      <c r="AN34" s="356">
        <v>50426.95</v>
      </c>
      <c r="AO34" s="356">
        <v>10945.4</v>
      </c>
      <c r="AP34" s="356">
        <v>0</v>
      </c>
      <c r="AQ34" s="356">
        <v>22870.18</v>
      </c>
      <c r="AR34" s="356">
        <v>3140.92</v>
      </c>
      <c r="AS34" s="356">
        <v>45.64</v>
      </c>
      <c r="AT34" s="356">
        <v>118372.1</v>
      </c>
      <c r="AU34" s="356">
        <v>5698.5</v>
      </c>
      <c r="AV34" s="356">
        <v>21571.13</v>
      </c>
      <c r="AW34" s="356">
        <v>33053.339999999997</v>
      </c>
      <c r="AX34" s="356">
        <v>0</v>
      </c>
      <c r="AY34" s="356">
        <v>0</v>
      </c>
      <c r="AZ34" s="356">
        <f t="shared" si="2"/>
        <v>2418167.1500000004</v>
      </c>
      <c r="BA34" s="356">
        <f t="shared" si="3"/>
        <v>-47646.600000000559</v>
      </c>
      <c r="BB34" s="356">
        <v>138859.57999999999</v>
      </c>
      <c r="BC34" s="356">
        <f t="shared" si="4"/>
        <v>91212.979999999428</v>
      </c>
      <c r="BD34" s="356">
        <v>0</v>
      </c>
      <c r="BE34" s="356">
        <v>0</v>
      </c>
      <c r="BF34" s="356">
        <f t="shared" si="5"/>
        <v>0</v>
      </c>
      <c r="BG34" s="356">
        <v>0</v>
      </c>
      <c r="BH34" s="356">
        <v>0</v>
      </c>
      <c r="BI34" s="356">
        <f t="shared" si="6"/>
        <v>0</v>
      </c>
      <c r="BJ34" s="356">
        <f t="shared" si="7"/>
        <v>0</v>
      </c>
      <c r="BK34" s="356">
        <v>439.39</v>
      </c>
      <c r="BL34" s="356">
        <f t="shared" si="8"/>
        <v>439.39</v>
      </c>
      <c r="BM34" s="356">
        <v>0</v>
      </c>
      <c r="BN34" s="356">
        <v>91212.98</v>
      </c>
      <c r="BO34" s="356">
        <v>439.39</v>
      </c>
      <c r="BP34" s="356">
        <f t="shared" si="9"/>
        <v>91652.37</v>
      </c>
      <c r="BQ34" s="356">
        <v>9172.75</v>
      </c>
      <c r="BR34" s="356">
        <v>0</v>
      </c>
      <c r="BS34" s="356">
        <v>0</v>
      </c>
      <c r="BT34" s="356">
        <f t="shared" si="10"/>
        <v>9172.75</v>
      </c>
      <c r="BU34" s="356">
        <v>0</v>
      </c>
      <c r="BV34" s="356">
        <v>0</v>
      </c>
      <c r="BW34" s="356">
        <v>0</v>
      </c>
      <c r="BX34" s="356">
        <v>0</v>
      </c>
      <c r="BY34" s="356">
        <f t="shared" si="11"/>
        <v>0</v>
      </c>
      <c r="BZ34" s="356">
        <f t="shared" si="12"/>
        <v>9172.75</v>
      </c>
      <c r="CA34" s="356">
        <v>0</v>
      </c>
      <c r="CB34" s="356">
        <f t="shared" si="13"/>
        <v>9172.75</v>
      </c>
      <c r="CC34" s="356">
        <v>0</v>
      </c>
      <c r="CD34" s="356">
        <v>9172.75</v>
      </c>
      <c r="CE34" s="356">
        <f t="shared" si="14"/>
        <v>9172.75</v>
      </c>
    </row>
    <row r="35" spans="1:83" s="357" customFormat="1">
      <c r="A35" s="489" t="s">
        <v>891</v>
      </c>
      <c r="B35" s="354" t="s">
        <v>356</v>
      </c>
      <c r="C35" s="355" t="s">
        <v>228</v>
      </c>
      <c r="D35" s="355" t="s">
        <v>220</v>
      </c>
      <c r="E35" s="354">
        <v>1106</v>
      </c>
      <c r="F35" s="356">
        <v>5</v>
      </c>
      <c r="G35" s="356">
        <v>0</v>
      </c>
      <c r="H35" s="356">
        <v>128483</v>
      </c>
      <c r="I35" s="356">
        <v>0</v>
      </c>
      <c r="J35" s="356">
        <v>5</v>
      </c>
      <c r="K35" s="356">
        <v>0</v>
      </c>
      <c r="L35" s="356">
        <v>0</v>
      </c>
      <c r="M35" s="356">
        <v>0</v>
      </c>
      <c r="N35" s="356">
        <v>0</v>
      </c>
      <c r="O35" s="356">
        <v>0</v>
      </c>
      <c r="P35" s="356">
        <v>0</v>
      </c>
      <c r="Q35" s="356">
        <v>0</v>
      </c>
      <c r="R35" s="356">
        <v>0</v>
      </c>
      <c r="S35" s="356">
        <v>0</v>
      </c>
      <c r="T35" s="356">
        <v>0</v>
      </c>
      <c r="U35" s="356">
        <f t="shared" si="1"/>
        <v>128493</v>
      </c>
      <c r="V35" s="356">
        <v>72145.679999999993</v>
      </c>
      <c r="W35" s="356">
        <v>0</v>
      </c>
      <c r="X35" s="356">
        <v>3895.82</v>
      </c>
      <c r="Y35" s="356">
        <v>0</v>
      </c>
      <c r="Z35" s="356">
        <v>14205.48</v>
      </c>
      <c r="AA35" s="356">
        <v>0</v>
      </c>
      <c r="AB35" s="356">
        <v>0</v>
      </c>
      <c r="AC35" s="356">
        <v>2189.48</v>
      </c>
      <c r="AD35" s="356">
        <v>1160.5</v>
      </c>
      <c r="AE35" s="356">
        <v>0</v>
      </c>
      <c r="AF35" s="356">
        <v>240.55</v>
      </c>
      <c r="AG35" s="356">
        <v>0</v>
      </c>
      <c r="AH35" s="356">
        <v>0</v>
      </c>
      <c r="AI35" s="356">
        <v>0</v>
      </c>
      <c r="AJ35" s="356">
        <v>0</v>
      </c>
      <c r="AK35" s="356">
        <v>0</v>
      </c>
      <c r="AL35" s="356">
        <v>0</v>
      </c>
      <c r="AM35" s="356">
        <v>0</v>
      </c>
      <c r="AN35" s="356">
        <v>3212.15</v>
      </c>
      <c r="AO35" s="356">
        <v>1988.42</v>
      </c>
      <c r="AP35" s="356">
        <v>0</v>
      </c>
      <c r="AQ35" s="356">
        <v>197.87</v>
      </c>
      <c r="AR35" s="356">
        <v>112</v>
      </c>
      <c r="AS35" s="356">
        <v>0</v>
      </c>
      <c r="AT35" s="356">
        <v>0</v>
      </c>
      <c r="AU35" s="356">
        <v>6538.52</v>
      </c>
      <c r="AV35" s="356">
        <v>2736</v>
      </c>
      <c r="AW35" s="356">
        <v>25589.39</v>
      </c>
      <c r="AX35" s="356">
        <v>0</v>
      </c>
      <c r="AY35" s="356">
        <v>0</v>
      </c>
      <c r="AZ35" s="356">
        <f t="shared" si="2"/>
        <v>134211.85999999999</v>
      </c>
      <c r="BA35" s="356">
        <f t="shared" si="3"/>
        <v>-5718.859999999986</v>
      </c>
      <c r="BB35" s="356">
        <v>58099.46</v>
      </c>
      <c r="BC35" s="356">
        <f t="shared" si="4"/>
        <v>52380.600000000013</v>
      </c>
      <c r="BD35" s="356">
        <v>0</v>
      </c>
      <c r="BE35" s="356">
        <v>0</v>
      </c>
      <c r="BF35" s="356">
        <f t="shared" si="5"/>
        <v>0</v>
      </c>
      <c r="BG35" s="356">
        <v>0</v>
      </c>
      <c r="BH35" s="356">
        <v>0</v>
      </c>
      <c r="BI35" s="356">
        <f t="shared" si="6"/>
        <v>0</v>
      </c>
      <c r="BJ35" s="356">
        <f t="shared" si="7"/>
        <v>0</v>
      </c>
      <c r="BK35" s="356">
        <v>0</v>
      </c>
      <c r="BL35" s="356">
        <f t="shared" si="8"/>
        <v>0</v>
      </c>
      <c r="BM35" s="356">
        <v>0</v>
      </c>
      <c r="BN35" s="356">
        <v>52380.6</v>
      </c>
      <c r="BO35" s="356">
        <v>0</v>
      </c>
      <c r="BP35" s="356">
        <f t="shared" si="9"/>
        <v>52380.6</v>
      </c>
      <c r="BQ35" s="356">
        <v>4000</v>
      </c>
      <c r="BR35" s="356">
        <v>0</v>
      </c>
      <c r="BS35" s="356">
        <v>0</v>
      </c>
      <c r="BT35" s="356">
        <f t="shared" si="10"/>
        <v>4000</v>
      </c>
      <c r="BU35" s="356">
        <v>0</v>
      </c>
      <c r="BV35" s="356">
        <v>0</v>
      </c>
      <c r="BW35" s="356">
        <v>0</v>
      </c>
      <c r="BX35" s="356">
        <v>0</v>
      </c>
      <c r="BY35" s="356">
        <f t="shared" si="11"/>
        <v>0</v>
      </c>
      <c r="BZ35" s="356">
        <f t="shared" si="12"/>
        <v>4000</v>
      </c>
      <c r="CA35" s="356">
        <v>4000</v>
      </c>
      <c r="CB35" s="356">
        <f t="shared" si="13"/>
        <v>8000</v>
      </c>
      <c r="CC35" s="356">
        <v>0</v>
      </c>
      <c r="CD35" s="356">
        <v>8000</v>
      </c>
      <c r="CE35" s="356">
        <f t="shared" si="14"/>
        <v>8000</v>
      </c>
    </row>
    <row r="36" spans="1:83" s="357" customFormat="1">
      <c r="A36" s="489" t="s">
        <v>891</v>
      </c>
      <c r="B36" s="354" t="s">
        <v>357</v>
      </c>
      <c r="C36" s="355" t="s">
        <v>230</v>
      </c>
      <c r="D36" s="355" t="s">
        <v>220</v>
      </c>
      <c r="E36" s="354">
        <v>1105</v>
      </c>
      <c r="F36" s="356">
        <v>5</v>
      </c>
      <c r="G36" s="356">
        <v>0</v>
      </c>
      <c r="H36" s="356">
        <v>293968</v>
      </c>
      <c r="I36" s="356">
        <v>0</v>
      </c>
      <c r="J36" s="356">
        <v>5</v>
      </c>
      <c r="K36" s="356">
        <v>0</v>
      </c>
      <c r="L36" s="356">
        <v>0</v>
      </c>
      <c r="M36" s="356">
        <v>0</v>
      </c>
      <c r="N36" s="356">
        <v>0</v>
      </c>
      <c r="O36" s="356">
        <v>0</v>
      </c>
      <c r="P36" s="356">
        <v>0</v>
      </c>
      <c r="Q36" s="356">
        <v>0</v>
      </c>
      <c r="R36" s="356">
        <v>0</v>
      </c>
      <c r="S36" s="356">
        <v>0</v>
      </c>
      <c r="T36" s="356">
        <v>1039</v>
      </c>
      <c r="U36" s="356">
        <f t="shared" si="1"/>
        <v>295017</v>
      </c>
      <c r="V36" s="356">
        <v>185540.78</v>
      </c>
      <c r="W36" s="356">
        <v>0</v>
      </c>
      <c r="X36" s="356">
        <v>21379.85</v>
      </c>
      <c r="Y36" s="356">
        <v>0</v>
      </c>
      <c r="Z36" s="356">
        <v>21823.39</v>
      </c>
      <c r="AA36" s="356">
        <v>0</v>
      </c>
      <c r="AB36" s="356">
        <v>0</v>
      </c>
      <c r="AC36" s="356">
        <v>1677.68</v>
      </c>
      <c r="AD36" s="356">
        <v>975.8</v>
      </c>
      <c r="AE36" s="356">
        <v>0</v>
      </c>
      <c r="AF36" s="356">
        <v>424.3</v>
      </c>
      <c r="AG36" s="356">
        <v>0</v>
      </c>
      <c r="AH36" s="356">
        <v>0</v>
      </c>
      <c r="AI36" s="356">
        <v>0</v>
      </c>
      <c r="AJ36" s="356">
        <v>0</v>
      </c>
      <c r="AK36" s="356">
        <v>0</v>
      </c>
      <c r="AL36" s="356">
        <v>0</v>
      </c>
      <c r="AM36" s="356">
        <v>0</v>
      </c>
      <c r="AN36" s="356">
        <v>1889.18</v>
      </c>
      <c r="AO36" s="356">
        <v>12877.83</v>
      </c>
      <c r="AP36" s="356">
        <v>0</v>
      </c>
      <c r="AQ36" s="356">
        <v>3517.63</v>
      </c>
      <c r="AR36" s="356">
        <v>246.4</v>
      </c>
      <c r="AS36" s="356">
        <v>0</v>
      </c>
      <c r="AT36" s="356">
        <v>0</v>
      </c>
      <c r="AU36" s="356">
        <v>10850.24</v>
      </c>
      <c r="AV36" s="356">
        <v>5393.8</v>
      </c>
      <c r="AW36" s="356">
        <v>24893.56</v>
      </c>
      <c r="AX36" s="356">
        <v>0</v>
      </c>
      <c r="AY36" s="356">
        <v>0</v>
      </c>
      <c r="AZ36" s="356">
        <f t="shared" si="2"/>
        <v>291490.43999999994</v>
      </c>
      <c r="BA36" s="356">
        <f t="shared" si="3"/>
        <v>3526.5600000000559</v>
      </c>
      <c r="BB36" s="356">
        <v>52549.19</v>
      </c>
      <c r="BC36" s="356">
        <f t="shared" si="4"/>
        <v>56075.750000000058</v>
      </c>
      <c r="BD36" s="356">
        <v>0</v>
      </c>
      <c r="BE36" s="356">
        <v>0</v>
      </c>
      <c r="BF36" s="356">
        <f t="shared" si="5"/>
        <v>0</v>
      </c>
      <c r="BG36" s="356">
        <v>0</v>
      </c>
      <c r="BH36" s="356">
        <v>0</v>
      </c>
      <c r="BI36" s="356">
        <f t="shared" si="6"/>
        <v>0</v>
      </c>
      <c r="BJ36" s="356">
        <f t="shared" si="7"/>
        <v>0</v>
      </c>
      <c r="BK36" s="356">
        <v>0</v>
      </c>
      <c r="BL36" s="356">
        <f t="shared" si="8"/>
        <v>0</v>
      </c>
      <c r="BM36" s="356">
        <v>0</v>
      </c>
      <c r="BN36" s="356">
        <v>56075.75</v>
      </c>
      <c r="BO36" s="356">
        <v>0</v>
      </c>
      <c r="BP36" s="356">
        <f t="shared" si="9"/>
        <v>56075.75</v>
      </c>
      <c r="BQ36" s="356">
        <v>4000</v>
      </c>
      <c r="BR36" s="356">
        <v>0</v>
      </c>
      <c r="BS36" s="356">
        <v>0</v>
      </c>
      <c r="BT36" s="356">
        <f t="shared" si="10"/>
        <v>4000</v>
      </c>
      <c r="BU36" s="356">
        <v>0</v>
      </c>
      <c r="BV36" s="356">
        <v>0</v>
      </c>
      <c r="BW36" s="356">
        <v>0</v>
      </c>
      <c r="BX36" s="356">
        <v>0</v>
      </c>
      <c r="BY36" s="356">
        <f t="shared" si="11"/>
        <v>0</v>
      </c>
      <c r="BZ36" s="356">
        <f t="shared" si="12"/>
        <v>4000</v>
      </c>
      <c r="CA36" s="356">
        <v>4000</v>
      </c>
      <c r="CB36" s="356">
        <f t="shared" si="13"/>
        <v>8000</v>
      </c>
      <c r="CC36" s="356">
        <v>0</v>
      </c>
      <c r="CD36" s="356">
        <v>8000</v>
      </c>
      <c r="CE36" s="356">
        <f t="shared" si="14"/>
        <v>8000</v>
      </c>
    </row>
    <row r="37" spans="1:83" s="357" customFormat="1">
      <c r="A37" s="489" t="s">
        <v>891</v>
      </c>
      <c r="B37" s="354" t="s">
        <v>556</v>
      </c>
      <c r="C37" s="355" t="s">
        <v>742</v>
      </c>
      <c r="D37" s="355" t="s">
        <v>170</v>
      </c>
      <c r="E37" s="354">
        <v>2113</v>
      </c>
      <c r="F37" s="356">
        <v>1756812</v>
      </c>
      <c r="G37" s="356">
        <v>0</v>
      </c>
      <c r="H37" s="356">
        <v>12989</v>
      </c>
      <c r="I37" s="356">
        <v>0</v>
      </c>
      <c r="J37" s="356">
        <v>48162</v>
      </c>
      <c r="K37" s="356">
        <v>0</v>
      </c>
      <c r="L37" s="356">
        <v>34652.370000000003</v>
      </c>
      <c r="M37" s="356">
        <v>71609.960000000006</v>
      </c>
      <c r="N37" s="356">
        <v>4705.3999999999996</v>
      </c>
      <c r="O37" s="356">
        <v>468</v>
      </c>
      <c r="P37" s="356">
        <v>295</v>
      </c>
      <c r="Q37" s="356">
        <v>344.17</v>
      </c>
      <c r="R37" s="356">
        <v>8003.68</v>
      </c>
      <c r="S37" s="356">
        <v>0</v>
      </c>
      <c r="T37" s="356">
        <v>113688</v>
      </c>
      <c r="U37" s="356">
        <f t="shared" si="1"/>
        <v>2051729.5799999998</v>
      </c>
      <c r="V37" s="356">
        <v>1078495.6499999999</v>
      </c>
      <c r="W37" s="356">
        <v>9719.83</v>
      </c>
      <c r="X37" s="356">
        <v>257384.34</v>
      </c>
      <c r="Y37" s="356">
        <v>78826.789999999994</v>
      </c>
      <c r="Z37" s="356">
        <v>88627.4</v>
      </c>
      <c r="AA37" s="356">
        <v>0</v>
      </c>
      <c r="AB37" s="356">
        <v>89864.62</v>
      </c>
      <c r="AC37" s="356">
        <v>8858.09</v>
      </c>
      <c r="AD37" s="356">
        <v>3074.49</v>
      </c>
      <c r="AE37" s="356">
        <v>25701.57</v>
      </c>
      <c r="AF37" s="356">
        <v>8968.0400000000009</v>
      </c>
      <c r="AG37" s="356">
        <v>15547.64</v>
      </c>
      <c r="AH37" s="356">
        <v>15619.52</v>
      </c>
      <c r="AI37" s="356">
        <v>896.92</v>
      </c>
      <c r="AJ37" s="356">
        <v>5828.14</v>
      </c>
      <c r="AK37" s="356">
        <v>26053</v>
      </c>
      <c r="AL37" s="356">
        <v>43589</v>
      </c>
      <c r="AM37" s="356">
        <v>12009.81</v>
      </c>
      <c r="AN37" s="356">
        <v>44015.02</v>
      </c>
      <c r="AO37" s="356">
        <v>13218.45</v>
      </c>
      <c r="AP37" s="356">
        <v>0</v>
      </c>
      <c r="AQ37" s="356">
        <v>7971.81</v>
      </c>
      <c r="AR37" s="356">
        <v>11064.36</v>
      </c>
      <c r="AS37" s="356">
        <v>7310.33</v>
      </c>
      <c r="AT37" s="356">
        <v>131947.07999999999</v>
      </c>
      <c r="AU37" s="356">
        <v>0</v>
      </c>
      <c r="AV37" s="356">
        <v>24059.35</v>
      </c>
      <c r="AW37" s="356">
        <v>44678.02</v>
      </c>
      <c r="AX37" s="356">
        <v>0</v>
      </c>
      <c r="AY37" s="356">
        <v>1857.5</v>
      </c>
      <c r="AZ37" s="356">
        <f t="shared" si="2"/>
        <v>2055186.7700000003</v>
      </c>
      <c r="BA37" s="356">
        <f t="shared" si="3"/>
        <v>-3457.1900000004098</v>
      </c>
      <c r="BB37" s="356">
        <v>87933.94</v>
      </c>
      <c r="BC37" s="356">
        <f t="shared" si="4"/>
        <v>84476.749999999593</v>
      </c>
      <c r="BD37" s="356">
        <v>0</v>
      </c>
      <c r="BE37" s="356">
        <v>0</v>
      </c>
      <c r="BF37" s="356">
        <f t="shared" si="5"/>
        <v>0</v>
      </c>
      <c r="BG37" s="356">
        <v>0</v>
      </c>
      <c r="BH37" s="356">
        <v>0</v>
      </c>
      <c r="BI37" s="356">
        <f t="shared" si="6"/>
        <v>0</v>
      </c>
      <c r="BJ37" s="356">
        <f t="shared" si="7"/>
        <v>0</v>
      </c>
      <c r="BK37" s="356">
        <v>0</v>
      </c>
      <c r="BL37" s="356">
        <f t="shared" si="8"/>
        <v>0</v>
      </c>
      <c r="BM37" s="356">
        <v>0</v>
      </c>
      <c r="BN37" s="356">
        <v>84476.75</v>
      </c>
      <c r="BO37" s="356">
        <v>0</v>
      </c>
      <c r="BP37" s="356">
        <f t="shared" si="9"/>
        <v>84476.75</v>
      </c>
      <c r="BQ37" s="356">
        <v>9481</v>
      </c>
      <c r="BR37" s="356">
        <v>0</v>
      </c>
      <c r="BS37" s="356">
        <v>1857.5</v>
      </c>
      <c r="BT37" s="356">
        <f t="shared" si="10"/>
        <v>11338.5</v>
      </c>
      <c r="BU37" s="356">
        <v>0</v>
      </c>
      <c r="BV37" s="356">
        <v>0</v>
      </c>
      <c r="BW37" s="356">
        <v>0</v>
      </c>
      <c r="BX37" s="356">
        <v>11338.5</v>
      </c>
      <c r="BY37" s="356">
        <f t="shared" si="11"/>
        <v>11338.5</v>
      </c>
      <c r="BZ37" s="356">
        <f t="shared" si="12"/>
        <v>0</v>
      </c>
      <c r="CA37" s="356">
        <v>0</v>
      </c>
      <c r="CB37" s="356">
        <f t="shared" si="13"/>
        <v>0</v>
      </c>
      <c r="CC37" s="356">
        <v>0</v>
      </c>
      <c r="CD37" s="356">
        <v>0</v>
      </c>
      <c r="CE37" s="356">
        <f t="shared" si="14"/>
        <v>0</v>
      </c>
    </row>
    <row r="38" spans="1:83" s="357" customFormat="1">
      <c r="A38" s="489" t="s">
        <v>891</v>
      </c>
      <c r="B38" s="354" t="s">
        <v>358</v>
      </c>
      <c r="C38" s="355" t="s">
        <v>394</v>
      </c>
      <c r="D38" s="355" t="s">
        <v>220</v>
      </c>
      <c r="E38" s="354">
        <v>1108</v>
      </c>
      <c r="F38" s="356">
        <v>821667</v>
      </c>
      <c r="G38" s="356">
        <v>0</v>
      </c>
      <c r="H38" s="356">
        <v>909971</v>
      </c>
      <c r="I38" s="356">
        <v>0</v>
      </c>
      <c r="J38" s="356">
        <v>46251</v>
      </c>
      <c r="K38" s="356">
        <v>14323</v>
      </c>
      <c r="L38" s="356">
        <v>18123.689999999999</v>
      </c>
      <c r="M38" s="356">
        <v>45266.7</v>
      </c>
      <c r="N38" s="356">
        <v>5322.13</v>
      </c>
      <c r="O38" s="356">
        <v>49285</v>
      </c>
      <c r="P38" s="356">
        <v>6188.75</v>
      </c>
      <c r="Q38" s="356">
        <v>0</v>
      </c>
      <c r="R38" s="356">
        <v>0</v>
      </c>
      <c r="S38" s="356">
        <v>0</v>
      </c>
      <c r="T38" s="356">
        <v>0</v>
      </c>
      <c r="U38" s="356">
        <f t="shared" si="1"/>
        <v>1916398.2699999998</v>
      </c>
      <c r="V38" s="356">
        <v>621144.79</v>
      </c>
      <c r="W38" s="356">
        <v>0</v>
      </c>
      <c r="X38" s="356">
        <v>384319.03</v>
      </c>
      <c r="Y38" s="356">
        <v>39341.08</v>
      </c>
      <c r="Z38" s="356">
        <v>69123.320000000007</v>
      </c>
      <c r="AA38" s="356">
        <v>0</v>
      </c>
      <c r="AB38" s="356">
        <v>27415.66</v>
      </c>
      <c r="AC38" s="356">
        <v>11703.44</v>
      </c>
      <c r="AD38" s="356">
        <v>16003.79</v>
      </c>
      <c r="AE38" s="356">
        <v>12660</v>
      </c>
      <c r="AF38" s="356">
        <v>2840.64</v>
      </c>
      <c r="AG38" s="356">
        <v>33745.56</v>
      </c>
      <c r="AH38" s="356">
        <v>2079.98</v>
      </c>
      <c r="AI38" s="356">
        <v>0</v>
      </c>
      <c r="AJ38" s="356">
        <v>3276.1</v>
      </c>
      <c r="AK38" s="356">
        <v>28427.78</v>
      </c>
      <c r="AL38" s="356">
        <v>34291.9</v>
      </c>
      <c r="AM38" s="356">
        <v>21364.62</v>
      </c>
      <c r="AN38" s="356">
        <v>79141.73</v>
      </c>
      <c r="AO38" s="356">
        <v>16421.05</v>
      </c>
      <c r="AP38" s="356">
        <v>3467.07</v>
      </c>
      <c r="AQ38" s="356">
        <v>32206.68</v>
      </c>
      <c r="AR38" s="356">
        <v>2727.6</v>
      </c>
      <c r="AS38" s="356">
        <v>1810.5</v>
      </c>
      <c r="AT38" s="356">
        <v>29727.99</v>
      </c>
      <c r="AU38" s="356">
        <v>175914.82</v>
      </c>
      <c r="AV38" s="356">
        <v>259868.36</v>
      </c>
      <c r="AW38" s="356">
        <v>44444.99</v>
      </c>
      <c r="AX38" s="356">
        <v>0</v>
      </c>
      <c r="AY38" s="356">
        <v>0</v>
      </c>
      <c r="AZ38" s="356">
        <f t="shared" si="2"/>
        <v>1953468.4800000002</v>
      </c>
      <c r="BA38" s="356">
        <f t="shared" si="3"/>
        <v>-37070.210000000428</v>
      </c>
      <c r="BB38" s="356">
        <v>48980.97</v>
      </c>
      <c r="BC38" s="356">
        <f t="shared" si="4"/>
        <v>11910.759999999573</v>
      </c>
      <c r="BD38" s="356">
        <v>0</v>
      </c>
      <c r="BE38" s="356">
        <v>0</v>
      </c>
      <c r="BF38" s="356">
        <f t="shared" si="5"/>
        <v>0</v>
      </c>
      <c r="BG38" s="356">
        <v>0</v>
      </c>
      <c r="BH38" s="356">
        <v>0</v>
      </c>
      <c r="BI38" s="356">
        <f t="shared" si="6"/>
        <v>0</v>
      </c>
      <c r="BJ38" s="356">
        <f t="shared" si="7"/>
        <v>0</v>
      </c>
      <c r="BK38" s="356">
        <v>0</v>
      </c>
      <c r="BL38" s="356">
        <f t="shared" si="8"/>
        <v>0</v>
      </c>
      <c r="BM38" s="356">
        <v>0</v>
      </c>
      <c r="BN38" s="356">
        <v>11910.76</v>
      </c>
      <c r="BO38" s="356">
        <v>0</v>
      </c>
      <c r="BP38" s="356">
        <f t="shared" si="9"/>
        <v>11910.76</v>
      </c>
      <c r="BQ38" s="356">
        <v>5788.75</v>
      </c>
      <c r="BR38" s="356">
        <v>0</v>
      </c>
      <c r="BS38" s="356">
        <v>0</v>
      </c>
      <c r="BT38" s="356">
        <f t="shared" si="10"/>
        <v>5788.75</v>
      </c>
      <c r="BU38" s="356">
        <v>0</v>
      </c>
      <c r="BV38" s="356">
        <v>0</v>
      </c>
      <c r="BW38" s="356">
        <v>0</v>
      </c>
      <c r="BX38" s="356">
        <v>0</v>
      </c>
      <c r="BY38" s="356">
        <f t="shared" si="11"/>
        <v>0</v>
      </c>
      <c r="BZ38" s="356">
        <f t="shared" si="12"/>
        <v>5788.75</v>
      </c>
      <c r="CA38" s="356">
        <v>17943.75</v>
      </c>
      <c r="CB38" s="356">
        <f t="shared" si="13"/>
        <v>23732.5</v>
      </c>
      <c r="CC38" s="356">
        <v>23732.5</v>
      </c>
      <c r="CD38" s="356">
        <v>0</v>
      </c>
      <c r="CE38" s="356">
        <f t="shared" si="14"/>
        <v>23732.5</v>
      </c>
    </row>
    <row r="39" spans="1:83" s="357" customFormat="1">
      <c r="A39" s="489" t="s">
        <v>891</v>
      </c>
      <c r="B39" s="354" t="s">
        <v>557</v>
      </c>
      <c r="C39" s="355" t="s">
        <v>743</v>
      </c>
      <c r="D39" s="355" t="s">
        <v>170</v>
      </c>
      <c r="E39" s="354">
        <v>2103</v>
      </c>
      <c r="F39" s="356">
        <v>1332124</v>
      </c>
      <c r="G39" s="356">
        <v>0</v>
      </c>
      <c r="H39" s="356">
        <v>17724</v>
      </c>
      <c r="I39" s="356">
        <v>0</v>
      </c>
      <c r="J39" s="356">
        <v>149014</v>
      </c>
      <c r="K39" s="356">
        <v>0</v>
      </c>
      <c r="L39" s="356">
        <v>0</v>
      </c>
      <c r="M39" s="356">
        <v>81242.820000000007</v>
      </c>
      <c r="N39" s="356">
        <v>1443.68</v>
      </c>
      <c r="O39" s="356">
        <v>4035.54</v>
      </c>
      <c r="P39" s="356">
        <v>0</v>
      </c>
      <c r="Q39" s="356">
        <v>3372.51</v>
      </c>
      <c r="R39" s="356">
        <v>0</v>
      </c>
      <c r="S39" s="356">
        <v>0</v>
      </c>
      <c r="T39" s="356">
        <v>37452</v>
      </c>
      <c r="U39" s="356">
        <f t="shared" si="1"/>
        <v>1626408.55</v>
      </c>
      <c r="V39" s="356">
        <v>618118.18999999994</v>
      </c>
      <c r="W39" s="356">
        <v>0</v>
      </c>
      <c r="X39" s="356">
        <v>497811.29</v>
      </c>
      <c r="Y39" s="356">
        <v>55703.67</v>
      </c>
      <c r="Z39" s="356">
        <v>64154.31</v>
      </c>
      <c r="AA39" s="356">
        <v>0</v>
      </c>
      <c r="AB39" s="356">
        <v>26848</v>
      </c>
      <c r="AC39" s="356">
        <v>5577.28</v>
      </c>
      <c r="AD39" s="356">
        <v>8851.02</v>
      </c>
      <c r="AE39" s="356">
        <v>14259.65</v>
      </c>
      <c r="AF39" s="356">
        <v>5923.39</v>
      </c>
      <c r="AG39" s="356">
        <v>14992.7</v>
      </c>
      <c r="AH39" s="356">
        <v>2115.0500000000002</v>
      </c>
      <c r="AI39" s="356">
        <v>1087.46</v>
      </c>
      <c r="AJ39" s="356">
        <v>3696.86</v>
      </c>
      <c r="AK39" s="356">
        <v>19747.38</v>
      </c>
      <c r="AL39" s="356">
        <v>27063.5</v>
      </c>
      <c r="AM39" s="356">
        <v>7084.96</v>
      </c>
      <c r="AN39" s="356">
        <v>71996.210000000006</v>
      </c>
      <c r="AO39" s="356">
        <v>14483.22</v>
      </c>
      <c r="AP39" s="356">
        <v>0</v>
      </c>
      <c r="AQ39" s="356">
        <v>15112.44</v>
      </c>
      <c r="AR39" s="356">
        <v>5906.11</v>
      </c>
      <c r="AS39" s="356">
        <v>0</v>
      </c>
      <c r="AT39" s="356">
        <v>71094.16</v>
      </c>
      <c r="AU39" s="356">
        <v>0</v>
      </c>
      <c r="AV39" s="356">
        <v>19564.41</v>
      </c>
      <c r="AW39" s="356">
        <v>31449.39</v>
      </c>
      <c r="AX39" s="356">
        <v>0</v>
      </c>
      <c r="AY39" s="356">
        <v>0</v>
      </c>
      <c r="AZ39" s="356">
        <f t="shared" si="2"/>
        <v>1602640.6499999994</v>
      </c>
      <c r="BA39" s="356">
        <f t="shared" si="3"/>
        <v>23767.900000000605</v>
      </c>
      <c r="BB39" s="356">
        <v>49462.94</v>
      </c>
      <c r="BC39" s="356">
        <f t="shared" si="4"/>
        <v>73230.840000000608</v>
      </c>
      <c r="BD39" s="356">
        <v>2305</v>
      </c>
      <c r="BE39" s="356">
        <v>0</v>
      </c>
      <c r="BF39" s="356">
        <f t="shared" si="5"/>
        <v>2305</v>
      </c>
      <c r="BG39" s="356">
        <v>0</v>
      </c>
      <c r="BH39" s="356">
        <v>905</v>
      </c>
      <c r="BI39" s="356">
        <f t="shared" si="6"/>
        <v>905</v>
      </c>
      <c r="BJ39" s="356">
        <f t="shared" si="7"/>
        <v>1400</v>
      </c>
      <c r="BK39" s="356">
        <v>0</v>
      </c>
      <c r="BL39" s="356">
        <f t="shared" si="8"/>
        <v>1400</v>
      </c>
      <c r="BM39" s="356">
        <v>0</v>
      </c>
      <c r="BN39" s="356">
        <v>73230.84</v>
      </c>
      <c r="BO39" s="356">
        <v>1400</v>
      </c>
      <c r="BP39" s="356">
        <f t="shared" si="9"/>
        <v>74630.84</v>
      </c>
      <c r="BQ39" s="356">
        <v>6970</v>
      </c>
      <c r="BR39" s="356">
        <v>0</v>
      </c>
      <c r="BS39" s="356">
        <v>0</v>
      </c>
      <c r="BT39" s="356">
        <f t="shared" si="10"/>
        <v>6970</v>
      </c>
      <c r="BU39" s="356">
        <v>0</v>
      </c>
      <c r="BV39" s="356">
        <v>0</v>
      </c>
      <c r="BW39" s="356">
        <v>0</v>
      </c>
      <c r="BX39" s="356">
        <v>6470</v>
      </c>
      <c r="BY39" s="356">
        <f t="shared" si="11"/>
        <v>6470</v>
      </c>
      <c r="BZ39" s="356">
        <f t="shared" si="12"/>
        <v>500</v>
      </c>
      <c r="CA39" s="356">
        <v>1340.5</v>
      </c>
      <c r="CB39" s="356">
        <f t="shared" si="13"/>
        <v>1840.5</v>
      </c>
      <c r="CC39" s="356">
        <v>1840.5</v>
      </c>
      <c r="CD39" s="356">
        <v>0</v>
      </c>
      <c r="CE39" s="356">
        <f t="shared" si="14"/>
        <v>1840.5</v>
      </c>
    </row>
    <row r="40" spans="1:83" s="357" customFormat="1">
      <c r="A40" s="489" t="s">
        <v>891</v>
      </c>
      <c r="B40" s="354" t="s">
        <v>537</v>
      </c>
      <c r="C40" s="355" t="s">
        <v>393</v>
      </c>
      <c r="D40" s="355" t="s">
        <v>170</v>
      </c>
      <c r="E40" s="354">
        <v>2084</v>
      </c>
      <c r="F40" s="356">
        <v>1944021</v>
      </c>
      <c r="G40" s="356">
        <v>0</v>
      </c>
      <c r="H40" s="356">
        <v>13096</v>
      </c>
      <c r="I40" s="356">
        <v>0</v>
      </c>
      <c r="J40" s="356">
        <v>290189</v>
      </c>
      <c r="K40" s="356">
        <v>0</v>
      </c>
      <c r="L40" s="356">
        <v>615</v>
      </c>
      <c r="M40" s="356">
        <v>10312.74</v>
      </c>
      <c r="N40" s="356">
        <v>6251.6</v>
      </c>
      <c r="O40" s="356">
        <v>0</v>
      </c>
      <c r="P40" s="356">
        <v>0</v>
      </c>
      <c r="Q40" s="356">
        <v>10828.9</v>
      </c>
      <c r="R40" s="356">
        <v>0</v>
      </c>
      <c r="S40" s="356">
        <v>0</v>
      </c>
      <c r="T40" s="356">
        <v>65998</v>
      </c>
      <c r="U40" s="356">
        <f t="shared" si="1"/>
        <v>2341312.2400000002</v>
      </c>
      <c r="V40" s="356">
        <v>935255.09</v>
      </c>
      <c r="W40" s="356">
        <v>0</v>
      </c>
      <c r="X40" s="356">
        <v>575680.15</v>
      </c>
      <c r="Y40" s="356">
        <v>42182.91</v>
      </c>
      <c r="Z40" s="356">
        <v>125572.46</v>
      </c>
      <c r="AA40" s="356">
        <v>0</v>
      </c>
      <c r="AB40" s="356">
        <v>35819.08</v>
      </c>
      <c r="AC40" s="356">
        <v>10341.74</v>
      </c>
      <c r="AD40" s="356">
        <v>12631.39</v>
      </c>
      <c r="AE40" s="356">
        <v>12963.99</v>
      </c>
      <c r="AF40" s="356">
        <v>8603.15</v>
      </c>
      <c r="AG40" s="356">
        <v>15482.9</v>
      </c>
      <c r="AH40" s="356">
        <v>2880.83</v>
      </c>
      <c r="AI40" s="356">
        <v>44001.79</v>
      </c>
      <c r="AJ40" s="356">
        <v>3897.84</v>
      </c>
      <c r="AK40" s="356">
        <v>26650.54</v>
      </c>
      <c r="AL40" s="356">
        <v>26996.18</v>
      </c>
      <c r="AM40" s="356">
        <v>17278.02</v>
      </c>
      <c r="AN40" s="356">
        <v>83473.460000000006</v>
      </c>
      <c r="AO40" s="356">
        <v>16596.599999999999</v>
      </c>
      <c r="AP40" s="356">
        <v>0</v>
      </c>
      <c r="AQ40" s="356">
        <v>34886.69</v>
      </c>
      <c r="AR40" s="356">
        <v>9040.7099999999991</v>
      </c>
      <c r="AS40" s="356">
        <v>0</v>
      </c>
      <c r="AT40" s="356">
        <v>117492.64</v>
      </c>
      <c r="AU40" s="356">
        <v>119559.22</v>
      </c>
      <c r="AV40" s="356">
        <v>44283.88</v>
      </c>
      <c r="AW40" s="356">
        <v>29919.73</v>
      </c>
      <c r="AX40" s="356">
        <v>0</v>
      </c>
      <c r="AY40" s="356">
        <v>207760</v>
      </c>
      <c r="AZ40" s="356">
        <f t="shared" si="2"/>
        <v>2559250.9899999998</v>
      </c>
      <c r="BA40" s="356">
        <f t="shared" si="3"/>
        <v>-217938.74999999953</v>
      </c>
      <c r="BB40" s="356">
        <v>333143.75</v>
      </c>
      <c r="BC40" s="356">
        <f t="shared" si="4"/>
        <v>115205.00000000047</v>
      </c>
      <c r="BD40" s="356">
        <v>0</v>
      </c>
      <c r="BE40" s="356">
        <v>0</v>
      </c>
      <c r="BF40" s="356">
        <f t="shared" si="5"/>
        <v>0</v>
      </c>
      <c r="BG40" s="356">
        <v>0</v>
      </c>
      <c r="BH40" s="356">
        <v>0</v>
      </c>
      <c r="BI40" s="356">
        <f t="shared" si="6"/>
        <v>0</v>
      </c>
      <c r="BJ40" s="356">
        <f t="shared" si="7"/>
        <v>0</v>
      </c>
      <c r="BK40" s="356">
        <v>0</v>
      </c>
      <c r="BL40" s="356">
        <f t="shared" si="8"/>
        <v>0</v>
      </c>
      <c r="BM40" s="356">
        <v>0</v>
      </c>
      <c r="BN40" s="356">
        <v>115205</v>
      </c>
      <c r="BO40" s="356">
        <v>0</v>
      </c>
      <c r="BP40" s="356">
        <f t="shared" si="9"/>
        <v>115205</v>
      </c>
      <c r="BQ40" s="356">
        <v>8857.75</v>
      </c>
      <c r="BR40" s="356">
        <v>0</v>
      </c>
      <c r="BS40" s="356">
        <v>207760</v>
      </c>
      <c r="BT40" s="356">
        <f t="shared" si="10"/>
        <v>216617.75</v>
      </c>
      <c r="BU40" s="356">
        <v>0</v>
      </c>
      <c r="BV40" s="356">
        <v>157592</v>
      </c>
      <c r="BW40" s="356">
        <v>0</v>
      </c>
      <c r="BX40" s="356">
        <v>0</v>
      </c>
      <c r="BY40" s="356">
        <f t="shared" si="11"/>
        <v>157592</v>
      </c>
      <c r="BZ40" s="356">
        <f t="shared" si="12"/>
        <v>59025.75</v>
      </c>
      <c r="CA40" s="356">
        <v>6292.85</v>
      </c>
      <c r="CB40" s="356">
        <f t="shared" si="13"/>
        <v>65318.6</v>
      </c>
      <c r="CC40" s="356">
        <v>56212.3</v>
      </c>
      <c r="CD40" s="356">
        <v>9106.2999999999993</v>
      </c>
      <c r="CE40" s="356">
        <f t="shared" si="14"/>
        <v>65318.600000000006</v>
      </c>
    </row>
    <row r="41" spans="1:83" s="357" customFormat="1">
      <c r="A41" s="489" t="s">
        <v>891</v>
      </c>
      <c r="B41" s="354" t="s">
        <v>559</v>
      </c>
      <c r="C41" s="355" t="s">
        <v>745</v>
      </c>
      <c r="D41" s="355" t="s">
        <v>170</v>
      </c>
      <c r="E41" s="354">
        <v>2065</v>
      </c>
      <c r="F41" s="356">
        <v>1861761</v>
      </c>
      <c r="G41" s="356">
        <v>0</v>
      </c>
      <c r="H41" s="356">
        <v>15358</v>
      </c>
      <c r="I41" s="356">
        <v>0</v>
      </c>
      <c r="J41" s="356">
        <v>257634</v>
      </c>
      <c r="K41" s="356">
        <v>3700</v>
      </c>
      <c r="L41" s="356">
        <v>2191.1999999999998</v>
      </c>
      <c r="M41" s="356">
        <v>3133.56</v>
      </c>
      <c r="N41" s="356">
        <v>1827.07</v>
      </c>
      <c r="O41" s="356">
        <v>10800</v>
      </c>
      <c r="P41" s="356">
        <v>0</v>
      </c>
      <c r="Q41" s="356">
        <v>2616.65</v>
      </c>
      <c r="R41" s="356">
        <v>35.1</v>
      </c>
      <c r="S41" s="356">
        <v>0</v>
      </c>
      <c r="T41" s="356">
        <v>54896</v>
      </c>
      <c r="U41" s="356">
        <f t="shared" si="1"/>
        <v>2213952.58</v>
      </c>
      <c r="V41" s="356">
        <v>899838.32</v>
      </c>
      <c r="W41" s="356">
        <v>0</v>
      </c>
      <c r="X41" s="356">
        <v>447567.28</v>
      </c>
      <c r="Y41" s="356">
        <v>19149.009999999998</v>
      </c>
      <c r="Z41" s="356">
        <v>77571.97</v>
      </c>
      <c r="AA41" s="356">
        <v>0</v>
      </c>
      <c r="AB41" s="356">
        <v>68250.080000000002</v>
      </c>
      <c r="AC41" s="356">
        <v>12976.57</v>
      </c>
      <c r="AD41" s="356">
        <v>14408</v>
      </c>
      <c r="AE41" s="356">
        <v>20859.53</v>
      </c>
      <c r="AF41" s="356">
        <v>8173.89</v>
      </c>
      <c r="AG41" s="356">
        <v>15413.69</v>
      </c>
      <c r="AH41" s="356">
        <v>2145</v>
      </c>
      <c r="AI41" s="356">
        <v>38699.550000000003</v>
      </c>
      <c r="AJ41" s="356">
        <v>3990.16</v>
      </c>
      <c r="AK41" s="356">
        <v>35043.42</v>
      </c>
      <c r="AL41" s="356">
        <v>33769.5</v>
      </c>
      <c r="AM41" s="356">
        <v>19669.39</v>
      </c>
      <c r="AN41" s="356">
        <v>74214.990000000005</v>
      </c>
      <c r="AO41" s="356">
        <v>34050.42</v>
      </c>
      <c r="AP41" s="356">
        <v>0</v>
      </c>
      <c r="AQ41" s="356">
        <v>37582.94</v>
      </c>
      <c r="AR41" s="356">
        <v>8218.5</v>
      </c>
      <c r="AS41" s="356">
        <v>0</v>
      </c>
      <c r="AT41" s="356">
        <v>127048.95</v>
      </c>
      <c r="AU41" s="356">
        <v>123339.14</v>
      </c>
      <c r="AV41" s="356">
        <v>43557.87</v>
      </c>
      <c r="AW41" s="356">
        <v>96695.45</v>
      </c>
      <c r="AX41" s="356">
        <v>0</v>
      </c>
      <c r="AY41" s="356">
        <v>0</v>
      </c>
      <c r="AZ41" s="356">
        <f t="shared" si="2"/>
        <v>2262233.62</v>
      </c>
      <c r="BA41" s="356">
        <f t="shared" si="3"/>
        <v>-48281.040000000037</v>
      </c>
      <c r="BB41" s="356">
        <v>117532.04</v>
      </c>
      <c r="BC41" s="356">
        <f t="shared" si="4"/>
        <v>69250.999999999956</v>
      </c>
      <c r="BD41" s="356">
        <v>0</v>
      </c>
      <c r="BE41" s="356">
        <v>0</v>
      </c>
      <c r="BF41" s="356">
        <f t="shared" si="5"/>
        <v>0</v>
      </c>
      <c r="BG41" s="356">
        <v>0</v>
      </c>
      <c r="BH41" s="356">
        <v>0</v>
      </c>
      <c r="BI41" s="356">
        <f t="shared" si="6"/>
        <v>0</v>
      </c>
      <c r="BJ41" s="356">
        <f t="shared" si="7"/>
        <v>0</v>
      </c>
      <c r="BK41" s="356">
        <v>0</v>
      </c>
      <c r="BL41" s="356">
        <f t="shared" si="8"/>
        <v>0</v>
      </c>
      <c r="BM41" s="356">
        <v>0</v>
      </c>
      <c r="BN41" s="356">
        <v>69251</v>
      </c>
      <c r="BO41" s="356">
        <v>0</v>
      </c>
      <c r="BP41" s="356">
        <f t="shared" si="9"/>
        <v>69251</v>
      </c>
      <c r="BQ41" s="356">
        <v>8358.25</v>
      </c>
      <c r="BR41" s="356">
        <v>0</v>
      </c>
      <c r="BS41" s="356">
        <v>0</v>
      </c>
      <c r="BT41" s="356">
        <f t="shared" si="10"/>
        <v>8358.25</v>
      </c>
      <c r="BU41" s="356">
        <v>0</v>
      </c>
      <c r="BV41" s="356">
        <v>22655.200000000001</v>
      </c>
      <c r="BW41" s="356">
        <v>0</v>
      </c>
      <c r="BX41" s="356">
        <v>0</v>
      </c>
      <c r="BY41" s="356">
        <f t="shared" si="11"/>
        <v>22655.200000000001</v>
      </c>
      <c r="BZ41" s="356">
        <f t="shared" si="12"/>
        <v>-14296.95</v>
      </c>
      <c r="CA41" s="356">
        <v>15342.58</v>
      </c>
      <c r="CB41" s="356">
        <f t="shared" si="13"/>
        <v>1045.6299999999992</v>
      </c>
      <c r="CC41" s="356">
        <v>0</v>
      </c>
      <c r="CD41" s="356">
        <v>1045.6300000000001</v>
      </c>
      <c r="CE41" s="356">
        <f t="shared" si="14"/>
        <v>1045.6300000000001</v>
      </c>
    </row>
    <row r="42" spans="1:83" s="357" customFormat="1">
      <c r="A42" s="489" t="s">
        <v>891</v>
      </c>
      <c r="B42" s="354" t="s">
        <v>560</v>
      </c>
      <c r="C42" s="355" t="s">
        <v>746</v>
      </c>
      <c r="D42" s="355" t="s">
        <v>170</v>
      </c>
      <c r="E42" s="354">
        <v>5201</v>
      </c>
      <c r="F42" s="356">
        <v>927086</v>
      </c>
      <c r="G42" s="356">
        <v>0</v>
      </c>
      <c r="H42" s="356">
        <v>12438</v>
      </c>
      <c r="I42" s="356">
        <v>0</v>
      </c>
      <c r="J42" s="356">
        <v>47886</v>
      </c>
      <c r="K42" s="356">
        <v>0</v>
      </c>
      <c r="L42" s="356">
        <v>845.5</v>
      </c>
      <c r="M42" s="356">
        <v>131209.51999999999</v>
      </c>
      <c r="N42" s="356">
        <v>22623.55</v>
      </c>
      <c r="O42" s="356">
        <v>2827.8</v>
      </c>
      <c r="P42" s="356">
        <v>6952</v>
      </c>
      <c r="Q42" s="356">
        <v>19041.669999999998</v>
      </c>
      <c r="R42" s="356">
        <v>10071.219999999999</v>
      </c>
      <c r="S42" s="356">
        <v>0</v>
      </c>
      <c r="T42" s="356">
        <v>52772</v>
      </c>
      <c r="U42" s="356">
        <f t="shared" si="1"/>
        <v>1233753.26</v>
      </c>
      <c r="V42" s="356">
        <v>495012.42</v>
      </c>
      <c r="W42" s="356">
        <v>0</v>
      </c>
      <c r="X42" s="356">
        <v>327025.89</v>
      </c>
      <c r="Y42" s="356">
        <v>51902.99</v>
      </c>
      <c r="Z42" s="356">
        <v>56957.22</v>
      </c>
      <c r="AA42" s="356">
        <v>36636.69</v>
      </c>
      <c r="AB42" s="356">
        <v>16656.439999999999</v>
      </c>
      <c r="AC42" s="356">
        <v>91</v>
      </c>
      <c r="AD42" s="356">
        <v>4218.17</v>
      </c>
      <c r="AE42" s="356">
        <v>13015.44</v>
      </c>
      <c r="AF42" s="356">
        <v>2299.7199999999998</v>
      </c>
      <c r="AG42" s="356">
        <v>20230.419999999998</v>
      </c>
      <c r="AH42" s="356">
        <v>0</v>
      </c>
      <c r="AI42" s="356">
        <v>0</v>
      </c>
      <c r="AJ42" s="356">
        <v>3507.39</v>
      </c>
      <c r="AK42" s="356">
        <v>30933.91</v>
      </c>
      <c r="AL42" s="356">
        <v>2897.95</v>
      </c>
      <c r="AM42" s="356">
        <v>8040.01</v>
      </c>
      <c r="AN42" s="356">
        <v>55778.99</v>
      </c>
      <c r="AO42" s="356">
        <v>12570.76</v>
      </c>
      <c r="AP42" s="356">
        <v>0</v>
      </c>
      <c r="AQ42" s="356">
        <v>20807.59</v>
      </c>
      <c r="AR42" s="356">
        <v>15338.8</v>
      </c>
      <c r="AS42" s="356">
        <v>0</v>
      </c>
      <c r="AT42" s="356">
        <v>31130.94</v>
      </c>
      <c r="AU42" s="356">
        <v>0</v>
      </c>
      <c r="AV42" s="356">
        <v>2003.89</v>
      </c>
      <c r="AW42" s="356">
        <v>48465.18</v>
      </c>
      <c r="AX42" s="356">
        <v>0</v>
      </c>
      <c r="AY42" s="356">
        <v>0</v>
      </c>
      <c r="AZ42" s="356">
        <f t="shared" si="2"/>
        <v>1255521.8099999998</v>
      </c>
      <c r="BA42" s="356">
        <f t="shared" si="3"/>
        <v>-21768.549999999814</v>
      </c>
      <c r="BB42" s="356">
        <v>36502.44</v>
      </c>
      <c r="BC42" s="356">
        <f t="shared" si="4"/>
        <v>14733.890000000189</v>
      </c>
      <c r="BD42" s="356">
        <v>0</v>
      </c>
      <c r="BE42" s="356">
        <v>0</v>
      </c>
      <c r="BF42" s="356">
        <f t="shared" si="5"/>
        <v>0</v>
      </c>
      <c r="BG42" s="356">
        <v>0</v>
      </c>
      <c r="BH42" s="356">
        <v>0</v>
      </c>
      <c r="BI42" s="356">
        <f t="shared" si="6"/>
        <v>0</v>
      </c>
      <c r="BJ42" s="356">
        <f t="shared" si="7"/>
        <v>0</v>
      </c>
      <c r="BK42" s="356">
        <v>0</v>
      </c>
      <c r="BL42" s="356">
        <f t="shared" si="8"/>
        <v>0</v>
      </c>
      <c r="BM42" s="356">
        <v>0</v>
      </c>
      <c r="BN42" s="356">
        <v>14733.89</v>
      </c>
      <c r="BO42" s="356">
        <v>0</v>
      </c>
      <c r="BP42" s="356">
        <f t="shared" si="9"/>
        <v>14733.89</v>
      </c>
      <c r="BQ42" s="356">
        <v>6571.75</v>
      </c>
      <c r="BR42" s="356">
        <v>0</v>
      </c>
      <c r="BS42" s="356">
        <v>0</v>
      </c>
      <c r="BT42" s="356">
        <f t="shared" si="10"/>
        <v>6571.75</v>
      </c>
      <c r="BU42" s="356">
        <v>0</v>
      </c>
      <c r="BV42" s="356">
        <v>0</v>
      </c>
      <c r="BW42" s="356">
        <v>0</v>
      </c>
      <c r="BX42" s="356">
        <v>0</v>
      </c>
      <c r="BY42" s="356">
        <f t="shared" si="11"/>
        <v>0</v>
      </c>
      <c r="BZ42" s="356">
        <f t="shared" si="12"/>
        <v>6571.75</v>
      </c>
      <c r="CA42" s="356">
        <v>-2163.64</v>
      </c>
      <c r="CB42" s="356">
        <f t="shared" si="13"/>
        <v>4408.1100000000006</v>
      </c>
      <c r="CC42" s="356">
        <v>4408.1099999999997</v>
      </c>
      <c r="CD42" s="356">
        <v>0</v>
      </c>
      <c r="CE42" s="356">
        <f t="shared" si="14"/>
        <v>4408.1099999999997</v>
      </c>
    </row>
    <row r="43" spans="1:83" s="357" customFormat="1">
      <c r="A43" s="489" t="s">
        <v>891</v>
      </c>
      <c r="B43" s="354" t="s">
        <v>561</v>
      </c>
      <c r="C43" s="355" t="s">
        <v>747</v>
      </c>
      <c r="D43" s="355" t="s">
        <v>170</v>
      </c>
      <c r="E43" s="354">
        <v>2027</v>
      </c>
      <c r="F43" s="356">
        <v>1789005</v>
      </c>
      <c r="G43" s="356">
        <v>0</v>
      </c>
      <c r="H43" s="356">
        <v>29042</v>
      </c>
      <c r="I43" s="356">
        <v>0</v>
      </c>
      <c r="J43" s="356">
        <v>162428</v>
      </c>
      <c r="K43" s="356">
        <v>0</v>
      </c>
      <c r="L43" s="356">
        <v>0</v>
      </c>
      <c r="M43" s="356">
        <v>1874.63</v>
      </c>
      <c r="N43" s="356">
        <v>5651.32</v>
      </c>
      <c r="O43" s="356">
        <v>11710</v>
      </c>
      <c r="P43" s="356">
        <v>1274</v>
      </c>
      <c r="Q43" s="356">
        <v>11530.49</v>
      </c>
      <c r="R43" s="356">
        <v>945.12</v>
      </c>
      <c r="S43" s="356">
        <v>0</v>
      </c>
      <c r="T43" s="356">
        <v>73861</v>
      </c>
      <c r="U43" s="356">
        <f t="shared" si="1"/>
        <v>2087321.56</v>
      </c>
      <c r="V43" s="356">
        <v>1029359.18</v>
      </c>
      <c r="W43" s="356">
        <v>0</v>
      </c>
      <c r="X43" s="356">
        <v>411689.95</v>
      </c>
      <c r="Y43" s="356">
        <v>28756.86</v>
      </c>
      <c r="Z43" s="356">
        <v>79470.28</v>
      </c>
      <c r="AA43" s="356">
        <v>0</v>
      </c>
      <c r="AB43" s="356">
        <v>7786.38</v>
      </c>
      <c r="AC43" s="356">
        <v>7954.62</v>
      </c>
      <c r="AD43" s="356">
        <v>6027.62</v>
      </c>
      <c r="AE43" s="356">
        <v>20899.810000000001</v>
      </c>
      <c r="AF43" s="356">
        <v>9338.94</v>
      </c>
      <c r="AG43" s="356">
        <v>21635.43</v>
      </c>
      <c r="AH43" s="356">
        <v>849</v>
      </c>
      <c r="AI43" s="356">
        <v>44622.98</v>
      </c>
      <c r="AJ43" s="356">
        <v>6610.74</v>
      </c>
      <c r="AK43" s="356">
        <v>24444.21</v>
      </c>
      <c r="AL43" s="356">
        <v>24412.42</v>
      </c>
      <c r="AM43" s="356">
        <v>12273.97</v>
      </c>
      <c r="AN43" s="356">
        <v>72289.77</v>
      </c>
      <c r="AO43" s="356">
        <v>19040</v>
      </c>
      <c r="AP43" s="356">
        <v>0</v>
      </c>
      <c r="AQ43" s="356">
        <v>16882.560000000001</v>
      </c>
      <c r="AR43" s="356">
        <v>10279.02</v>
      </c>
      <c r="AS43" s="356">
        <v>0</v>
      </c>
      <c r="AT43" s="356">
        <v>122185.03</v>
      </c>
      <c r="AU43" s="356">
        <v>70402.929999999993</v>
      </c>
      <c r="AV43" s="356">
        <v>15250.71</v>
      </c>
      <c r="AW43" s="356">
        <v>23755.8</v>
      </c>
      <c r="AX43" s="356">
        <v>0</v>
      </c>
      <c r="AY43" s="356">
        <v>0</v>
      </c>
      <c r="AZ43" s="356">
        <f t="shared" si="2"/>
        <v>2086218.2100000002</v>
      </c>
      <c r="BA43" s="356">
        <f t="shared" si="3"/>
        <v>1103.3499999998603</v>
      </c>
      <c r="BB43" s="356">
        <v>111000.36</v>
      </c>
      <c r="BC43" s="356">
        <f t="shared" si="4"/>
        <v>112103.70999999986</v>
      </c>
      <c r="BD43" s="356">
        <v>0</v>
      </c>
      <c r="BE43" s="356">
        <v>0</v>
      </c>
      <c r="BF43" s="356">
        <f t="shared" si="5"/>
        <v>0</v>
      </c>
      <c r="BG43" s="356">
        <v>0</v>
      </c>
      <c r="BH43" s="356">
        <v>0</v>
      </c>
      <c r="BI43" s="356">
        <f t="shared" si="6"/>
        <v>0</v>
      </c>
      <c r="BJ43" s="356">
        <f t="shared" si="7"/>
        <v>0</v>
      </c>
      <c r="BK43" s="356">
        <v>0</v>
      </c>
      <c r="BL43" s="356">
        <f t="shared" si="8"/>
        <v>0</v>
      </c>
      <c r="BM43" s="356">
        <v>0</v>
      </c>
      <c r="BN43" s="356">
        <v>112103.71</v>
      </c>
      <c r="BO43" s="356">
        <v>0</v>
      </c>
      <c r="BP43" s="356">
        <f t="shared" si="9"/>
        <v>112103.71</v>
      </c>
      <c r="BQ43" s="356">
        <v>8873.5</v>
      </c>
      <c r="BR43" s="356">
        <v>0</v>
      </c>
      <c r="BS43" s="356">
        <v>0</v>
      </c>
      <c r="BT43" s="356">
        <f t="shared" si="10"/>
        <v>8873.5</v>
      </c>
      <c r="BU43" s="356">
        <v>0</v>
      </c>
      <c r="BV43" s="356">
        <v>9134.5</v>
      </c>
      <c r="BW43" s="356">
        <v>0</v>
      </c>
      <c r="BX43" s="356">
        <v>0</v>
      </c>
      <c r="BY43" s="356">
        <f t="shared" si="11"/>
        <v>9134.5</v>
      </c>
      <c r="BZ43" s="356">
        <f t="shared" si="12"/>
        <v>-261</v>
      </c>
      <c r="CA43" s="356">
        <v>6760.16</v>
      </c>
      <c r="CB43" s="356">
        <f t="shared" si="13"/>
        <v>6499.16</v>
      </c>
      <c r="CC43" s="356">
        <v>0</v>
      </c>
      <c r="CD43" s="356">
        <v>6499.16</v>
      </c>
      <c r="CE43" s="356">
        <f t="shared" si="14"/>
        <v>6499.16</v>
      </c>
    </row>
    <row r="44" spans="1:83" s="357" customFormat="1">
      <c r="A44" s="489" t="s">
        <v>891</v>
      </c>
      <c r="B44" s="354" t="s">
        <v>562</v>
      </c>
      <c r="C44" s="355" t="s">
        <v>748</v>
      </c>
      <c r="D44" s="355" t="s">
        <v>170</v>
      </c>
      <c r="E44" s="354">
        <v>2182</v>
      </c>
      <c r="F44" s="356">
        <v>2195447</v>
      </c>
      <c r="G44" s="356">
        <v>0</v>
      </c>
      <c r="H44" s="356">
        <v>24406</v>
      </c>
      <c r="I44" s="356">
        <v>0</v>
      </c>
      <c r="J44" s="356">
        <v>189499</v>
      </c>
      <c r="K44" s="356">
        <v>500</v>
      </c>
      <c r="L44" s="356">
        <v>9375</v>
      </c>
      <c r="M44" s="356">
        <v>4464.8900000000003</v>
      </c>
      <c r="N44" s="356">
        <v>10564.09</v>
      </c>
      <c r="O44" s="356">
        <v>3150</v>
      </c>
      <c r="P44" s="356">
        <v>3293.92</v>
      </c>
      <c r="Q44" s="356">
        <v>8126.1</v>
      </c>
      <c r="R44" s="356">
        <v>0</v>
      </c>
      <c r="S44" s="356">
        <v>0</v>
      </c>
      <c r="T44" s="356">
        <v>72591</v>
      </c>
      <c r="U44" s="356">
        <f t="shared" si="1"/>
        <v>2521417</v>
      </c>
      <c r="V44" s="356">
        <v>897038.55</v>
      </c>
      <c r="W44" s="356">
        <v>0</v>
      </c>
      <c r="X44" s="356">
        <v>717636.24</v>
      </c>
      <c r="Y44" s="356">
        <v>0</v>
      </c>
      <c r="Z44" s="356">
        <v>162039.07999999999</v>
      </c>
      <c r="AA44" s="356">
        <v>0</v>
      </c>
      <c r="AB44" s="356">
        <v>25214.07</v>
      </c>
      <c r="AC44" s="356">
        <v>9214.18</v>
      </c>
      <c r="AD44" s="356">
        <v>22393.99</v>
      </c>
      <c r="AE44" s="356">
        <v>18984.2</v>
      </c>
      <c r="AF44" s="356">
        <v>8611.5</v>
      </c>
      <c r="AG44" s="356">
        <v>40051.589999999997</v>
      </c>
      <c r="AH44" s="356">
        <v>3476.12</v>
      </c>
      <c r="AI44" s="356">
        <v>46461.06</v>
      </c>
      <c r="AJ44" s="356">
        <v>4651.2700000000004</v>
      </c>
      <c r="AK44" s="356">
        <v>33900.92</v>
      </c>
      <c r="AL44" s="356">
        <v>37841</v>
      </c>
      <c r="AM44" s="356">
        <v>28029.83</v>
      </c>
      <c r="AN44" s="356">
        <v>93083.88</v>
      </c>
      <c r="AO44" s="356">
        <v>30620.92</v>
      </c>
      <c r="AP44" s="356">
        <v>0</v>
      </c>
      <c r="AQ44" s="356">
        <v>14018.76</v>
      </c>
      <c r="AR44" s="356">
        <v>9307.41</v>
      </c>
      <c r="AS44" s="356">
        <v>102000</v>
      </c>
      <c r="AT44" s="356">
        <v>144873.67000000001</v>
      </c>
      <c r="AU44" s="356">
        <v>31676.38</v>
      </c>
      <c r="AV44" s="356">
        <v>26535.53</v>
      </c>
      <c r="AW44" s="356">
        <v>29908.21</v>
      </c>
      <c r="AX44" s="356">
        <v>0</v>
      </c>
      <c r="AY44" s="356">
        <v>0</v>
      </c>
      <c r="AZ44" s="356">
        <f t="shared" si="2"/>
        <v>2537568.36</v>
      </c>
      <c r="BA44" s="356">
        <f t="shared" si="3"/>
        <v>-16151.35999999987</v>
      </c>
      <c r="BB44" s="356">
        <v>147285.31</v>
      </c>
      <c r="BC44" s="356">
        <f t="shared" si="4"/>
        <v>131133.95000000013</v>
      </c>
      <c r="BD44" s="356">
        <v>0</v>
      </c>
      <c r="BE44" s="356">
        <v>0</v>
      </c>
      <c r="BF44" s="356">
        <f t="shared" si="5"/>
        <v>0</v>
      </c>
      <c r="BG44" s="356">
        <v>0</v>
      </c>
      <c r="BH44" s="356">
        <v>0</v>
      </c>
      <c r="BI44" s="356">
        <f t="shared" si="6"/>
        <v>0</v>
      </c>
      <c r="BJ44" s="356">
        <f t="shared" si="7"/>
        <v>0</v>
      </c>
      <c r="BK44" s="356">
        <v>0</v>
      </c>
      <c r="BL44" s="356">
        <f t="shared" si="8"/>
        <v>0</v>
      </c>
      <c r="BM44" s="356">
        <v>0</v>
      </c>
      <c r="BN44" s="356">
        <v>131133.95000000001</v>
      </c>
      <c r="BO44" s="356">
        <v>0</v>
      </c>
      <c r="BP44" s="356">
        <f t="shared" si="9"/>
        <v>131133.95000000001</v>
      </c>
      <c r="BQ44" s="356">
        <v>9433.75</v>
      </c>
      <c r="BR44" s="356">
        <v>0</v>
      </c>
      <c r="BS44" s="356">
        <v>0</v>
      </c>
      <c r="BT44" s="356">
        <f t="shared" si="10"/>
        <v>9433.75</v>
      </c>
      <c r="BU44" s="356">
        <v>0</v>
      </c>
      <c r="BV44" s="356">
        <v>0</v>
      </c>
      <c r="BW44" s="356">
        <v>0</v>
      </c>
      <c r="BX44" s="356">
        <v>0</v>
      </c>
      <c r="BY44" s="356">
        <f t="shared" si="11"/>
        <v>0</v>
      </c>
      <c r="BZ44" s="356">
        <f t="shared" si="12"/>
        <v>9433.75</v>
      </c>
      <c r="CA44" s="356">
        <v>9339.7099999999991</v>
      </c>
      <c r="CB44" s="356">
        <f t="shared" si="13"/>
        <v>18773.46</v>
      </c>
      <c r="CC44" s="356">
        <v>0</v>
      </c>
      <c r="CD44" s="356">
        <v>18773.46</v>
      </c>
      <c r="CE44" s="356">
        <f t="shared" si="14"/>
        <v>18773.46</v>
      </c>
    </row>
    <row r="45" spans="1:83" s="357" customFormat="1">
      <c r="A45" s="489" t="s">
        <v>891</v>
      </c>
      <c r="B45" s="354" t="s">
        <v>563</v>
      </c>
      <c r="C45" s="355" t="s">
        <v>749</v>
      </c>
      <c r="D45" s="355" t="s">
        <v>170</v>
      </c>
      <c r="E45" s="354">
        <v>2157</v>
      </c>
      <c r="F45" s="356">
        <v>970439</v>
      </c>
      <c r="G45" s="356">
        <v>0</v>
      </c>
      <c r="H45" s="356">
        <v>15607</v>
      </c>
      <c r="I45" s="356">
        <v>0</v>
      </c>
      <c r="J45" s="356">
        <v>110615</v>
      </c>
      <c r="K45" s="356">
        <v>0</v>
      </c>
      <c r="L45" s="356">
        <v>1985</v>
      </c>
      <c r="M45" s="356">
        <v>5884.66</v>
      </c>
      <c r="N45" s="356">
        <v>3440.03</v>
      </c>
      <c r="O45" s="356">
        <v>2800</v>
      </c>
      <c r="P45" s="356">
        <v>875</v>
      </c>
      <c r="Q45" s="356">
        <v>3268</v>
      </c>
      <c r="R45" s="356">
        <v>0</v>
      </c>
      <c r="S45" s="356">
        <v>0</v>
      </c>
      <c r="T45" s="356">
        <v>35253</v>
      </c>
      <c r="U45" s="356">
        <f t="shared" si="1"/>
        <v>1150166.69</v>
      </c>
      <c r="V45" s="356">
        <v>453554.8</v>
      </c>
      <c r="W45" s="356">
        <v>5211.63</v>
      </c>
      <c r="X45" s="356">
        <v>291834.28000000003</v>
      </c>
      <c r="Y45" s="356">
        <v>35757.870000000003</v>
      </c>
      <c r="Z45" s="356">
        <v>44722.080000000002</v>
      </c>
      <c r="AA45" s="356">
        <v>0</v>
      </c>
      <c r="AB45" s="356">
        <v>15857.58</v>
      </c>
      <c r="AC45" s="356">
        <v>3971.04</v>
      </c>
      <c r="AD45" s="356">
        <v>7545</v>
      </c>
      <c r="AE45" s="356">
        <v>11221.57</v>
      </c>
      <c r="AF45" s="356">
        <v>4623.8900000000003</v>
      </c>
      <c r="AG45" s="356">
        <v>8308.16</v>
      </c>
      <c r="AH45" s="356">
        <v>1806.75</v>
      </c>
      <c r="AI45" s="356">
        <v>1170.06</v>
      </c>
      <c r="AJ45" s="356">
        <v>2975.09</v>
      </c>
      <c r="AK45" s="356">
        <v>14862.3</v>
      </c>
      <c r="AL45" s="356">
        <v>14578.99</v>
      </c>
      <c r="AM45" s="356">
        <v>5296.78</v>
      </c>
      <c r="AN45" s="356">
        <v>54685.53</v>
      </c>
      <c r="AO45" s="356">
        <v>10802.61</v>
      </c>
      <c r="AP45" s="356">
        <v>0</v>
      </c>
      <c r="AQ45" s="356">
        <v>9945.2999999999993</v>
      </c>
      <c r="AR45" s="356">
        <v>4653.2</v>
      </c>
      <c r="AS45" s="356">
        <v>0</v>
      </c>
      <c r="AT45" s="356">
        <v>60982.97</v>
      </c>
      <c r="AU45" s="356">
        <v>43672.5</v>
      </c>
      <c r="AV45" s="356">
        <v>17711.55</v>
      </c>
      <c r="AW45" s="356">
        <v>22960.44</v>
      </c>
      <c r="AX45" s="356">
        <v>0</v>
      </c>
      <c r="AY45" s="356">
        <v>17003.96</v>
      </c>
      <c r="AZ45" s="356">
        <f t="shared" si="2"/>
        <v>1165715.93</v>
      </c>
      <c r="BA45" s="356">
        <f t="shared" si="3"/>
        <v>-15549.239999999991</v>
      </c>
      <c r="BB45" s="356">
        <v>69065.84</v>
      </c>
      <c r="BC45" s="356">
        <f t="shared" si="4"/>
        <v>53516.600000000006</v>
      </c>
      <c r="BD45" s="356">
        <v>0</v>
      </c>
      <c r="BE45" s="356">
        <v>0</v>
      </c>
      <c r="BF45" s="356">
        <f t="shared" si="5"/>
        <v>0</v>
      </c>
      <c r="BG45" s="356">
        <v>0</v>
      </c>
      <c r="BH45" s="356">
        <v>0</v>
      </c>
      <c r="BI45" s="356">
        <f t="shared" si="6"/>
        <v>0</v>
      </c>
      <c r="BJ45" s="356">
        <f t="shared" si="7"/>
        <v>0</v>
      </c>
      <c r="BK45" s="356">
        <v>0</v>
      </c>
      <c r="BL45" s="356">
        <f t="shared" si="8"/>
        <v>0</v>
      </c>
      <c r="BM45" s="356">
        <v>0</v>
      </c>
      <c r="BN45" s="356">
        <v>53516.6</v>
      </c>
      <c r="BO45" s="356">
        <v>0</v>
      </c>
      <c r="BP45" s="356">
        <f t="shared" si="9"/>
        <v>53516.6</v>
      </c>
      <c r="BQ45" s="356">
        <v>6443.5</v>
      </c>
      <c r="BR45" s="356">
        <v>0</v>
      </c>
      <c r="BS45" s="356">
        <v>17003.96</v>
      </c>
      <c r="BT45" s="356">
        <f t="shared" si="10"/>
        <v>23447.46</v>
      </c>
      <c r="BU45" s="356">
        <v>0</v>
      </c>
      <c r="BV45" s="356">
        <v>21113.46</v>
      </c>
      <c r="BW45" s="356">
        <v>0</v>
      </c>
      <c r="BX45" s="356">
        <v>2334</v>
      </c>
      <c r="BY45" s="356">
        <f t="shared" si="11"/>
        <v>23447.46</v>
      </c>
      <c r="BZ45" s="356">
        <f t="shared" si="12"/>
        <v>0</v>
      </c>
      <c r="CA45" s="356">
        <v>0</v>
      </c>
      <c r="CB45" s="356">
        <f t="shared" si="13"/>
        <v>0</v>
      </c>
      <c r="CC45" s="356">
        <v>0</v>
      </c>
      <c r="CD45" s="356">
        <v>0</v>
      </c>
      <c r="CE45" s="356">
        <f t="shared" si="14"/>
        <v>0</v>
      </c>
    </row>
    <row r="46" spans="1:83" s="357" customFormat="1">
      <c r="A46" s="489" t="s">
        <v>891</v>
      </c>
      <c r="B46" s="354" t="s">
        <v>566</v>
      </c>
      <c r="C46" s="355" t="s">
        <v>752</v>
      </c>
      <c r="D46" s="355" t="s">
        <v>170</v>
      </c>
      <c r="E46" s="354">
        <v>2033</v>
      </c>
      <c r="F46" s="356">
        <v>1003393</v>
      </c>
      <c r="G46" s="356">
        <v>0</v>
      </c>
      <c r="H46" s="356">
        <v>6599</v>
      </c>
      <c r="I46" s="356">
        <v>0</v>
      </c>
      <c r="J46" s="356">
        <v>78545</v>
      </c>
      <c r="K46" s="356">
        <v>0</v>
      </c>
      <c r="L46" s="356">
        <v>0</v>
      </c>
      <c r="M46" s="356">
        <v>12033.42</v>
      </c>
      <c r="N46" s="356">
        <v>1204.3699999999999</v>
      </c>
      <c r="O46" s="356">
        <v>16972</v>
      </c>
      <c r="P46" s="356">
        <v>2650</v>
      </c>
      <c r="Q46" s="356">
        <v>0</v>
      </c>
      <c r="R46" s="356">
        <v>0</v>
      </c>
      <c r="S46" s="356">
        <v>0</v>
      </c>
      <c r="T46" s="356">
        <v>39758</v>
      </c>
      <c r="U46" s="356">
        <f t="shared" si="1"/>
        <v>1161154.79</v>
      </c>
      <c r="V46" s="356">
        <v>498712.45</v>
      </c>
      <c r="W46" s="356">
        <v>0</v>
      </c>
      <c r="X46" s="356">
        <v>266181.93</v>
      </c>
      <c r="Y46" s="356">
        <v>21603.71</v>
      </c>
      <c r="Z46" s="356">
        <v>54705.72</v>
      </c>
      <c r="AA46" s="356">
        <v>0</v>
      </c>
      <c r="AB46" s="356">
        <v>22786.66</v>
      </c>
      <c r="AC46" s="356">
        <v>9487.91</v>
      </c>
      <c r="AD46" s="356">
        <v>3272.21</v>
      </c>
      <c r="AE46" s="356">
        <v>12548.95</v>
      </c>
      <c r="AF46" s="356">
        <v>4797.37</v>
      </c>
      <c r="AG46" s="356">
        <v>6707.7</v>
      </c>
      <c r="AH46" s="356">
        <v>2247.61</v>
      </c>
      <c r="AI46" s="356">
        <v>16157.17</v>
      </c>
      <c r="AJ46" s="356">
        <v>2535.12</v>
      </c>
      <c r="AK46" s="356">
        <v>11992.18</v>
      </c>
      <c r="AL46" s="356">
        <v>22018.5</v>
      </c>
      <c r="AM46" s="356">
        <v>4845.71</v>
      </c>
      <c r="AN46" s="356">
        <v>45168.59</v>
      </c>
      <c r="AO46" s="356">
        <v>11312.35</v>
      </c>
      <c r="AP46" s="356">
        <v>0</v>
      </c>
      <c r="AQ46" s="356">
        <v>10643.06</v>
      </c>
      <c r="AR46" s="356">
        <v>5974.36</v>
      </c>
      <c r="AS46" s="356">
        <v>0</v>
      </c>
      <c r="AT46" s="356">
        <v>60186.69</v>
      </c>
      <c r="AU46" s="356">
        <v>15448.06</v>
      </c>
      <c r="AV46" s="356">
        <v>5828.98</v>
      </c>
      <c r="AW46" s="356">
        <v>21333.07</v>
      </c>
      <c r="AX46" s="356">
        <v>0</v>
      </c>
      <c r="AY46" s="356">
        <v>19628</v>
      </c>
      <c r="AZ46" s="356">
        <f t="shared" si="2"/>
        <v>1156124.06</v>
      </c>
      <c r="BA46" s="356">
        <f t="shared" si="3"/>
        <v>5030.7299999999814</v>
      </c>
      <c r="BB46" s="356">
        <v>28987.68</v>
      </c>
      <c r="BC46" s="356">
        <f t="shared" si="4"/>
        <v>34018.409999999982</v>
      </c>
      <c r="BD46" s="356">
        <v>0</v>
      </c>
      <c r="BE46" s="356">
        <v>0</v>
      </c>
      <c r="BF46" s="356">
        <f t="shared" si="5"/>
        <v>0</v>
      </c>
      <c r="BG46" s="356">
        <v>0</v>
      </c>
      <c r="BH46" s="356">
        <v>0</v>
      </c>
      <c r="BI46" s="356">
        <f t="shared" si="6"/>
        <v>0</v>
      </c>
      <c r="BJ46" s="356">
        <f t="shared" si="7"/>
        <v>0</v>
      </c>
      <c r="BK46" s="356">
        <v>0</v>
      </c>
      <c r="BL46" s="356">
        <f t="shared" si="8"/>
        <v>0</v>
      </c>
      <c r="BM46" s="356">
        <v>0</v>
      </c>
      <c r="BN46" s="356">
        <v>34018.410000000003</v>
      </c>
      <c r="BO46" s="356">
        <v>0</v>
      </c>
      <c r="BP46" s="356">
        <f t="shared" si="9"/>
        <v>34018.410000000003</v>
      </c>
      <c r="BQ46" s="356">
        <v>9077</v>
      </c>
      <c r="BR46" s="356">
        <v>0</v>
      </c>
      <c r="BS46" s="356">
        <v>19628</v>
      </c>
      <c r="BT46" s="356">
        <f t="shared" si="10"/>
        <v>28705</v>
      </c>
      <c r="BU46" s="356">
        <v>0</v>
      </c>
      <c r="BV46" s="356">
        <v>22169.5</v>
      </c>
      <c r="BW46" s="356">
        <v>0</v>
      </c>
      <c r="BX46" s="356">
        <v>0</v>
      </c>
      <c r="BY46" s="356">
        <f t="shared" si="11"/>
        <v>22169.5</v>
      </c>
      <c r="BZ46" s="356">
        <f t="shared" si="12"/>
        <v>6535.5</v>
      </c>
      <c r="CA46" s="356">
        <v>-8629.33</v>
      </c>
      <c r="CB46" s="356">
        <f t="shared" si="13"/>
        <v>-2093.83</v>
      </c>
      <c r="CC46" s="356">
        <v>-2093.83</v>
      </c>
      <c r="CD46" s="356">
        <v>0</v>
      </c>
      <c r="CE46" s="356">
        <f t="shared" si="14"/>
        <v>-2093.83</v>
      </c>
    </row>
    <row r="47" spans="1:83" s="357" customFormat="1">
      <c r="A47" s="489" t="s">
        <v>891</v>
      </c>
      <c r="B47" s="354" t="s">
        <v>567</v>
      </c>
      <c r="C47" s="355" t="s">
        <v>753</v>
      </c>
      <c r="D47" s="355" t="s">
        <v>170</v>
      </c>
      <c r="E47" s="354">
        <v>2093</v>
      </c>
      <c r="F47" s="356">
        <v>1808563</v>
      </c>
      <c r="G47" s="356">
        <v>0</v>
      </c>
      <c r="H47" s="356">
        <v>5936</v>
      </c>
      <c r="I47" s="356">
        <v>0</v>
      </c>
      <c r="J47" s="356">
        <v>153378</v>
      </c>
      <c r="K47" s="356">
        <v>0</v>
      </c>
      <c r="L47" s="356">
        <v>0</v>
      </c>
      <c r="M47" s="356">
        <v>11658.45</v>
      </c>
      <c r="N47" s="356">
        <v>5324.49</v>
      </c>
      <c r="O47" s="356">
        <v>3750</v>
      </c>
      <c r="P47" s="356">
        <v>0</v>
      </c>
      <c r="Q47" s="356">
        <v>626.23</v>
      </c>
      <c r="R47" s="356">
        <v>0</v>
      </c>
      <c r="S47" s="356">
        <v>0</v>
      </c>
      <c r="T47" s="356">
        <v>68764</v>
      </c>
      <c r="U47" s="356">
        <f t="shared" si="1"/>
        <v>2058000.17</v>
      </c>
      <c r="V47" s="356">
        <v>939666.24</v>
      </c>
      <c r="W47" s="356">
        <v>0</v>
      </c>
      <c r="X47" s="356">
        <v>296065.11</v>
      </c>
      <c r="Y47" s="356">
        <v>91312.19</v>
      </c>
      <c r="Z47" s="356">
        <v>100717.57</v>
      </c>
      <c r="AA47" s="356">
        <v>0</v>
      </c>
      <c r="AB47" s="356">
        <v>33840.9</v>
      </c>
      <c r="AC47" s="356">
        <v>7336.37</v>
      </c>
      <c r="AD47" s="356">
        <v>5449.82</v>
      </c>
      <c r="AE47" s="356">
        <v>17662.45</v>
      </c>
      <c r="AF47" s="356">
        <v>8082.44</v>
      </c>
      <c r="AG47" s="356">
        <v>33823.07</v>
      </c>
      <c r="AH47" s="356">
        <v>1048.69</v>
      </c>
      <c r="AI47" s="356">
        <v>0</v>
      </c>
      <c r="AJ47" s="356">
        <v>5494.26</v>
      </c>
      <c r="AK47" s="356">
        <v>27276.880000000001</v>
      </c>
      <c r="AL47" s="356">
        <v>39757</v>
      </c>
      <c r="AM47" s="356">
        <v>8246.02</v>
      </c>
      <c r="AN47" s="356">
        <v>161196.13</v>
      </c>
      <c r="AO47" s="356">
        <v>13445.28</v>
      </c>
      <c r="AP47" s="356">
        <v>0</v>
      </c>
      <c r="AQ47" s="356">
        <v>21196.87</v>
      </c>
      <c r="AR47" s="356">
        <v>9640.6</v>
      </c>
      <c r="AS47" s="356">
        <v>0</v>
      </c>
      <c r="AT47" s="356">
        <v>100952</v>
      </c>
      <c r="AU47" s="356">
        <v>77956.289999999994</v>
      </c>
      <c r="AV47" s="356">
        <v>38255.89</v>
      </c>
      <c r="AW47" s="356">
        <v>71125.63</v>
      </c>
      <c r="AX47" s="356">
        <v>0</v>
      </c>
      <c r="AY47" s="356">
        <v>7266.61</v>
      </c>
      <c r="AZ47" s="356">
        <f t="shared" si="2"/>
        <v>2116814.31</v>
      </c>
      <c r="BA47" s="356">
        <f t="shared" si="3"/>
        <v>-58814.14000000013</v>
      </c>
      <c r="BB47" s="356">
        <v>17969.12</v>
      </c>
      <c r="BC47" s="356">
        <f t="shared" si="4"/>
        <v>-40845.020000000135</v>
      </c>
      <c r="BD47" s="356">
        <v>0</v>
      </c>
      <c r="BE47" s="356">
        <v>40346.339999999997</v>
      </c>
      <c r="BF47" s="356">
        <f t="shared" si="5"/>
        <v>40346.339999999997</v>
      </c>
      <c r="BG47" s="356">
        <v>40641.269999999997</v>
      </c>
      <c r="BH47" s="356">
        <v>2360.21</v>
      </c>
      <c r="BI47" s="356">
        <f t="shared" si="6"/>
        <v>43001.479999999996</v>
      </c>
      <c r="BJ47" s="356">
        <f t="shared" si="7"/>
        <v>-2655.1399999999994</v>
      </c>
      <c r="BK47" s="356">
        <v>7739.5</v>
      </c>
      <c r="BL47" s="356">
        <f t="shared" si="8"/>
        <v>5084.3600000000006</v>
      </c>
      <c r="BM47" s="356">
        <v>0</v>
      </c>
      <c r="BN47" s="356">
        <v>-40845.019999999997</v>
      </c>
      <c r="BO47" s="356">
        <v>5084.3599999999997</v>
      </c>
      <c r="BP47" s="356">
        <f t="shared" si="9"/>
        <v>-35760.659999999996</v>
      </c>
      <c r="BQ47" s="356">
        <v>9042.25</v>
      </c>
      <c r="BR47" s="356">
        <v>0</v>
      </c>
      <c r="BS47" s="356">
        <v>7266.61</v>
      </c>
      <c r="BT47" s="356">
        <f t="shared" si="10"/>
        <v>16308.86</v>
      </c>
      <c r="BU47" s="356">
        <v>0</v>
      </c>
      <c r="BV47" s="356">
        <v>4756.6099999999997</v>
      </c>
      <c r="BW47" s="356">
        <v>0</v>
      </c>
      <c r="BX47" s="356">
        <v>12434.91</v>
      </c>
      <c r="BY47" s="356">
        <f t="shared" si="11"/>
        <v>17191.52</v>
      </c>
      <c r="BZ47" s="356">
        <f t="shared" si="12"/>
        <v>-882.65999999999985</v>
      </c>
      <c r="CA47" s="356">
        <v>882.66</v>
      </c>
      <c r="CB47" s="356">
        <f t="shared" si="13"/>
        <v>0</v>
      </c>
      <c r="CC47" s="356">
        <v>0</v>
      </c>
      <c r="CD47" s="356">
        <v>0</v>
      </c>
      <c r="CE47" s="356">
        <f t="shared" si="14"/>
        <v>0</v>
      </c>
    </row>
    <row r="48" spans="1:83" s="357" customFormat="1">
      <c r="A48" s="489" t="s">
        <v>891</v>
      </c>
      <c r="B48" s="354" t="s">
        <v>569</v>
      </c>
      <c r="C48" s="355" t="s">
        <v>754</v>
      </c>
      <c r="D48" s="355" t="s">
        <v>171</v>
      </c>
      <c r="E48" s="354">
        <v>5401</v>
      </c>
      <c r="F48" s="356">
        <v>7945664</v>
      </c>
      <c r="G48" s="356">
        <v>997550</v>
      </c>
      <c r="H48" s="356">
        <v>36904</v>
      </c>
      <c r="I48" s="356">
        <v>0</v>
      </c>
      <c r="J48" s="356">
        <v>527177</v>
      </c>
      <c r="K48" s="356">
        <v>79985</v>
      </c>
      <c r="L48" s="356">
        <v>66206.48</v>
      </c>
      <c r="M48" s="356">
        <v>145771.29</v>
      </c>
      <c r="N48" s="356">
        <v>260415.85</v>
      </c>
      <c r="O48" s="356">
        <v>0</v>
      </c>
      <c r="P48" s="356">
        <v>0</v>
      </c>
      <c r="Q48" s="356">
        <v>66111.44</v>
      </c>
      <c r="R48" s="356">
        <v>0</v>
      </c>
      <c r="S48" s="356">
        <v>0</v>
      </c>
      <c r="T48" s="356">
        <v>0</v>
      </c>
      <c r="U48" s="356">
        <f t="shared" si="1"/>
        <v>10125785.059999999</v>
      </c>
      <c r="V48" s="356">
        <v>5088214.16</v>
      </c>
      <c r="W48" s="356">
        <v>0</v>
      </c>
      <c r="X48" s="356">
        <v>885021.56</v>
      </c>
      <c r="Y48" s="356">
        <v>41758.44</v>
      </c>
      <c r="Z48" s="356">
        <v>539728.66</v>
      </c>
      <c r="AA48" s="356">
        <v>120808.41</v>
      </c>
      <c r="AB48" s="356">
        <v>53700.85</v>
      </c>
      <c r="AC48" s="356">
        <v>135580.10999999999</v>
      </c>
      <c r="AD48" s="356">
        <v>16948.3</v>
      </c>
      <c r="AE48" s="356">
        <v>16220.25</v>
      </c>
      <c r="AF48" s="356">
        <v>5406.75</v>
      </c>
      <c r="AG48" s="356">
        <v>4880.16</v>
      </c>
      <c r="AH48" s="356">
        <v>1213.48</v>
      </c>
      <c r="AI48" s="356">
        <v>6063.75</v>
      </c>
      <c r="AJ48" s="356">
        <v>59.44</v>
      </c>
      <c r="AK48" s="356">
        <v>140000</v>
      </c>
      <c r="AL48" s="356">
        <v>64332.4</v>
      </c>
      <c r="AM48" s="356">
        <v>4234.92</v>
      </c>
      <c r="AN48" s="356">
        <v>445660.91</v>
      </c>
      <c r="AO48" s="356">
        <v>25543.18</v>
      </c>
      <c r="AP48" s="356">
        <v>81970.740000000005</v>
      </c>
      <c r="AQ48" s="356">
        <v>353613.72</v>
      </c>
      <c r="AR48" s="356">
        <v>73350.84</v>
      </c>
      <c r="AS48" s="356">
        <v>0</v>
      </c>
      <c r="AT48" s="356">
        <v>238700.98</v>
      </c>
      <c r="AU48" s="356">
        <v>365900.25</v>
      </c>
      <c r="AV48" s="356">
        <v>380149.67</v>
      </c>
      <c r="AW48" s="356">
        <v>2181711.75</v>
      </c>
      <c r="AX48" s="356">
        <v>0</v>
      </c>
      <c r="AY48" s="356">
        <v>0</v>
      </c>
      <c r="AZ48" s="356">
        <f t="shared" si="2"/>
        <v>11270773.680000002</v>
      </c>
      <c r="BA48" s="356">
        <f t="shared" si="3"/>
        <v>-1144988.6200000029</v>
      </c>
      <c r="BB48" s="356">
        <v>-1987316.81</v>
      </c>
      <c r="BC48" s="356">
        <f t="shared" si="4"/>
        <v>-3132305.430000003</v>
      </c>
      <c r="BD48" s="356">
        <v>41640</v>
      </c>
      <c r="BE48" s="356">
        <v>0</v>
      </c>
      <c r="BF48" s="356">
        <f t="shared" si="5"/>
        <v>41640</v>
      </c>
      <c r="BG48" s="356">
        <v>27390.5</v>
      </c>
      <c r="BH48" s="356">
        <v>24496.16</v>
      </c>
      <c r="BI48" s="356">
        <f t="shared" si="6"/>
        <v>51886.66</v>
      </c>
      <c r="BJ48" s="356">
        <f t="shared" si="7"/>
        <v>-10246.660000000003</v>
      </c>
      <c r="BK48" s="356">
        <v>126713.74</v>
      </c>
      <c r="BL48" s="356">
        <f t="shared" si="8"/>
        <v>116467.08</v>
      </c>
      <c r="BM48" s="356">
        <v>0</v>
      </c>
      <c r="BN48" s="356">
        <v>-3132305.43</v>
      </c>
      <c r="BO48" s="356">
        <v>116467.08</v>
      </c>
      <c r="BP48" s="356">
        <f t="shared" si="9"/>
        <v>-3015838.35</v>
      </c>
      <c r="BQ48" s="356">
        <v>31556.880000000001</v>
      </c>
      <c r="BR48" s="356">
        <v>0</v>
      </c>
      <c r="BS48" s="356">
        <v>0</v>
      </c>
      <c r="BT48" s="356">
        <f t="shared" si="10"/>
        <v>31556.880000000001</v>
      </c>
      <c r="BU48" s="356">
        <v>0</v>
      </c>
      <c r="BV48" s="356">
        <v>0</v>
      </c>
      <c r="BW48" s="356">
        <v>0</v>
      </c>
      <c r="BX48" s="356">
        <v>0</v>
      </c>
      <c r="BY48" s="356">
        <f t="shared" si="11"/>
        <v>0</v>
      </c>
      <c r="BZ48" s="356">
        <f t="shared" si="12"/>
        <v>31556.880000000001</v>
      </c>
      <c r="CA48" s="356">
        <v>0</v>
      </c>
      <c r="CB48" s="356">
        <f t="shared" si="13"/>
        <v>31556.880000000001</v>
      </c>
      <c r="CC48" s="356">
        <v>0</v>
      </c>
      <c r="CD48" s="356">
        <v>31556.880000000001</v>
      </c>
      <c r="CE48" s="356">
        <f t="shared" si="14"/>
        <v>31556.880000000001</v>
      </c>
    </row>
    <row r="49" spans="1:83" s="357" customFormat="1">
      <c r="A49" s="489" t="s">
        <v>891</v>
      </c>
      <c r="B49" s="354" t="s">
        <v>573</v>
      </c>
      <c r="C49" s="355" t="s">
        <v>758</v>
      </c>
      <c r="D49" s="355" t="s">
        <v>170</v>
      </c>
      <c r="E49" s="354">
        <v>3308</v>
      </c>
      <c r="F49" s="356">
        <v>1692956</v>
      </c>
      <c r="G49" s="356">
        <v>0</v>
      </c>
      <c r="H49" s="356">
        <v>35071</v>
      </c>
      <c r="I49" s="356">
        <v>0</v>
      </c>
      <c r="J49" s="356">
        <v>126287</v>
      </c>
      <c r="K49" s="356">
        <v>200</v>
      </c>
      <c r="L49" s="356">
        <v>0</v>
      </c>
      <c r="M49" s="356">
        <v>5044.55</v>
      </c>
      <c r="N49" s="356">
        <v>48793.93</v>
      </c>
      <c r="O49" s="356">
        <v>15218.56</v>
      </c>
      <c r="P49" s="356">
        <v>0</v>
      </c>
      <c r="Q49" s="356">
        <v>0</v>
      </c>
      <c r="R49" s="356">
        <v>0</v>
      </c>
      <c r="S49" s="356">
        <v>0</v>
      </c>
      <c r="T49" s="356">
        <v>81272</v>
      </c>
      <c r="U49" s="356">
        <f t="shared" si="1"/>
        <v>2004843.04</v>
      </c>
      <c r="V49" s="356">
        <v>907095.66</v>
      </c>
      <c r="W49" s="356">
        <v>0</v>
      </c>
      <c r="X49" s="356">
        <v>413359.01</v>
      </c>
      <c r="Y49" s="356">
        <v>58670.91</v>
      </c>
      <c r="Z49" s="356">
        <v>96170.18</v>
      </c>
      <c r="AA49" s="356">
        <v>0</v>
      </c>
      <c r="AB49" s="356">
        <v>46317.01</v>
      </c>
      <c r="AC49" s="356">
        <v>591</v>
      </c>
      <c r="AD49" s="356">
        <v>16860.650000000001</v>
      </c>
      <c r="AE49" s="356">
        <v>18757</v>
      </c>
      <c r="AF49" s="356">
        <v>8164.59</v>
      </c>
      <c r="AG49" s="356">
        <v>40205.300000000003</v>
      </c>
      <c r="AH49" s="356">
        <v>975.44</v>
      </c>
      <c r="AI49" s="356">
        <v>5736.44</v>
      </c>
      <c r="AJ49" s="356">
        <v>5908.48</v>
      </c>
      <c r="AK49" s="356">
        <v>25678.07</v>
      </c>
      <c r="AL49" s="356">
        <v>6179.1</v>
      </c>
      <c r="AM49" s="356">
        <v>2949.44</v>
      </c>
      <c r="AN49" s="356">
        <v>43593.07</v>
      </c>
      <c r="AO49" s="356">
        <v>11364.96</v>
      </c>
      <c r="AP49" s="356">
        <v>0</v>
      </c>
      <c r="AQ49" s="356">
        <v>31971.86</v>
      </c>
      <c r="AR49" s="356">
        <v>10024.92</v>
      </c>
      <c r="AS49" s="356">
        <v>0</v>
      </c>
      <c r="AT49" s="356">
        <v>131197.59</v>
      </c>
      <c r="AU49" s="356">
        <v>24460</v>
      </c>
      <c r="AV49" s="356">
        <v>55957.46</v>
      </c>
      <c r="AW49" s="356">
        <v>32244.400000000001</v>
      </c>
      <c r="AX49" s="356">
        <v>0</v>
      </c>
      <c r="AY49" s="356">
        <v>1331.4</v>
      </c>
      <c r="AZ49" s="356">
        <f t="shared" si="2"/>
        <v>1995763.9399999997</v>
      </c>
      <c r="BA49" s="356">
        <f t="shared" si="3"/>
        <v>9079.100000000326</v>
      </c>
      <c r="BB49" s="356">
        <v>79997.399999999994</v>
      </c>
      <c r="BC49" s="356">
        <f t="shared" si="4"/>
        <v>89076.50000000032</v>
      </c>
      <c r="BD49" s="356">
        <v>0</v>
      </c>
      <c r="BE49" s="356">
        <v>0</v>
      </c>
      <c r="BF49" s="356">
        <f t="shared" si="5"/>
        <v>0</v>
      </c>
      <c r="BG49" s="356">
        <v>0</v>
      </c>
      <c r="BH49" s="356">
        <v>0</v>
      </c>
      <c r="BI49" s="356">
        <f t="shared" si="6"/>
        <v>0</v>
      </c>
      <c r="BJ49" s="356">
        <f t="shared" si="7"/>
        <v>0</v>
      </c>
      <c r="BK49" s="356">
        <v>0</v>
      </c>
      <c r="BL49" s="356">
        <f t="shared" si="8"/>
        <v>0</v>
      </c>
      <c r="BM49" s="356">
        <v>0</v>
      </c>
      <c r="BN49" s="356">
        <v>89076.5</v>
      </c>
      <c r="BO49" s="356">
        <v>0</v>
      </c>
      <c r="BP49" s="356">
        <f t="shared" si="9"/>
        <v>89076.5</v>
      </c>
      <c r="BQ49" s="356">
        <v>0</v>
      </c>
      <c r="BR49" s="356">
        <v>0</v>
      </c>
      <c r="BS49" s="356">
        <v>1331.4</v>
      </c>
      <c r="BT49" s="356">
        <f t="shared" si="10"/>
        <v>1331.4</v>
      </c>
      <c r="BU49" s="356">
        <v>0</v>
      </c>
      <c r="BV49" s="356">
        <v>1331.4</v>
      </c>
      <c r="BW49" s="356">
        <v>0</v>
      </c>
      <c r="BX49" s="356">
        <v>0</v>
      </c>
      <c r="BY49" s="356">
        <f t="shared" si="11"/>
        <v>1331.4</v>
      </c>
      <c r="BZ49" s="356">
        <f t="shared" si="12"/>
        <v>0</v>
      </c>
      <c r="CA49" s="356">
        <v>0</v>
      </c>
      <c r="CB49" s="356">
        <f t="shared" si="13"/>
        <v>0</v>
      </c>
      <c r="CC49" s="356">
        <v>0</v>
      </c>
      <c r="CD49" s="356">
        <v>0</v>
      </c>
      <c r="CE49" s="356">
        <f t="shared" si="14"/>
        <v>0</v>
      </c>
    </row>
    <row r="50" spans="1:83" s="357" customFormat="1">
      <c r="A50" s="489" t="s">
        <v>891</v>
      </c>
      <c r="B50" s="354" t="s">
        <v>575</v>
      </c>
      <c r="C50" s="355" t="s">
        <v>760</v>
      </c>
      <c r="D50" s="355" t="s">
        <v>170</v>
      </c>
      <c r="E50" s="354">
        <v>5203</v>
      </c>
      <c r="F50" s="356">
        <v>999636</v>
      </c>
      <c r="G50" s="356">
        <v>0</v>
      </c>
      <c r="H50" s="356">
        <v>24404</v>
      </c>
      <c r="I50" s="356">
        <v>0</v>
      </c>
      <c r="J50" s="356">
        <v>65412</v>
      </c>
      <c r="K50" s="356">
        <v>0</v>
      </c>
      <c r="L50" s="356">
        <v>516.13</v>
      </c>
      <c r="M50" s="356">
        <v>18564.61</v>
      </c>
      <c r="N50" s="356">
        <v>15340.72</v>
      </c>
      <c r="O50" s="356">
        <v>6425.69</v>
      </c>
      <c r="P50" s="356">
        <v>0</v>
      </c>
      <c r="Q50" s="356">
        <v>6105.35</v>
      </c>
      <c r="R50" s="356">
        <v>150</v>
      </c>
      <c r="S50" s="356">
        <v>0</v>
      </c>
      <c r="T50" s="356">
        <v>49582</v>
      </c>
      <c r="U50" s="356">
        <f t="shared" si="1"/>
        <v>1186136.5</v>
      </c>
      <c r="V50" s="356">
        <v>561177.47</v>
      </c>
      <c r="W50" s="356">
        <v>0</v>
      </c>
      <c r="X50" s="356">
        <v>217987.15</v>
      </c>
      <c r="Y50" s="356">
        <v>29293.360000000001</v>
      </c>
      <c r="Z50" s="356">
        <v>46566.97</v>
      </c>
      <c r="AA50" s="356">
        <v>0</v>
      </c>
      <c r="AB50" s="356">
        <v>35688.620000000003</v>
      </c>
      <c r="AC50" s="356">
        <v>1178.98</v>
      </c>
      <c r="AD50" s="356">
        <v>6448.5</v>
      </c>
      <c r="AE50" s="356">
        <v>13042.56</v>
      </c>
      <c r="AF50" s="356">
        <v>4797.24</v>
      </c>
      <c r="AG50" s="356">
        <v>12564.03</v>
      </c>
      <c r="AH50" s="356">
        <v>4847.8999999999996</v>
      </c>
      <c r="AI50" s="356">
        <v>2051</v>
      </c>
      <c r="AJ50" s="356">
        <v>6213.55</v>
      </c>
      <c r="AK50" s="356">
        <v>14542.01</v>
      </c>
      <c r="AL50" s="356">
        <v>2418.9499999999998</v>
      </c>
      <c r="AM50" s="356">
        <v>11837.32</v>
      </c>
      <c r="AN50" s="356">
        <v>41609.440000000002</v>
      </c>
      <c r="AO50" s="356">
        <v>24590.28</v>
      </c>
      <c r="AP50" s="356">
        <v>0</v>
      </c>
      <c r="AQ50" s="356">
        <v>11734.26</v>
      </c>
      <c r="AR50" s="356">
        <v>8231.39</v>
      </c>
      <c r="AS50" s="356">
        <v>2467.25</v>
      </c>
      <c r="AT50" s="356">
        <v>70214.33</v>
      </c>
      <c r="AU50" s="356">
        <v>35376.239999999998</v>
      </c>
      <c r="AV50" s="356">
        <v>14768.18</v>
      </c>
      <c r="AW50" s="356">
        <v>27043.35</v>
      </c>
      <c r="AX50" s="356">
        <v>0</v>
      </c>
      <c r="AY50" s="356">
        <v>0</v>
      </c>
      <c r="AZ50" s="356">
        <f t="shared" si="2"/>
        <v>1206690.33</v>
      </c>
      <c r="BA50" s="356">
        <f t="shared" si="3"/>
        <v>-20553.830000000075</v>
      </c>
      <c r="BB50" s="356">
        <v>79807.44</v>
      </c>
      <c r="BC50" s="356">
        <f t="shared" si="4"/>
        <v>59253.609999999928</v>
      </c>
      <c r="BD50" s="356">
        <v>0</v>
      </c>
      <c r="BE50" s="356">
        <v>17164.25</v>
      </c>
      <c r="BF50" s="356">
        <f t="shared" si="5"/>
        <v>17164.25</v>
      </c>
      <c r="BG50" s="356">
        <v>13416.78</v>
      </c>
      <c r="BH50" s="356">
        <v>916.92</v>
      </c>
      <c r="BI50" s="356">
        <f t="shared" si="6"/>
        <v>14333.7</v>
      </c>
      <c r="BJ50" s="356">
        <f t="shared" si="7"/>
        <v>2830.5499999999993</v>
      </c>
      <c r="BK50" s="356">
        <v>0</v>
      </c>
      <c r="BL50" s="356">
        <f t="shared" si="8"/>
        <v>2830.5499999999993</v>
      </c>
      <c r="BM50" s="356">
        <v>0</v>
      </c>
      <c r="BN50" s="356">
        <v>59253.61</v>
      </c>
      <c r="BO50" s="356">
        <v>2830.55</v>
      </c>
      <c r="BP50" s="356">
        <f t="shared" si="9"/>
        <v>62084.160000000003</v>
      </c>
      <c r="BQ50" s="356">
        <v>6684.25</v>
      </c>
      <c r="BR50" s="356">
        <v>5735</v>
      </c>
      <c r="BS50" s="356">
        <v>0</v>
      </c>
      <c r="BT50" s="356">
        <f t="shared" si="10"/>
        <v>12419.25</v>
      </c>
      <c r="BU50" s="356">
        <v>0</v>
      </c>
      <c r="BV50" s="356">
        <v>11659</v>
      </c>
      <c r="BW50" s="356">
        <v>0</v>
      </c>
      <c r="BX50" s="356">
        <v>0</v>
      </c>
      <c r="BY50" s="356">
        <f t="shared" si="11"/>
        <v>11659</v>
      </c>
      <c r="BZ50" s="356">
        <f t="shared" si="12"/>
        <v>760.25</v>
      </c>
      <c r="CA50" s="356">
        <v>15343.34</v>
      </c>
      <c r="CB50" s="356">
        <f t="shared" si="13"/>
        <v>16103.59</v>
      </c>
      <c r="CC50" s="356">
        <v>0</v>
      </c>
      <c r="CD50" s="356">
        <v>16103.59</v>
      </c>
      <c r="CE50" s="356">
        <f t="shared" si="14"/>
        <v>16103.59</v>
      </c>
    </row>
    <row r="51" spans="1:83" s="357" customFormat="1">
      <c r="A51" s="489" t="s">
        <v>891</v>
      </c>
      <c r="B51" s="354" t="s">
        <v>576</v>
      </c>
      <c r="C51" s="355" t="s">
        <v>761</v>
      </c>
      <c r="D51" s="355" t="s">
        <v>169</v>
      </c>
      <c r="E51" s="354">
        <v>1001</v>
      </c>
      <c r="F51" s="356">
        <v>407449</v>
      </c>
      <c r="G51" s="356">
        <v>0</v>
      </c>
      <c r="H51" s="356">
        <v>0</v>
      </c>
      <c r="I51" s="356">
        <v>0</v>
      </c>
      <c r="J51" s="356">
        <v>1813</v>
      </c>
      <c r="K51" s="356">
        <v>4000</v>
      </c>
      <c r="L51" s="356">
        <v>15779.12</v>
      </c>
      <c r="M51" s="356">
        <v>10499.82</v>
      </c>
      <c r="N51" s="356">
        <v>3049.75</v>
      </c>
      <c r="O51" s="356">
        <v>2670</v>
      </c>
      <c r="P51" s="356">
        <v>0</v>
      </c>
      <c r="Q51" s="356">
        <v>0</v>
      </c>
      <c r="R51" s="356">
        <v>5785.73</v>
      </c>
      <c r="S51" s="356">
        <v>0</v>
      </c>
      <c r="T51" s="356">
        <v>0</v>
      </c>
      <c r="U51" s="356">
        <f t="shared" si="1"/>
        <v>451046.42</v>
      </c>
      <c r="V51" s="356">
        <v>230251.62</v>
      </c>
      <c r="W51" s="356">
        <v>0</v>
      </c>
      <c r="X51" s="356">
        <v>69686.66</v>
      </c>
      <c r="Y51" s="356">
        <v>0</v>
      </c>
      <c r="Z51" s="356">
        <v>47791.83</v>
      </c>
      <c r="AA51" s="356">
        <v>0</v>
      </c>
      <c r="AB51" s="356">
        <v>36247.629999999997</v>
      </c>
      <c r="AC51" s="356">
        <v>1782.41</v>
      </c>
      <c r="AD51" s="356">
        <v>2222</v>
      </c>
      <c r="AE51" s="356">
        <v>3233.47</v>
      </c>
      <c r="AF51" s="356">
        <v>1447.18</v>
      </c>
      <c r="AG51" s="356">
        <v>4069.53</v>
      </c>
      <c r="AH51" s="356">
        <v>1824.85</v>
      </c>
      <c r="AI51" s="356">
        <v>19511.919999999998</v>
      </c>
      <c r="AJ51" s="356">
        <v>2364.88</v>
      </c>
      <c r="AK51" s="356">
        <v>10843.01</v>
      </c>
      <c r="AL51" s="356">
        <v>5313.23</v>
      </c>
      <c r="AM51" s="356">
        <v>5067.96</v>
      </c>
      <c r="AN51" s="356">
        <v>7243.79</v>
      </c>
      <c r="AO51" s="356">
        <v>294.39999999999998</v>
      </c>
      <c r="AP51" s="356">
        <v>0</v>
      </c>
      <c r="AQ51" s="356">
        <v>13741.05</v>
      </c>
      <c r="AR51" s="356">
        <v>1666.99</v>
      </c>
      <c r="AS51" s="356">
        <v>0</v>
      </c>
      <c r="AT51" s="356">
        <v>20239.71</v>
      </c>
      <c r="AU51" s="356">
        <v>19006.88</v>
      </c>
      <c r="AV51" s="356">
        <v>584.79999999999995</v>
      </c>
      <c r="AW51" s="356">
        <v>15139.16</v>
      </c>
      <c r="AX51" s="356">
        <v>0</v>
      </c>
      <c r="AY51" s="356">
        <v>0</v>
      </c>
      <c r="AZ51" s="356">
        <f t="shared" si="2"/>
        <v>519574.95999999996</v>
      </c>
      <c r="BA51" s="356">
        <f t="shared" si="3"/>
        <v>-68528.539999999979</v>
      </c>
      <c r="BB51" s="356">
        <v>104621.94</v>
      </c>
      <c r="BC51" s="356">
        <f t="shared" si="4"/>
        <v>36093.400000000023</v>
      </c>
      <c r="BD51" s="356">
        <v>63194.28</v>
      </c>
      <c r="BE51" s="356">
        <v>738</v>
      </c>
      <c r="BF51" s="356">
        <f t="shared" si="5"/>
        <v>63932.28</v>
      </c>
      <c r="BG51" s="356">
        <v>26017.46</v>
      </c>
      <c r="BH51" s="356">
        <v>18964</v>
      </c>
      <c r="BI51" s="356">
        <f t="shared" si="6"/>
        <v>44981.46</v>
      </c>
      <c r="BJ51" s="356">
        <f t="shared" si="7"/>
        <v>18950.82</v>
      </c>
      <c r="BK51" s="356">
        <v>-75.75</v>
      </c>
      <c r="BL51" s="356">
        <f t="shared" si="8"/>
        <v>18875.07</v>
      </c>
      <c r="BM51" s="356">
        <v>0</v>
      </c>
      <c r="BN51" s="356">
        <v>36093.4</v>
      </c>
      <c r="BO51" s="356">
        <v>18875.07</v>
      </c>
      <c r="BP51" s="356">
        <f t="shared" si="9"/>
        <v>54968.47</v>
      </c>
      <c r="BQ51" s="356">
        <v>4776.25</v>
      </c>
      <c r="BR51" s="356">
        <v>0</v>
      </c>
      <c r="BS51" s="356">
        <v>0</v>
      </c>
      <c r="BT51" s="356">
        <f t="shared" si="10"/>
        <v>4776.25</v>
      </c>
      <c r="BU51" s="356">
        <v>0</v>
      </c>
      <c r="BV51" s="356">
        <v>0</v>
      </c>
      <c r="BW51" s="356">
        <v>5104</v>
      </c>
      <c r="BX51" s="356">
        <v>0</v>
      </c>
      <c r="BY51" s="356">
        <f t="shared" si="11"/>
        <v>5104</v>
      </c>
      <c r="BZ51" s="356">
        <f t="shared" si="12"/>
        <v>-327.75</v>
      </c>
      <c r="CA51" s="356">
        <v>18633.7</v>
      </c>
      <c r="CB51" s="356">
        <f t="shared" si="13"/>
        <v>18305.95</v>
      </c>
      <c r="CC51" s="356">
        <v>0</v>
      </c>
      <c r="CD51" s="356">
        <v>18305.95</v>
      </c>
      <c r="CE51" s="356">
        <f t="shared" si="14"/>
        <v>18305.95</v>
      </c>
    </row>
    <row r="52" spans="1:83" s="357" customFormat="1">
      <c r="A52" s="489" t="s">
        <v>891</v>
      </c>
      <c r="B52" s="354" t="s">
        <v>579</v>
      </c>
      <c r="C52" s="355" t="s">
        <v>764</v>
      </c>
      <c r="D52" s="355" t="s">
        <v>170</v>
      </c>
      <c r="E52" s="354">
        <v>2123</v>
      </c>
      <c r="F52" s="356">
        <v>1813755</v>
      </c>
      <c r="G52" s="356">
        <v>0</v>
      </c>
      <c r="H52" s="356">
        <v>23460</v>
      </c>
      <c r="I52" s="356">
        <v>0</v>
      </c>
      <c r="J52" s="356">
        <v>180995</v>
      </c>
      <c r="K52" s="356">
        <v>0</v>
      </c>
      <c r="L52" s="356">
        <v>2962.31</v>
      </c>
      <c r="M52" s="356">
        <v>11325.17</v>
      </c>
      <c r="N52" s="356">
        <v>800</v>
      </c>
      <c r="O52" s="356">
        <v>10395</v>
      </c>
      <c r="P52" s="356">
        <v>0</v>
      </c>
      <c r="Q52" s="356">
        <v>7786</v>
      </c>
      <c r="R52" s="356">
        <v>1245.92</v>
      </c>
      <c r="S52" s="356">
        <v>0</v>
      </c>
      <c r="T52" s="356">
        <v>61972</v>
      </c>
      <c r="U52" s="356">
        <f t="shared" si="1"/>
        <v>2114696.4</v>
      </c>
      <c r="V52" s="356">
        <v>966659.85</v>
      </c>
      <c r="W52" s="356">
        <v>0</v>
      </c>
      <c r="X52" s="356">
        <v>483260.05</v>
      </c>
      <c r="Y52" s="356">
        <v>63537.47</v>
      </c>
      <c r="Z52" s="356">
        <v>88017.71</v>
      </c>
      <c r="AA52" s="356">
        <v>0</v>
      </c>
      <c r="AB52" s="356">
        <v>24054.14</v>
      </c>
      <c r="AC52" s="356">
        <v>8956.84</v>
      </c>
      <c r="AD52" s="356">
        <v>12468.51</v>
      </c>
      <c r="AE52" s="356">
        <v>21515.68</v>
      </c>
      <c r="AF52" s="356">
        <v>8550.64</v>
      </c>
      <c r="AG52" s="356">
        <v>21637.919999999998</v>
      </c>
      <c r="AH52" s="356">
        <v>0</v>
      </c>
      <c r="AI52" s="356">
        <v>0</v>
      </c>
      <c r="AJ52" s="356">
        <v>5483.62</v>
      </c>
      <c r="AK52" s="356">
        <v>23630.81</v>
      </c>
      <c r="AL52" s="356">
        <v>28621</v>
      </c>
      <c r="AM52" s="356">
        <v>7803.81</v>
      </c>
      <c r="AN52" s="356">
        <v>75714.070000000007</v>
      </c>
      <c r="AO52" s="356">
        <v>18384.490000000002</v>
      </c>
      <c r="AP52" s="356">
        <v>0</v>
      </c>
      <c r="AQ52" s="356">
        <v>28029.05</v>
      </c>
      <c r="AR52" s="356">
        <v>8313.9699999999993</v>
      </c>
      <c r="AS52" s="356">
        <v>0</v>
      </c>
      <c r="AT52" s="356">
        <v>133352.99</v>
      </c>
      <c r="AU52" s="356">
        <v>7632.97</v>
      </c>
      <c r="AV52" s="356">
        <v>5657</v>
      </c>
      <c r="AW52" s="356">
        <v>66054.429999999993</v>
      </c>
      <c r="AX52" s="356">
        <v>0</v>
      </c>
      <c r="AY52" s="356">
        <v>0</v>
      </c>
      <c r="AZ52" s="356">
        <f t="shared" si="2"/>
        <v>2107337.02</v>
      </c>
      <c r="BA52" s="356">
        <f t="shared" si="3"/>
        <v>7359.3799999998882</v>
      </c>
      <c r="BB52" s="356">
        <v>138098.93</v>
      </c>
      <c r="BC52" s="356">
        <f t="shared" si="4"/>
        <v>145458.30999999988</v>
      </c>
      <c r="BD52" s="356">
        <v>0</v>
      </c>
      <c r="BE52" s="356">
        <v>0</v>
      </c>
      <c r="BF52" s="356">
        <f t="shared" si="5"/>
        <v>0</v>
      </c>
      <c r="BG52" s="356">
        <v>0</v>
      </c>
      <c r="BH52" s="356">
        <v>0</v>
      </c>
      <c r="BI52" s="356">
        <f t="shared" si="6"/>
        <v>0</v>
      </c>
      <c r="BJ52" s="356">
        <f t="shared" si="7"/>
        <v>0</v>
      </c>
      <c r="BK52" s="356">
        <v>0</v>
      </c>
      <c r="BL52" s="356">
        <f t="shared" si="8"/>
        <v>0</v>
      </c>
      <c r="BM52" s="356">
        <v>0</v>
      </c>
      <c r="BN52" s="356">
        <v>145458.31</v>
      </c>
      <c r="BO52" s="356">
        <v>0</v>
      </c>
      <c r="BP52" s="356">
        <f t="shared" si="9"/>
        <v>145458.31</v>
      </c>
      <c r="BQ52" s="356">
        <v>8641.75</v>
      </c>
      <c r="BR52" s="356">
        <v>0</v>
      </c>
      <c r="BS52" s="356">
        <v>0</v>
      </c>
      <c r="BT52" s="356">
        <f t="shared" si="10"/>
        <v>8641.75</v>
      </c>
      <c r="BU52" s="356">
        <v>0</v>
      </c>
      <c r="BV52" s="356">
        <v>0</v>
      </c>
      <c r="BW52" s="356">
        <v>0</v>
      </c>
      <c r="BX52" s="356">
        <v>14439.4</v>
      </c>
      <c r="BY52" s="356">
        <f t="shared" si="11"/>
        <v>14439.4</v>
      </c>
      <c r="BZ52" s="356">
        <f t="shared" si="12"/>
        <v>-5797.65</v>
      </c>
      <c r="CA52" s="356">
        <v>6067.14</v>
      </c>
      <c r="CB52" s="356">
        <f t="shared" si="13"/>
        <v>269.49000000000069</v>
      </c>
      <c r="CC52" s="356">
        <v>269.49</v>
      </c>
      <c r="CD52" s="356">
        <v>0</v>
      </c>
      <c r="CE52" s="356">
        <f t="shared" si="14"/>
        <v>269.49</v>
      </c>
    </row>
    <row r="53" spans="1:83" s="357" customFormat="1">
      <c r="A53" s="489" t="s">
        <v>891</v>
      </c>
      <c r="B53" s="354" t="s">
        <v>580</v>
      </c>
      <c r="C53" s="355" t="s">
        <v>765</v>
      </c>
      <c r="D53" s="355" t="s">
        <v>170</v>
      </c>
      <c r="E53" s="354">
        <v>3379</v>
      </c>
      <c r="F53" s="356">
        <v>1872776</v>
      </c>
      <c r="G53" s="356">
        <v>0</v>
      </c>
      <c r="H53" s="356">
        <v>23935</v>
      </c>
      <c r="I53" s="356">
        <v>0</v>
      </c>
      <c r="J53" s="356">
        <v>189818</v>
      </c>
      <c r="K53" s="356">
        <v>1250</v>
      </c>
      <c r="L53" s="356">
        <v>0</v>
      </c>
      <c r="M53" s="356">
        <v>30001.32</v>
      </c>
      <c r="N53" s="356">
        <v>1675.25</v>
      </c>
      <c r="O53" s="356">
        <v>5688</v>
      </c>
      <c r="P53" s="356">
        <v>17512.98</v>
      </c>
      <c r="Q53" s="356">
        <v>2524.14</v>
      </c>
      <c r="R53" s="356">
        <v>0</v>
      </c>
      <c r="S53" s="356">
        <v>0</v>
      </c>
      <c r="T53" s="356">
        <v>61879</v>
      </c>
      <c r="U53" s="356">
        <f t="shared" si="1"/>
        <v>2207059.69</v>
      </c>
      <c r="V53" s="356">
        <v>987013.48</v>
      </c>
      <c r="W53" s="356">
        <v>0</v>
      </c>
      <c r="X53" s="356">
        <v>426928.81</v>
      </c>
      <c r="Y53" s="356">
        <v>67976.070000000007</v>
      </c>
      <c r="Z53" s="356">
        <v>125670.1</v>
      </c>
      <c r="AA53" s="356">
        <v>0</v>
      </c>
      <c r="AB53" s="356">
        <v>54952.81</v>
      </c>
      <c r="AC53" s="356">
        <v>40314.9</v>
      </c>
      <c r="AD53" s="356">
        <v>8874.31</v>
      </c>
      <c r="AE53" s="356">
        <v>22997.42</v>
      </c>
      <c r="AF53" s="356">
        <v>9035.5300000000007</v>
      </c>
      <c r="AG53" s="356">
        <v>34774.71</v>
      </c>
      <c r="AH53" s="356">
        <v>3335</v>
      </c>
      <c r="AI53" s="356">
        <v>0</v>
      </c>
      <c r="AJ53" s="356">
        <v>9327.39</v>
      </c>
      <c r="AK53" s="356">
        <v>26148.38</v>
      </c>
      <c r="AL53" s="356">
        <v>31540.95</v>
      </c>
      <c r="AM53" s="356">
        <v>17557.490000000002</v>
      </c>
      <c r="AN53" s="356">
        <v>41621.56</v>
      </c>
      <c r="AO53" s="356">
        <v>32737.34</v>
      </c>
      <c r="AP53" s="356">
        <v>0</v>
      </c>
      <c r="AQ53" s="356">
        <v>23192.43</v>
      </c>
      <c r="AR53" s="356">
        <v>18235.3</v>
      </c>
      <c r="AS53" s="356">
        <v>0</v>
      </c>
      <c r="AT53" s="356">
        <v>108988.21</v>
      </c>
      <c r="AU53" s="356">
        <v>12655.35</v>
      </c>
      <c r="AV53" s="356">
        <v>38696.21</v>
      </c>
      <c r="AW53" s="356">
        <v>37886.85</v>
      </c>
      <c r="AX53" s="356">
        <v>0</v>
      </c>
      <c r="AY53" s="356">
        <v>0</v>
      </c>
      <c r="AZ53" s="356">
        <f t="shared" si="2"/>
        <v>2180460.6</v>
      </c>
      <c r="BA53" s="356">
        <f t="shared" si="3"/>
        <v>26599.089999999851</v>
      </c>
      <c r="BB53" s="356">
        <v>96152.639999999999</v>
      </c>
      <c r="BC53" s="356">
        <f t="shared" si="4"/>
        <v>122751.72999999985</v>
      </c>
      <c r="BD53" s="356">
        <v>0</v>
      </c>
      <c r="BE53" s="356">
        <v>0</v>
      </c>
      <c r="BF53" s="356">
        <f t="shared" si="5"/>
        <v>0</v>
      </c>
      <c r="BG53" s="356">
        <v>0</v>
      </c>
      <c r="BH53" s="356">
        <v>0</v>
      </c>
      <c r="BI53" s="356">
        <f t="shared" si="6"/>
        <v>0</v>
      </c>
      <c r="BJ53" s="356">
        <f t="shared" si="7"/>
        <v>0</v>
      </c>
      <c r="BK53" s="356">
        <v>0</v>
      </c>
      <c r="BL53" s="356">
        <f t="shared" si="8"/>
        <v>0</v>
      </c>
      <c r="BM53" s="356">
        <v>0</v>
      </c>
      <c r="BN53" s="356">
        <v>122751.73</v>
      </c>
      <c r="BO53" s="356">
        <v>0</v>
      </c>
      <c r="BP53" s="356">
        <f t="shared" si="9"/>
        <v>122751.73</v>
      </c>
      <c r="BQ53" s="356">
        <v>8908.15</v>
      </c>
      <c r="BR53" s="356">
        <v>0</v>
      </c>
      <c r="BS53" s="356">
        <v>0</v>
      </c>
      <c r="BT53" s="356">
        <f t="shared" si="10"/>
        <v>8908.15</v>
      </c>
      <c r="BU53" s="356">
        <v>0</v>
      </c>
      <c r="BV53" s="356">
        <v>0</v>
      </c>
      <c r="BW53" s="356">
        <v>0</v>
      </c>
      <c r="BX53" s="356">
        <v>4358</v>
      </c>
      <c r="BY53" s="356">
        <f t="shared" si="11"/>
        <v>4358</v>
      </c>
      <c r="BZ53" s="356">
        <f t="shared" si="12"/>
        <v>4550.1499999999996</v>
      </c>
      <c r="CA53" s="356">
        <v>505.67</v>
      </c>
      <c r="CB53" s="356">
        <f t="shared" si="13"/>
        <v>5055.82</v>
      </c>
      <c r="CC53" s="356">
        <v>0</v>
      </c>
      <c r="CD53" s="356">
        <v>5055.82</v>
      </c>
      <c r="CE53" s="356">
        <f t="shared" si="14"/>
        <v>5055.82</v>
      </c>
    </row>
    <row r="54" spans="1:83" s="357" customFormat="1">
      <c r="A54" s="489" t="s">
        <v>891</v>
      </c>
      <c r="B54" s="354" t="s">
        <v>584</v>
      </c>
      <c r="C54" s="355" t="s">
        <v>3</v>
      </c>
      <c r="D54" s="355" t="s">
        <v>170</v>
      </c>
      <c r="E54" s="354">
        <v>2168</v>
      </c>
      <c r="F54" s="356">
        <v>1168350</v>
      </c>
      <c r="G54" s="356">
        <v>0</v>
      </c>
      <c r="H54" s="356">
        <v>7330</v>
      </c>
      <c r="I54" s="356">
        <v>0</v>
      </c>
      <c r="J54" s="356">
        <v>84007</v>
      </c>
      <c r="K54" s="356">
        <v>28000</v>
      </c>
      <c r="L54" s="356">
        <v>0</v>
      </c>
      <c r="M54" s="356">
        <v>48391.77</v>
      </c>
      <c r="N54" s="356">
        <v>700.47</v>
      </c>
      <c r="O54" s="356">
        <v>10320</v>
      </c>
      <c r="P54" s="356">
        <v>0</v>
      </c>
      <c r="Q54" s="356">
        <v>8803.75</v>
      </c>
      <c r="R54" s="356">
        <v>6815.27</v>
      </c>
      <c r="S54" s="356">
        <v>0</v>
      </c>
      <c r="T54" s="356">
        <v>60566</v>
      </c>
      <c r="U54" s="356">
        <f t="shared" si="1"/>
        <v>1423284.26</v>
      </c>
      <c r="V54" s="356">
        <v>658645.27</v>
      </c>
      <c r="W54" s="356">
        <v>0</v>
      </c>
      <c r="X54" s="356">
        <v>229269.61</v>
      </c>
      <c r="Y54" s="356">
        <v>27927.19</v>
      </c>
      <c r="Z54" s="356">
        <v>70689.78</v>
      </c>
      <c r="AA54" s="356">
        <v>0</v>
      </c>
      <c r="AB54" s="356">
        <v>28864.720000000001</v>
      </c>
      <c r="AC54" s="356">
        <v>6518.38</v>
      </c>
      <c r="AD54" s="356">
        <v>3575.02</v>
      </c>
      <c r="AE54" s="356">
        <v>15520.49</v>
      </c>
      <c r="AF54" s="356">
        <v>5576.83</v>
      </c>
      <c r="AG54" s="356">
        <v>8197.5</v>
      </c>
      <c r="AH54" s="356">
        <v>2400</v>
      </c>
      <c r="AI54" s="356">
        <v>1415.63</v>
      </c>
      <c r="AJ54" s="356">
        <v>8066.42</v>
      </c>
      <c r="AK54" s="356">
        <v>20113.84</v>
      </c>
      <c r="AL54" s="356">
        <v>32071.5</v>
      </c>
      <c r="AM54" s="356">
        <v>5601.7</v>
      </c>
      <c r="AN54" s="356">
        <v>51215.02</v>
      </c>
      <c r="AO54" s="356">
        <v>13510.09</v>
      </c>
      <c r="AP54" s="356">
        <v>0</v>
      </c>
      <c r="AQ54" s="356">
        <v>14016.02</v>
      </c>
      <c r="AR54" s="356">
        <v>6450.07</v>
      </c>
      <c r="AS54" s="356">
        <v>1762.05</v>
      </c>
      <c r="AT54" s="356">
        <v>62897.63</v>
      </c>
      <c r="AU54" s="356">
        <v>9301.01</v>
      </c>
      <c r="AV54" s="356">
        <v>35215.99</v>
      </c>
      <c r="AW54" s="356">
        <v>61051.88</v>
      </c>
      <c r="AX54" s="356">
        <v>0</v>
      </c>
      <c r="AY54" s="356">
        <v>28755.25</v>
      </c>
      <c r="AZ54" s="356">
        <f t="shared" si="2"/>
        <v>1408628.89</v>
      </c>
      <c r="BA54" s="356">
        <f t="shared" si="3"/>
        <v>14655.370000000112</v>
      </c>
      <c r="BB54" s="356">
        <v>13520.86</v>
      </c>
      <c r="BC54" s="356">
        <f t="shared" si="4"/>
        <v>28176.230000000112</v>
      </c>
      <c r="BD54" s="356">
        <v>0</v>
      </c>
      <c r="BE54" s="356">
        <v>0</v>
      </c>
      <c r="BF54" s="356">
        <f t="shared" si="5"/>
        <v>0</v>
      </c>
      <c r="BG54" s="356">
        <v>0</v>
      </c>
      <c r="BH54" s="356">
        <v>0</v>
      </c>
      <c r="BI54" s="356">
        <f t="shared" si="6"/>
        <v>0</v>
      </c>
      <c r="BJ54" s="356">
        <f t="shared" si="7"/>
        <v>0</v>
      </c>
      <c r="BK54" s="356">
        <v>0</v>
      </c>
      <c r="BL54" s="356">
        <f t="shared" si="8"/>
        <v>0</v>
      </c>
      <c r="BM54" s="356">
        <v>0</v>
      </c>
      <c r="BN54" s="356">
        <v>28176.23</v>
      </c>
      <c r="BO54" s="356">
        <v>0</v>
      </c>
      <c r="BP54" s="356">
        <f t="shared" si="9"/>
        <v>28176.23</v>
      </c>
      <c r="BQ54" s="356">
        <v>7093.75</v>
      </c>
      <c r="BR54" s="356">
        <v>0</v>
      </c>
      <c r="BS54" s="356">
        <v>28755.25</v>
      </c>
      <c r="BT54" s="356">
        <f t="shared" si="10"/>
        <v>35849</v>
      </c>
      <c r="BU54" s="356">
        <v>0</v>
      </c>
      <c r="BV54" s="356">
        <v>32200</v>
      </c>
      <c r="BW54" s="356">
        <v>0</v>
      </c>
      <c r="BX54" s="356">
        <v>3649</v>
      </c>
      <c r="BY54" s="356">
        <f t="shared" si="11"/>
        <v>35849</v>
      </c>
      <c r="BZ54" s="356">
        <f t="shared" si="12"/>
        <v>0</v>
      </c>
      <c r="CA54" s="356">
        <v>0</v>
      </c>
      <c r="CB54" s="356">
        <f t="shared" si="13"/>
        <v>0</v>
      </c>
      <c r="CC54" s="356">
        <v>0</v>
      </c>
      <c r="CD54" s="356">
        <v>0</v>
      </c>
      <c r="CE54" s="356">
        <f t="shared" si="14"/>
        <v>0</v>
      </c>
    </row>
    <row r="55" spans="1:83" s="357" customFormat="1">
      <c r="A55" s="489" t="s">
        <v>891</v>
      </c>
      <c r="B55" s="354" t="s">
        <v>585</v>
      </c>
      <c r="C55" s="355" t="s">
        <v>4</v>
      </c>
      <c r="D55" s="355" t="s">
        <v>170</v>
      </c>
      <c r="E55" s="354">
        <v>3304</v>
      </c>
      <c r="F55" s="356">
        <v>1164772</v>
      </c>
      <c r="G55" s="356">
        <v>0</v>
      </c>
      <c r="H55" s="356">
        <v>5259</v>
      </c>
      <c r="I55" s="356">
        <v>0</v>
      </c>
      <c r="J55" s="356">
        <v>51123</v>
      </c>
      <c r="K55" s="356">
        <v>0</v>
      </c>
      <c r="L55" s="356">
        <v>0</v>
      </c>
      <c r="M55" s="356">
        <v>33861.599999999999</v>
      </c>
      <c r="N55" s="356">
        <v>26835.81</v>
      </c>
      <c r="O55" s="356">
        <v>1500</v>
      </c>
      <c r="P55" s="356">
        <v>646.4</v>
      </c>
      <c r="Q55" s="356">
        <v>20299.59</v>
      </c>
      <c r="R55" s="356">
        <v>1716.79</v>
      </c>
      <c r="S55" s="356">
        <v>0</v>
      </c>
      <c r="T55" s="356">
        <v>92171</v>
      </c>
      <c r="U55" s="356">
        <f t="shared" si="1"/>
        <v>1398185.1900000002</v>
      </c>
      <c r="V55" s="356">
        <v>535721.89</v>
      </c>
      <c r="W55" s="356">
        <v>0</v>
      </c>
      <c r="X55" s="356">
        <v>256045.6</v>
      </c>
      <c r="Y55" s="356">
        <v>58613.95</v>
      </c>
      <c r="Z55" s="356">
        <v>74948.789999999994</v>
      </c>
      <c r="AA55" s="356">
        <v>0</v>
      </c>
      <c r="AB55" s="356">
        <v>42818.55</v>
      </c>
      <c r="AC55" s="356">
        <v>1371.34</v>
      </c>
      <c r="AD55" s="356">
        <v>2925</v>
      </c>
      <c r="AE55" s="356">
        <v>12378.51</v>
      </c>
      <c r="AF55" s="356">
        <v>5293.43</v>
      </c>
      <c r="AG55" s="356">
        <v>17389.7</v>
      </c>
      <c r="AH55" s="356">
        <v>1794.55</v>
      </c>
      <c r="AI55" s="356">
        <v>2393.66</v>
      </c>
      <c r="AJ55" s="356">
        <v>3171.18</v>
      </c>
      <c r="AK55" s="356">
        <v>26856.61</v>
      </c>
      <c r="AL55" s="356">
        <v>6016.2</v>
      </c>
      <c r="AM55" s="356">
        <v>9849.4599999999991</v>
      </c>
      <c r="AN55" s="356">
        <v>82027.360000000001</v>
      </c>
      <c r="AO55" s="356">
        <v>23225.73</v>
      </c>
      <c r="AP55" s="356">
        <v>0</v>
      </c>
      <c r="AQ55" s="356">
        <v>9716.75</v>
      </c>
      <c r="AR55" s="356">
        <v>8328.86</v>
      </c>
      <c r="AS55" s="356">
        <v>215.6</v>
      </c>
      <c r="AT55" s="356">
        <v>114660.48</v>
      </c>
      <c r="AU55" s="356">
        <v>1328.28</v>
      </c>
      <c r="AV55" s="356">
        <v>56387.46</v>
      </c>
      <c r="AW55" s="356">
        <v>15536.36</v>
      </c>
      <c r="AX55" s="356">
        <v>0</v>
      </c>
      <c r="AY55" s="356">
        <v>12250</v>
      </c>
      <c r="AZ55" s="356">
        <f t="shared" si="2"/>
        <v>1381265.3000000005</v>
      </c>
      <c r="BA55" s="356">
        <f t="shared" si="3"/>
        <v>16919.889999999665</v>
      </c>
      <c r="BB55" s="356">
        <v>20185.189999999999</v>
      </c>
      <c r="BC55" s="356">
        <f t="shared" si="4"/>
        <v>37105.079999999667</v>
      </c>
      <c r="BD55" s="356">
        <v>0</v>
      </c>
      <c r="BE55" s="356">
        <v>0</v>
      </c>
      <c r="BF55" s="356">
        <f t="shared" si="5"/>
        <v>0</v>
      </c>
      <c r="BG55" s="356">
        <v>0</v>
      </c>
      <c r="BH55" s="356">
        <v>0</v>
      </c>
      <c r="BI55" s="356">
        <f t="shared" si="6"/>
        <v>0</v>
      </c>
      <c r="BJ55" s="356">
        <f t="shared" si="7"/>
        <v>0</v>
      </c>
      <c r="BK55" s="356">
        <v>0</v>
      </c>
      <c r="BL55" s="356">
        <f t="shared" si="8"/>
        <v>0</v>
      </c>
      <c r="BM55" s="356">
        <v>0</v>
      </c>
      <c r="BN55" s="356">
        <v>37105.08</v>
      </c>
      <c r="BO55" s="356">
        <v>0</v>
      </c>
      <c r="BP55" s="356">
        <f t="shared" si="9"/>
        <v>37105.08</v>
      </c>
      <c r="BQ55" s="356">
        <v>7661.6</v>
      </c>
      <c r="BR55" s="356">
        <v>0</v>
      </c>
      <c r="BS55" s="356">
        <v>12250</v>
      </c>
      <c r="BT55" s="356">
        <f t="shared" si="10"/>
        <v>19911.599999999999</v>
      </c>
      <c r="BU55" s="356">
        <v>0</v>
      </c>
      <c r="BV55" s="356">
        <v>19911.599999999999</v>
      </c>
      <c r="BW55" s="356">
        <v>0</v>
      </c>
      <c r="BX55" s="356">
        <v>0</v>
      </c>
      <c r="BY55" s="356">
        <f t="shared" si="11"/>
        <v>19911.599999999999</v>
      </c>
      <c r="BZ55" s="356">
        <f t="shared" si="12"/>
        <v>0</v>
      </c>
      <c r="CA55" s="356">
        <v>0</v>
      </c>
      <c r="CB55" s="356">
        <f t="shared" si="13"/>
        <v>0</v>
      </c>
      <c r="CC55" s="356">
        <v>0</v>
      </c>
      <c r="CD55" s="356">
        <v>0</v>
      </c>
      <c r="CE55" s="356">
        <f t="shared" si="14"/>
        <v>0</v>
      </c>
    </row>
    <row r="56" spans="1:83" s="357" customFormat="1">
      <c r="A56" s="489" t="s">
        <v>891</v>
      </c>
      <c r="B56" s="354" t="s">
        <v>587</v>
      </c>
      <c r="C56" s="355" t="s">
        <v>6</v>
      </c>
      <c r="D56" s="355" t="s">
        <v>170</v>
      </c>
      <c r="E56" s="354">
        <v>2124</v>
      </c>
      <c r="F56" s="356">
        <v>1693931</v>
      </c>
      <c r="G56" s="356">
        <v>0</v>
      </c>
      <c r="H56" s="356">
        <v>19205</v>
      </c>
      <c r="I56" s="356">
        <v>0</v>
      </c>
      <c r="J56" s="356">
        <v>238551</v>
      </c>
      <c r="K56" s="356">
        <v>27500</v>
      </c>
      <c r="L56" s="356">
        <v>0</v>
      </c>
      <c r="M56" s="356">
        <v>236381.17</v>
      </c>
      <c r="N56" s="356">
        <v>3938.23</v>
      </c>
      <c r="O56" s="356">
        <v>0</v>
      </c>
      <c r="P56" s="356">
        <v>0</v>
      </c>
      <c r="Q56" s="356">
        <v>12001.43</v>
      </c>
      <c r="R56" s="356">
        <v>0</v>
      </c>
      <c r="S56" s="356">
        <v>0</v>
      </c>
      <c r="T56" s="356">
        <v>47326</v>
      </c>
      <c r="U56" s="356">
        <f t="shared" si="1"/>
        <v>2278833.83</v>
      </c>
      <c r="V56" s="356">
        <v>1010218.87</v>
      </c>
      <c r="W56" s="356">
        <v>0</v>
      </c>
      <c r="X56" s="356">
        <v>470016.63</v>
      </c>
      <c r="Y56" s="356">
        <v>85875.97</v>
      </c>
      <c r="Z56" s="356">
        <v>124000.58</v>
      </c>
      <c r="AA56" s="356">
        <v>0</v>
      </c>
      <c r="AB56" s="356">
        <v>25834.86</v>
      </c>
      <c r="AC56" s="356">
        <v>23308.13</v>
      </c>
      <c r="AD56" s="356">
        <v>11753.56</v>
      </c>
      <c r="AE56" s="356">
        <v>23033.45</v>
      </c>
      <c r="AF56" s="356">
        <v>7268.7</v>
      </c>
      <c r="AG56" s="356">
        <v>71732.36</v>
      </c>
      <c r="AH56" s="356">
        <v>627</v>
      </c>
      <c r="AI56" s="356">
        <v>0</v>
      </c>
      <c r="AJ56" s="356">
        <v>7726.73</v>
      </c>
      <c r="AK56" s="356">
        <v>28810.25</v>
      </c>
      <c r="AL56" s="356">
        <v>19585.259999999998</v>
      </c>
      <c r="AM56" s="356">
        <v>20901.95</v>
      </c>
      <c r="AN56" s="356">
        <v>142186.17000000001</v>
      </c>
      <c r="AO56" s="356">
        <v>28302.11</v>
      </c>
      <c r="AP56" s="356">
        <v>0</v>
      </c>
      <c r="AQ56" s="356">
        <v>20624.68</v>
      </c>
      <c r="AR56" s="356">
        <v>8747.0400000000009</v>
      </c>
      <c r="AS56" s="356">
        <v>2400</v>
      </c>
      <c r="AT56" s="356">
        <v>95543.34</v>
      </c>
      <c r="AU56" s="356">
        <v>9056.93</v>
      </c>
      <c r="AV56" s="356">
        <v>12881.5</v>
      </c>
      <c r="AW56" s="356">
        <v>20925.36</v>
      </c>
      <c r="AX56" s="356">
        <v>0</v>
      </c>
      <c r="AY56" s="356">
        <v>50000</v>
      </c>
      <c r="AZ56" s="356">
        <f t="shared" si="2"/>
        <v>2321361.4300000002</v>
      </c>
      <c r="BA56" s="356">
        <f t="shared" si="3"/>
        <v>-42527.600000000093</v>
      </c>
      <c r="BB56" s="356">
        <v>166093.79</v>
      </c>
      <c r="BC56" s="356">
        <f t="shared" si="4"/>
        <v>123566.18999999992</v>
      </c>
      <c r="BD56" s="356">
        <v>0</v>
      </c>
      <c r="BE56" s="356">
        <v>0</v>
      </c>
      <c r="BF56" s="356">
        <f t="shared" si="5"/>
        <v>0</v>
      </c>
      <c r="BG56" s="356">
        <v>0</v>
      </c>
      <c r="BH56" s="356">
        <v>0</v>
      </c>
      <c r="BI56" s="356">
        <f t="shared" si="6"/>
        <v>0</v>
      </c>
      <c r="BJ56" s="356">
        <f t="shared" si="7"/>
        <v>0</v>
      </c>
      <c r="BK56" s="356">
        <v>0</v>
      </c>
      <c r="BL56" s="356">
        <f t="shared" si="8"/>
        <v>0</v>
      </c>
      <c r="BM56" s="356">
        <v>0</v>
      </c>
      <c r="BN56" s="356">
        <v>123566.19</v>
      </c>
      <c r="BO56" s="356">
        <v>0</v>
      </c>
      <c r="BP56" s="356">
        <f t="shared" si="9"/>
        <v>123566.19</v>
      </c>
      <c r="BQ56" s="356">
        <v>7840.75</v>
      </c>
      <c r="BR56" s="356">
        <v>0</v>
      </c>
      <c r="BS56" s="356">
        <v>50000</v>
      </c>
      <c r="BT56" s="356">
        <f t="shared" si="10"/>
        <v>57840.75</v>
      </c>
      <c r="BU56" s="356">
        <v>0</v>
      </c>
      <c r="BV56" s="356">
        <v>25000</v>
      </c>
      <c r="BW56" s="356">
        <v>0</v>
      </c>
      <c r="BX56" s="356">
        <v>25000</v>
      </c>
      <c r="BY56" s="356">
        <f t="shared" si="11"/>
        <v>50000</v>
      </c>
      <c r="BZ56" s="356">
        <f t="shared" si="12"/>
        <v>7840.75</v>
      </c>
      <c r="CA56" s="356">
        <v>-3991.47</v>
      </c>
      <c r="CB56" s="356">
        <f t="shared" si="13"/>
        <v>3849.28</v>
      </c>
      <c r="CC56" s="356">
        <v>0</v>
      </c>
      <c r="CD56" s="356">
        <v>3849.28</v>
      </c>
      <c r="CE56" s="356">
        <f t="shared" si="14"/>
        <v>3849.28</v>
      </c>
    </row>
    <row r="57" spans="1:83" s="357" customFormat="1">
      <c r="A57" s="489" t="s">
        <v>891</v>
      </c>
      <c r="B57" s="354" t="s">
        <v>589</v>
      </c>
      <c r="C57" s="355" t="s">
        <v>8</v>
      </c>
      <c r="D57" s="355" t="s">
        <v>170</v>
      </c>
      <c r="E57" s="354">
        <v>5207</v>
      </c>
      <c r="F57" s="356">
        <v>567634</v>
      </c>
      <c r="G57" s="356">
        <v>0</v>
      </c>
      <c r="H57" s="356">
        <v>14916</v>
      </c>
      <c r="I57" s="356">
        <v>0</v>
      </c>
      <c r="J57" s="356">
        <v>16355</v>
      </c>
      <c r="K57" s="356">
        <v>0</v>
      </c>
      <c r="L57" s="356">
        <v>1497.35</v>
      </c>
      <c r="M57" s="356">
        <v>42581.63</v>
      </c>
      <c r="N57" s="356">
        <v>2029.86</v>
      </c>
      <c r="O57" s="356">
        <v>68.239999999999995</v>
      </c>
      <c r="P57" s="356">
        <v>1985</v>
      </c>
      <c r="Q57" s="356">
        <v>9380.6</v>
      </c>
      <c r="R57" s="356">
        <v>8117.5</v>
      </c>
      <c r="S57" s="356">
        <v>0</v>
      </c>
      <c r="T57" s="356">
        <v>32168</v>
      </c>
      <c r="U57" s="356">
        <f t="shared" si="1"/>
        <v>696733.17999999993</v>
      </c>
      <c r="V57" s="356">
        <v>231775.34</v>
      </c>
      <c r="W57" s="356">
        <v>0</v>
      </c>
      <c r="X57" s="356">
        <v>154538.12</v>
      </c>
      <c r="Y57" s="356">
        <v>6716.04</v>
      </c>
      <c r="Z57" s="356">
        <v>50676.57</v>
      </c>
      <c r="AA57" s="356">
        <v>0</v>
      </c>
      <c r="AB57" s="356">
        <v>30843.57</v>
      </c>
      <c r="AC57" s="356">
        <v>973.44</v>
      </c>
      <c r="AD57" s="356">
        <v>3840.5</v>
      </c>
      <c r="AE57" s="356">
        <v>8769</v>
      </c>
      <c r="AF57" s="356">
        <v>2494.67</v>
      </c>
      <c r="AG57" s="356">
        <v>18582.490000000002</v>
      </c>
      <c r="AH57" s="356">
        <v>125</v>
      </c>
      <c r="AI57" s="356">
        <v>15009.12</v>
      </c>
      <c r="AJ57" s="356">
        <v>1463.5</v>
      </c>
      <c r="AK57" s="356">
        <v>8530.09</v>
      </c>
      <c r="AL57" s="356">
        <v>1469.05</v>
      </c>
      <c r="AM57" s="356">
        <v>4880.74</v>
      </c>
      <c r="AN57" s="356">
        <v>26303.77</v>
      </c>
      <c r="AO57" s="356">
        <v>7425.68</v>
      </c>
      <c r="AP57" s="356">
        <v>0</v>
      </c>
      <c r="AQ57" s="356">
        <v>12985.58</v>
      </c>
      <c r="AR57" s="356">
        <v>3498.27</v>
      </c>
      <c r="AS57" s="356">
        <v>3268.89</v>
      </c>
      <c r="AT57" s="356">
        <v>39616.730000000003</v>
      </c>
      <c r="AU57" s="356">
        <v>17427.36</v>
      </c>
      <c r="AV57" s="356">
        <v>9586.94</v>
      </c>
      <c r="AW57" s="356">
        <v>38355.879999999997</v>
      </c>
      <c r="AX57" s="356">
        <v>0</v>
      </c>
      <c r="AY57" s="356">
        <v>0</v>
      </c>
      <c r="AZ57" s="356">
        <f t="shared" si="2"/>
        <v>699156.34</v>
      </c>
      <c r="BA57" s="356">
        <f t="shared" si="3"/>
        <v>-2423.1600000000326</v>
      </c>
      <c r="BB57" s="356">
        <v>63430.720000000001</v>
      </c>
      <c r="BC57" s="356">
        <f t="shared" si="4"/>
        <v>61007.559999999969</v>
      </c>
      <c r="BD57" s="356">
        <v>0</v>
      </c>
      <c r="BE57" s="356">
        <v>0</v>
      </c>
      <c r="BF57" s="356">
        <f t="shared" si="5"/>
        <v>0</v>
      </c>
      <c r="BG57" s="356">
        <v>0</v>
      </c>
      <c r="BH57" s="356">
        <v>0</v>
      </c>
      <c r="BI57" s="356">
        <f t="shared" si="6"/>
        <v>0</v>
      </c>
      <c r="BJ57" s="356">
        <f t="shared" si="7"/>
        <v>0</v>
      </c>
      <c r="BK57" s="356">
        <v>0</v>
      </c>
      <c r="BL57" s="356">
        <f t="shared" si="8"/>
        <v>0</v>
      </c>
      <c r="BM57" s="356">
        <v>0</v>
      </c>
      <c r="BN57" s="356">
        <v>61007.56</v>
      </c>
      <c r="BO57" s="356">
        <v>0</v>
      </c>
      <c r="BP57" s="356">
        <f t="shared" si="9"/>
        <v>61007.56</v>
      </c>
      <c r="BQ57" s="356">
        <v>5246.5</v>
      </c>
      <c r="BR57" s="356">
        <v>0</v>
      </c>
      <c r="BS57" s="356">
        <v>0</v>
      </c>
      <c r="BT57" s="356">
        <f t="shared" si="10"/>
        <v>5246.5</v>
      </c>
      <c r="BU57" s="356">
        <v>0</v>
      </c>
      <c r="BV57" s="356">
        <v>4688.87</v>
      </c>
      <c r="BW57" s="356">
        <v>0</v>
      </c>
      <c r="BX57" s="356">
        <v>0</v>
      </c>
      <c r="BY57" s="356">
        <f t="shared" si="11"/>
        <v>4688.87</v>
      </c>
      <c r="BZ57" s="356">
        <f t="shared" si="12"/>
        <v>557.63000000000011</v>
      </c>
      <c r="CA57" s="356">
        <v>8696.5300000000007</v>
      </c>
      <c r="CB57" s="356">
        <f t="shared" si="13"/>
        <v>9254.16</v>
      </c>
      <c r="CC57" s="356">
        <v>9254.16</v>
      </c>
      <c r="CD57" s="356">
        <v>0</v>
      </c>
      <c r="CE57" s="356">
        <f t="shared" si="14"/>
        <v>9254.16</v>
      </c>
    </row>
    <row r="58" spans="1:83" s="357" customFormat="1">
      <c r="A58" s="489" t="s">
        <v>891</v>
      </c>
      <c r="B58" s="354" t="s">
        <v>590</v>
      </c>
      <c r="C58" s="355" t="s">
        <v>9</v>
      </c>
      <c r="D58" s="355" t="s">
        <v>170</v>
      </c>
      <c r="E58" s="354">
        <v>3363</v>
      </c>
      <c r="F58" s="356">
        <v>1759006</v>
      </c>
      <c r="G58" s="356">
        <v>0</v>
      </c>
      <c r="H58" s="356">
        <v>43617</v>
      </c>
      <c r="I58" s="356">
        <v>0</v>
      </c>
      <c r="J58" s="356">
        <v>152440</v>
      </c>
      <c r="K58" s="356">
        <v>0</v>
      </c>
      <c r="L58" s="356">
        <v>0</v>
      </c>
      <c r="M58" s="356">
        <v>9462.14</v>
      </c>
      <c r="N58" s="356">
        <v>7597.22</v>
      </c>
      <c r="O58" s="356">
        <v>12060</v>
      </c>
      <c r="P58" s="356">
        <v>669.73</v>
      </c>
      <c r="Q58" s="356">
        <v>10196.9</v>
      </c>
      <c r="R58" s="356">
        <v>0</v>
      </c>
      <c r="S58" s="356">
        <v>0</v>
      </c>
      <c r="T58" s="356">
        <v>51554</v>
      </c>
      <c r="U58" s="356">
        <f t="shared" si="1"/>
        <v>2046602.9899999998</v>
      </c>
      <c r="V58" s="356">
        <v>940723.06</v>
      </c>
      <c r="W58" s="356">
        <v>0</v>
      </c>
      <c r="X58" s="356">
        <v>435051.22</v>
      </c>
      <c r="Y58" s="356">
        <v>47870.3</v>
      </c>
      <c r="Z58" s="356">
        <v>110673.63</v>
      </c>
      <c r="AA58" s="356">
        <v>0</v>
      </c>
      <c r="AB58" s="356">
        <v>28549.16</v>
      </c>
      <c r="AC58" s="356">
        <v>10282.32</v>
      </c>
      <c r="AD58" s="356">
        <v>4409</v>
      </c>
      <c r="AE58" s="356">
        <v>23140.04</v>
      </c>
      <c r="AF58" s="356">
        <v>8905.2999999999993</v>
      </c>
      <c r="AG58" s="356">
        <v>8223.7099999999991</v>
      </c>
      <c r="AH58" s="356">
        <v>700.27</v>
      </c>
      <c r="AI58" s="356">
        <v>0</v>
      </c>
      <c r="AJ58" s="356">
        <v>5722.04</v>
      </c>
      <c r="AK58" s="356">
        <v>21765.15</v>
      </c>
      <c r="AL58" s="356">
        <v>5891.7</v>
      </c>
      <c r="AM58" s="356">
        <v>11489.1</v>
      </c>
      <c r="AN58" s="356">
        <v>71969.990000000005</v>
      </c>
      <c r="AO58" s="356">
        <v>21844.94</v>
      </c>
      <c r="AP58" s="356">
        <v>0</v>
      </c>
      <c r="AQ58" s="356">
        <v>24042.959999999999</v>
      </c>
      <c r="AR58" s="356">
        <v>15491.98</v>
      </c>
      <c r="AS58" s="356">
        <v>0</v>
      </c>
      <c r="AT58" s="356">
        <v>116564.68</v>
      </c>
      <c r="AU58" s="356">
        <v>73731.28</v>
      </c>
      <c r="AV58" s="356">
        <v>21351.8</v>
      </c>
      <c r="AW58" s="356">
        <v>42092.21</v>
      </c>
      <c r="AX58" s="356">
        <v>0</v>
      </c>
      <c r="AY58" s="356">
        <v>3458.74</v>
      </c>
      <c r="AZ58" s="356">
        <f t="shared" si="2"/>
        <v>2053944.5799999998</v>
      </c>
      <c r="BA58" s="356">
        <f t="shared" si="3"/>
        <v>-7341.5900000000838</v>
      </c>
      <c r="BB58" s="356">
        <v>118487.91</v>
      </c>
      <c r="BC58" s="356">
        <f t="shared" si="4"/>
        <v>111146.31999999992</v>
      </c>
      <c r="BD58" s="356">
        <v>0</v>
      </c>
      <c r="BE58" s="356">
        <v>0</v>
      </c>
      <c r="BF58" s="356">
        <f t="shared" si="5"/>
        <v>0</v>
      </c>
      <c r="BG58" s="356">
        <v>0</v>
      </c>
      <c r="BH58" s="356">
        <v>0</v>
      </c>
      <c r="BI58" s="356">
        <f t="shared" si="6"/>
        <v>0</v>
      </c>
      <c r="BJ58" s="356">
        <f t="shared" si="7"/>
        <v>0</v>
      </c>
      <c r="BK58" s="356">
        <v>0</v>
      </c>
      <c r="BL58" s="356">
        <f t="shared" si="8"/>
        <v>0</v>
      </c>
      <c r="BM58" s="356">
        <v>0</v>
      </c>
      <c r="BN58" s="356">
        <v>111146.32</v>
      </c>
      <c r="BO58" s="356">
        <v>0</v>
      </c>
      <c r="BP58" s="356">
        <f t="shared" si="9"/>
        <v>111146.32</v>
      </c>
      <c r="BQ58" s="356">
        <v>0</v>
      </c>
      <c r="BR58" s="356">
        <v>0</v>
      </c>
      <c r="BS58" s="356">
        <v>3458.74</v>
      </c>
      <c r="BT58" s="356">
        <f t="shared" si="10"/>
        <v>3458.74</v>
      </c>
      <c r="BU58" s="356">
        <v>0</v>
      </c>
      <c r="BV58" s="356">
        <v>3458.74</v>
      </c>
      <c r="BW58" s="356">
        <v>0</v>
      </c>
      <c r="BX58" s="356">
        <v>0</v>
      </c>
      <c r="BY58" s="356">
        <f t="shared" si="11"/>
        <v>3458.74</v>
      </c>
      <c r="BZ58" s="356">
        <f t="shared" si="12"/>
        <v>0</v>
      </c>
      <c r="CA58" s="356">
        <v>0.98</v>
      </c>
      <c r="CB58" s="356">
        <f t="shared" si="13"/>
        <v>0.98</v>
      </c>
      <c r="CC58" s="356">
        <v>0</v>
      </c>
      <c r="CD58" s="356">
        <v>0.98</v>
      </c>
      <c r="CE58" s="356">
        <f t="shared" si="14"/>
        <v>0.98</v>
      </c>
    </row>
    <row r="59" spans="1:83" s="357" customFormat="1">
      <c r="A59" s="489" t="s">
        <v>891</v>
      </c>
      <c r="B59" s="354" t="s">
        <v>591</v>
      </c>
      <c r="C59" s="355" t="s">
        <v>10</v>
      </c>
      <c r="D59" s="355" t="s">
        <v>170</v>
      </c>
      <c r="E59" s="354">
        <v>5200</v>
      </c>
      <c r="F59" s="356">
        <v>2903838</v>
      </c>
      <c r="G59" s="356">
        <v>0</v>
      </c>
      <c r="H59" s="356">
        <v>45686</v>
      </c>
      <c r="I59" s="356">
        <v>0</v>
      </c>
      <c r="J59" s="356">
        <v>259960</v>
      </c>
      <c r="K59" s="356">
        <v>5600</v>
      </c>
      <c r="L59" s="356">
        <v>7380</v>
      </c>
      <c r="M59" s="356">
        <v>13488.69</v>
      </c>
      <c r="N59" s="356">
        <v>56213.48</v>
      </c>
      <c r="O59" s="356">
        <v>6798</v>
      </c>
      <c r="P59" s="356">
        <v>0</v>
      </c>
      <c r="Q59" s="356">
        <v>18179.669999999998</v>
      </c>
      <c r="R59" s="356">
        <v>0</v>
      </c>
      <c r="S59" s="356">
        <v>0</v>
      </c>
      <c r="T59" s="356">
        <v>106673</v>
      </c>
      <c r="U59" s="356">
        <f t="shared" si="1"/>
        <v>3423816.84</v>
      </c>
      <c r="V59" s="356">
        <v>1330665.82</v>
      </c>
      <c r="W59" s="356">
        <v>0</v>
      </c>
      <c r="X59" s="356">
        <v>888957.58</v>
      </c>
      <c r="Y59" s="356">
        <v>95130.21</v>
      </c>
      <c r="Z59" s="356">
        <v>156527.39000000001</v>
      </c>
      <c r="AA59" s="356">
        <v>69558.11</v>
      </c>
      <c r="AB59" s="356">
        <v>109908.78</v>
      </c>
      <c r="AC59" s="356">
        <v>13349.93</v>
      </c>
      <c r="AD59" s="356">
        <v>28947.7</v>
      </c>
      <c r="AE59" s="356">
        <v>39184.03</v>
      </c>
      <c r="AF59" s="356">
        <v>13544.09</v>
      </c>
      <c r="AG59" s="356">
        <v>32810.11</v>
      </c>
      <c r="AH59" s="356">
        <v>2145</v>
      </c>
      <c r="AI59" s="356">
        <v>2821.62</v>
      </c>
      <c r="AJ59" s="356">
        <v>8357.33</v>
      </c>
      <c r="AK59" s="356">
        <v>32158.98</v>
      </c>
      <c r="AL59" s="356">
        <v>15385.56</v>
      </c>
      <c r="AM59" s="356">
        <v>19478.36</v>
      </c>
      <c r="AN59" s="356">
        <v>178271.26</v>
      </c>
      <c r="AO59" s="356">
        <v>33654.01</v>
      </c>
      <c r="AP59" s="356">
        <v>0</v>
      </c>
      <c r="AQ59" s="356">
        <v>47072.2</v>
      </c>
      <c r="AR59" s="356">
        <v>17168.64</v>
      </c>
      <c r="AS59" s="356">
        <v>24279.77</v>
      </c>
      <c r="AT59" s="356">
        <v>130514.64</v>
      </c>
      <c r="AU59" s="356">
        <v>71770.37</v>
      </c>
      <c r="AV59" s="356">
        <v>21766.240000000002</v>
      </c>
      <c r="AW59" s="356">
        <v>29391.74</v>
      </c>
      <c r="AX59" s="356">
        <v>0</v>
      </c>
      <c r="AY59" s="356">
        <v>0</v>
      </c>
      <c r="AZ59" s="356">
        <f t="shared" si="2"/>
        <v>3412819.47</v>
      </c>
      <c r="BA59" s="356">
        <f t="shared" si="3"/>
        <v>10997.369999999646</v>
      </c>
      <c r="BB59" s="356">
        <v>152537.54</v>
      </c>
      <c r="BC59" s="356">
        <f t="shared" si="4"/>
        <v>163534.90999999965</v>
      </c>
      <c r="BD59" s="356">
        <v>0</v>
      </c>
      <c r="BE59" s="356">
        <v>0</v>
      </c>
      <c r="BF59" s="356">
        <f t="shared" si="5"/>
        <v>0</v>
      </c>
      <c r="BG59" s="356">
        <v>0</v>
      </c>
      <c r="BH59" s="356">
        <v>0</v>
      </c>
      <c r="BI59" s="356">
        <f t="shared" si="6"/>
        <v>0</v>
      </c>
      <c r="BJ59" s="356">
        <f t="shared" si="7"/>
        <v>0</v>
      </c>
      <c r="BK59" s="356">
        <v>0.28000000000000003</v>
      </c>
      <c r="BL59" s="356">
        <f t="shared" si="8"/>
        <v>0.28000000000000003</v>
      </c>
      <c r="BM59" s="356">
        <v>0</v>
      </c>
      <c r="BN59" s="356">
        <v>163534.91</v>
      </c>
      <c r="BO59" s="356">
        <v>0.28000000000000003</v>
      </c>
      <c r="BP59" s="356">
        <f t="shared" si="9"/>
        <v>163535.19</v>
      </c>
      <c r="BQ59" s="356">
        <v>11544.25</v>
      </c>
      <c r="BR59" s="356">
        <v>0</v>
      </c>
      <c r="BS59" s="356">
        <v>0</v>
      </c>
      <c r="BT59" s="356">
        <f t="shared" si="10"/>
        <v>11544.25</v>
      </c>
      <c r="BU59" s="356">
        <v>0</v>
      </c>
      <c r="BV59" s="356">
        <v>0</v>
      </c>
      <c r="BW59" s="356">
        <v>0</v>
      </c>
      <c r="BX59" s="356">
        <v>0</v>
      </c>
      <c r="BY59" s="356">
        <f t="shared" si="11"/>
        <v>0</v>
      </c>
      <c r="BZ59" s="356">
        <f t="shared" si="12"/>
        <v>11544.25</v>
      </c>
      <c r="CA59" s="356">
        <v>4234.1099999999997</v>
      </c>
      <c r="CB59" s="356">
        <f t="shared" si="13"/>
        <v>15778.36</v>
      </c>
      <c r="CC59" s="356">
        <v>0</v>
      </c>
      <c r="CD59" s="356">
        <v>15778.36</v>
      </c>
      <c r="CE59" s="356">
        <f t="shared" si="14"/>
        <v>15778.36</v>
      </c>
    </row>
    <row r="60" spans="1:83" s="357" customFormat="1">
      <c r="A60" s="489" t="s">
        <v>891</v>
      </c>
      <c r="B60" s="354" t="s">
        <v>592</v>
      </c>
      <c r="C60" s="355" t="s">
        <v>11</v>
      </c>
      <c r="D60" s="355" t="s">
        <v>170</v>
      </c>
      <c r="E60" s="354">
        <v>2198</v>
      </c>
      <c r="F60" s="356">
        <v>2113215</v>
      </c>
      <c r="G60" s="356">
        <v>0</v>
      </c>
      <c r="H60" s="356">
        <v>19399</v>
      </c>
      <c r="I60" s="356">
        <v>0</v>
      </c>
      <c r="J60" s="356">
        <v>356136</v>
      </c>
      <c r="K60" s="356">
        <v>1500</v>
      </c>
      <c r="L60" s="356">
        <v>10000</v>
      </c>
      <c r="M60" s="356">
        <v>18058.46</v>
      </c>
      <c r="N60" s="356">
        <v>3781.79</v>
      </c>
      <c r="O60" s="356">
        <v>2175</v>
      </c>
      <c r="P60" s="356">
        <v>8120.9</v>
      </c>
      <c r="Q60" s="356">
        <v>4755.7700000000004</v>
      </c>
      <c r="R60" s="356">
        <v>0</v>
      </c>
      <c r="S60" s="356">
        <v>0</v>
      </c>
      <c r="T60" s="356">
        <v>45551</v>
      </c>
      <c r="U60" s="356">
        <f t="shared" si="1"/>
        <v>2582692.92</v>
      </c>
      <c r="V60" s="356">
        <v>1022525.48</v>
      </c>
      <c r="W60" s="356">
        <v>0</v>
      </c>
      <c r="X60" s="356">
        <v>743392.61</v>
      </c>
      <c r="Y60" s="356">
        <v>67781.350000000006</v>
      </c>
      <c r="Z60" s="356">
        <v>110795.26</v>
      </c>
      <c r="AA60" s="356">
        <v>0</v>
      </c>
      <c r="AB60" s="356">
        <v>45769.03</v>
      </c>
      <c r="AC60" s="356">
        <v>13775.11</v>
      </c>
      <c r="AD60" s="356">
        <v>11445.34</v>
      </c>
      <c r="AE60" s="356">
        <v>25156.52</v>
      </c>
      <c r="AF60" s="356">
        <v>10178.040000000001</v>
      </c>
      <c r="AG60" s="356">
        <v>24308.77</v>
      </c>
      <c r="AH60" s="356">
        <v>4333</v>
      </c>
      <c r="AI60" s="356">
        <v>0</v>
      </c>
      <c r="AJ60" s="356">
        <v>2528.38</v>
      </c>
      <c r="AK60" s="356">
        <v>36718.089999999997</v>
      </c>
      <c r="AL60" s="356">
        <v>31423.95</v>
      </c>
      <c r="AM60" s="356">
        <v>15160.98</v>
      </c>
      <c r="AN60" s="356">
        <v>31976.62</v>
      </c>
      <c r="AO60" s="356">
        <v>34921.81</v>
      </c>
      <c r="AP60" s="356">
        <v>0</v>
      </c>
      <c r="AQ60" s="356">
        <v>24034.94</v>
      </c>
      <c r="AR60" s="356">
        <v>9232.2199999999993</v>
      </c>
      <c r="AS60" s="356">
        <v>16206.79</v>
      </c>
      <c r="AT60" s="356">
        <v>121491.67</v>
      </c>
      <c r="AU60" s="356">
        <v>101690.69</v>
      </c>
      <c r="AV60" s="356">
        <v>76100.98</v>
      </c>
      <c r="AW60" s="356">
        <v>47326.87</v>
      </c>
      <c r="AX60" s="356">
        <v>0</v>
      </c>
      <c r="AY60" s="356">
        <v>4000</v>
      </c>
      <c r="AZ60" s="356">
        <f t="shared" si="2"/>
        <v>2632274.5000000005</v>
      </c>
      <c r="BA60" s="356">
        <f t="shared" si="3"/>
        <v>-49581.58000000054</v>
      </c>
      <c r="BB60" s="356">
        <v>56495.67</v>
      </c>
      <c r="BC60" s="356">
        <f t="shared" si="4"/>
        <v>6914.0899999994581</v>
      </c>
      <c r="BD60" s="356">
        <v>0</v>
      </c>
      <c r="BE60" s="356">
        <v>0</v>
      </c>
      <c r="BF60" s="356">
        <f t="shared" si="5"/>
        <v>0</v>
      </c>
      <c r="BG60" s="356">
        <v>0</v>
      </c>
      <c r="BH60" s="356">
        <v>0</v>
      </c>
      <c r="BI60" s="356">
        <f t="shared" si="6"/>
        <v>0</v>
      </c>
      <c r="BJ60" s="356">
        <f t="shared" si="7"/>
        <v>0</v>
      </c>
      <c r="BK60" s="356">
        <v>0</v>
      </c>
      <c r="BL60" s="356">
        <f t="shared" si="8"/>
        <v>0</v>
      </c>
      <c r="BM60" s="356">
        <v>0</v>
      </c>
      <c r="BN60" s="356">
        <v>6914.09</v>
      </c>
      <c r="BO60" s="356">
        <v>0</v>
      </c>
      <c r="BP60" s="356">
        <f t="shared" si="9"/>
        <v>6914.09</v>
      </c>
      <c r="BQ60" s="356">
        <v>8826.25</v>
      </c>
      <c r="BR60" s="356">
        <v>42500</v>
      </c>
      <c r="BS60" s="356">
        <v>4000</v>
      </c>
      <c r="BT60" s="356">
        <f t="shared" si="10"/>
        <v>55326.25</v>
      </c>
      <c r="BU60" s="356">
        <v>0</v>
      </c>
      <c r="BV60" s="356">
        <v>53290.559999999998</v>
      </c>
      <c r="BW60" s="356">
        <v>0</v>
      </c>
      <c r="BX60" s="356">
        <v>0</v>
      </c>
      <c r="BY60" s="356">
        <f t="shared" si="11"/>
        <v>53290.559999999998</v>
      </c>
      <c r="BZ60" s="356">
        <f t="shared" si="12"/>
        <v>2035.6900000000023</v>
      </c>
      <c r="CA60" s="356">
        <v>0</v>
      </c>
      <c r="CB60" s="356">
        <f t="shared" si="13"/>
        <v>2035.6900000000023</v>
      </c>
      <c r="CC60" s="356">
        <v>0</v>
      </c>
      <c r="CD60" s="356">
        <v>2035.69</v>
      </c>
      <c r="CE60" s="356">
        <f t="shared" si="14"/>
        <v>2035.69</v>
      </c>
    </row>
    <row r="61" spans="1:83" s="357" customFormat="1">
      <c r="A61" s="489" t="s">
        <v>891</v>
      </c>
      <c r="B61" s="354" t="s">
        <v>597</v>
      </c>
      <c r="C61" s="355" t="s">
        <v>16</v>
      </c>
      <c r="D61" s="355" t="s">
        <v>170</v>
      </c>
      <c r="E61" s="354">
        <v>2090</v>
      </c>
      <c r="F61" s="356">
        <v>1541760</v>
      </c>
      <c r="G61" s="356">
        <v>0</v>
      </c>
      <c r="H61" s="356">
        <v>15807</v>
      </c>
      <c r="I61" s="356">
        <v>0</v>
      </c>
      <c r="J61" s="356">
        <v>201594</v>
      </c>
      <c r="K61" s="356">
        <v>1875</v>
      </c>
      <c r="L61" s="356">
        <v>1055.51</v>
      </c>
      <c r="M61" s="356">
        <v>41096.15</v>
      </c>
      <c r="N61" s="356">
        <v>1267.22</v>
      </c>
      <c r="O61" s="356">
        <v>0</v>
      </c>
      <c r="P61" s="356">
        <v>1054.58</v>
      </c>
      <c r="Q61" s="356">
        <v>1549.8</v>
      </c>
      <c r="R61" s="356">
        <v>1675.85</v>
      </c>
      <c r="S61" s="356">
        <v>0</v>
      </c>
      <c r="T61" s="356">
        <v>52762</v>
      </c>
      <c r="U61" s="356">
        <f t="shared" si="1"/>
        <v>1861497.11</v>
      </c>
      <c r="V61" s="356">
        <v>628440.43000000005</v>
      </c>
      <c r="W61" s="356">
        <v>0</v>
      </c>
      <c r="X61" s="356">
        <v>507966.88</v>
      </c>
      <c r="Y61" s="356">
        <v>72164.83</v>
      </c>
      <c r="Z61" s="356">
        <v>125783.18</v>
      </c>
      <c r="AA61" s="356">
        <v>0</v>
      </c>
      <c r="AB61" s="356">
        <v>40733.480000000003</v>
      </c>
      <c r="AC61" s="356">
        <v>6309.89</v>
      </c>
      <c r="AD61" s="356">
        <v>19262</v>
      </c>
      <c r="AE61" s="356">
        <v>10172.24</v>
      </c>
      <c r="AF61" s="356">
        <v>7662.16</v>
      </c>
      <c r="AG61" s="356">
        <v>31922.25</v>
      </c>
      <c r="AH61" s="356">
        <v>4964.54</v>
      </c>
      <c r="AI61" s="356">
        <v>2544.6799999999998</v>
      </c>
      <c r="AJ61" s="356">
        <v>4477.0600000000004</v>
      </c>
      <c r="AK61" s="356">
        <v>16723.310000000001</v>
      </c>
      <c r="AL61" s="356">
        <v>18190.29</v>
      </c>
      <c r="AM61" s="356">
        <v>16537.400000000001</v>
      </c>
      <c r="AN61" s="356">
        <v>68246.429999999993</v>
      </c>
      <c r="AO61" s="356">
        <v>61341.41</v>
      </c>
      <c r="AP61" s="356">
        <v>0</v>
      </c>
      <c r="AQ61" s="356">
        <v>30707.69</v>
      </c>
      <c r="AR61" s="356">
        <v>8652.1200000000008</v>
      </c>
      <c r="AS61" s="356">
        <v>6507.43</v>
      </c>
      <c r="AT61" s="356">
        <v>104256.75</v>
      </c>
      <c r="AU61" s="356">
        <v>35228.69</v>
      </c>
      <c r="AV61" s="356">
        <v>6377.12</v>
      </c>
      <c r="AW61" s="356">
        <v>18052.18</v>
      </c>
      <c r="AX61" s="356">
        <v>0</v>
      </c>
      <c r="AY61" s="356">
        <v>0</v>
      </c>
      <c r="AZ61" s="356">
        <f t="shared" si="2"/>
        <v>1853224.4399999997</v>
      </c>
      <c r="BA61" s="356">
        <f t="shared" si="3"/>
        <v>8272.6700000003912</v>
      </c>
      <c r="BB61" s="356">
        <v>99512.42</v>
      </c>
      <c r="BC61" s="356">
        <f t="shared" si="4"/>
        <v>107785.09000000039</v>
      </c>
      <c r="BD61" s="356">
        <v>0</v>
      </c>
      <c r="BE61" s="356">
        <v>0</v>
      </c>
      <c r="BF61" s="356">
        <f t="shared" si="5"/>
        <v>0</v>
      </c>
      <c r="BG61" s="356">
        <v>0</v>
      </c>
      <c r="BH61" s="356">
        <v>0</v>
      </c>
      <c r="BI61" s="356">
        <f t="shared" si="6"/>
        <v>0</v>
      </c>
      <c r="BJ61" s="356">
        <f t="shared" si="7"/>
        <v>0</v>
      </c>
      <c r="BK61" s="356">
        <v>0</v>
      </c>
      <c r="BL61" s="356">
        <f t="shared" si="8"/>
        <v>0</v>
      </c>
      <c r="BM61" s="356">
        <v>0</v>
      </c>
      <c r="BN61" s="356">
        <v>107785.09</v>
      </c>
      <c r="BO61" s="356">
        <v>0</v>
      </c>
      <c r="BP61" s="356">
        <f t="shared" si="9"/>
        <v>107785.09</v>
      </c>
      <c r="BQ61" s="356">
        <v>7852.25</v>
      </c>
      <c r="BR61" s="356">
        <v>13336</v>
      </c>
      <c r="BS61" s="356">
        <v>0</v>
      </c>
      <c r="BT61" s="356">
        <f t="shared" si="10"/>
        <v>21188.25</v>
      </c>
      <c r="BU61" s="356">
        <v>0</v>
      </c>
      <c r="BV61" s="356">
        <v>5483.75</v>
      </c>
      <c r="BW61" s="356">
        <v>0</v>
      </c>
      <c r="BX61" s="356">
        <v>180.25</v>
      </c>
      <c r="BY61" s="356">
        <f t="shared" si="11"/>
        <v>5664</v>
      </c>
      <c r="BZ61" s="356">
        <f t="shared" si="12"/>
        <v>15524.25</v>
      </c>
      <c r="CA61" s="356">
        <v>-13336</v>
      </c>
      <c r="CB61" s="356">
        <f t="shared" si="13"/>
        <v>2188.25</v>
      </c>
      <c r="CC61" s="356">
        <v>0</v>
      </c>
      <c r="CD61" s="356">
        <v>2188.25</v>
      </c>
      <c r="CE61" s="356">
        <f t="shared" si="14"/>
        <v>2188.25</v>
      </c>
    </row>
    <row r="62" spans="1:83" s="357" customFormat="1">
      <c r="A62" s="489" t="s">
        <v>891</v>
      </c>
      <c r="B62" s="354" t="s">
        <v>598</v>
      </c>
      <c r="C62" s="355" t="s">
        <v>17</v>
      </c>
      <c r="D62" s="355" t="s">
        <v>170</v>
      </c>
      <c r="E62" s="354">
        <v>2043</v>
      </c>
      <c r="F62" s="356">
        <v>2542777</v>
      </c>
      <c r="G62" s="356">
        <v>0</v>
      </c>
      <c r="H62" s="356">
        <v>20725</v>
      </c>
      <c r="I62" s="356">
        <v>0</v>
      </c>
      <c r="J62" s="356">
        <v>249963</v>
      </c>
      <c r="K62" s="356">
        <v>26292.23</v>
      </c>
      <c r="L62" s="356">
        <v>3750</v>
      </c>
      <c r="M62" s="356">
        <v>12022.66</v>
      </c>
      <c r="N62" s="356">
        <v>8324.32</v>
      </c>
      <c r="O62" s="356">
        <v>14340</v>
      </c>
      <c r="P62" s="356">
        <v>3230</v>
      </c>
      <c r="Q62" s="356">
        <v>10899.1</v>
      </c>
      <c r="R62" s="356">
        <v>0</v>
      </c>
      <c r="S62" s="356">
        <v>0</v>
      </c>
      <c r="T62" s="356">
        <v>87822</v>
      </c>
      <c r="U62" s="356">
        <f t="shared" si="1"/>
        <v>2980145.31</v>
      </c>
      <c r="V62" s="356">
        <v>1182419.6499999999</v>
      </c>
      <c r="W62" s="356">
        <v>0</v>
      </c>
      <c r="X62" s="356">
        <v>782065.28</v>
      </c>
      <c r="Y62" s="356">
        <v>128584.14</v>
      </c>
      <c r="Z62" s="356">
        <v>125846.19</v>
      </c>
      <c r="AA62" s="356">
        <v>0</v>
      </c>
      <c r="AB62" s="356">
        <v>89449.08</v>
      </c>
      <c r="AC62" s="356">
        <v>33083</v>
      </c>
      <c r="AD62" s="356">
        <v>6515.04</v>
      </c>
      <c r="AE62" s="356">
        <v>25232.58</v>
      </c>
      <c r="AF62" s="356">
        <v>12309.28</v>
      </c>
      <c r="AG62" s="356">
        <v>25898.32</v>
      </c>
      <c r="AH62" s="356">
        <v>3050.16</v>
      </c>
      <c r="AI62" s="356">
        <v>0</v>
      </c>
      <c r="AJ62" s="356">
        <v>10004.290000000001</v>
      </c>
      <c r="AK62" s="356">
        <v>38769.64</v>
      </c>
      <c r="AL62" s="356">
        <v>9053.1</v>
      </c>
      <c r="AM62" s="356">
        <v>18242.240000000002</v>
      </c>
      <c r="AN62" s="356">
        <v>100869.48</v>
      </c>
      <c r="AO62" s="356">
        <v>48275.06</v>
      </c>
      <c r="AP62" s="356">
        <v>0</v>
      </c>
      <c r="AQ62" s="356">
        <v>24332.23</v>
      </c>
      <c r="AR62" s="356">
        <v>15439.04</v>
      </c>
      <c r="AS62" s="356">
        <v>2433.69</v>
      </c>
      <c r="AT62" s="356">
        <v>159322.41</v>
      </c>
      <c r="AU62" s="356">
        <v>23279.33</v>
      </c>
      <c r="AV62" s="356">
        <v>42823.5</v>
      </c>
      <c r="AW62" s="356">
        <v>53629.52</v>
      </c>
      <c r="AX62" s="356">
        <v>0</v>
      </c>
      <c r="AY62" s="356">
        <v>0</v>
      </c>
      <c r="AZ62" s="356">
        <f t="shared" si="2"/>
        <v>2960926.2500000005</v>
      </c>
      <c r="BA62" s="356">
        <f t="shared" si="3"/>
        <v>19219.05999999959</v>
      </c>
      <c r="BB62" s="356">
        <v>159648.82999999999</v>
      </c>
      <c r="BC62" s="356">
        <f t="shared" si="4"/>
        <v>178867.88999999958</v>
      </c>
      <c r="BD62" s="356">
        <v>0</v>
      </c>
      <c r="BE62" s="356">
        <v>0</v>
      </c>
      <c r="BF62" s="356">
        <f t="shared" si="5"/>
        <v>0</v>
      </c>
      <c r="BG62" s="356">
        <v>0</v>
      </c>
      <c r="BH62" s="356">
        <v>0</v>
      </c>
      <c r="BI62" s="356">
        <f t="shared" si="6"/>
        <v>0</v>
      </c>
      <c r="BJ62" s="356">
        <f t="shared" si="7"/>
        <v>0</v>
      </c>
      <c r="BK62" s="356">
        <v>0</v>
      </c>
      <c r="BL62" s="356">
        <f t="shared" si="8"/>
        <v>0</v>
      </c>
      <c r="BM62" s="356">
        <v>0</v>
      </c>
      <c r="BN62" s="356">
        <v>178867.89</v>
      </c>
      <c r="BO62" s="356">
        <v>0</v>
      </c>
      <c r="BP62" s="356">
        <f t="shared" si="9"/>
        <v>178867.89</v>
      </c>
      <c r="BQ62" s="356">
        <v>22000.75</v>
      </c>
      <c r="BR62" s="356">
        <v>0</v>
      </c>
      <c r="BS62" s="356">
        <v>0</v>
      </c>
      <c r="BT62" s="356">
        <f t="shared" si="10"/>
        <v>22000.75</v>
      </c>
      <c r="BU62" s="356">
        <v>0</v>
      </c>
      <c r="BV62" s="356">
        <v>14725</v>
      </c>
      <c r="BW62" s="356">
        <v>0</v>
      </c>
      <c r="BX62" s="356">
        <v>0</v>
      </c>
      <c r="BY62" s="356">
        <f t="shared" si="11"/>
        <v>14725</v>
      </c>
      <c r="BZ62" s="356">
        <f t="shared" si="12"/>
        <v>7275.75</v>
      </c>
      <c r="CA62" s="356">
        <v>4701.87</v>
      </c>
      <c r="CB62" s="356">
        <f t="shared" si="13"/>
        <v>11977.619999999999</v>
      </c>
      <c r="CC62" s="356">
        <v>0</v>
      </c>
      <c r="CD62" s="356">
        <v>11977.62</v>
      </c>
      <c r="CE62" s="356">
        <f t="shared" si="14"/>
        <v>11977.62</v>
      </c>
    </row>
    <row r="63" spans="1:83" s="357" customFormat="1">
      <c r="A63" s="489" t="s">
        <v>891</v>
      </c>
      <c r="B63" s="354" t="s">
        <v>600</v>
      </c>
      <c r="C63" s="355" t="s">
        <v>18</v>
      </c>
      <c r="D63" s="355" t="s">
        <v>169</v>
      </c>
      <c r="E63" s="354">
        <v>1002</v>
      </c>
      <c r="F63" s="356">
        <v>655450.80000000005</v>
      </c>
      <c r="G63" s="356">
        <v>0</v>
      </c>
      <c r="H63" s="356">
        <v>1840</v>
      </c>
      <c r="I63" s="356">
        <v>0</v>
      </c>
      <c r="J63" s="356">
        <v>2576</v>
      </c>
      <c r="K63" s="356">
        <v>5213.92</v>
      </c>
      <c r="L63" s="356">
        <v>65716.160000000003</v>
      </c>
      <c r="M63" s="356">
        <v>47649.56</v>
      </c>
      <c r="N63" s="356">
        <v>15420.76</v>
      </c>
      <c r="O63" s="356">
        <v>800</v>
      </c>
      <c r="P63" s="356">
        <v>3389.07</v>
      </c>
      <c r="Q63" s="356">
        <v>839</v>
      </c>
      <c r="R63" s="356">
        <v>0</v>
      </c>
      <c r="S63" s="356">
        <v>0</v>
      </c>
      <c r="T63" s="356">
        <v>0</v>
      </c>
      <c r="U63" s="356">
        <f t="shared" si="1"/>
        <v>798895.27000000014</v>
      </c>
      <c r="V63" s="356">
        <v>179118.29</v>
      </c>
      <c r="W63" s="356">
        <v>0</v>
      </c>
      <c r="X63" s="356">
        <v>133366.09</v>
      </c>
      <c r="Y63" s="356">
        <v>23910.7</v>
      </c>
      <c r="Z63" s="356">
        <v>14196.8</v>
      </c>
      <c r="AA63" s="356">
        <v>0</v>
      </c>
      <c r="AB63" s="356">
        <v>3221.46</v>
      </c>
      <c r="AC63" s="356">
        <v>3325.84</v>
      </c>
      <c r="AD63" s="356">
        <v>830.71</v>
      </c>
      <c r="AE63" s="356">
        <v>5876.77</v>
      </c>
      <c r="AF63" s="356">
        <v>1453.58</v>
      </c>
      <c r="AG63" s="356">
        <v>1415.38</v>
      </c>
      <c r="AH63" s="356">
        <v>0</v>
      </c>
      <c r="AI63" s="356">
        <v>8.91</v>
      </c>
      <c r="AJ63" s="356">
        <v>1058.75</v>
      </c>
      <c r="AK63" s="356">
        <v>5295.47</v>
      </c>
      <c r="AL63" s="356">
        <v>4427</v>
      </c>
      <c r="AM63" s="356">
        <v>23130.49</v>
      </c>
      <c r="AN63" s="356">
        <v>7864.58</v>
      </c>
      <c r="AO63" s="356">
        <v>0</v>
      </c>
      <c r="AP63" s="356">
        <v>0</v>
      </c>
      <c r="AQ63" s="356">
        <v>10560.31</v>
      </c>
      <c r="AR63" s="356">
        <v>1423.06</v>
      </c>
      <c r="AS63" s="356">
        <v>0</v>
      </c>
      <c r="AT63" s="356">
        <v>27903.93</v>
      </c>
      <c r="AU63" s="356">
        <v>718.36</v>
      </c>
      <c r="AV63" s="356">
        <v>71.67</v>
      </c>
      <c r="AW63" s="356">
        <v>58987.83</v>
      </c>
      <c r="AX63" s="356">
        <v>0</v>
      </c>
      <c r="AY63" s="356">
        <v>0</v>
      </c>
      <c r="AZ63" s="356">
        <f t="shared" si="2"/>
        <v>508165.98000000004</v>
      </c>
      <c r="BA63" s="356">
        <f t="shared" si="3"/>
        <v>290729.2900000001</v>
      </c>
      <c r="BB63" s="356">
        <v>127107.95</v>
      </c>
      <c r="BC63" s="356">
        <f t="shared" si="4"/>
        <v>417837.24000000011</v>
      </c>
      <c r="BD63" s="356">
        <v>0</v>
      </c>
      <c r="BE63" s="356">
        <v>111119.48</v>
      </c>
      <c r="BF63" s="356">
        <f t="shared" si="5"/>
        <v>111119.48</v>
      </c>
      <c r="BG63" s="356">
        <v>319300.75</v>
      </c>
      <c r="BH63" s="356">
        <v>47286</v>
      </c>
      <c r="BI63" s="356">
        <f t="shared" si="6"/>
        <v>366586.75</v>
      </c>
      <c r="BJ63" s="356">
        <f t="shared" si="7"/>
        <v>-255467.27000000002</v>
      </c>
      <c r="BK63" s="356">
        <v>-37370.61</v>
      </c>
      <c r="BL63" s="356">
        <f t="shared" si="8"/>
        <v>-292837.88</v>
      </c>
      <c r="BM63" s="356">
        <v>0</v>
      </c>
      <c r="BN63" s="356">
        <v>417837.24</v>
      </c>
      <c r="BO63" s="356">
        <v>-292837.88</v>
      </c>
      <c r="BP63" s="356">
        <f t="shared" si="9"/>
        <v>124999.35999999999</v>
      </c>
      <c r="BQ63" s="356">
        <v>4708.75</v>
      </c>
      <c r="BR63" s="356">
        <v>0</v>
      </c>
      <c r="BS63" s="356">
        <v>0</v>
      </c>
      <c r="BT63" s="356">
        <f t="shared" si="10"/>
        <v>4708.75</v>
      </c>
      <c r="BU63" s="356">
        <v>0</v>
      </c>
      <c r="BV63" s="356">
        <v>0</v>
      </c>
      <c r="BW63" s="356">
        <v>0</v>
      </c>
      <c r="BX63" s="356">
        <v>0</v>
      </c>
      <c r="BY63" s="356">
        <f t="shared" si="11"/>
        <v>0</v>
      </c>
      <c r="BZ63" s="356">
        <f t="shared" si="12"/>
        <v>4708.75</v>
      </c>
      <c r="CA63" s="356">
        <v>5357.02</v>
      </c>
      <c r="CB63" s="356">
        <f t="shared" si="13"/>
        <v>10065.77</v>
      </c>
      <c r="CC63" s="356">
        <v>0</v>
      </c>
      <c r="CD63" s="356">
        <v>10065.77</v>
      </c>
      <c r="CE63" s="356">
        <f t="shared" si="14"/>
        <v>10065.77</v>
      </c>
    </row>
    <row r="64" spans="1:83" s="357" customFormat="1">
      <c r="A64" s="489" t="s">
        <v>891</v>
      </c>
      <c r="B64" s="354" t="s">
        <v>601</v>
      </c>
      <c r="C64" s="355" t="s">
        <v>20</v>
      </c>
      <c r="D64" s="355" t="s">
        <v>170</v>
      </c>
      <c r="E64" s="354">
        <v>2002</v>
      </c>
      <c r="F64" s="356">
        <v>1753555</v>
      </c>
      <c r="G64" s="356">
        <v>0</v>
      </c>
      <c r="H64" s="356">
        <v>45011</v>
      </c>
      <c r="I64" s="356">
        <v>0</v>
      </c>
      <c r="J64" s="356">
        <v>139348</v>
      </c>
      <c r="K64" s="356">
        <v>11100</v>
      </c>
      <c r="L64" s="356">
        <v>0</v>
      </c>
      <c r="M64" s="356">
        <v>23568.19</v>
      </c>
      <c r="N64" s="356">
        <v>23834.21</v>
      </c>
      <c r="O64" s="356">
        <v>0</v>
      </c>
      <c r="P64" s="356">
        <v>0</v>
      </c>
      <c r="Q64" s="356">
        <v>6285.3</v>
      </c>
      <c r="R64" s="356">
        <v>858.5</v>
      </c>
      <c r="S64" s="356">
        <v>0</v>
      </c>
      <c r="T64" s="356">
        <v>68613</v>
      </c>
      <c r="U64" s="356">
        <f t="shared" si="1"/>
        <v>2072173.2</v>
      </c>
      <c r="V64" s="356">
        <v>1056783.78</v>
      </c>
      <c r="W64" s="356">
        <v>0</v>
      </c>
      <c r="X64" s="356">
        <v>438583.34</v>
      </c>
      <c r="Y64" s="356">
        <v>78282.67</v>
      </c>
      <c r="Z64" s="356">
        <v>43252.47</v>
      </c>
      <c r="AA64" s="356">
        <v>0</v>
      </c>
      <c r="AB64" s="356">
        <v>22411.09</v>
      </c>
      <c r="AC64" s="356">
        <v>15770.72</v>
      </c>
      <c r="AD64" s="356">
        <v>3783.77</v>
      </c>
      <c r="AE64" s="356">
        <v>12386.38</v>
      </c>
      <c r="AF64" s="356">
        <v>8848.82</v>
      </c>
      <c r="AG64" s="356">
        <v>13950.95</v>
      </c>
      <c r="AH64" s="356">
        <v>2891.64</v>
      </c>
      <c r="AI64" s="356">
        <v>4058.7</v>
      </c>
      <c r="AJ64" s="356">
        <v>15199.38</v>
      </c>
      <c r="AK64" s="356">
        <v>49435.5</v>
      </c>
      <c r="AL64" s="356">
        <v>37122.5</v>
      </c>
      <c r="AM64" s="356">
        <v>8372.9500000000007</v>
      </c>
      <c r="AN64" s="356">
        <v>40286.519999999997</v>
      </c>
      <c r="AO64" s="356">
        <v>21833.65</v>
      </c>
      <c r="AP64" s="356">
        <v>0</v>
      </c>
      <c r="AQ64" s="356">
        <v>41587.29</v>
      </c>
      <c r="AR64" s="356">
        <v>9262.41</v>
      </c>
      <c r="AS64" s="356">
        <v>1206.4000000000001</v>
      </c>
      <c r="AT64" s="356">
        <v>114622.1</v>
      </c>
      <c r="AU64" s="356">
        <v>425</v>
      </c>
      <c r="AV64" s="356">
        <v>22861.86</v>
      </c>
      <c r="AW64" s="356">
        <v>57828.18</v>
      </c>
      <c r="AX64" s="356">
        <v>0</v>
      </c>
      <c r="AY64" s="356">
        <v>0</v>
      </c>
      <c r="AZ64" s="356">
        <f t="shared" si="2"/>
        <v>2121048.0699999998</v>
      </c>
      <c r="BA64" s="356">
        <f t="shared" si="3"/>
        <v>-48874.869999999879</v>
      </c>
      <c r="BB64" s="356">
        <v>13220.52</v>
      </c>
      <c r="BC64" s="356">
        <f t="shared" si="4"/>
        <v>-35654.349999999875</v>
      </c>
      <c r="BD64" s="356">
        <v>0</v>
      </c>
      <c r="BE64" s="356">
        <v>100035.06</v>
      </c>
      <c r="BF64" s="356">
        <f t="shared" si="5"/>
        <v>100035.06</v>
      </c>
      <c r="BG64" s="356">
        <v>59226.1</v>
      </c>
      <c r="BH64" s="356">
        <v>40808.959999999999</v>
      </c>
      <c r="BI64" s="356">
        <f t="shared" si="6"/>
        <v>100035.06</v>
      </c>
      <c r="BJ64" s="356">
        <f t="shared" si="7"/>
        <v>0</v>
      </c>
      <c r="BK64" s="356">
        <v>0</v>
      </c>
      <c r="BL64" s="356">
        <f t="shared" si="8"/>
        <v>0</v>
      </c>
      <c r="BM64" s="356">
        <v>0</v>
      </c>
      <c r="BN64" s="356">
        <v>-35654.35</v>
      </c>
      <c r="BO64" s="356">
        <v>0</v>
      </c>
      <c r="BP64" s="356">
        <f t="shared" si="9"/>
        <v>-35654.35</v>
      </c>
      <c r="BQ64" s="356">
        <v>8783.5</v>
      </c>
      <c r="BR64" s="356">
        <v>0</v>
      </c>
      <c r="BS64" s="356">
        <v>0</v>
      </c>
      <c r="BT64" s="356">
        <f t="shared" si="10"/>
        <v>8783.5</v>
      </c>
      <c r="BU64" s="356">
        <v>0</v>
      </c>
      <c r="BV64" s="356">
        <v>4365.22</v>
      </c>
      <c r="BW64" s="356">
        <v>0</v>
      </c>
      <c r="BX64" s="356">
        <v>3952.77</v>
      </c>
      <c r="BY64" s="356">
        <f t="shared" si="11"/>
        <v>8317.99</v>
      </c>
      <c r="BZ64" s="356">
        <f t="shared" si="12"/>
        <v>465.51000000000022</v>
      </c>
      <c r="CA64" s="356">
        <v>0.15</v>
      </c>
      <c r="CB64" s="356">
        <f t="shared" si="13"/>
        <v>465.6600000000002</v>
      </c>
      <c r="CC64" s="356">
        <v>0</v>
      </c>
      <c r="CD64" s="356">
        <v>465.66</v>
      </c>
      <c r="CE64" s="356">
        <f t="shared" si="14"/>
        <v>465.66</v>
      </c>
    </row>
    <row r="65" spans="1:83" s="357" customFormat="1">
      <c r="A65" s="489" t="s">
        <v>891</v>
      </c>
      <c r="B65" s="354" t="s">
        <v>602</v>
      </c>
      <c r="C65" s="355" t="s">
        <v>21</v>
      </c>
      <c r="D65" s="355" t="s">
        <v>170</v>
      </c>
      <c r="E65" s="354">
        <v>2128</v>
      </c>
      <c r="F65" s="356">
        <v>1762282</v>
      </c>
      <c r="G65" s="356">
        <v>0</v>
      </c>
      <c r="H65" s="356">
        <v>136685</v>
      </c>
      <c r="I65" s="356">
        <v>0</v>
      </c>
      <c r="J65" s="356">
        <v>100811</v>
      </c>
      <c r="K65" s="356">
        <v>1250</v>
      </c>
      <c r="L65" s="356">
        <v>0</v>
      </c>
      <c r="M65" s="356">
        <v>55148.42</v>
      </c>
      <c r="N65" s="356">
        <v>6247.99</v>
      </c>
      <c r="O65" s="356">
        <v>0</v>
      </c>
      <c r="P65" s="356">
        <v>850</v>
      </c>
      <c r="Q65" s="356">
        <v>18761.849999999999</v>
      </c>
      <c r="R65" s="356">
        <v>0</v>
      </c>
      <c r="S65" s="356">
        <v>0</v>
      </c>
      <c r="T65" s="356">
        <v>76797</v>
      </c>
      <c r="U65" s="356">
        <f t="shared" si="1"/>
        <v>2158833.2599999998</v>
      </c>
      <c r="V65" s="356">
        <v>975541.04</v>
      </c>
      <c r="W65" s="356">
        <v>0</v>
      </c>
      <c r="X65" s="356">
        <v>510961.09</v>
      </c>
      <c r="Y65" s="356">
        <v>69504.100000000006</v>
      </c>
      <c r="Z65" s="356">
        <v>74836.649999999994</v>
      </c>
      <c r="AA65" s="356">
        <v>0</v>
      </c>
      <c r="AB65" s="356">
        <v>26201.59</v>
      </c>
      <c r="AC65" s="356">
        <v>8266.16</v>
      </c>
      <c r="AD65" s="356">
        <v>6137.6</v>
      </c>
      <c r="AE65" s="356">
        <v>27749.25</v>
      </c>
      <c r="AF65" s="356">
        <v>7615.94</v>
      </c>
      <c r="AG65" s="356">
        <v>35143.94</v>
      </c>
      <c r="AH65" s="356">
        <v>4644.95</v>
      </c>
      <c r="AI65" s="356">
        <v>0</v>
      </c>
      <c r="AJ65" s="356">
        <v>7888.52</v>
      </c>
      <c r="AK65" s="356">
        <v>23958.85</v>
      </c>
      <c r="AL65" s="356">
        <v>32572</v>
      </c>
      <c r="AM65" s="356">
        <v>31292.31</v>
      </c>
      <c r="AN65" s="356">
        <v>118736.1</v>
      </c>
      <c r="AO65" s="356">
        <v>66320.78</v>
      </c>
      <c r="AP65" s="356">
        <v>0</v>
      </c>
      <c r="AQ65" s="356">
        <v>15764.39</v>
      </c>
      <c r="AR65" s="356">
        <v>7604.73</v>
      </c>
      <c r="AS65" s="356">
        <v>870</v>
      </c>
      <c r="AT65" s="356">
        <v>86554.98</v>
      </c>
      <c r="AU65" s="356">
        <v>5006.1000000000004</v>
      </c>
      <c r="AV65" s="356">
        <v>11252.5</v>
      </c>
      <c r="AW65" s="356">
        <v>21641.94</v>
      </c>
      <c r="AX65" s="356">
        <v>0</v>
      </c>
      <c r="AY65" s="356">
        <v>0</v>
      </c>
      <c r="AZ65" s="356">
        <f t="shared" si="2"/>
        <v>2176065.5100000002</v>
      </c>
      <c r="BA65" s="356">
        <f t="shared" si="3"/>
        <v>-17232.250000000466</v>
      </c>
      <c r="BB65" s="356">
        <v>94320.78</v>
      </c>
      <c r="BC65" s="356">
        <f t="shared" si="4"/>
        <v>77088.529999999533</v>
      </c>
      <c r="BD65" s="356">
        <v>0</v>
      </c>
      <c r="BE65" s="356">
        <v>0</v>
      </c>
      <c r="BF65" s="356">
        <f t="shared" si="5"/>
        <v>0</v>
      </c>
      <c r="BG65" s="356">
        <v>0</v>
      </c>
      <c r="BH65" s="356">
        <v>0</v>
      </c>
      <c r="BI65" s="356">
        <f t="shared" si="6"/>
        <v>0</v>
      </c>
      <c r="BJ65" s="356">
        <f t="shared" si="7"/>
        <v>0</v>
      </c>
      <c r="BK65" s="356">
        <v>0</v>
      </c>
      <c r="BL65" s="356">
        <f t="shared" si="8"/>
        <v>0</v>
      </c>
      <c r="BM65" s="356">
        <v>0</v>
      </c>
      <c r="BN65" s="356">
        <v>77088.53</v>
      </c>
      <c r="BO65" s="356">
        <v>0</v>
      </c>
      <c r="BP65" s="356">
        <f t="shared" si="9"/>
        <v>77088.53</v>
      </c>
      <c r="BQ65" s="356">
        <v>8221</v>
      </c>
      <c r="BR65" s="356">
        <v>0</v>
      </c>
      <c r="BS65" s="356">
        <v>0</v>
      </c>
      <c r="BT65" s="356">
        <f t="shared" si="10"/>
        <v>8221</v>
      </c>
      <c r="BU65" s="356">
        <v>0</v>
      </c>
      <c r="BV65" s="356">
        <v>10100</v>
      </c>
      <c r="BW65" s="356">
        <v>0</v>
      </c>
      <c r="BX65" s="356">
        <v>0</v>
      </c>
      <c r="BY65" s="356">
        <f t="shared" si="11"/>
        <v>10100</v>
      </c>
      <c r="BZ65" s="356">
        <f t="shared" si="12"/>
        <v>-1879</v>
      </c>
      <c r="CA65" s="356">
        <v>38532.949999999997</v>
      </c>
      <c r="CB65" s="356">
        <f t="shared" si="13"/>
        <v>36653.949999999997</v>
      </c>
      <c r="CC65" s="356">
        <v>0</v>
      </c>
      <c r="CD65" s="356">
        <v>36653.949999999997</v>
      </c>
      <c r="CE65" s="356">
        <f t="shared" si="14"/>
        <v>36653.949999999997</v>
      </c>
    </row>
    <row r="66" spans="1:83" s="357" customFormat="1">
      <c r="A66" s="489" t="s">
        <v>891</v>
      </c>
      <c r="B66" s="354" t="s">
        <v>603</v>
      </c>
      <c r="C66" s="355" t="s">
        <v>22</v>
      </c>
      <c r="D66" s="355" t="s">
        <v>170</v>
      </c>
      <c r="E66" s="354">
        <v>2145</v>
      </c>
      <c r="F66" s="356">
        <v>1742917</v>
      </c>
      <c r="G66" s="356">
        <v>0</v>
      </c>
      <c r="H66" s="356">
        <v>30029</v>
      </c>
      <c r="I66" s="356">
        <v>0</v>
      </c>
      <c r="J66" s="356">
        <v>121846</v>
      </c>
      <c r="K66" s="356">
        <v>5100</v>
      </c>
      <c r="L66" s="356">
        <v>5573.24</v>
      </c>
      <c r="M66" s="356">
        <v>45391</v>
      </c>
      <c r="N66" s="356">
        <v>2282.71</v>
      </c>
      <c r="O66" s="356">
        <v>1150</v>
      </c>
      <c r="P66" s="356">
        <v>0</v>
      </c>
      <c r="Q66" s="356">
        <v>29342.05</v>
      </c>
      <c r="R66" s="356">
        <v>1580</v>
      </c>
      <c r="S66" s="356">
        <v>0</v>
      </c>
      <c r="T66" s="356">
        <v>78377</v>
      </c>
      <c r="U66" s="356">
        <f t="shared" si="1"/>
        <v>2063588</v>
      </c>
      <c r="V66" s="356">
        <v>943903.88</v>
      </c>
      <c r="W66" s="356">
        <v>0</v>
      </c>
      <c r="X66" s="356">
        <v>420405.75</v>
      </c>
      <c r="Y66" s="356">
        <v>76495.37</v>
      </c>
      <c r="Z66" s="356">
        <v>84356.76</v>
      </c>
      <c r="AA66" s="356">
        <v>0</v>
      </c>
      <c r="AB66" s="356">
        <v>79541.66</v>
      </c>
      <c r="AC66" s="356">
        <v>8829.7900000000009</v>
      </c>
      <c r="AD66" s="356">
        <v>9442.9</v>
      </c>
      <c r="AE66" s="356">
        <v>21813.759999999998</v>
      </c>
      <c r="AF66" s="356">
        <v>8831.42</v>
      </c>
      <c r="AG66" s="356">
        <v>27145.64</v>
      </c>
      <c r="AH66" s="356">
        <v>1875.92</v>
      </c>
      <c r="AI66" s="356">
        <v>887.56</v>
      </c>
      <c r="AJ66" s="356">
        <v>3364.43</v>
      </c>
      <c r="AK66" s="356">
        <v>20373.150000000001</v>
      </c>
      <c r="AL66" s="356">
        <v>29459</v>
      </c>
      <c r="AM66" s="356">
        <v>9788.76</v>
      </c>
      <c r="AN66" s="356">
        <v>77836.78</v>
      </c>
      <c r="AO66" s="356">
        <v>44942.47</v>
      </c>
      <c r="AP66" s="356">
        <v>0</v>
      </c>
      <c r="AQ66" s="356">
        <v>19120.63</v>
      </c>
      <c r="AR66" s="356">
        <v>11559.65</v>
      </c>
      <c r="AS66" s="356">
        <v>294.76</v>
      </c>
      <c r="AT66" s="356">
        <v>106758.74</v>
      </c>
      <c r="AU66" s="356">
        <v>10944.02</v>
      </c>
      <c r="AV66" s="356">
        <v>16438.599999999999</v>
      </c>
      <c r="AW66" s="356">
        <v>28134.94</v>
      </c>
      <c r="AX66" s="356">
        <v>0</v>
      </c>
      <c r="AY66" s="356">
        <v>0</v>
      </c>
      <c r="AZ66" s="356">
        <f t="shared" si="2"/>
        <v>2062546.3399999994</v>
      </c>
      <c r="BA66" s="356">
        <f t="shared" si="3"/>
        <v>1041.6600000006147</v>
      </c>
      <c r="BB66" s="356">
        <v>107424.55</v>
      </c>
      <c r="BC66" s="356">
        <f t="shared" si="4"/>
        <v>108466.21000000062</v>
      </c>
      <c r="BD66" s="356">
        <v>17568</v>
      </c>
      <c r="BE66" s="356">
        <v>0</v>
      </c>
      <c r="BF66" s="356">
        <f t="shared" si="5"/>
        <v>17568</v>
      </c>
      <c r="BG66" s="356">
        <v>0</v>
      </c>
      <c r="BH66" s="356">
        <v>13841.81</v>
      </c>
      <c r="BI66" s="356">
        <f t="shared" si="6"/>
        <v>13841.81</v>
      </c>
      <c r="BJ66" s="356">
        <f t="shared" si="7"/>
        <v>3726.1900000000005</v>
      </c>
      <c r="BK66" s="356">
        <v>24858.44</v>
      </c>
      <c r="BL66" s="356">
        <f t="shared" si="8"/>
        <v>28584.629999999997</v>
      </c>
      <c r="BM66" s="356">
        <v>0</v>
      </c>
      <c r="BN66" s="356">
        <v>108466.21</v>
      </c>
      <c r="BO66" s="356">
        <v>28584.63</v>
      </c>
      <c r="BP66" s="356">
        <f t="shared" si="9"/>
        <v>137050.84</v>
      </c>
      <c r="BQ66" s="356">
        <v>9060.25</v>
      </c>
      <c r="BR66" s="356">
        <v>0</v>
      </c>
      <c r="BS66" s="356">
        <v>0</v>
      </c>
      <c r="BT66" s="356">
        <f t="shared" si="10"/>
        <v>9060.25</v>
      </c>
      <c r="BU66" s="356">
        <v>0</v>
      </c>
      <c r="BV66" s="356">
        <v>8096.63</v>
      </c>
      <c r="BW66" s="356">
        <v>0</v>
      </c>
      <c r="BX66" s="356">
        <v>0</v>
      </c>
      <c r="BY66" s="356">
        <f t="shared" si="11"/>
        <v>8096.63</v>
      </c>
      <c r="BZ66" s="356">
        <f t="shared" si="12"/>
        <v>963.61999999999989</v>
      </c>
      <c r="CA66" s="356">
        <v>0.5</v>
      </c>
      <c r="CB66" s="356">
        <f t="shared" si="13"/>
        <v>964.11999999999989</v>
      </c>
      <c r="CC66" s="356">
        <v>0</v>
      </c>
      <c r="CD66" s="356">
        <v>964.12</v>
      </c>
      <c r="CE66" s="356">
        <f t="shared" si="14"/>
        <v>964.12</v>
      </c>
    </row>
    <row r="67" spans="1:83" s="357" customFormat="1">
      <c r="A67" s="489" t="s">
        <v>891</v>
      </c>
      <c r="B67" s="354" t="s">
        <v>604</v>
      </c>
      <c r="C67" s="355" t="s">
        <v>23</v>
      </c>
      <c r="D67" s="355" t="s">
        <v>170</v>
      </c>
      <c r="E67" s="354">
        <v>3023</v>
      </c>
      <c r="F67" s="356">
        <v>1562205</v>
      </c>
      <c r="G67" s="356">
        <v>0</v>
      </c>
      <c r="H67" s="356">
        <v>21768</v>
      </c>
      <c r="I67" s="356">
        <v>0</v>
      </c>
      <c r="J67" s="356">
        <v>119173</v>
      </c>
      <c r="K67" s="356">
        <v>1875</v>
      </c>
      <c r="L67" s="356">
        <v>2000</v>
      </c>
      <c r="M67" s="356">
        <v>35014.120000000003</v>
      </c>
      <c r="N67" s="356">
        <v>1238.8699999999999</v>
      </c>
      <c r="O67" s="356">
        <v>4828.7700000000004</v>
      </c>
      <c r="P67" s="356">
        <v>10309.32</v>
      </c>
      <c r="Q67" s="356">
        <v>13824.86</v>
      </c>
      <c r="R67" s="356">
        <v>2657.43</v>
      </c>
      <c r="S67" s="356">
        <v>0</v>
      </c>
      <c r="T67" s="356">
        <v>80032</v>
      </c>
      <c r="U67" s="356">
        <f t="shared" si="1"/>
        <v>1854926.3700000003</v>
      </c>
      <c r="V67" s="356">
        <v>812048.51</v>
      </c>
      <c r="W67" s="356">
        <v>0</v>
      </c>
      <c r="X67" s="356">
        <v>417870.61</v>
      </c>
      <c r="Y67" s="356">
        <v>49911.92</v>
      </c>
      <c r="Z67" s="356">
        <v>106014.73</v>
      </c>
      <c r="AA67" s="356">
        <v>0</v>
      </c>
      <c r="AB67" s="356">
        <v>28795.360000000001</v>
      </c>
      <c r="AC67" s="356">
        <v>9012.27</v>
      </c>
      <c r="AD67" s="356">
        <v>4985.3</v>
      </c>
      <c r="AE67" s="356">
        <v>20284.88</v>
      </c>
      <c r="AF67" s="356">
        <v>8570.65</v>
      </c>
      <c r="AG67" s="356">
        <v>41566.910000000003</v>
      </c>
      <c r="AH67" s="356">
        <v>3956.71</v>
      </c>
      <c r="AI67" s="356">
        <v>3635.78</v>
      </c>
      <c r="AJ67" s="356">
        <v>8064.96</v>
      </c>
      <c r="AK67" s="356">
        <v>23861.77</v>
      </c>
      <c r="AL67" s="356">
        <v>23770.19</v>
      </c>
      <c r="AM67" s="356">
        <v>12319.99</v>
      </c>
      <c r="AN67" s="356">
        <v>65966.69</v>
      </c>
      <c r="AO67" s="356">
        <v>2650.03</v>
      </c>
      <c r="AP67" s="356">
        <v>0</v>
      </c>
      <c r="AQ67" s="356">
        <v>12832.52</v>
      </c>
      <c r="AR67" s="356">
        <v>10197.68</v>
      </c>
      <c r="AS67" s="356">
        <v>0</v>
      </c>
      <c r="AT67" s="356">
        <v>102202.5</v>
      </c>
      <c r="AU67" s="356">
        <v>931.75</v>
      </c>
      <c r="AV67" s="356">
        <v>28861.06</v>
      </c>
      <c r="AW67" s="356">
        <v>28619.61</v>
      </c>
      <c r="AX67" s="356">
        <v>0</v>
      </c>
      <c r="AY67" s="356">
        <v>6378</v>
      </c>
      <c r="AZ67" s="356">
        <f t="shared" si="2"/>
        <v>1833310.38</v>
      </c>
      <c r="BA67" s="356">
        <f t="shared" si="3"/>
        <v>21615.990000000456</v>
      </c>
      <c r="BB67" s="356">
        <v>94784.04</v>
      </c>
      <c r="BC67" s="356">
        <f t="shared" si="4"/>
        <v>116400.03000000045</v>
      </c>
      <c r="BD67" s="356">
        <v>0</v>
      </c>
      <c r="BE67" s="356">
        <v>0</v>
      </c>
      <c r="BF67" s="356">
        <f t="shared" si="5"/>
        <v>0</v>
      </c>
      <c r="BG67" s="356">
        <v>0</v>
      </c>
      <c r="BH67" s="356">
        <v>0.02</v>
      </c>
      <c r="BI67" s="356">
        <f t="shared" si="6"/>
        <v>0.02</v>
      </c>
      <c r="BJ67" s="356">
        <f t="shared" si="7"/>
        <v>-0.02</v>
      </c>
      <c r="BK67" s="356">
        <v>0.02</v>
      </c>
      <c r="BL67" s="356">
        <f t="shared" si="8"/>
        <v>0</v>
      </c>
      <c r="BM67" s="356">
        <v>0</v>
      </c>
      <c r="BN67" s="356">
        <v>116400.03</v>
      </c>
      <c r="BO67" s="356">
        <v>0</v>
      </c>
      <c r="BP67" s="356">
        <f t="shared" si="9"/>
        <v>116400.03</v>
      </c>
      <c r="BQ67" s="356">
        <v>8668.75</v>
      </c>
      <c r="BR67" s="356">
        <v>0</v>
      </c>
      <c r="BS67" s="356">
        <v>6378</v>
      </c>
      <c r="BT67" s="356">
        <f t="shared" si="10"/>
        <v>15046.75</v>
      </c>
      <c r="BU67" s="356">
        <v>0</v>
      </c>
      <c r="BV67" s="356">
        <v>8892.5499999999993</v>
      </c>
      <c r="BW67" s="356">
        <v>0</v>
      </c>
      <c r="BX67" s="356">
        <v>9337.93</v>
      </c>
      <c r="BY67" s="356">
        <f t="shared" si="11"/>
        <v>18230.48</v>
      </c>
      <c r="BZ67" s="356">
        <f t="shared" si="12"/>
        <v>-3183.7299999999996</v>
      </c>
      <c r="CA67" s="356">
        <v>4041.82</v>
      </c>
      <c r="CB67" s="356">
        <f t="shared" si="13"/>
        <v>858.0900000000006</v>
      </c>
      <c r="CC67" s="356">
        <v>0</v>
      </c>
      <c r="CD67" s="356">
        <v>858.09</v>
      </c>
      <c r="CE67" s="356">
        <f t="shared" si="14"/>
        <v>858.09</v>
      </c>
    </row>
    <row r="68" spans="1:83" s="357" customFormat="1">
      <c r="A68" s="489" t="s">
        <v>891</v>
      </c>
      <c r="B68" s="354" t="s">
        <v>605</v>
      </c>
      <c r="C68" s="355" t="s">
        <v>24</v>
      </c>
      <c r="D68" s="355" t="s">
        <v>170</v>
      </c>
      <c r="E68" s="354">
        <v>2199</v>
      </c>
      <c r="F68" s="356">
        <v>2027491</v>
      </c>
      <c r="G68" s="356">
        <v>0</v>
      </c>
      <c r="H68" s="356">
        <v>27652</v>
      </c>
      <c r="I68" s="356">
        <v>0</v>
      </c>
      <c r="J68" s="356">
        <v>248450</v>
      </c>
      <c r="K68" s="356">
        <v>9250</v>
      </c>
      <c r="L68" s="356">
        <v>500</v>
      </c>
      <c r="M68" s="356">
        <v>30884.9</v>
      </c>
      <c r="N68" s="356">
        <v>26447.95</v>
      </c>
      <c r="O68" s="356">
        <v>8891</v>
      </c>
      <c r="P68" s="356">
        <v>2540.6</v>
      </c>
      <c r="Q68" s="356">
        <v>1192.3699999999999</v>
      </c>
      <c r="R68" s="356">
        <v>0</v>
      </c>
      <c r="S68" s="356">
        <v>0</v>
      </c>
      <c r="T68" s="356">
        <v>57614</v>
      </c>
      <c r="U68" s="356">
        <f t="shared" ref="U68:U124" si="15">SUM(F68:T68)</f>
        <v>2440913.8200000003</v>
      </c>
      <c r="V68" s="356">
        <v>1012729.52</v>
      </c>
      <c r="W68" s="356">
        <v>0</v>
      </c>
      <c r="X68" s="356">
        <v>578880.18999999994</v>
      </c>
      <c r="Y68" s="356">
        <v>81047.97</v>
      </c>
      <c r="Z68" s="356">
        <v>89763</v>
      </c>
      <c r="AA68" s="356">
        <v>57348.51</v>
      </c>
      <c r="AB68" s="356">
        <v>49318.080000000002</v>
      </c>
      <c r="AC68" s="356">
        <v>10061.69</v>
      </c>
      <c r="AD68" s="356">
        <v>19057.740000000002</v>
      </c>
      <c r="AE68" s="356">
        <v>24817.8</v>
      </c>
      <c r="AF68" s="356">
        <v>9814.84</v>
      </c>
      <c r="AG68" s="356">
        <v>30771.7</v>
      </c>
      <c r="AH68" s="356">
        <v>22291.79</v>
      </c>
      <c r="AI68" s="356">
        <v>699.05</v>
      </c>
      <c r="AJ68" s="356">
        <v>4479.58</v>
      </c>
      <c r="AK68" s="356">
        <v>23402.02</v>
      </c>
      <c r="AL68" s="356">
        <v>44738.58</v>
      </c>
      <c r="AM68" s="356">
        <v>19324.38</v>
      </c>
      <c r="AN68" s="356">
        <v>94977.87</v>
      </c>
      <c r="AO68" s="356">
        <v>45452.84</v>
      </c>
      <c r="AP68" s="356">
        <v>0</v>
      </c>
      <c r="AQ68" s="356">
        <v>19995.86</v>
      </c>
      <c r="AR68" s="356">
        <v>9952.75</v>
      </c>
      <c r="AS68" s="356">
        <v>9683</v>
      </c>
      <c r="AT68" s="356">
        <v>74248.67</v>
      </c>
      <c r="AU68" s="356">
        <v>70358.67</v>
      </c>
      <c r="AV68" s="356">
        <v>16785.740000000002</v>
      </c>
      <c r="AW68" s="356">
        <v>60407.87</v>
      </c>
      <c r="AX68" s="356">
        <v>0</v>
      </c>
      <c r="AY68" s="356">
        <v>0</v>
      </c>
      <c r="AZ68" s="356">
        <f t="shared" ref="AZ68:AZ124" si="16">SUM(V68:AY68)</f>
        <v>2480409.71</v>
      </c>
      <c r="BA68" s="356">
        <f t="shared" ref="BA68:BA124" si="17">U68-AZ68</f>
        <v>-39495.889999999665</v>
      </c>
      <c r="BB68" s="356">
        <v>82803.649999999994</v>
      </c>
      <c r="BC68" s="356">
        <f t="shared" ref="BC68:BC124" si="18">BA68+BB68</f>
        <v>43307.760000000329</v>
      </c>
      <c r="BD68" s="356">
        <v>0</v>
      </c>
      <c r="BE68" s="356">
        <v>6635.4</v>
      </c>
      <c r="BF68" s="356">
        <f t="shared" ref="BF68:BF124" si="19">BD68+BE68</f>
        <v>6635.4</v>
      </c>
      <c r="BG68" s="356">
        <v>5110.59</v>
      </c>
      <c r="BH68" s="356">
        <v>7777.63</v>
      </c>
      <c r="BI68" s="356">
        <f t="shared" ref="BI68:BI124" si="20">BG68+BH68</f>
        <v>12888.220000000001</v>
      </c>
      <c r="BJ68" s="356">
        <f t="shared" ref="BJ68:BJ124" si="21">BF68-BI68</f>
        <v>-6252.8200000000015</v>
      </c>
      <c r="BK68" s="356">
        <v>8087.76</v>
      </c>
      <c r="BL68" s="356">
        <f t="shared" ref="BL68:BL124" si="22">BJ68+BK68</f>
        <v>1834.9399999999987</v>
      </c>
      <c r="BM68" s="356">
        <v>0</v>
      </c>
      <c r="BN68" s="356">
        <v>43307.76</v>
      </c>
      <c r="BO68" s="356">
        <v>1834.94</v>
      </c>
      <c r="BP68" s="356">
        <f t="shared" ref="BP68:BP124" si="23">SUM(BM68:BO68)</f>
        <v>45142.700000000004</v>
      </c>
      <c r="BQ68" s="356">
        <v>8936.5</v>
      </c>
      <c r="BR68" s="356">
        <v>0</v>
      </c>
      <c r="BS68" s="356">
        <v>0</v>
      </c>
      <c r="BT68" s="356">
        <f t="shared" ref="BT68:BT124" si="24">SUM(BQ68:BS68)</f>
        <v>8936.5</v>
      </c>
      <c r="BU68" s="356">
        <v>0</v>
      </c>
      <c r="BV68" s="356">
        <v>17827.97</v>
      </c>
      <c r="BW68" s="356">
        <v>0</v>
      </c>
      <c r="BX68" s="356">
        <v>0</v>
      </c>
      <c r="BY68" s="356">
        <f t="shared" ref="BY68:BY124" si="25">SUM(BU68:BX68)</f>
        <v>17827.97</v>
      </c>
      <c r="BZ68" s="356">
        <f t="shared" ref="BZ68:BZ124" si="26">BT68-BY68</f>
        <v>-8891.4700000000012</v>
      </c>
      <c r="CA68" s="356">
        <v>11119.6</v>
      </c>
      <c r="CB68" s="356">
        <f t="shared" ref="CB68:CB124" si="27">BZ68+CA68</f>
        <v>2228.1299999999992</v>
      </c>
      <c r="CC68" s="356">
        <v>0</v>
      </c>
      <c r="CD68" s="356">
        <v>2228.13</v>
      </c>
      <c r="CE68" s="356">
        <f t="shared" ref="CE68:CE124" si="28">SUM(CC68:CD68)</f>
        <v>2228.13</v>
      </c>
    </row>
    <row r="69" spans="1:83" s="357" customFormat="1">
      <c r="A69" s="489" t="s">
        <v>891</v>
      </c>
      <c r="B69" s="354" t="s">
        <v>607</v>
      </c>
      <c r="C69" s="355" t="s">
        <v>26</v>
      </c>
      <c r="D69" s="355" t="s">
        <v>170</v>
      </c>
      <c r="E69" s="354">
        <v>2048</v>
      </c>
      <c r="F69" s="356">
        <v>1863575</v>
      </c>
      <c r="G69" s="356">
        <v>0</v>
      </c>
      <c r="H69" s="356">
        <v>19290</v>
      </c>
      <c r="I69" s="356">
        <v>0</v>
      </c>
      <c r="J69" s="356">
        <v>122012</v>
      </c>
      <c r="K69" s="356">
        <v>0</v>
      </c>
      <c r="L69" s="356">
        <v>2120.04</v>
      </c>
      <c r="M69" s="356">
        <v>22973.4</v>
      </c>
      <c r="N69" s="356">
        <v>1165.97</v>
      </c>
      <c r="O69" s="356">
        <v>950</v>
      </c>
      <c r="P69" s="356">
        <v>0</v>
      </c>
      <c r="Q69" s="356">
        <v>9404</v>
      </c>
      <c r="R69" s="356">
        <v>8699.27</v>
      </c>
      <c r="S69" s="356">
        <v>0</v>
      </c>
      <c r="T69" s="356">
        <v>78829</v>
      </c>
      <c r="U69" s="356">
        <f t="shared" si="15"/>
        <v>2129018.6799999997</v>
      </c>
      <c r="V69" s="356">
        <v>929297.47</v>
      </c>
      <c r="W69" s="356">
        <v>0</v>
      </c>
      <c r="X69" s="356">
        <v>453359.48</v>
      </c>
      <c r="Y69" s="356">
        <v>39345.620000000003</v>
      </c>
      <c r="Z69" s="356">
        <v>81699.149999999994</v>
      </c>
      <c r="AA69" s="356">
        <v>0</v>
      </c>
      <c r="AB69" s="356">
        <v>1796.37</v>
      </c>
      <c r="AC69" s="356">
        <v>9487.19</v>
      </c>
      <c r="AD69" s="356">
        <v>9927.2099999999991</v>
      </c>
      <c r="AE69" s="356">
        <v>27089.47</v>
      </c>
      <c r="AF69" s="356">
        <v>9346.73</v>
      </c>
      <c r="AG69" s="356">
        <v>33721.69</v>
      </c>
      <c r="AH69" s="356">
        <v>960</v>
      </c>
      <c r="AI69" s="356">
        <v>45241.5</v>
      </c>
      <c r="AJ69" s="356">
        <v>5642.24</v>
      </c>
      <c r="AK69" s="356">
        <v>34293.35</v>
      </c>
      <c r="AL69" s="356">
        <v>23709.66</v>
      </c>
      <c r="AM69" s="356">
        <v>18784.259999999998</v>
      </c>
      <c r="AN69" s="356">
        <v>98013.63</v>
      </c>
      <c r="AO69" s="356">
        <v>28233.56</v>
      </c>
      <c r="AP69" s="356">
        <v>0</v>
      </c>
      <c r="AQ69" s="356">
        <v>40666.769999999997</v>
      </c>
      <c r="AR69" s="356">
        <v>10568.01</v>
      </c>
      <c r="AS69" s="356">
        <v>0</v>
      </c>
      <c r="AT69" s="356">
        <v>125400.49</v>
      </c>
      <c r="AU69" s="356">
        <v>4856.9799999999996</v>
      </c>
      <c r="AV69" s="356">
        <v>62145.96</v>
      </c>
      <c r="AW69" s="356">
        <v>33210.25</v>
      </c>
      <c r="AX69" s="356">
        <v>0</v>
      </c>
      <c r="AY69" s="356">
        <v>0</v>
      </c>
      <c r="AZ69" s="356">
        <f t="shared" si="16"/>
        <v>2126797.04</v>
      </c>
      <c r="BA69" s="356">
        <f t="shared" si="17"/>
        <v>2221.6399999996647</v>
      </c>
      <c r="BB69" s="356">
        <v>114324.44</v>
      </c>
      <c r="BC69" s="356">
        <f t="shared" si="18"/>
        <v>116546.07999999967</v>
      </c>
      <c r="BD69" s="356">
        <v>0</v>
      </c>
      <c r="BE69" s="356">
        <v>0</v>
      </c>
      <c r="BF69" s="356">
        <f t="shared" si="19"/>
        <v>0</v>
      </c>
      <c r="BG69" s="356">
        <v>0</v>
      </c>
      <c r="BH69" s="356">
        <v>0</v>
      </c>
      <c r="BI69" s="356">
        <f t="shared" si="20"/>
        <v>0</v>
      </c>
      <c r="BJ69" s="356">
        <f t="shared" si="21"/>
        <v>0</v>
      </c>
      <c r="BK69" s="356">
        <v>0</v>
      </c>
      <c r="BL69" s="356">
        <f t="shared" si="22"/>
        <v>0</v>
      </c>
      <c r="BM69" s="356">
        <v>0</v>
      </c>
      <c r="BN69" s="356">
        <v>116546.08</v>
      </c>
      <c r="BO69" s="356">
        <v>0</v>
      </c>
      <c r="BP69" s="356">
        <f t="shared" si="23"/>
        <v>116546.08</v>
      </c>
      <c r="BQ69" s="356">
        <v>9053.5</v>
      </c>
      <c r="BR69" s="356">
        <v>0</v>
      </c>
      <c r="BS69" s="356">
        <v>0</v>
      </c>
      <c r="BT69" s="356">
        <f t="shared" si="24"/>
        <v>9053.5</v>
      </c>
      <c r="BU69" s="356">
        <v>0</v>
      </c>
      <c r="BV69" s="356">
        <v>0</v>
      </c>
      <c r="BW69" s="356">
        <v>6298.6</v>
      </c>
      <c r="BX69" s="356">
        <v>10770.58</v>
      </c>
      <c r="BY69" s="356">
        <f t="shared" si="25"/>
        <v>17069.18</v>
      </c>
      <c r="BZ69" s="356">
        <f t="shared" si="26"/>
        <v>-8015.68</v>
      </c>
      <c r="CA69" s="356">
        <v>63455.79</v>
      </c>
      <c r="CB69" s="356">
        <f t="shared" si="27"/>
        <v>55440.11</v>
      </c>
      <c r="CC69" s="356">
        <v>0</v>
      </c>
      <c r="CD69" s="356">
        <v>55440.11</v>
      </c>
      <c r="CE69" s="356">
        <f t="shared" si="28"/>
        <v>55440.11</v>
      </c>
    </row>
    <row r="70" spans="1:83" s="357" customFormat="1">
      <c r="A70" s="489" t="s">
        <v>891</v>
      </c>
      <c r="B70" s="354" t="s">
        <v>608</v>
      </c>
      <c r="C70" s="355" t="s">
        <v>27</v>
      </c>
      <c r="D70" s="355" t="s">
        <v>170</v>
      </c>
      <c r="E70" s="354">
        <v>2192</v>
      </c>
      <c r="F70" s="356">
        <v>1505642</v>
      </c>
      <c r="G70" s="356">
        <v>0</v>
      </c>
      <c r="H70" s="356">
        <v>19721</v>
      </c>
      <c r="I70" s="356">
        <v>0</v>
      </c>
      <c r="J70" s="356">
        <v>29600</v>
      </c>
      <c r="K70" s="356">
        <v>200</v>
      </c>
      <c r="L70" s="356">
        <v>1273.1400000000001</v>
      </c>
      <c r="M70" s="356">
        <v>49670.9</v>
      </c>
      <c r="N70" s="356">
        <v>0</v>
      </c>
      <c r="O70" s="356">
        <v>9040</v>
      </c>
      <c r="P70" s="356">
        <v>3764.42</v>
      </c>
      <c r="Q70" s="356">
        <v>31119.46</v>
      </c>
      <c r="R70" s="356">
        <v>10694.82</v>
      </c>
      <c r="S70" s="356">
        <v>0</v>
      </c>
      <c r="T70" s="356">
        <v>87025</v>
      </c>
      <c r="U70" s="356">
        <f t="shared" si="15"/>
        <v>1747750.7399999998</v>
      </c>
      <c r="V70" s="356">
        <v>789705.13</v>
      </c>
      <c r="W70" s="356">
        <v>0</v>
      </c>
      <c r="X70" s="356">
        <v>219806.57</v>
      </c>
      <c r="Y70" s="356">
        <v>23609.49</v>
      </c>
      <c r="Z70" s="356">
        <v>84371.02</v>
      </c>
      <c r="AA70" s="356">
        <v>0</v>
      </c>
      <c r="AB70" s="356">
        <v>12761.03</v>
      </c>
      <c r="AC70" s="356">
        <v>11180.33</v>
      </c>
      <c r="AD70" s="356">
        <v>15693.98</v>
      </c>
      <c r="AE70" s="356">
        <v>18765.32</v>
      </c>
      <c r="AF70" s="356">
        <v>8031.49</v>
      </c>
      <c r="AG70" s="356">
        <v>34079.800000000003</v>
      </c>
      <c r="AH70" s="356">
        <v>12584.06</v>
      </c>
      <c r="AI70" s="356">
        <v>29481.34</v>
      </c>
      <c r="AJ70" s="356">
        <v>6016.15</v>
      </c>
      <c r="AK70" s="356">
        <v>28297.63</v>
      </c>
      <c r="AL70" s="356">
        <v>22639.91</v>
      </c>
      <c r="AM70" s="356">
        <v>8457.83</v>
      </c>
      <c r="AN70" s="356">
        <v>114792.03</v>
      </c>
      <c r="AO70" s="356">
        <v>25762.13</v>
      </c>
      <c r="AP70" s="356">
        <v>0</v>
      </c>
      <c r="AQ70" s="356">
        <v>15215.77</v>
      </c>
      <c r="AR70" s="356">
        <v>10645.77</v>
      </c>
      <c r="AS70" s="356">
        <v>1613.21</v>
      </c>
      <c r="AT70" s="356">
        <v>92818.23</v>
      </c>
      <c r="AU70" s="356">
        <v>55375.199999999997</v>
      </c>
      <c r="AV70" s="356">
        <v>53503.55</v>
      </c>
      <c r="AW70" s="356">
        <v>26864.39</v>
      </c>
      <c r="AX70" s="356">
        <v>0</v>
      </c>
      <c r="AY70" s="356">
        <v>0</v>
      </c>
      <c r="AZ70" s="356">
        <f t="shared" si="16"/>
        <v>1722071.3599999999</v>
      </c>
      <c r="BA70" s="356">
        <f t="shared" si="17"/>
        <v>25679.379999999888</v>
      </c>
      <c r="BB70" s="356">
        <v>64122.83</v>
      </c>
      <c r="BC70" s="356">
        <f t="shared" si="18"/>
        <v>89802.20999999989</v>
      </c>
      <c r="BD70" s="356">
        <v>0</v>
      </c>
      <c r="BE70" s="356">
        <v>89661.82</v>
      </c>
      <c r="BF70" s="356">
        <f t="shared" si="19"/>
        <v>89661.82</v>
      </c>
      <c r="BG70" s="356">
        <v>89576.82</v>
      </c>
      <c r="BH70" s="356">
        <v>0</v>
      </c>
      <c r="BI70" s="356">
        <f t="shared" si="20"/>
        <v>89576.82</v>
      </c>
      <c r="BJ70" s="356">
        <f t="shared" si="21"/>
        <v>85</v>
      </c>
      <c r="BK70" s="356">
        <v>151.56</v>
      </c>
      <c r="BL70" s="356">
        <f t="shared" si="22"/>
        <v>236.56</v>
      </c>
      <c r="BM70" s="356">
        <v>0</v>
      </c>
      <c r="BN70" s="356">
        <v>89802.21</v>
      </c>
      <c r="BO70" s="356">
        <v>236.56</v>
      </c>
      <c r="BP70" s="356">
        <f t="shared" si="23"/>
        <v>90038.77</v>
      </c>
      <c r="BQ70" s="356">
        <v>8741.86</v>
      </c>
      <c r="BR70" s="356">
        <v>0</v>
      </c>
      <c r="BS70" s="356">
        <v>0</v>
      </c>
      <c r="BT70" s="356">
        <f t="shared" si="24"/>
        <v>8741.86</v>
      </c>
      <c r="BU70" s="356">
        <v>0</v>
      </c>
      <c r="BV70" s="356">
        <v>0</v>
      </c>
      <c r="BW70" s="356">
        <v>0</v>
      </c>
      <c r="BX70" s="356">
        <v>0</v>
      </c>
      <c r="BY70" s="356">
        <f t="shared" si="25"/>
        <v>0</v>
      </c>
      <c r="BZ70" s="356">
        <f t="shared" si="26"/>
        <v>8741.86</v>
      </c>
      <c r="CA70" s="356">
        <v>0</v>
      </c>
      <c r="CB70" s="356">
        <f t="shared" si="27"/>
        <v>8741.86</v>
      </c>
      <c r="CC70" s="356">
        <v>0</v>
      </c>
      <c r="CD70" s="356">
        <v>8741.86</v>
      </c>
      <c r="CE70" s="356">
        <f t="shared" si="28"/>
        <v>8741.86</v>
      </c>
    </row>
    <row r="71" spans="1:83" s="357" customFormat="1">
      <c r="A71" s="489" t="s">
        <v>891</v>
      </c>
      <c r="B71" s="354" t="s">
        <v>609</v>
      </c>
      <c r="C71" s="355" t="s">
        <v>28</v>
      </c>
      <c r="D71" s="355" t="s">
        <v>169</v>
      </c>
      <c r="E71" s="354">
        <v>1009</v>
      </c>
      <c r="F71" s="356">
        <v>647740</v>
      </c>
      <c r="G71" s="356">
        <v>0</v>
      </c>
      <c r="H71" s="356">
        <v>0</v>
      </c>
      <c r="I71" s="356">
        <v>0</v>
      </c>
      <c r="J71" s="356">
        <v>1622</v>
      </c>
      <c r="K71" s="356">
        <v>66515</v>
      </c>
      <c r="L71" s="356">
        <v>0</v>
      </c>
      <c r="M71" s="356">
        <v>142316.68</v>
      </c>
      <c r="N71" s="356">
        <v>5284.34</v>
      </c>
      <c r="O71" s="356">
        <v>3400</v>
      </c>
      <c r="P71" s="356">
        <v>0</v>
      </c>
      <c r="Q71" s="356">
        <v>63.65</v>
      </c>
      <c r="R71" s="356">
        <v>1763.97</v>
      </c>
      <c r="S71" s="356">
        <v>0</v>
      </c>
      <c r="T71" s="356">
        <v>0</v>
      </c>
      <c r="U71" s="356">
        <f t="shared" si="15"/>
        <v>868705.6399999999</v>
      </c>
      <c r="V71" s="356">
        <v>182295.3</v>
      </c>
      <c r="W71" s="356">
        <v>450</v>
      </c>
      <c r="X71" s="356">
        <v>387412.67</v>
      </c>
      <c r="Y71" s="356">
        <v>47148.45</v>
      </c>
      <c r="Z71" s="356">
        <v>67158.84</v>
      </c>
      <c r="AA71" s="356">
        <v>0</v>
      </c>
      <c r="AB71" s="356">
        <v>1415.29</v>
      </c>
      <c r="AC71" s="356">
        <v>2734.89</v>
      </c>
      <c r="AD71" s="356">
        <v>3843.87</v>
      </c>
      <c r="AE71" s="356">
        <v>0</v>
      </c>
      <c r="AF71" s="356">
        <v>5072.72</v>
      </c>
      <c r="AG71" s="356">
        <v>9408.81</v>
      </c>
      <c r="AH71" s="356">
        <v>0</v>
      </c>
      <c r="AI71" s="356">
        <v>1318</v>
      </c>
      <c r="AJ71" s="356">
        <v>2744.07</v>
      </c>
      <c r="AK71" s="356">
        <v>13214.27</v>
      </c>
      <c r="AL71" s="356">
        <v>5442.82</v>
      </c>
      <c r="AM71" s="356">
        <v>8725.42</v>
      </c>
      <c r="AN71" s="356">
        <v>20269.95</v>
      </c>
      <c r="AO71" s="356">
        <v>405.49</v>
      </c>
      <c r="AP71" s="356">
        <v>0</v>
      </c>
      <c r="AQ71" s="356">
        <v>15287.16</v>
      </c>
      <c r="AR71" s="356">
        <v>1408.2</v>
      </c>
      <c r="AS71" s="356">
        <v>0</v>
      </c>
      <c r="AT71" s="356">
        <v>26958.79</v>
      </c>
      <c r="AU71" s="356">
        <v>406.73</v>
      </c>
      <c r="AV71" s="356">
        <v>33177.51</v>
      </c>
      <c r="AW71" s="356">
        <v>25126.5</v>
      </c>
      <c r="AX71" s="356">
        <v>0</v>
      </c>
      <c r="AY71" s="356">
        <v>0</v>
      </c>
      <c r="AZ71" s="356">
        <f t="shared" si="16"/>
        <v>861425.74999999988</v>
      </c>
      <c r="BA71" s="356">
        <f t="shared" si="17"/>
        <v>7279.890000000014</v>
      </c>
      <c r="BB71" s="356">
        <v>37339.43</v>
      </c>
      <c r="BC71" s="356">
        <f t="shared" si="18"/>
        <v>44619.320000000014</v>
      </c>
      <c r="BD71" s="356">
        <v>0</v>
      </c>
      <c r="BE71" s="356">
        <v>108548.25</v>
      </c>
      <c r="BF71" s="356">
        <f t="shared" si="19"/>
        <v>108548.25</v>
      </c>
      <c r="BG71" s="356">
        <v>36117.410000000003</v>
      </c>
      <c r="BH71" s="356">
        <v>0</v>
      </c>
      <c r="BI71" s="356">
        <f t="shared" si="20"/>
        <v>36117.410000000003</v>
      </c>
      <c r="BJ71" s="356">
        <f t="shared" si="21"/>
        <v>72430.84</v>
      </c>
      <c r="BK71" s="356">
        <v>0.71</v>
      </c>
      <c r="BL71" s="356">
        <f t="shared" si="22"/>
        <v>72431.55</v>
      </c>
      <c r="BM71" s="356">
        <v>0</v>
      </c>
      <c r="BN71" s="356">
        <v>44619.32</v>
      </c>
      <c r="BO71" s="356">
        <v>72431.55</v>
      </c>
      <c r="BP71" s="356">
        <f t="shared" si="23"/>
        <v>117050.87</v>
      </c>
      <c r="BQ71" s="356">
        <v>4567</v>
      </c>
      <c r="BR71" s="356">
        <v>0</v>
      </c>
      <c r="BS71" s="356">
        <v>0</v>
      </c>
      <c r="BT71" s="356">
        <f t="shared" si="24"/>
        <v>4567</v>
      </c>
      <c r="BU71" s="356">
        <v>0</v>
      </c>
      <c r="BV71" s="356">
        <v>0</v>
      </c>
      <c r="BW71" s="356">
        <v>3277.4</v>
      </c>
      <c r="BX71" s="356">
        <v>0</v>
      </c>
      <c r="BY71" s="356">
        <f t="shared" si="25"/>
        <v>3277.4</v>
      </c>
      <c r="BZ71" s="356">
        <f t="shared" si="26"/>
        <v>1289.5999999999999</v>
      </c>
      <c r="CA71" s="356">
        <v>6694.37</v>
      </c>
      <c r="CB71" s="356">
        <f t="shared" si="27"/>
        <v>7983.9699999999993</v>
      </c>
      <c r="CC71" s="356">
        <v>0</v>
      </c>
      <c r="CD71" s="356">
        <v>7983.97</v>
      </c>
      <c r="CE71" s="356">
        <f t="shared" si="28"/>
        <v>7983.97</v>
      </c>
    </row>
    <row r="72" spans="1:83" s="357" customFormat="1">
      <c r="A72" s="489" t="s">
        <v>891</v>
      </c>
      <c r="B72" s="354" t="s">
        <v>610</v>
      </c>
      <c r="C72" s="355" t="s">
        <v>29</v>
      </c>
      <c r="D72" s="355" t="s">
        <v>170</v>
      </c>
      <c r="E72" s="354">
        <v>2185</v>
      </c>
      <c r="F72" s="356">
        <v>1718954</v>
      </c>
      <c r="G72" s="356">
        <v>0</v>
      </c>
      <c r="H72" s="356">
        <v>11391</v>
      </c>
      <c r="I72" s="356">
        <v>0</v>
      </c>
      <c r="J72" s="356">
        <v>148412</v>
      </c>
      <c r="K72" s="356">
        <v>16919.439999999999</v>
      </c>
      <c r="L72" s="356">
        <v>35000</v>
      </c>
      <c r="M72" s="356">
        <v>8393.6200000000008</v>
      </c>
      <c r="N72" s="356">
        <v>3754</v>
      </c>
      <c r="O72" s="356">
        <v>2808</v>
      </c>
      <c r="P72" s="356">
        <v>0</v>
      </c>
      <c r="Q72" s="356">
        <v>0</v>
      </c>
      <c r="R72" s="356">
        <v>0</v>
      </c>
      <c r="S72" s="356">
        <v>0</v>
      </c>
      <c r="T72" s="356">
        <v>58321</v>
      </c>
      <c r="U72" s="356">
        <f t="shared" si="15"/>
        <v>2003953.06</v>
      </c>
      <c r="V72" s="356">
        <v>1075986.3400000001</v>
      </c>
      <c r="W72" s="356">
        <v>0</v>
      </c>
      <c r="X72" s="356">
        <v>323387.05</v>
      </c>
      <c r="Y72" s="356">
        <v>30605.81</v>
      </c>
      <c r="Z72" s="356">
        <v>99436.05</v>
      </c>
      <c r="AA72" s="356">
        <v>0</v>
      </c>
      <c r="AB72" s="356">
        <v>45629.45</v>
      </c>
      <c r="AC72" s="356">
        <v>17371.689999999999</v>
      </c>
      <c r="AD72" s="356">
        <v>6945.67</v>
      </c>
      <c r="AE72" s="356">
        <v>16932.93</v>
      </c>
      <c r="AF72" s="356">
        <v>8102.93</v>
      </c>
      <c r="AG72" s="356">
        <v>32343.83</v>
      </c>
      <c r="AH72" s="356">
        <v>4377.26</v>
      </c>
      <c r="AI72" s="356">
        <v>34539.14</v>
      </c>
      <c r="AJ72" s="356">
        <v>6899.31</v>
      </c>
      <c r="AK72" s="356">
        <v>29346.58</v>
      </c>
      <c r="AL72" s="356">
        <v>33290.5</v>
      </c>
      <c r="AM72" s="356">
        <v>10974.64</v>
      </c>
      <c r="AN72" s="356">
        <v>41084.839999999997</v>
      </c>
      <c r="AO72" s="356">
        <v>11153.01</v>
      </c>
      <c r="AP72" s="356">
        <v>0</v>
      </c>
      <c r="AQ72" s="356">
        <v>22187.27</v>
      </c>
      <c r="AR72" s="356">
        <v>9791.61</v>
      </c>
      <c r="AS72" s="356">
        <v>0</v>
      </c>
      <c r="AT72" s="356">
        <v>120873.77</v>
      </c>
      <c r="AU72" s="356">
        <v>21462.05</v>
      </c>
      <c r="AV72" s="356">
        <v>29881.38</v>
      </c>
      <c r="AW72" s="356">
        <v>32303.24</v>
      </c>
      <c r="AX72" s="356">
        <v>0</v>
      </c>
      <c r="AY72" s="356">
        <v>0</v>
      </c>
      <c r="AZ72" s="356">
        <f t="shared" si="16"/>
        <v>2064906.35</v>
      </c>
      <c r="BA72" s="356">
        <f t="shared" si="17"/>
        <v>-60953.290000000037</v>
      </c>
      <c r="BB72" s="356">
        <v>35346.589999999997</v>
      </c>
      <c r="BC72" s="356">
        <f t="shared" si="18"/>
        <v>-25606.700000000041</v>
      </c>
      <c r="BD72" s="356">
        <v>0</v>
      </c>
      <c r="BE72" s="356">
        <v>0</v>
      </c>
      <c r="BF72" s="356">
        <f t="shared" si="19"/>
        <v>0</v>
      </c>
      <c r="BG72" s="356">
        <v>0</v>
      </c>
      <c r="BH72" s="356">
        <v>0</v>
      </c>
      <c r="BI72" s="356">
        <f t="shared" si="20"/>
        <v>0</v>
      </c>
      <c r="BJ72" s="356">
        <f t="shared" si="21"/>
        <v>0</v>
      </c>
      <c r="BK72" s="356">
        <v>0</v>
      </c>
      <c r="BL72" s="356">
        <f t="shared" si="22"/>
        <v>0</v>
      </c>
      <c r="BM72" s="356">
        <v>0</v>
      </c>
      <c r="BN72" s="356">
        <v>-25606.7</v>
      </c>
      <c r="BO72" s="356">
        <v>0</v>
      </c>
      <c r="BP72" s="356">
        <f t="shared" si="23"/>
        <v>-25606.7</v>
      </c>
      <c r="BQ72" s="356">
        <v>8736.25</v>
      </c>
      <c r="BR72" s="356">
        <v>0</v>
      </c>
      <c r="BS72" s="356">
        <v>0</v>
      </c>
      <c r="BT72" s="356">
        <f t="shared" si="24"/>
        <v>8736.25</v>
      </c>
      <c r="BU72" s="356">
        <v>0</v>
      </c>
      <c r="BV72" s="356">
        <v>0</v>
      </c>
      <c r="BW72" s="356">
        <v>0</v>
      </c>
      <c r="BX72" s="356">
        <v>0</v>
      </c>
      <c r="BY72" s="356">
        <f t="shared" si="25"/>
        <v>0</v>
      </c>
      <c r="BZ72" s="356">
        <f t="shared" si="26"/>
        <v>8736.25</v>
      </c>
      <c r="CA72" s="356">
        <v>1591.73</v>
      </c>
      <c r="CB72" s="356">
        <f t="shared" si="27"/>
        <v>10327.98</v>
      </c>
      <c r="CC72" s="356">
        <v>0</v>
      </c>
      <c r="CD72" s="356">
        <v>10327.98</v>
      </c>
      <c r="CE72" s="356">
        <f t="shared" si="28"/>
        <v>10327.98</v>
      </c>
    </row>
    <row r="73" spans="1:83" s="357" customFormat="1">
      <c r="A73" s="489" t="s">
        <v>891</v>
      </c>
      <c r="B73" s="354" t="s">
        <v>611</v>
      </c>
      <c r="C73" s="355" t="s">
        <v>30</v>
      </c>
      <c r="D73" s="355" t="s">
        <v>170</v>
      </c>
      <c r="E73" s="354">
        <v>5206</v>
      </c>
      <c r="F73" s="356">
        <v>921688</v>
      </c>
      <c r="G73" s="356">
        <v>0</v>
      </c>
      <c r="H73" s="356">
        <v>27331</v>
      </c>
      <c r="I73" s="356">
        <v>0</v>
      </c>
      <c r="J73" s="356">
        <v>28695</v>
      </c>
      <c r="K73" s="356">
        <v>0</v>
      </c>
      <c r="L73" s="356">
        <v>57412.98</v>
      </c>
      <c r="M73" s="356">
        <v>1590.43</v>
      </c>
      <c r="N73" s="356">
        <v>1850.23</v>
      </c>
      <c r="O73" s="356">
        <v>2830</v>
      </c>
      <c r="P73" s="356">
        <v>0</v>
      </c>
      <c r="Q73" s="356">
        <v>26868.799999999999</v>
      </c>
      <c r="R73" s="356">
        <v>7162</v>
      </c>
      <c r="S73" s="356">
        <v>0</v>
      </c>
      <c r="T73" s="356">
        <v>53339</v>
      </c>
      <c r="U73" s="356">
        <f t="shared" si="15"/>
        <v>1128767.44</v>
      </c>
      <c r="V73" s="356">
        <v>409975.36</v>
      </c>
      <c r="W73" s="356">
        <v>0</v>
      </c>
      <c r="X73" s="356">
        <v>206800.4</v>
      </c>
      <c r="Y73" s="356">
        <v>8058.01</v>
      </c>
      <c r="Z73" s="356">
        <v>63753.120000000003</v>
      </c>
      <c r="AA73" s="356">
        <v>0</v>
      </c>
      <c r="AB73" s="356">
        <v>67169.539999999994</v>
      </c>
      <c r="AC73" s="356">
        <v>2960.74</v>
      </c>
      <c r="AD73" s="356">
        <v>4961.2</v>
      </c>
      <c r="AE73" s="356">
        <v>11425.14</v>
      </c>
      <c r="AF73" s="356">
        <v>4285.71</v>
      </c>
      <c r="AG73" s="356">
        <v>20957.34</v>
      </c>
      <c r="AH73" s="356">
        <v>1820</v>
      </c>
      <c r="AI73" s="356">
        <v>23252.74</v>
      </c>
      <c r="AJ73" s="356">
        <v>4005.75</v>
      </c>
      <c r="AK73" s="356">
        <v>12144.19</v>
      </c>
      <c r="AL73" s="356">
        <v>3185.35</v>
      </c>
      <c r="AM73" s="356">
        <v>6854.88</v>
      </c>
      <c r="AN73" s="356">
        <v>83736.22</v>
      </c>
      <c r="AO73" s="356">
        <v>18208.419999999998</v>
      </c>
      <c r="AP73" s="356">
        <v>0</v>
      </c>
      <c r="AQ73" s="356">
        <v>15272.14</v>
      </c>
      <c r="AR73" s="356">
        <v>7698.23</v>
      </c>
      <c r="AS73" s="356">
        <v>0</v>
      </c>
      <c r="AT73" s="356">
        <v>65332.21</v>
      </c>
      <c r="AU73" s="356">
        <v>36660</v>
      </c>
      <c r="AV73" s="356">
        <v>17438</v>
      </c>
      <c r="AW73" s="356">
        <v>31091.8</v>
      </c>
      <c r="AX73" s="356">
        <v>0</v>
      </c>
      <c r="AY73" s="356">
        <v>0</v>
      </c>
      <c r="AZ73" s="356">
        <f t="shared" si="16"/>
        <v>1127046.49</v>
      </c>
      <c r="BA73" s="356">
        <f t="shared" si="17"/>
        <v>1720.9499999999534</v>
      </c>
      <c r="BB73" s="356">
        <v>57431.14</v>
      </c>
      <c r="BC73" s="356">
        <f t="shared" si="18"/>
        <v>59152.089999999953</v>
      </c>
      <c r="BD73" s="356">
        <v>0</v>
      </c>
      <c r="BE73" s="356">
        <v>0</v>
      </c>
      <c r="BF73" s="356">
        <f t="shared" si="19"/>
        <v>0</v>
      </c>
      <c r="BG73" s="356">
        <v>0</v>
      </c>
      <c r="BH73" s="356">
        <v>0</v>
      </c>
      <c r="BI73" s="356">
        <f t="shared" si="20"/>
        <v>0</v>
      </c>
      <c r="BJ73" s="356">
        <f t="shared" si="21"/>
        <v>0</v>
      </c>
      <c r="BK73" s="356">
        <v>0</v>
      </c>
      <c r="BL73" s="356">
        <f t="shared" si="22"/>
        <v>0</v>
      </c>
      <c r="BM73" s="356">
        <v>0</v>
      </c>
      <c r="BN73" s="356">
        <v>59152.09</v>
      </c>
      <c r="BO73" s="356">
        <v>0</v>
      </c>
      <c r="BP73" s="356">
        <f t="shared" si="23"/>
        <v>59152.09</v>
      </c>
      <c r="BQ73" s="356">
        <v>6598.75</v>
      </c>
      <c r="BR73" s="356">
        <v>0</v>
      </c>
      <c r="BS73" s="356">
        <v>0</v>
      </c>
      <c r="BT73" s="356">
        <f t="shared" si="24"/>
        <v>6598.75</v>
      </c>
      <c r="BU73" s="356">
        <v>0</v>
      </c>
      <c r="BV73" s="356">
        <v>11902.52</v>
      </c>
      <c r="BW73" s="356">
        <v>0</v>
      </c>
      <c r="BX73" s="356">
        <v>0</v>
      </c>
      <c r="BY73" s="356">
        <f t="shared" si="25"/>
        <v>11902.52</v>
      </c>
      <c r="BZ73" s="356">
        <f t="shared" si="26"/>
        <v>-5303.77</v>
      </c>
      <c r="CA73" s="356">
        <v>6754.12</v>
      </c>
      <c r="CB73" s="356">
        <f t="shared" si="27"/>
        <v>1450.3499999999995</v>
      </c>
      <c r="CC73" s="356">
        <v>0</v>
      </c>
      <c r="CD73" s="356">
        <v>1450.35</v>
      </c>
      <c r="CE73" s="356">
        <f t="shared" si="28"/>
        <v>1450.35</v>
      </c>
    </row>
    <row r="74" spans="1:83" s="357" customFormat="1">
      <c r="A74" s="489" t="s">
        <v>891</v>
      </c>
      <c r="B74" s="354" t="s">
        <v>612</v>
      </c>
      <c r="C74" s="355" t="s">
        <v>31</v>
      </c>
      <c r="D74" s="355" t="s">
        <v>170</v>
      </c>
      <c r="E74" s="354">
        <v>2170</v>
      </c>
      <c r="F74" s="356">
        <v>1693801</v>
      </c>
      <c r="G74" s="356">
        <v>0</v>
      </c>
      <c r="H74" s="356">
        <v>41961</v>
      </c>
      <c r="I74" s="356">
        <v>0</v>
      </c>
      <c r="J74" s="356">
        <v>123662</v>
      </c>
      <c r="K74" s="356">
        <v>10729</v>
      </c>
      <c r="L74" s="356">
        <v>0</v>
      </c>
      <c r="M74" s="356">
        <v>13891.42</v>
      </c>
      <c r="N74" s="356">
        <v>3386.18</v>
      </c>
      <c r="O74" s="356">
        <v>2800</v>
      </c>
      <c r="P74" s="356">
        <v>679.05</v>
      </c>
      <c r="Q74" s="356">
        <v>8639.4</v>
      </c>
      <c r="R74" s="356">
        <v>0</v>
      </c>
      <c r="S74" s="356">
        <v>0</v>
      </c>
      <c r="T74" s="356">
        <v>51283</v>
      </c>
      <c r="U74" s="356">
        <f t="shared" si="15"/>
        <v>1950832.0499999998</v>
      </c>
      <c r="V74" s="356">
        <v>569107.81999999995</v>
      </c>
      <c r="W74" s="356">
        <v>0</v>
      </c>
      <c r="X74" s="356">
        <v>397564.24</v>
      </c>
      <c r="Y74" s="356">
        <v>43233.93</v>
      </c>
      <c r="Z74" s="356">
        <v>78334.009999999995</v>
      </c>
      <c r="AA74" s="356">
        <v>0</v>
      </c>
      <c r="AB74" s="356">
        <v>39065.120000000003</v>
      </c>
      <c r="AC74" s="356">
        <v>22524.46</v>
      </c>
      <c r="AD74" s="356">
        <v>8722.6200000000008</v>
      </c>
      <c r="AE74" s="356">
        <v>26804.43</v>
      </c>
      <c r="AF74" s="356">
        <v>8677.14</v>
      </c>
      <c r="AG74" s="356">
        <v>16072.19</v>
      </c>
      <c r="AH74" s="356">
        <v>6199.73</v>
      </c>
      <c r="AI74" s="356">
        <v>35793.870000000003</v>
      </c>
      <c r="AJ74" s="356">
        <v>4357.84</v>
      </c>
      <c r="AK74" s="356">
        <v>19740.66</v>
      </c>
      <c r="AL74" s="356">
        <v>32093</v>
      </c>
      <c r="AM74" s="356">
        <v>11552.92</v>
      </c>
      <c r="AN74" s="356">
        <v>69381.06</v>
      </c>
      <c r="AO74" s="356">
        <v>25258.7</v>
      </c>
      <c r="AP74" s="356">
        <v>0</v>
      </c>
      <c r="AQ74" s="356">
        <v>32347.41</v>
      </c>
      <c r="AR74" s="356">
        <v>9907.31</v>
      </c>
      <c r="AS74" s="356">
        <v>2255.89</v>
      </c>
      <c r="AT74" s="356">
        <v>103364.81</v>
      </c>
      <c r="AU74" s="356">
        <v>235435.36</v>
      </c>
      <c r="AV74" s="356">
        <v>26547.7</v>
      </c>
      <c r="AW74" s="356">
        <v>96750.95</v>
      </c>
      <c r="AX74" s="356">
        <v>0</v>
      </c>
      <c r="AY74" s="356">
        <v>94853.36</v>
      </c>
      <c r="AZ74" s="356">
        <f t="shared" si="16"/>
        <v>2015946.53</v>
      </c>
      <c r="BA74" s="356">
        <f t="shared" si="17"/>
        <v>-65114.480000000214</v>
      </c>
      <c r="BB74" s="356">
        <v>-1353.38</v>
      </c>
      <c r="BC74" s="356">
        <f t="shared" si="18"/>
        <v>-66467.860000000219</v>
      </c>
      <c r="BD74" s="356">
        <v>0</v>
      </c>
      <c r="BE74" s="356">
        <v>0</v>
      </c>
      <c r="BF74" s="356">
        <f t="shared" si="19"/>
        <v>0</v>
      </c>
      <c r="BG74" s="356">
        <v>0</v>
      </c>
      <c r="BH74" s="356">
        <v>0</v>
      </c>
      <c r="BI74" s="356">
        <f t="shared" si="20"/>
        <v>0</v>
      </c>
      <c r="BJ74" s="356">
        <f t="shared" si="21"/>
        <v>0</v>
      </c>
      <c r="BK74" s="356">
        <v>0</v>
      </c>
      <c r="BL74" s="356">
        <f t="shared" si="22"/>
        <v>0</v>
      </c>
      <c r="BM74" s="356">
        <v>0</v>
      </c>
      <c r="BN74" s="356">
        <v>-66467.86</v>
      </c>
      <c r="BO74" s="356">
        <v>0</v>
      </c>
      <c r="BP74" s="356">
        <f t="shared" si="23"/>
        <v>-66467.86</v>
      </c>
      <c r="BQ74" s="356">
        <v>9091.75</v>
      </c>
      <c r="BR74" s="356">
        <v>0</v>
      </c>
      <c r="BS74" s="356">
        <v>94853.36</v>
      </c>
      <c r="BT74" s="356">
        <f t="shared" si="24"/>
        <v>103945.11</v>
      </c>
      <c r="BU74" s="356">
        <v>0</v>
      </c>
      <c r="BV74" s="356">
        <v>93643.64</v>
      </c>
      <c r="BW74" s="356">
        <v>6364.23</v>
      </c>
      <c r="BX74" s="356">
        <v>0</v>
      </c>
      <c r="BY74" s="356">
        <f t="shared" si="25"/>
        <v>100007.87</v>
      </c>
      <c r="BZ74" s="356">
        <f t="shared" si="26"/>
        <v>3937.2400000000052</v>
      </c>
      <c r="CA74" s="356">
        <v>-1258.1400000000001</v>
      </c>
      <c r="CB74" s="356">
        <f t="shared" si="27"/>
        <v>2679.1000000000049</v>
      </c>
      <c r="CC74" s="356">
        <v>0</v>
      </c>
      <c r="CD74" s="356">
        <v>2679.1</v>
      </c>
      <c r="CE74" s="356">
        <f t="shared" si="28"/>
        <v>2679.1</v>
      </c>
    </row>
    <row r="75" spans="1:83" s="357" customFormat="1">
      <c r="A75" s="489" t="s">
        <v>891</v>
      </c>
      <c r="B75" s="354" t="s">
        <v>613</v>
      </c>
      <c r="C75" s="355" t="s">
        <v>32</v>
      </c>
      <c r="D75" s="355" t="s">
        <v>170</v>
      </c>
      <c r="E75" s="354">
        <v>2054</v>
      </c>
      <c r="F75" s="356">
        <v>1985192</v>
      </c>
      <c r="G75" s="356">
        <v>0</v>
      </c>
      <c r="H75" s="356">
        <v>9267</v>
      </c>
      <c r="I75" s="356">
        <v>0</v>
      </c>
      <c r="J75" s="356">
        <v>163051</v>
      </c>
      <c r="K75" s="356">
        <v>22520.82</v>
      </c>
      <c r="L75" s="356">
        <v>6225.6</v>
      </c>
      <c r="M75" s="356">
        <v>17467.099999999999</v>
      </c>
      <c r="N75" s="356">
        <v>38122.21</v>
      </c>
      <c r="O75" s="356">
        <v>2800</v>
      </c>
      <c r="P75" s="356">
        <v>3657</v>
      </c>
      <c r="Q75" s="356">
        <v>13580.5</v>
      </c>
      <c r="R75" s="356">
        <v>0</v>
      </c>
      <c r="S75" s="356">
        <v>0</v>
      </c>
      <c r="T75" s="356">
        <v>70744</v>
      </c>
      <c r="U75" s="356">
        <f t="shared" si="15"/>
        <v>2332627.23</v>
      </c>
      <c r="V75" s="356">
        <v>1074404.93</v>
      </c>
      <c r="W75" s="356">
        <v>0</v>
      </c>
      <c r="X75" s="356">
        <v>410066.36</v>
      </c>
      <c r="Y75" s="356">
        <v>77688.37</v>
      </c>
      <c r="Z75" s="356">
        <v>107071.34</v>
      </c>
      <c r="AA75" s="356">
        <v>0</v>
      </c>
      <c r="AB75" s="356">
        <v>76903.12</v>
      </c>
      <c r="AC75" s="356">
        <v>16277.13</v>
      </c>
      <c r="AD75" s="356">
        <v>9945.1200000000008</v>
      </c>
      <c r="AE75" s="356">
        <v>26692.53</v>
      </c>
      <c r="AF75" s="356">
        <v>9151.07</v>
      </c>
      <c r="AG75" s="356">
        <v>44132.63</v>
      </c>
      <c r="AH75" s="356">
        <v>10829.08</v>
      </c>
      <c r="AI75" s="356">
        <v>3700.77</v>
      </c>
      <c r="AJ75" s="356">
        <v>7758.2</v>
      </c>
      <c r="AK75" s="356">
        <v>30212.04</v>
      </c>
      <c r="AL75" s="356">
        <v>38559.5</v>
      </c>
      <c r="AM75" s="356">
        <v>19483.2</v>
      </c>
      <c r="AN75" s="356">
        <v>80006.78</v>
      </c>
      <c r="AO75" s="356">
        <v>30157.49</v>
      </c>
      <c r="AP75" s="356">
        <v>0</v>
      </c>
      <c r="AQ75" s="356">
        <v>17235.71</v>
      </c>
      <c r="AR75" s="356">
        <v>10431.91</v>
      </c>
      <c r="AS75" s="356">
        <v>0</v>
      </c>
      <c r="AT75" s="356">
        <v>137713.10999999999</v>
      </c>
      <c r="AU75" s="356">
        <v>19489.62</v>
      </c>
      <c r="AV75" s="356">
        <v>26111.55</v>
      </c>
      <c r="AW75" s="356">
        <v>31330.29</v>
      </c>
      <c r="AX75" s="356">
        <v>0</v>
      </c>
      <c r="AY75" s="356">
        <v>18.899999999999999</v>
      </c>
      <c r="AZ75" s="356">
        <f t="shared" si="16"/>
        <v>2315370.75</v>
      </c>
      <c r="BA75" s="356">
        <f t="shared" si="17"/>
        <v>17256.479999999981</v>
      </c>
      <c r="BB75" s="356">
        <v>128047.45</v>
      </c>
      <c r="BC75" s="356">
        <f t="shared" si="18"/>
        <v>145303.93</v>
      </c>
      <c r="BD75" s="356">
        <v>0</v>
      </c>
      <c r="BE75" s="356">
        <v>25925.5</v>
      </c>
      <c r="BF75" s="356">
        <f t="shared" si="19"/>
        <v>25925.5</v>
      </c>
      <c r="BG75" s="356">
        <v>0</v>
      </c>
      <c r="BH75" s="356">
        <v>21067.39</v>
      </c>
      <c r="BI75" s="356">
        <f t="shared" si="20"/>
        <v>21067.39</v>
      </c>
      <c r="BJ75" s="356">
        <f t="shared" si="21"/>
        <v>4858.1100000000006</v>
      </c>
      <c r="BK75" s="356">
        <v>57.89</v>
      </c>
      <c r="BL75" s="356">
        <f t="shared" si="22"/>
        <v>4916.0000000000009</v>
      </c>
      <c r="BM75" s="356">
        <v>0</v>
      </c>
      <c r="BN75" s="356">
        <v>145303.93</v>
      </c>
      <c r="BO75" s="356">
        <v>4916</v>
      </c>
      <c r="BP75" s="356">
        <f t="shared" si="23"/>
        <v>150219.93</v>
      </c>
      <c r="BQ75" s="356">
        <v>9175</v>
      </c>
      <c r="BR75" s="356">
        <v>0</v>
      </c>
      <c r="BS75" s="356">
        <v>18.899999999999999</v>
      </c>
      <c r="BT75" s="356">
        <f t="shared" si="24"/>
        <v>9193.9</v>
      </c>
      <c r="BU75" s="356">
        <v>0</v>
      </c>
      <c r="BV75" s="356">
        <v>15634.08</v>
      </c>
      <c r="BW75" s="356">
        <v>0</v>
      </c>
      <c r="BX75" s="356">
        <v>0</v>
      </c>
      <c r="BY75" s="356">
        <f t="shared" si="25"/>
        <v>15634.08</v>
      </c>
      <c r="BZ75" s="356">
        <f t="shared" si="26"/>
        <v>-6440.18</v>
      </c>
      <c r="CA75" s="356">
        <v>6440.18</v>
      </c>
      <c r="CB75" s="356">
        <f t="shared" si="27"/>
        <v>0</v>
      </c>
      <c r="CC75" s="356">
        <v>0</v>
      </c>
      <c r="CD75" s="356">
        <v>0</v>
      </c>
      <c r="CE75" s="356">
        <f t="shared" si="28"/>
        <v>0</v>
      </c>
    </row>
    <row r="76" spans="1:83" s="357" customFormat="1">
      <c r="A76" s="489" t="s">
        <v>891</v>
      </c>
      <c r="B76" s="354" t="s">
        <v>614</v>
      </c>
      <c r="C76" s="355" t="s">
        <v>33</v>
      </c>
      <c r="D76" s="355" t="s">
        <v>170</v>
      </c>
      <c r="E76" s="354">
        <v>2197</v>
      </c>
      <c r="F76" s="356">
        <v>1841338</v>
      </c>
      <c r="G76" s="356">
        <v>0</v>
      </c>
      <c r="H76" s="356">
        <v>48934</v>
      </c>
      <c r="I76" s="356">
        <v>0</v>
      </c>
      <c r="J76" s="356">
        <v>170077</v>
      </c>
      <c r="K76" s="356">
        <v>0</v>
      </c>
      <c r="L76" s="356">
        <v>12230.08</v>
      </c>
      <c r="M76" s="356">
        <v>32090.66</v>
      </c>
      <c r="N76" s="356">
        <v>5532.85</v>
      </c>
      <c r="O76" s="356">
        <v>5120</v>
      </c>
      <c r="P76" s="356">
        <v>1191</v>
      </c>
      <c r="Q76" s="356">
        <v>8060.39</v>
      </c>
      <c r="R76" s="356">
        <v>0</v>
      </c>
      <c r="S76" s="356">
        <v>0</v>
      </c>
      <c r="T76" s="356">
        <v>64180</v>
      </c>
      <c r="U76" s="356">
        <f t="shared" si="15"/>
        <v>2188753.9800000004</v>
      </c>
      <c r="V76" s="356">
        <v>894177.36</v>
      </c>
      <c r="W76" s="356">
        <v>0</v>
      </c>
      <c r="X76" s="356">
        <v>549286.03</v>
      </c>
      <c r="Y76" s="356">
        <v>85944.37</v>
      </c>
      <c r="Z76" s="356">
        <v>79060.92</v>
      </c>
      <c r="AA76" s="356">
        <v>0</v>
      </c>
      <c r="AB76" s="356">
        <v>66083.960000000006</v>
      </c>
      <c r="AC76" s="356">
        <v>10396</v>
      </c>
      <c r="AD76" s="356">
        <v>8115.63</v>
      </c>
      <c r="AE76" s="356">
        <v>23045.01</v>
      </c>
      <c r="AF76" s="356">
        <v>8584.2000000000007</v>
      </c>
      <c r="AG76" s="356">
        <v>27195.15</v>
      </c>
      <c r="AH76" s="356">
        <v>3716.66</v>
      </c>
      <c r="AI76" s="356">
        <v>0</v>
      </c>
      <c r="AJ76" s="356">
        <v>7066.22</v>
      </c>
      <c r="AK76" s="356">
        <v>41175.800000000003</v>
      </c>
      <c r="AL76" s="356">
        <v>44581.42</v>
      </c>
      <c r="AM76" s="356">
        <v>16641.14</v>
      </c>
      <c r="AN76" s="356">
        <v>76850.820000000007</v>
      </c>
      <c r="AO76" s="356">
        <v>17502.32</v>
      </c>
      <c r="AP76" s="356">
        <v>0</v>
      </c>
      <c r="AQ76" s="356">
        <v>31279.06</v>
      </c>
      <c r="AR76" s="356">
        <v>8808.76</v>
      </c>
      <c r="AS76" s="356">
        <v>0</v>
      </c>
      <c r="AT76" s="356">
        <v>111148.77</v>
      </c>
      <c r="AU76" s="356">
        <v>35023</v>
      </c>
      <c r="AV76" s="356">
        <v>23380.21</v>
      </c>
      <c r="AW76" s="356">
        <v>34494.519999999997</v>
      </c>
      <c r="AX76" s="356">
        <v>0</v>
      </c>
      <c r="AY76" s="356">
        <v>0</v>
      </c>
      <c r="AZ76" s="356">
        <f t="shared" si="16"/>
        <v>2203557.3299999996</v>
      </c>
      <c r="BA76" s="356">
        <f t="shared" si="17"/>
        <v>-14803.349999999162</v>
      </c>
      <c r="BB76" s="356">
        <v>105527.19</v>
      </c>
      <c r="BC76" s="356">
        <f t="shared" si="18"/>
        <v>90723.840000000841</v>
      </c>
      <c r="BD76" s="356">
        <v>0</v>
      </c>
      <c r="BE76" s="356">
        <v>0</v>
      </c>
      <c r="BF76" s="356">
        <f t="shared" si="19"/>
        <v>0</v>
      </c>
      <c r="BG76" s="356">
        <v>0</v>
      </c>
      <c r="BH76" s="356">
        <v>0</v>
      </c>
      <c r="BI76" s="356">
        <f t="shared" si="20"/>
        <v>0</v>
      </c>
      <c r="BJ76" s="356">
        <f t="shared" si="21"/>
        <v>0</v>
      </c>
      <c r="BK76" s="356">
        <v>0</v>
      </c>
      <c r="BL76" s="356">
        <f t="shared" si="22"/>
        <v>0</v>
      </c>
      <c r="BM76" s="356">
        <v>0</v>
      </c>
      <c r="BN76" s="356">
        <v>90723.839999999997</v>
      </c>
      <c r="BO76" s="356">
        <v>0</v>
      </c>
      <c r="BP76" s="356">
        <f t="shared" si="23"/>
        <v>90723.839999999997</v>
      </c>
      <c r="BQ76" s="356">
        <v>8614.75</v>
      </c>
      <c r="BR76" s="356">
        <v>0</v>
      </c>
      <c r="BS76" s="356">
        <v>0</v>
      </c>
      <c r="BT76" s="356">
        <f t="shared" si="24"/>
        <v>8614.75</v>
      </c>
      <c r="BU76" s="356">
        <v>0</v>
      </c>
      <c r="BV76" s="356">
        <v>7590</v>
      </c>
      <c r="BW76" s="356">
        <v>0</v>
      </c>
      <c r="BX76" s="356">
        <v>0</v>
      </c>
      <c r="BY76" s="356">
        <f t="shared" si="25"/>
        <v>7590</v>
      </c>
      <c r="BZ76" s="356">
        <f t="shared" si="26"/>
        <v>1024.75</v>
      </c>
      <c r="CA76" s="356">
        <v>0</v>
      </c>
      <c r="CB76" s="356">
        <f t="shared" si="27"/>
        <v>1024.75</v>
      </c>
      <c r="CC76" s="356">
        <v>0</v>
      </c>
      <c r="CD76" s="356">
        <v>1024.75</v>
      </c>
      <c r="CE76" s="356">
        <f t="shared" si="28"/>
        <v>1024.75</v>
      </c>
    </row>
    <row r="77" spans="1:83" s="357" customFormat="1">
      <c r="A77" s="489" t="s">
        <v>891</v>
      </c>
      <c r="B77" s="354" t="s">
        <v>353</v>
      </c>
      <c r="C77" s="355" t="s">
        <v>233</v>
      </c>
      <c r="D77" s="355" t="s">
        <v>173</v>
      </c>
      <c r="E77" s="354">
        <v>7000</v>
      </c>
      <c r="F77" s="356">
        <v>963454</v>
      </c>
      <c r="G77" s="356">
        <v>103755</v>
      </c>
      <c r="H77" s="356">
        <v>1280560.25</v>
      </c>
      <c r="I77" s="356">
        <v>0</v>
      </c>
      <c r="J77" s="356">
        <v>74982</v>
      </c>
      <c r="K77" s="356">
        <v>12100</v>
      </c>
      <c r="L77" s="356">
        <v>0</v>
      </c>
      <c r="M77" s="356">
        <v>6202.5</v>
      </c>
      <c r="N77" s="356">
        <v>14275.22</v>
      </c>
      <c r="O77" s="356">
        <v>0</v>
      </c>
      <c r="P77" s="356">
        <v>0</v>
      </c>
      <c r="Q77" s="356">
        <v>0</v>
      </c>
      <c r="R77" s="356">
        <v>0</v>
      </c>
      <c r="S77" s="356">
        <v>0</v>
      </c>
      <c r="T77" s="356">
        <v>0</v>
      </c>
      <c r="U77" s="356">
        <f t="shared" si="15"/>
        <v>2455328.9700000002</v>
      </c>
      <c r="V77" s="356">
        <v>1077896.3899999999</v>
      </c>
      <c r="W77" s="356">
        <v>0</v>
      </c>
      <c r="X77" s="356">
        <v>478991.4</v>
      </c>
      <c r="Y77" s="356">
        <v>59492.75</v>
      </c>
      <c r="Z77" s="356">
        <v>63535.91</v>
      </c>
      <c r="AA77" s="356">
        <v>52118.59</v>
      </c>
      <c r="AB77" s="356">
        <v>65767.679999999993</v>
      </c>
      <c r="AC77" s="356">
        <v>8956.65</v>
      </c>
      <c r="AD77" s="356">
        <v>15790.41</v>
      </c>
      <c r="AE77" s="356">
        <v>0</v>
      </c>
      <c r="AF77" s="356">
        <v>4193.62</v>
      </c>
      <c r="AG77" s="356">
        <v>33317.19</v>
      </c>
      <c r="AH77" s="356">
        <v>4200</v>
      </c>
      <c r="AI77" s="356">
        <v>0</v>
      </c>
      <c r="AJ77" s="356">
        <v>4927.58</v>
      </c>
      <c r="AK77" s="356">
        <v>34484.589999999997</v>
      </c>
      <c r="AL77" s="356">
        <v>0</v>
      </c>
      <c r="AM77" s="356">
        <v>9765.3799999999992</v>
      </c>
      <c r="AN77" s="356">
        <v>74938.98</v>
      </c>
      <c r="AO77" s="356">
        <v>21083.05</v>
      </c>
      <c r="AP77" s="356">
        <v>10370.09</v>
      </c>
      <c r="AQ77" s="356">
        <v>30744.86</v>
      </c>
      <c r="AR77" s="356">
        <v>3942</v>
      </c>
      <c r="AS77" s="356">
        <v>2629.75</v>
      </c>
      <c r="AT77" s="356">
        <v>30386</v>
      </c>
      <c r="AU77" s="356">
        <v>31871.82</v>
      </c>
      <c r="AV77" s="356">
        <v>37077.74</v>
      </c>
      <c r="AW77" s="356">
        <v>30116.02</v>
      </c>
      <c r="AX77" s="356">
        <v>0</v>
      </c>
      <c r="AY77" s="356">
        <v>4551.46</v>
      </c>
      <c r="AZ77" s="356">
        <f t="shared" si="16"/>
        <v>2191149.91</v>
      </c>
      <c r="BA77" s="356">
        <f t="shared" si="17"/>
        <v>264179.06000000006</v>
      </c>
      <c r="BB77" s="356">
        <v>-163453.16</v>
      </c>
      <c r="BC77" s="356">
        <f t="shared" si="18"/>
        <v>100725.90000000005</v>
      </c>
      <c r="BD77" s="356">
        <v>2000</v>
      </c>
      <c r="BE77" s="356">
        <v>0</v>
      </c>
      <c r="BF77" s="356">
        <f t="shared" si="19"/>
        <v>2000</v>
      </c>
      <c r="BG77" s="356">
        <v>0</v>
      </c>
      <c r="BH77" s="356">
        <v>1310.52</v>
      </c>
      <c r="BI77" s="356">
        <f t="shared" si="20"/>
        <v>1310.52</v>
      </c>
      <c r="BJ77" s="356">
        <f t="shared" si="21"/>
        <v>689.48</v>
      </c>
      <c r="BK77" s="356">
        <v>-0.21</v>
      </c>
      <c r="BL77" s="356">
        <f t="shared" si="22"/>
        <v>689.27</v>
      </c>
      <c r="BM77" s="356">
        <v>0</v>
      </c>
      <c r="BN77" s="356">
        <v>100725.9</v>
      </c>
      <c r="BO77" s="356">
        <v>689.27</v>
      </c>
      <c r="BP77" s="356">
        <f t="shared" si="23"/>
        <v>101415.17</v>
      </c>
      <c r="BQ77" s="356">
        <v>6430</v>
      </c>
      <c r="BR77" s="356">
        <v>0</v>
      </c>
      <c r="BS77" s="356">
        <v>4551.46</v>
      </c>
      <c r="BT77" s="356">
        <f t="shared" si="24"/>
        <v>10981.46</v>
      </c>
      <c r="BU77" s="356">
        <v>0</v>
      </c>
      <c r="BV77" s="356">
        <v>0</v>
      </c>
      <c r="BW77" s="356">
        <v>0</v>
      </c>
      <c r="BX77" s="356">
        <v>14074.41</v>
      </c>
      <c r="BY77" s="356">
        <f t="shared" si="25"/>
        <v>14074.41</v>
      </c>
      <c r="BZ77" s="356">
        <f t="shared" si="26"/>
        <v>-3092.9500000000007</v>
      </c>
      <c r="CA77" s="356">
        <v>6387.13</v>
      </c>
      <c r="CB77" s="356">
        <f t="shared" si="27"/>
        <v>3294.1799999999994</v>
      </c>
      <c r="CC77" s="356">
        <v>0</v>
      </c>
      <c r="CD77" s="356">
        <v>3294.18</v>
      </c>
      <c r="CE77" s="356">
        <f t="shared" si="28"/>
        <v>3294.18</v>
      </c>
    </row>
    <row r="78" spans="1:83" s="357" customFormat="1">
      <c r="A78" s="489" t="s">
        <v>891</v>
      </c>
      <c r="B78" s="354" t="s">
        <v>617</v>
      </c>
      <c r="C78" s="355" t="s">
        <v>36</v>
      </c>
      <c r="D78" s="355" t="s">
        <v>170</v>
      </c>
      <c r="E78" s="354">
        <v>2130</v>
      </c>
      <c r="F78" s="356">
        <v>420720</v>
      </c>
      <c r="G78" s="356">
        <v>0</v>
      </c>
      <c r="H78" s="356">
        <v>11166</v>
      </c>
      <c r="I78" s="356">
        <v>0</v>
      </c>
      <c r="J78" s="356">
        <v>19414</v>
      </c>
      <c r="K78" s="356">
        <v>0</v>
      </c>
      <c r="L78" s="356">
        <v>0</v>
      </c>
      <c r="M78" s="356">
        <v>10108.959999999999</v>
      </c>
      <c r="N78" s="356">
        <v>309.87</v>
      </c>
      <c r="O78" s="356">
        <v>0</v>
      </c>
      <c r="P78" s="356">
        <v>0</v>
      </c>
      <c r="Q78" s="356">
        <v>1334</v>
      </c>
      <c r="R78" s="356">
        <v>0</v>
      </c>
      <c r="S78" s="356">
        <v>0</v>
      </c>
      <c r="T78" s="356">
        <v>17979</v>
      </c>
      <c r="U78" s="356">
        <f t="shared" si="15"/>
        <v>481031.83</v>
      </c>
      <c r="V78" s="356">
        <v>210011.69</v>
      </c>
      <c r="W78" s="356">
        <v>0</v>
      </c>
      <c r="X78" s="356">
        <v>89900.24</v>
      </c>
      <c r="Y78" s="356">
        <v>11237.42</v>
      </c>
      <c r="Z78" s="356">
        <v>25790.16</v>
      </c>
      <c r="AA78" s="356">
        <v>0</v>
      </c>
      <c r="AB78" s="356">
        <v>0</v>
      </c>
      <c r="AC78" s="356">
        <v>1499.05</v>
      </c>
      <c r="AD78" s="356">
        <v>3248.98</v>
      </c>
      <c r="AE78" s="356">
        <v>3276.5</v>
      </c>
      <c r="AF78" s="356">
        <v>2299.7199999999998</v>
      </c>
      <c r="AG78" s="356">
        <v>17162.990000000002</v>
      </c>
      <c r="AH78" s="356">
        <v>6116.94</v>
      </c>
      <c r="AI78" s="356">
        <v>143.85</v>
      </c>
      <c r="AJ78" s="356">
        <v>966.64</v>
      </c>
      <c r="AK78" s="356">
        <v>6884.46</v>
      </c>
      <c r="AL78" s="356">
        <v>3006.51</v>
      </c>
      <c r="AM78" s="356">
        <v>3825.27</v>
      </c>
      <c r="AN78" s="356">
        <v>20172.09</v>
      </c>
      <c r="AO78" s="356">
        <v>18303.5</v>
      </c>
      <c r="AP78" s="356">
        <v>0</v>
      </c>
      <c r="AQ78" s="356">
        <v>8067.23</v>
      </c>
      <c r="AR78" s="356">
        <v>1725.44</v>
      </c>
      <c r="AS78" s="356">
        <v>354.3</v>
      </c>
      <c r="AT78" s="356">
        <v>21503.59</v>
      </c>
      <c r="AU78" s="356">
        <v>5808.17</v>
      </c>
      <c r="AV78" s="356">
        <v>13531.41</v>
      </c>
      <c r="AW78" s="356">
        <v>7405.97</v>
      </c>
      <c r="AX78" s="356">
        <v>0</v>
      </c>
      <c r="AY78" s="356">
        <v>0</v>
      </c>
      <c r="AZ78" s="356">
        <f t="shared" si="16"/>
        <v>482242.11999999988</v>
      </c>
      <c r="BA78" s="356">
        <f t="shared" si="17"/>
        <v>-1210.2899999998626</v>
      </c>
      <c r="BB78" s="356">
        <v>71684.73</v>
      </c>
      <c r="BC78" s="356">
        <f t="shared" si="18"/>
        <v>70474.440000000133</v>
      </c>
      <c r="BD78" s="356">
        <v>0</v>
      </c>
      <c r="BE78" s="356">
        <v>0</v>
      </c>
      <c r="BF78" s="356">
        <f t="shared" si="19"/>
        <v>0</v>
      </c>
      <c r="BG78" s="356">
        <v>0</v>
      </c>
      <c r="BH78" s="356">
        <v>2085</v>
      </c>
      <c r="BI78" s="356">
        <f t="shared" si="20"/>
        <v>2085</v>
      </c>
      <c r="BJ78" s="356">
        <f t="shared" si="21"/>
        <v>-2085</v>
      </c>
      <c r="BK78" s="356">
        <v>2085</v>
      </c>
      <c r="BL78" s="356">
        <f t="shared" si="22"/>
        <v>0</v>
      </c>
      <c r="BM78" s="356">
        <v>0</v>
      </c>
      <c r="BN78" s="356">
        <v>70474.44</v>
      </c>
      <c r="BO78" s="356">
        <v>0</v>
      </c>
      <c r="BP78" s="356">
        <f t="shared" si="23"/>
        <v>70474.44</v>
      </c>
      <c r="BQ78" s="356">
        <v>4607.5</v>
      </c>
      <c r="BR78" s="356">
        <v>0</v>
      </c>
      <c r="BS78" s="356">
        <v>0</v>
      </c>
      <c r="BT78" s="356">
        <f t="shared" si="24"/>
        <v>4607.5</v>
      </c>
      <c r="BU78" s="356">
        <v>0</v>
      </c>
      <c r="BV78" s="356">
        <v>0</v>
      </c>
      <c r="BW78" s="356">
        <v>0</v>
      </c>
      <c r="BX78" s="356">
        <v>0</v>
      </c>
      <c r="BY78" s="356">
        <f t="shared" si="25"/>
        <v>0</v>
      </c>
      <c r="BZ78" s="356">
        <f t="shared" si="26"/>
        <v>4607.5</v>
      </c>
      <c r="CA78" s="356">
        <v>18684.169999999998</v>
      </c>
      <c r="CB78" s="356">
        <f t="shared" si="27"/>
        <v>23291.67</v>
      </c>
      <c r="CC78" s="356">
        <v>0</v>
      </c>
      <c r="CD78" s="356">
        <v>23291.67</v>
      </c>
      <c r="CE78" s="356">
        <f t="shared" si="28"/>
        <v>23291.67</v>
      </c>
    </row>
    <row r="79" spans="1:83" s="357" customFormat="1">
      <c r="A79" s="489" t="s">
        <v>891</v>
      </c>
      <c r="B79" s="354" t="s">
        <v>618</v>
      </c>
      <c r="C79" s="355" t="s">
        <v>37</v>
      </c>
      <c r="D79" s="355" t="s">
        <v>170</v>
      </c>
      <c r="E79" s="354">
        <v>3353</v>
      </c>
      <c r="F79" s="356">
        <v>916015</v>
      </c>
      <c r="G79" s="356">
        <v>0</v>
      </c>
      <c r="H79" s="356">
        <v>13209</v>
      </c>
      <c r="I79" s="356">
        <v>0</v>
      </c>
      <c r="J79" s="356">
        <v>113520</v>
      </c>
      <c r="K79" s="356">
        <v>250</v>
      </c>
      <c r="L79" s="356">
        <v>10602.49</v>
      </c>
      <c r="M79" s="356">
        <v>12088.35</v>
      </c>
      <c r="N79" s="356">
        <v>1341.97</v>
      </c>
      <c r="O79" s="356">
        <v>2000</v>
      </c>
      <c r="P79" s="356">
        <v>416.67</v>
      </c>
      <c r="Q79" s="356">
        <v>4321.3500000000004</v>
      </c>
      <c r="R79" s="356">
        <v>119</v>
      </c>
      <c r="S79" s="356">
        <v>0</v>
      </c>
      <c r="T79" s="356">
        <v>40906</v>
      </c>
      <c r="U79" s="356">
        <f t="shared" si="15"/>
        <v>1114789.83</v>
      </c>
      <c r="V79" s="356">
        <v>429316.93</v>
      </c>
      <c r="W79" s="356">
        <v>0</v>
      </c>
      <c r="X79" s="356">
        <v>223610.09</v>
      </c>
      <c r="Y79" s="356">
        <v>39020.99</v>
      </c>
      <c r="Z79" s="356">
        <v>44925.74</v>
      </c>
      <c r="AA79" s="356">
        <v>0</v>
      </c>
      <c r="AB79" s="356">
        <v>19480.12</v>
      </c>
      <c r="AC79" s="356">
        <v>2505.9499999999998</v>
      </c>
      <c r="AD79" s="356">
        <v>12978.69</v>
      </c>
      <c r="AE79" s="356">
        <v>13204.29</v>
      </c>
      <c r="AF79" s="356">
        <v>4243.7</v>
      </c>
      <c r="AG79" s="356">
        <v>8523.69</v>
      </c>
      <c r="AH79" s="356">
        <v>6479.94</v>
      </c>
      <c r="AI79" s="356">
        <v>2551.17</v>
      </c>
      <c r="AJ79" s="356">
        <v>2505.81</v>
      </c>
      <c r="AK79" s="356">
        <v>12287.45</v>
      </c>
      <c r="AL79" s="356">
        <v>2945.91</v>
      </c>
      <c r="AM79" s="356">
        <v>5404.44</v>
      </c>
      <c r="AN79" s="356">
        <v>48916.26</v>
      </c>
      <c r="AO79" s="356">
        <v>13786.25</v>
      </c>
      <c r="AP79" s="356">
        <v>0</v>
      </c>
      <c r="AQ79" s="356">
        <v>30896.09</v>
      </c>
      <c r="AR79" s="356">
        <v>4484.5200000000004</v>
      </c>
      <c r="AS79" s="356">
        <v>0</v>
      </c>
      <c r="AT79" s="356">
        <v>67571.31</v>
      </c>
      <c r="AU79" s="356">
        <v>45892.09</v>
      </c>
      <c r="AV79" s="356">
        <v>53995.07</v>
      </c>
      <c r="AW79" s="356">
        <v>32898.78</v>
      </c>
      <c r="AX79" s="356">
        <v>0</v>
      </c>
      <c r="AY79" s="356">
        <v>0</v>
      </c>
      <c r="AZ79" s="356">
        <f t="shared" si="16"/>
        <v>1128425.2799999998</v>
      </c>
      <c r="BA79" s="356">
        <f t="shared" si="17"/>
        <v>-13635.449999999721</v>
      </c>
      <c r="BB79" s="356">
        <v>30119.919999999998</v>
      </c>
      <c r="BC79" s="356">
        <f t="shared" si="18"/>
        <v>16484.470000000278</v>
      </c>
      <c r="BD79" s="356">
        <v>0</v>
      </c>
      <c r="BE79" s="356">
        <v>0</v>
      </c>
      <c r="BF79" s="356">
        <f t="shared" si="19"/>
        <v>0</v>
      </c>
      <c r="BG79" s="356">
        <v>0</v>
      </c>
      <c r="BH79" s="356">
        <v>0</v>
      </c>
      <c r="BI79" s="356">
        <f t="shared" si="20"/>
        <v>0</v>
      </c>
      <c r="BJ79" s="356">
        <f t="shared" si="21"/>
        <v>0</v>
      </c>
      <c r="BK79" s="356">
        <v>0</v>
      </c>
      <c r="BL79" s="356">
        <f t="shared" si="22"/>
        <v>0</v>
      </c>
      <c r="BM79" s="356">
        <v>0</v>
      </c>
      <c r="BN79" s="356">
        <v>16484.47</v>
      </c>
      <c r="BO79" s="356">
        <v>0</v>
      </c>
      <c r="BP79" s="356">
        <f t="shared" si="23"/>
        <v>16484.47</v>
      </c>
      <c r="BQ79" s="356">
        <v>0</v>
      </c>
      <c r="BR79" s="356">
        <v>0</v>
      </c>
      <c r="BS79" s="356">
        <v>0</v>
      </c>
      <c r="BT79" s="356">
        <f t="shared" si="24"/>
        <v>0</v>
      </c>
      <c r="BU79" s="356">
        <v>0</v>
      </c>
      <c r="BV79" s="356">
        <v>0</v>
      </c>
      <c r="BW79" s="356">
        <v>0</v>
      </c>
      <c r="BX79" s="356">
        <v>0</v>
      </c>
      <c r="BY79" s="356">
        <f t="shared" si="25"/>
        <v>0</v>
      </c>
      <c r="BZ79" s="356">
        <f t="shared" si="26"/>
        <v>0</v>
      </c>
      <c r="CA79" s="356">
        <v>0</v>
      </c>
      <c r="CB79" s="356">
        <f t="shared" si="27"/>
        <v>0</v>
      </c>
      <c r="CC79" s="356">
        <v>0</v>
      </c>
      <c r="CD79" s="356">
        <v>0</v>
      </c>
      <c r="CE79" s="356">
        <f t="shared" si="28"/>
        <v>0</v>
      </c>
    </row>
    <row r="80" spans="1:83" s="357" customFormat="1">
      <c r="A80" s="489" t="s">
        <v>891</v>
      </c>
      <c r="B80" s="354" t="s">
        <v>621</v>
      </c>
      <c r="C80" s="355" t="s">
        <v>40</v>
      </c>
      <c r="D80" s="355" t="s">
        <v>170</v>
      </c>
      <c r="E80" s="354">
        <v>2064</v>
      </c>
      <c r="F80" s="356">
        <v>1271581</v>
      </c>
      <c r="G80" s="356">
        <v>0</v>
      </c>
      <c r="H80" s="356">
        <v>1944</v>
      </c>
      <c r="I80" s="356">
        <v>0</v>
      </c>
      <c r="J80" s="356">
        <v>184101</v>
      </c>
      <c r="K80" s="356">
        <v>0</v>
      </c>
      <c r="L80" s="356">
        <v>7542.8</v>
      </c>
      <c r="M80" s="356">
        <v>9021.2999999999993</v>
      </c>
      <c r="N80" s="356">
        <v>2389.3200000000002</v>
      </c>
      <c r="O80" s="356">
        <v>6525</v>
      </c>
      <c r="P80" s="356">
        <v>0</v>
      </c>
      <c r="Q80" s="356">
        <v>2065.8000000000002</v>
      </c>
      <c r="R80" s="356">
        <v>0</v>
      </c>
      <c r="S80" s="356">
        <v>0</v>
      </c>
      <c r="T80" s="356">
        <v>28816</v>
      </c>
      <c r="U80" s="356">
        <f t="shared" si="15"/>
        <v>1513986.2200000002</v>
      </c>
      <c r="V80" s="356">
        <v>651718.9</v>
      </c>
      <c r="W80" s="356">
        <v>0</v>
      </c>
      <c r="X80" s="356">
        <v>342306.57</v>
      </c>
      <c r="Y80" s="356">
        <v>36873.120000000003</v>
      </c>
      <c r="Z80" s="356">
        <v>73153.09</v>
      </c>
      <c r="AA80" s="356">
        <v>0</v>
      </c>
      <c r="AB80" s="356">
        <v>3108.96</v>
      </c>
      <c r="AC80" s="356">
        <v>9230.8799999999992</v>
      </c>
      <c r="AD80" s="356">
        <v>7485</v>
      </c>
      <c r="AE80" s="356">
        <v>15316.31</v>
      </c>
      <c r="AF80" s="356">
        <v>5966.21</v>
      </c>
      <c r="AG80" s="356">
        <v>14191.87</v>
      </c>
      <c r="AH80" s="356">
        <v>3596.65</v>
      </c>
      <c r="AI80" s="356">
        <v>27728.799999999999</v>
      </c>
      <c r="AJ80" s="356">
        <v>10928.54</v>
      </c>
      <c r="AK80" s="356">
        <v>26821.59</v>
      </c>
      <c r="AL80" s="356">
        <v>22143.02</v>
      </c>
      <c r="AM80" s="356">
        <v>15188.82</v>
      </c>
      <c r="AN80" s="356">
        <v>65953.02</v>
      </c>
      <c r="AO80" s="356">
        <v>21459.77</v>
      </c>
      <c r="AP80" s="356">
        <v>0</v>
      </c>
      <c r="AQ80" s="356">
        <v>17630.759999999998</v>
      </c>
      <c r="AR80" s="356">
        <v>6500.49</v>
      </c>
      <c r="AS80" s="356">
        <v>0</v>
      </c>
      <c r="AT80" s="356">
        <v>66083.09</v>
      </c>
      <c r="AU80" s="356">
        <v>20359.099999999999</v>
      </c>
      <c r="AV80" s="356">
        <v>0</v>
      </c>
      <c r="AW80" s="356">
        <v>40494.03</v>
      </c>
      <c r="AX80" s="356">
        <v>0</v>
      </c>
      <c r="AY80" s="356">
        <v>0</v>
      </c>
      <c r="AZ80" s="356">
        <f t="shared" si="16"/>
        <v>1504238.5900000003</v>
      </c>
      <c r="BA80" s="356">
        <f t="shared" si="17"/>
        <v>9747.6299999998882</v>
      </c>
      <c r="BB80" s="356">
        <v>9527.18</v>
      </c>
      <c r="BC80" s="356">
        <f t="shared" si="18"/>
        <v>19274.809999999889</v>
      </c>
      <c r="BD80" s="356">
        <v>0</v>
      </c>
      <c r="BE80" s="356">
        <v>0</v>
      </c>
      <c r="BF80" s="356">
        <f t="shared" si="19"/>
        <v>0</v>
      </c>
      <c r="BG80" s="356">
        <v>0</v>
      </c>
      <c r="BH80" s="356">
        <v>0</v>
      </c>
      <c r="BI80" s="356">
        <f t="shared" si="20"/>
        <v>0</v>
      </c>
      <c r="BJ80" s="356">
        <f t="shared" si="21"/>
        <v>0</v>
      </c>
      <c r="BK80" s="356">
        <v>0</v>
      </c>
      <c r="BL80" s="356">
        <f t="shared" si="22"/>
        <v>0</v>
      </c>
      <c r="BM80" s="356">
        <v>0</v>
      </c>
      <c r="BN80" s="356">
        <v>19274.810000000001</v>
      </c>
      <c r="BO80" s="356">
        <v>0</v>
      </c>
      <c r="BP80" s="356">
        <f t="shared" si="23"/>
        <v>19274.810000000001</v>
      </c>
      <c r="BQ80" s="356">
        <v>6792.25</v>
      </c>
      <c r="BR80" s="356">
        <v>0</v>
      </c>
      <c r="BS80" s="356">
        <v>0</v>
      </c>
      <c r="BT80" s="356">
        <f t="shared" si="24"/>
        <v>6792.25</v>
      </c>
      <c r="BU80" s="356">
        <v>7750</v>
      </c>
      <c r="BV80" s="356">
        <v>0</v>
      </c>
      <c r="BW80" s="356">
        <v>0</v>
      </c>
      <c r="BX80" s="356">
        <v>0</v>
      </c>
      <c r="BY80" s="356">
        <f t="shared" si="25"/>
        <v>7750</v>
      </c>
      <c r="BZ80" s="356">
        <f t="shared" si="26"/>
        <v>-957.75</v>
      </c>
      <c r="CA80" s="356">
        <v>25388.06</v>
      </c>
      <c r="CB80" s="356">
        <f t="shared" si="27"/>
        <v>24430.31</v>
      </c>
      <c r="CC80" s="356">
        <v>0</v>
      </c>
      <c r="CD80" s="356">
        <v>24430.31</v>
      </c>
      <c r="CE80" s="356">
        <f t="shared" si="28"/>
        <v>24430.31</v>
      </c>
    </row>
    <row r="81" spans="1:83" s="357" customFormat="1">
      <c r="A81" s="489" t="s">
        <v>891</v>
      </c>
      <c r="B81" s="354" t="s">
        <v>622</v>
      </c>
      <c r="C81" s="355" t="s">
        <v>41</v>
      </c>
      <c r="D81" s="355" t="s">
        <v>171</v>
      </c>
      <c r="E81" s="354">
        <v>4112</v>
      </c>
      <c r="F81" s="356">
        <v>4401123</v>
      </c>
      <c r="G81" s="356">
        <v>450039</v>
      </c>
      <c r="H81" s="356">
        <v>220469.5</v>
      </c>
      <c r="I81" s="356">
        <v>0</v>
      </c>
      <c r="J81" s="356">
        <v>199209.3</v>
      </c>
      <c r="K81" s="356">
        <v>20188</v>
      </c>
      <c r="L81" s="356">
        <v>18387</v>
      </c>
      <c r="M81" s="356">
        <v>14975.8</v>
      </c>
      <c r="N81" s="356">
        <v>192251.19</v>
      </c>
      <c r="O81" s="356">
        <v>1980</v>
      </c>
      <c r="P81" s="356">
        <v>0</v>
      </c>
      <c r="Q81" s="356">
        <v>52610.13</v>
      </c>
      <c r="R81" s="356">
        <v>25468.26</v>
      </c>
      <c r="S81" s="356">
        <v>0</v>
      </c>
      <c r="T81" s="356">
        <v>0</v>
      </c>
      <c r="U81" s="356">
        <f t="shared" si="15"/>
        <v>5596701.1799999997</v>
      </c>
      <c r="V81" s="356">
        <v>3223796.5</v>
      </c>
      <c r="W81" s="356">
        <v>0</v>
      </c>
      <c r="X81" s="356">
        <v>757043.93</v>
      </c>
      <c r="Y81" s="356">
        <v>10209.52</v>
      </c>
      <c r="Z81" s="356">
        <v>304121.23</v>
      </c>
      <c r="AA81" s="356">
        <v>76307.75</v>
      </c>
      <c r="AB81" s="356">
        <v>14128.2</v>
      </c>
      <c r="AC81" s="356">
        <v>22483.65</v>
      </c>
      <c r="AD81" s="356">
        <v>31850.74</v>
      </c>
      <c r="AE81" s="356">
        <v>11278.13</v>
      </c>
      <c r="AF81" s="356">
        <v>15898.39</v>
      </c>
      <c r="AG81" s="356">
        <v>15399.28</v>
      </c>
      <c r="AH81" s="356">
        <v>15360</v>
      </c>
      <c r="AI81" s="356">
        <v>184764.36</v>
      </c>
      <c r="AJ81" s="356">
        <v>6864.55</v>
      </c>
      <c r="AK81" s="356">
        <v>106546.05</v>
      </c>
      <c r="AL81" s="356">
        <v>39206.57</v>
      </c>
      <c r="AM81" s="356">
        <v>25318.46</v>
      </c>
      <c r="AN81" s="356">
        <v>225365.52</v>
      </c>
      <c r="AO81" s="356">
        <v>37680.51</v>
      </c>
      <c r="AP81" s="356">
        <v>82216.33</v>
      </c>
      <c r="AQ81" s="356">
        <v>31785.47</v>
      </c>
      <c r="AR81" s="356">
        <v>22961.48</v>
      </c>
      <c r="AS81" s="356">
        <v>25000</v>
      </c>
      <c r="AT81" s="356">
        <v>114399.54</v>
      </c>
      <c r="AU81" s="356">
        <v>214721.06</v>
      </c>
      <c r="AV81" s="356">
        <v>30080.73</v>
      </c>
      <c r="AW81" s="356">
        <v>56638.41</v>
      </c>
      <c r="AX81" s="356">
        <v>0</v>
      </c>
      <c r="AY81" s="356">
        <v>0</v>
      </c>
      <c r="AZ81" s="356">
        <f t="shared" si="16"/>
        <v>5701426.3600000003</v>
      </c>
      <c r="BA81" s="356">
        <f t="shared" si="17"/>
        <v>-104725.18000000063</v>
      </c>
      <c r="BB81" s="356">
        <v>99972.73</v>
      </c>
      <c r="BC81" s="356">
        <f t="shared" si="18"/>
        <v>-4752.4500000006374</v>
      </c>
      <c r="BD81" s="356">
        <v>0</v>
      </c>
      <c r="BE81" s="356">
        <v>0</v>
      </c>
      <c r="BF81" s="356">
        <f t="shared" si="19"/>
        <v>0</v>
      </c>
      <c r="BG81" s="356">
        <v>0</v>
      </c>
      <c r="BH81" s="356">
        <v>0</v>
      </c>
      <c r="BI81" s="356">
        <f t="shared" si="20"/>
        <v>0</v>
      </c>
      <c r="BJ81" s="356">
        <f t="shared" si="21"/>
        <v>0</v>
      </c>
      <c r="BK81" s="356">
        <v>0</v>
      </c>
      <c r="BL81" s="356">
        <f t="shared" si="22"/>
        <v>0</v>
      </c>
      <c r="BM81" s="356">
        <v>0</v>
      </c>
      <c r="BN81" s="356">
        <v>-4752.45</v>
      </c>
      <c r="BO81" s="356">
        <v>0</v>
      </c>
      <c r="BP81" s="356">
        <f t="shared" si="23"/>
        <v>-4752.45</v>
      </c>
      <c r="BQ81" s="356">
        <v>21150.63</v>
      </c>
      <c r="BR81" s="356">
        <v>17850</v>
      </c>
      <c r="BS81" s="356">
        <v>0</v>
      </c>
      <c r="BT81" s="356">
        <f t="shared" si="24"/>
        <v>39000.630000000005</v>
      </c>
      <c r="BU81" s="356">
        <v>0</v>
      </c>
      <c r="BV81" s="356">
        <v>0</v>
      </c>
      <c r="BW81" s="356">
        <v>7594.05</v>
      </c>
      <c r="BX81" s="356">
        <v>63315.8</v>
      </c>
      <c r="BY81" s="356">
        <f t="shared" si="25"/>
        <v>70909.850000000006</v>
      </c>
      <c r="BZ81" s="356">
        <f t="shared" si="26"/>
        <v>-31909.22</v>
      </c>
      <c r="CA81" s="356">
        <v>50848.08</v>
      </c>
      <c r="CB81" s="356">
        <f t="shared" si="27"/>
        <v>18938.86</v>
      </c>
      <c r="CC81" s="356">
        <v>0</v>
      </c>
      <c r="CD81" s="356">
        <v>18938.86</v>
      </c>
      <c r="CE81" s="356">
        <f t="shared" si="28"/>
        <v>18938.86</v>
      </c>
    </row>
    <row r="82" spans="1:83" s="357" customFormat="1">
      <c r="A82" s="489" t="s">
        <v>891</v>
      </c>
      <c r="B82" s="354" t="s">
        <v>624</v>
      </c>
      <c r="C82" s="355" t="s">
        <v>43</v>
      </c>
      <c r="D82" s="355" t="s">
        <v>170</v>
      </c>
      <c r="E82" s="354">
        <v>3377</v>
      </c>
      <c r="F82" s="356">
        <v>2670566</v>
      </c>
      <c r="G82" s="356">
        <v>0</v>
      </c>
      <c r="H82" s="356">
        <v>42773</v>
      </c>
      <c r="I82" s="356">
        <v>0</v>
      </c>
      <c r="J82" s="356">
        <v>299348</v>
      </c>
      <c r="K82" s="356">
        <v>7425</v>
      </c>
      <c r="L82" s="356">
        <v>0</v>
      </c>
      <c r="M82" s="356">
        <v>32636.45</v>
      </c>
      <c r="N82" s="356">
        <v>9448.85</v>
      </c>
      <c r="O82" s="356">
        <v>0</v>
      </c>
      <c r="P82" s="356">
        <v>0</v>
      </c>
      <c r="Q82" s="356">
        <v>9357.42</v>
      </c>
      <c r="R82" s="356">
        <v>0</v>
      </c>
      <c r="S82" s="356">
        <v>0</v>
      </c>
      <c r="T82" s="356">
        <v>84408</v>
      </c>
      <c r="U82" s="356">
        <f t="shared" si="15"/>
        <v>3155962.72</v>
      </c>
      <c r="V82" s="356">
        <v>1454105.87</v>
      </c>
      <c r="W82" s="356">
        <v>0</v>
      </c>
      <c r="X82" s="356">
        <v>736646.31</v>
      </c>
      <c r="Y82" s="356">
        <v>57155.8</v>
      </c>
      <c r="Z82" s="356">
        <v>131717.18</v>
      </c>
      <c r="AA82" s="356">
        <v>0</v>
      </c>
      <c r="AB82" s="356">
        <v>67011.759999999995</v>
      </c>
      <c r="AC82" s="356">
        <v>14576.9</v>
      </c>
      <c r="AD82" s="356">
        <v>11588</v>
      </c>
      <c r="AE82" s="356">
        <v>18290.77</v>
      </c>
      <c r="AF82" s="356">
        <v>12692.63</v>
      </c>
      <c r="AG82" s="356">
        <v>23298.5</v>
      </c>
      <c r="AH82" s="356">
        <v>4016.6</v>
      </c>
      <c r="AI82" s="356">
        <v>73224.12</v>
      </c>
      <c r="AJ82" s="356">
        <v>8885.2099999999991</v>
      </c>
      <c r="AK82" s="356">
        <v>30352.76</v>
      </c>
      <c r="AL82" s="356">
        <v>67932.479999999996</v>
      </c>
      <c r="AM82" s="356">
        <v>15538.18</v>
      </c>
      <c r="AN82" s="356">
        <v>113257.61</v>
      </c>
      <c r="AO82" s="356">
        <v>6395.91</v>
      </c>
      <c r="AP82" s="356">
        <v>0</v>
      </c>
      <c r="AQ82" s="356">
        <v>53578.91</v>
      </c>
      <c r="AR82" s="356">
        <v>12580.34</v>
      </c>
      <c r="AS82" s="356">
        <v>0</v>
      </c>
      <c r="AT82" s="356">
        <v>146220.5</v>
      </c>
      <c r="AU82" s="356">
        <v>7182.76</v>
      </c>
      <c r="AV82" s="356">
        <v>5187.76</v>
      </c>
      <c r="AW82" s="356">
        <v>91813.98</v>
      </c>
      <c r="AX82" s="356">
        <v>0</v>
      </c>
      <c r="AY82" s="356">
        <v>0</v>
      </c>
      <c r="AZ82" s="356">
        <f t="shared" si="16"/>
        <v>3163250.8399999994</v>
      </c>
      <c r="BA82" s="356">
        <f t="shared" si="17"/>
        <v>-7288.1199999991804</v>
      </c>
      <c r="BB82" s="356">
        <v>108131.69</v>
      </c>
      <c r="BC82" s="356">
        <f t="shared" si="18"/>
        <v>100843.57000000082</v>
      </c>
      <c r="BD82" s="356">
        <v>0</v>
      </c>
      <c r="BE82" s="356">
        <v>0</v>
      </c>
      <c r="BF82" s="356">
        <f t="shared" si="19"/>
        <v>0</v>
      </c>
      <c r="BG82" s="356">
        <v>0</v>
      </c>
      <c r="BH82" s="356">
        <v>0</v>
      </c>
      <c r="BI82" s="356">
        <f t="shared" si="20"/>
        <v>0</v>
      </c>
      <c r="BJ82" s="356">
        <f t="shared" si="21"/>
        <v>0</v>
      </c>
      <c r="BK82" s="356">
        <v>0.25</v>
      </c>
      <c r="BL82" s="356">
        <f t="shared" si="22"/>
        <v>0.25</v>
      </c>
      <c r="BM82" s="356">
        <v>0</v>
      </c>
      <c r="BN82" s="356">
        <v>100843.57</v>
      </c>
      <c r="BO82" s="356">
        <v>0.25</v>
      </c>
      <c r="BP82" s="356">
        <f t="shared" si="23"/>
        <v>100843.82</v>
      </c>
      <c r="BQ82" s="356">
        <v>10840</v>
      </c>
      <c r="BR82" s="356">
        <v>0</v>
      </c>
      <c r="BS82" s="356">
        <v>0</v>
      </c>
      <c r="BT82" s="356">
        <f t="shared" si="24"/>
        <v>10840</v>
      </c>
      <c r="BU82" s="356">
        <v>0</v>
      </c>
      <c r="BV82" s="356">
        <v>19770.34</v>
      </c>
      <c r="BW82" s="356">
        <v>0</v>
      </c>
      <c r="BX82" s="356">
        <v>0</v>
      </c>
      <c r="BY82" s="356">
        <f t="shared" si="25"/>
        <v>19770.34</v>
      </c>
      <c r="BZ82" s="356">
        <f t="shared" si="26"/>
        <v>-8930.34</v>
      </c>
      <c r="CA82" s="356">
        <v>9917.61</v>
      </c>
      <c r="CB82" s="356">
        <f t="shared" si="27"/>
        <v>987.27000000000044</v>
      </c>
      <c r="CC82" s="356">
        <v>0</v>
      </c>
      <c r="CD82" s="356">
        <v>987.27</v>
      </c>
      <c r="CE82" s="356">
        <f t="shared" si="28"/>
        <v>987.27</v>
      </c>
    </row>
    <row r="83" spans="1:83" s="357" customFormat="1">
      <c r="A83" s="489" t="s">
        <v>891</v>
      </c>
      <c r="B83" s="354" t="s">
        <v>625</v>
      </c>
      <c r="C83" s="355" t="s">
        <v>44</v>
      </c>
      <c r="D83" s="355" t="s">
        <v>170</v>
      </c>
      <c r="E83" s="354">
        <v>2101</v>
      </c>
      <c r="F83" s="356">
        <v>994336</v>
      </c>
      <c r="G83" s="356">
        <v>0</v>
      </c>
      <c r="H83" s="356">
        <v>1945</v>
      </c>
      <c r="I83" s="356">
        <v>0</v>
      </c>
      <c r="J83" s="356">
        <v>68599</v>
      </c>
      <c r="K83" s="356">
        <v>0</v>
      </c>
      <c r="L83" s="356">
        <v>5000</v>
      </c>
      <c r="M83" s="356">
        <v>4757.3900000000003</v>
      </c>
      <c r="N83" s="356">
        <v>445.91</v>
      </c>
      <c r="O83" s="356">
        <v>1650</v>
      </c>
      <c r="P83" s="356">
        <v>1050</v>
      </c>
      <c r="Q83" s="356">
        <v>458.06</v>
      </c>
      <c r="R83" s="356">
        <v>0</v>
      </c>
      <c r="S83" s="356">
        <v>0</v>
      </c>
      <c r="T83" s="356">
        <v>44173</v>
      </c>
      <c r="U83" s="356">
        <f t="shared" si="15"/>
        <v>1122414.3599999999</v>
      </c>
      <c r="V83" s="356">
        <v>535212.6</v>
      </c>
      <c r="W83" s="356">
        <v>0</v>
      </c>
      <c r="X83" s="356">
        <v>204973.76</v>
      </c>
      <c r="Y83" s="356">
        <v>19182.48</v>
      </c>
      <c r="Z83" s="356">
        <v>63360.06</v>
      </c>
      <c r="AA83" s="356">
        <v>0</v>
      </c>
      <c r="AB83" s="356">
        <v>16417.95</v>
      </c>
      <c r="AC83" s="356">
        <v>7896.49</v>
      </c>
      <c r="AD83" s="356">
        <v>6912.32</v>
      </c>
      <c r="AE83" s="356">
        <v>12019.88</v>
      </c>
      <c r="AF83" s="356">
        <v>4787.05</v>
      </c>
      <c r="AG83" s="356">
        <v>14001.58</v>
      </c>
      <c r="AH83" s="356">
        <v>602.02</v>
      </c>
      <c r="AI83" s="356">
        <v>24992.62</v>
      </c>
      <c r="AJ83" s="356">
        <v>3559.95</v>
      </c>
      <c r="AK83" s="356">
        <v>17348.43</v>
      </c>
      <c r="AL83" s="356">
        <v>18883.259999999998</v>
      </c>
      <c r="AM83" s="356">
        <v>4497.0600000000004</v>
      </c>
      <c r="AN83" s="356">
        <v>31409.73</v>
      </c>
      <c r="AO83" s="356">
        <v>14936.36</v>
      </c>
      <c r="AP83" s="356">
        <v>0</v>
      </c>
      <c r="AQ83" s="356">
        <v>6906.61</v>
      </c>
      <c r="AR83" s="356">
        <v>5520.14</v>
      </c>
      <c r="AS83" s="356">
        <v>370.36</v>
      </c>
      <c r="AT83" s="356">
        <v>55833.05</v>
      </c>
      <c r="AU83" s="356">
        <v>16086</v>
      </c>
      <c r="AV83" s="356">
        <v>14043.18</v>
      </c>
      <c r="AW83" s="356">
        <v>30856.36</v>
      </c>
      <c r="AX83" s="356">
        <v>0</v>
      </c>
      <c r="AY83" s="356">
        <v>0</v>
      </c>
      <c r="AZ83" s="356">
        <f t="shared" si="16"/>
        <v>1130609.2999999998</v>
      </c>
      <c r="BA83" s="356">
        <f t="shared" si="17"/>
        <v>-8194.9399999999441</v>
      </c>
      <c r="BB83" s="356">
        <v>59740.08</v>
      </c>
      <c r="BC83" s="356">
        <f t="shared" si="18"/>
        <v>51545.140000000058</v>
      </c>
      <c r="BD83" s="356">
        <v>0</v>
      </c>
      <c r="BE83" s="356">
        <v>0</v>
      </c>
      <c r="BF83" s="356">
        <f t="shared" si="19"/>
        <v>0</v>
      </c>
      <c r="BG83" s="356">
        <v>0</v>
      </c>
      <c r="BH83" s="356">
        <v>0</v>
      </c>
      <c r="BI83" s="356">
        <f t="shared" si="20"/>
        <v>0</v>
      </c>
      <c r="BJ83" s="356">
        <f t="shared" si="21"/>
        <v>0</v>
      </c>
      <c r="BK83" s="356">
        <v>0</v>
      </c>
      <c r="BL83" s="356">
        <f t="shared" si="22"/>
        <v>0</v>
      </c>
      <c r="BM83" s="356">
        <v>0</v>
      </c>
      <c r="BN83" s="356">
        <v>51545.14</v>
      </c>
      <c r="BO83" s="356">
        <v>0</v>
      </c>
      <c r="BP83" s="356">
        <f t="shared" si="23"/>
        <v>51545.14</v>
      </c>
      <c r="BQ83" s="356">
        <v>6628</v>
      </c>
      <c r="BR83" s="356">
        <v>0</v>
      </c>
      <c r="BS83" s="356">
        <v>0</v>
      </c>
      <c r="BT83" s="356">
        <f t="shared" si="24"/>
        <v>6628</v>
      </c>
      <c r="BU83" s="356">
        <v>266.45999999999998</v>
      </c>
      <c r="BV83" s="356">
        <v>840</v>
      </c>
      <c r="BW83" s="356">
        <v>0</v>
      </c>
      <c r="BX83" s="356">
        <v>2509.98</v>
      </c>
      <c r="BY83" s="356">
        <f t="shared" si="25"/>
        <v>3616.44</v>
      </c>
      <c r="BZ83" s="356">
        <f t="shared" si="26"/>
        <v>3011.56</v>
      </c>
      <c r="CA83" s="356">
        <v>1743</v>
      </c>
      <c r="CB83" s="356">
        <f t="shared" si="27"/>
        <v>4754.5599999999995</v>
      </c>
      <c r="CC83" s="356">
        <v>4754.5600000000004</v>
      </c>
      <c r="CD83" s="356">
        <v>0</v>
      </c>
      <c r="CE83" s="356">
        <f t="shared" si="28"/>
        <v>4754.5600000000004</v>
      </c>
    </row>
    <row r="84" spans="1:83" s="357" customFormat="1">
      <c r="A84" s="489" t="s">
        <v>891</v>
      </c>
      <c r="B84" s="354" t="s">
        <v>359</v>
      </c>
      <c r="C84" s="355" t="s">
        <v>235</v>
      </c>
      <c r="D84" s="355" t="s">
        <v>220</v>
      </c>
      <c r="E84" s="354">
        <v>1103</v>
      </c>
      <c r="F84" s="356">
        <v>560000</v>
      </c>
      <c r="G84" s="356">
        <v>0</v>
      </c>
      <c r="H84" s="356">
        <v>746924</v>
      </c>
      <c r="I84" s="356">
        <v>0</v>
      </c>
      <c r="J84" s="356">
        <v>64067</v>
      </c>
      <c r="K84" s="356">
        <v>0</v>
      </c>
      <c r="L84" s="356">
        <v>43318.71</v>
      </c>
      <c r="M84" s="356">
        <v>19250.400000000001</v>
      </c>
      <c r="N84" s="356">
        <v>0</v>
      </c>
      <c r="O84" s="356">
        <v>5365</v>
      </c>
      <c r="P84" s="356">
        <v>0</v>
      </c>
      <c r="Q84" s="356">
        <v>0</v>
      </c>
      <c r="R84" s="356">
        <v>0</v>
      </c>
      <c r="S84" s="356">
        <v>0</v>
      </c>
      <c r="T84" s="356">
        <v>12799</v>
      </c>
      <c r="U84" s="356">
        <f t="shared" si="15"/>
        <v>1451724.1099999999</v>
      </c>
      <c r="V84" s="356">
        <v>540073.85</v>
      </c>
      <c r="W84" s="356">
        <v>0</v>
      </c>
      <c r="X84" s="356">
        <v>390082.07</v>
      </c>
      <c r="Y84" s="356">
        <v>10088.4</v>
      </c>
      <c r="Z84" s="356">
        <v>57013.52</v>
      </c>
      <c r="AA84" s="356">
        <v>0</v>
      </c>
      <c r="AB84" s="356">
        <v>0</v>
      </c>
      <c r="AC84" s="356">
        <v>3845.05</v>
      </c>
      <c r="AD84" s="356">
        <v>11586.49</v>
      </c>
      <c r="AE84" s="356">
        <v>0</v>
      </c>
      <c r="AF84" s="356">
        <v>0</v>
      </c>
      <c r="AG84" s="356">
        <v>30683.3</v>
      </c>
      <c r="AH84" s="356">
        <v>7008.2</v>
      </c>
      <c r="AI84" s="356">
        <v>0</v>
      </c>
      <c r="AJ84" s="356">
        <v>3367.23</v>
      </c>
      <c r="AK84" s="356">
        <v>17236.87</v>
      </c>
      <c r="AL84" s="356">
        <v>15596.87</v>
      </c>
      <c r="AM84" s="356">
        <v>6919.57</v>
      </c>
      <c r="AN84" s="356">
        <v>58296.17</v>
      </c>
      <c r="AO84" s="356">
        <v>16176.05</v>
      </c>
      <c r="AP84" s="356">
        <v>0</v>
      </c>
      <c r="AQ84" s="356">
        <v>20206.86</v>
      </c>
      <c r="AR84" s="356">
        <v>2434</v>
      </c>
      <c r="AS84" s="356">
        <v>0</v>
      </c>
      <c r="AT84" s="356">
        <v>27194.86</v>
      </c>
      <c r="AU84" s="356">
        <v>63107.3</v>
      </c>
      <c r="AV84" s="356">
        <v>0</v>
      </c>
      <c r="AW84" s="356">
        <v>64940.06</v>
      </c>
      <c r="AX84" s="356">
        <v>0</v>
      </c>
      <c r="AY84" s="356">
        <v>0</v>
      </c>
      <c r="AZ84" s="356">
        <f t="shared" si="16"/>
        <v>1345856.7200000007</v>
      </c>
      <c r="BA84" s="356">
        <f t="shared" si="17"/>
        <v>105867.3899999992</v>
      </c>
      <c r="BB84" s="356">
        <v>37420.68</v>
      </c>
      <c r="BC84" s="356">
        <f t="shared" si="18"/>
        <v>143288.06999999919</v>
      </c>
      <c r="BD84" s="356">
        <v>0</v>
      </c>
      <c r="BE84" s="356">
        <v>0</v>
      </c>
      <c r="BF84" s="356">
        <f t="shared" si="19"/>
        <v>0</v>
      </c>
      <c r="BG84" s="356">
        <v>0</v>
      </c>
      <c r="BH84" s="356">
        <v>0</v>
      </c>
      <c r="BI84" s="356">
        <f t="shared" si="20"/>
        <v>0</v>
      </c>
      <c r="BJ84" s="356">
        <f t="shared" si="21"/>
        <v>0</v>
      </c>
      <c r="BK84" s="356">
        <v>0</v>
      </c>
      <c r="BL84" s="356">
        <f t="shared" si="22"/>
        <v>0</v>
      </c>
      <c r="BM84" s="356">
        <v>0</v>
      </c>
      <c r="BN84" s="356">
        <v>143288.07</v>
      </c>
      <c r="BO84" s="356">
        <v>0</v>
      </c>
      <c r="BP84" s="356">
        <f t="shared" si="23"/>
        <v>143288.07</v>
      </c>
      <c r="BQ84" s="356">
        <v>5451.25</v>
      </c>
      <c r="BR84" s="356">
        <v>0</v>
      </c>
      <c r="BS84" s="356">
        <v>0</v>
      </c>
      <c r="BT84" s="356">
        <f t="shared" si="24"/>
        <v>5451.25</v>
      </c>
      <c r="BU84" s="356">
        <v>0</v>
      </c>
      <c r="BV84" s="356">
        <v>3721</v>
      </c>
      <c r="BW84" s="356">
        <v>0</v>
      </c>
      <c r="BX84" s="356">
        <v>0</v>
      </c>
      <c r="BY84" s="356">
        <f t="shared" si="25"/>
        <v>3721</v>
      </c>
      <c r="BZ84" s="356">
        <f t="shared" si="26"/>
        <v>1730.25</v>
      </c>
      <c r="CA84" s="356">
        <v>0.47</v>
      </c>
      <c r="CB84" s="356">
        <f t="shared" si="27"/>
        <v>1730.72</v>
      </c>
      <c r="CC84" s="356">
        <v>1730.72</v>
      </c>
      <c r="CD84" s="356">
        <v>0</v>
      </c>
      <c r="CE84" s="356">
        <f t="shared" si="28"/>
        <v>1730.72</v>
      </c>
    </row>
    <row r="85" spans="1:83" s="357" customFormat="1">
      <c r="A85" s="489" t="s">
        <v>891</v>
      </c>
      <c r="B85" s="354" t="s">
        <v>627</v>
      </c>
      <c r="C85" s="355" t="s">
        <v>46</v>
      </c>
      <c r="D85" s="355" t="s">
        <v>170</v>
      </c>
      <c r="E85" s="354">
        <v>2086</v>
      </c>
      <c r="F85" s="356">
        <v>2804685</v>
      </c>
      <c r="G85" s="356">
        <v>0</v>
      </c>
      <c r="H85" s="356">
        <v>50647</v>
      </c>
      <c r="I85" s="356">
        <v>0</v>
      </c>
      <c r="J85" s="356">
        <v>273230</v>
      </c>
      <c r="K85" s="356">
        <v>7700</v>
      </c>
      <c r="L85" s="356">
        <v>29055.19</v>
      </c>
      <c r="M85" s="356">
        <v>76282.92</v>
      </c>
      <c r="N85" s="356">
        <v>12810.54</v>
      </c>
      <c r="O85" s="356">
        <v>0</v>
      </c>
      <c r="P85" s="356">
        <v>856.54</v>
      </c>
      <c r="Q85" s="356">
        <v>0</v>
      </c>
      <c r="R85" s="356">
        <v>17500</v>
      </c>
      <c r="S85" s="356">
        <v>0</v>
      </c>
      <c r="T85" s="356">
        <v>89906</v>
      </c>
      <c r="U85" s="356">
        <f t="shared" si="15"/>
        <v>3362673.19</v>
      </c>
      <c r="V85" s="356">
        <v>1254511.6499999999</v>
      </c>
      <c r="W85" s="356">
        <v>0</v>
      </c>
      <c r="X85" s="356">
        <v>873438.93</v>
      </c>
      <c r="Y85" s="356">
        <v>80196.45</v>
      </c>
      <c r="Z85" s="356">
        <v>132308.24</v>
      </c>
      <c r="AA85" s="356">
        <v>0</v>
      </c>
      <c r="AB85" s="356">
        <v>143423.04000000001</v>
      </c>
      <c r="AC85" s="356">
        <v>17432</v>
      </c>
      <c r="AD85" s="356">
        <v>37358.51</v>
      </c>
      <c r="AE85" s="356">
        <v>18964.64</v>
      </c>
      <c r="AF85" s="356">
        <v>12478.07</v>
      </c>
      <c r="AG85" s="356">
        <v>82945.789999999994</v>
      </c>
      <c r="AH85" s="356">
        <v>6549.67</v>
      </c>
      <c r="AI85" s="356">
        <v>3416</v>
      </c>
      <c r="AJ85" s="356">
        <v>8007.06</v>
      </c>
      <c r="AK85" s="356">
        <v>32310.52</v>
      </c>
      <c r="AL85" s="356">
        <v>85577.87</v>
      </c>
      <c r="AM85" s="356">
        <v>15434.05</v>
      </c>
      <c r="AN85" s="356">
        <v>167739.37</v>
      </c>
      <c r="AO85" s="356">
        <v>43633.8</v>
      </c>
      <c r="AP85" s="356">
        <v>0</v>
      </c>
      <c r="AQ85" s="356">
        <v>71686.78</v>
      </c>
      <c r="AR85" s="356">
        <v>15141.03</v>
      </c>
      <c r="AS85" s="356">
        <v>0</v>
      </c>
      <c r="AT85" s="356">
        <v>160759.38</v>
      </c>
      <c r="AU85" s="356">
        <v>20639.47</v>
      </c>
      <c r="AV85" s="356">
        <v>25831.99</v>
      </c>
      <c r="AW85" s="356">
        <v>54497.2</v>
      </c>
      <c r="AX85" s="356">
        <v>0</v>
      </c>
      <c r="AY85" s="356">
        <v>24798</v>
      </c>
      <c r="AZ85" s="356">
        <f t="shared" si="16"/>
        <v>3389079.5100000002</v>
      </c>
      <c r="BA85" s="356">
        <f t="shared" si="17"/>
        <v>-26406.320000000298</v>
      </c>
      <c r="BB85" s="356">
        <v>102350.21</v>
      </c>
      <c r="BC85" s="356">
        <f t="shared" si="18"/>
        <v>75943.889999999708</v>
      </c>
      <c r="BD85" s="356">
        <v>0</v>
      </c>
      <c r="BE85" s="356">
        <v>0</v>
      </c>
      <c r="BF85" s="356">
        <f t="shared" si="19"/>
        <v>0</v>
      </c>
      <c r="BG85" s="356">
        <v>0</v>
      </c>
      <c r="BH85" s="356">
        <v>0</v>
      </c>
      <c r="BI85" s="356">
        <f t="shared" si="20"/>
        <v>0</v>
      </c>
      <c r="BJ85" s="356">
        <f t="shared" si="21"/>
        <v>0</v>
      </c>
      <c r="BK85" s="356">
        <v>0</v>
      </c>
      <c r="BL85" s="356">
        <f t="shared" si="22"/>
        <v>0</v>
      </c>
      <c r="BM85" s="356">
        <v>0</v>
      </c>
      <c r="BN85" s="356">
        <v>75943.89</v>
      </c>
      <c r="BO85" s="356">
        <v>0</v>
      </c>
      <c r="BP85" s="356">
        <f t="shared" si="23"/>
        <v>75943.89</v>
      </c>
      <c r="BQ85" s="356">
        <v>21244.54</v>
      </c>
      <c r="BR85" s="356">
        <v>0</v>
      </c>
      <c r="BS85" s="356">
        <v>24798</v>
      </c>
      <c r="BT85" s="356">
        <f t="shared" si="24"/>
        <v>46042.54</v>
      </c>
      <c r="BU85" s="356">
        <v>0</v>
      </c>
      <c r="BV85" s="356">
        <v>46042.54</v>
      </c>
      <c r="BW85" s="356">
        <v>0</v>
      </c>
      <c r="BX85" s="356">
        <v>0</v>
      </c>
      <c r="BY85" s="356">
        <f t="shared" si="25"/>
        <v>46042.54</v>
      </c>
      <c r="BZ85" s="356">
        <f t="shared" si="26"/>
        <v>0</v>
      </c>
      <c r="CA85" s="356">
        <v>10623.54</v>
      </c>
      <c r="CB85" s="356">
        <f t="shared" si="27"/>
        <v>10623.54</v>
      </c>
      <c r="CC85" s="356">
        <v>0</v>
      </c>
      <c r="CD85" s="356">
        <v>10623.54</v>
      </c>
      <c r="CE85" s="356">
        <f t="shared" si="28"/>
        <v>10623.54</v>
      </c>
    </row>
    <row r="86" spans="1:83" s="357" customFormat="1">
      <c r="A86" s="489" t="s">
        <v>891</v>
      </c>
      <c r="B86" s="354" t="s">
        <v>630</v>
      </c>
      <c r="C86" s="355" t="s">
        <v>49</v>
      </c>
      <c r="D86" s="355" t="s">
        <v>170</v>
      </c>
      <c r="E86" s="354">
        <v>3365</v>
      </c>
      <c r="F86" s="356">
        <v>1582759</v>
      </c>
      <c r="G86" s="356">
        <v>0</v>
      </c>
      <c r="H86" s="356">
        <v>24302</v>
      </c>
      <c r="I86" s="356">
        <v>0</v>
      </c>
      <c r="J86" s="356">
        <v>153039</v>
      </c>
      <c r="K86" s="356">
        <v>1500</v>
      </c>
      <c r="L86" s="356">
        <v>25094.36</v>
      </c>
      <c r="M86" s="356">
        <v>29724.73</v>
      </c>
      <c r="N86" s="356">
        <v>3602.79</v>
      </c>
      <c r="O86" s="356">
        <v>0</v>
      </c>
      <c r="P86" s="356">
        <v>885</v>
      </c>
      <c r="Q86" s="356">
        <v>12203.68</v>
      </c>
      <c r="R86" s="356">
        <v>0</v>
      </c>
      <c r="S86" s="356">
        <v>0</v>
      </c>
      <c r="T86" s="356">
        <v>66546</v>
      </c>
      <c r="U86" s="356">
        <f t="shared" si="15"/>
        <v>1899656.56</v>
      </c>
      <c r="V86" s="356">
        <v>882839.71</v>
      </c>
      <c r="W86" s="356">
        <v>0</v>
      </c>
      <c r="X86" s="356">
        <v>382757.93</v>
      </c>
      <c r="Y86" s="356">
        <v>47884.21</v>
      </c>
      <c r="Z86" s="356">
        <v>83539.839999999997</v>
      </c>
      <c r="AA86" s="356">
        <v>0</v>
      </c>
      <c r="AB86" s="356">
        <v>13495.1</v>
      </c>
      <c r="AC86" s="356">
        <v>647.41999999999996</v>
      </c>
      <c r="AD86" s="356">
        <v>14396.08</v>
      </c>
      <c r="AE86" s="356">
        <v>11840.87</v>
      </c>
      <c r="AF86" s="356">
        <v>8177.27</v>
      </c>
      <c r="AG86" s="356">
        <v>61457.1</v>
      </c>
      <c r="AH86" s="356">
        <v>5433.84</v>
      </c>
      <c r="AI86" s="356">
        <v>302.92</v>
      </c>
      <c r="AJ86" s="356">
        <v>9838</v>
      </c>
      <c r="AK86" s="356">
        <v>24907.200000000001</v>
      </c>
      <c r="AL86" s="356">
        <v>5676.46</v>
      </c>
      <c r="AM86" s="356">
        <v>8920</v>
      </c>
      <c r="AN86" s="356">
        <v>73228.679999999993</v>
      </c>
      <c r="AO86" s="356">
        <v>13991.14</v>
      </c>
      <c r="AP86" s="356">
        <v>0</v>
      </c>
      <c r="AQ86" s="356">
        <v>27632.23</v>
      </c>
      <c r="AR86" s="356">
        <v>8272.2800000000007</v>
      </c>
      <c r="AS86" s="356">
        <v>5038.96</v>
      </c>
      <c r="AT86" s="356">
        <v>118385.56</v>
      </c>
      <c r="AU86" s="356">
        <v>214.43</v>
      </c>
      <c r="AV86" s="356">
        <v>24836.33</v>
      </c>
      <c r="AW86" s="356">
        <v>31156.240000000002</v>
      </c>
      <c r="AX86" s="356">
        <v>0</v>
      </c>
      <c r="AY86" s="356">
        <v>0</v>
      </c>
      <c r="AZ86" s="356">
        <f t="shared" si="16"/>
        <v>1864869.8</v>
      </c>
      <c r="BA86" s="356">
        <f t="shared" si="17"/>
        <v>34786.760000000009</v>
      </c>
      <c r="BB86" s="356">
        <v>-9202.23</v>
      </c>
      <c r="BC86" s="356">
        <f t="shared" si="18"/>
        <v>25584.53000000001</v>
      </c>
      <c r="BD86" s="356">
        <v>1364</v>
      </c>
      <c r="BE86" s="356">
        <v>0</v>
      </c>
      <c r="BF86" s="356">
        <f t="shared" si="19"/>
        <v>1364</v>
      </c>
      <c r="BG86" s="356">
        <v>0</v>
      </c>
      <c r="BH86" s="356">
        <v>0</v>
      </c>
      <c r="BI86" s="356">
        <f t="shared" si="20"/>
        <v>0</v>
      </c>
      <c r="BJ86" s="356">
        <f t="shared" si="21"/>
        <v>1364</v>
      </c>
      <c r="BK86" s="356">
        <v>-1364.04</v>
      </c>
      <c r="BL86" s="356">
        <f t="shared" si="22"/>
        <v>-3.999999999996362E-2</v>
      </c>
      <c r="BM86" s="356">
        <v>0</v>
      </c>
      <c r="BN86" s="356">
        <v>25584.53</v>
      </c>
      <c r="BO86" s="356">
        <v>-0.04</v>
      </c>
      <c r="BP86" s="356">
        <f t="shared" si="23"/>
        <v>25584.489999999998</v>
      </c>
      <c r="BQ86" s="356">
        <v>0</v>
      </c>
      <c r="BR86" s="356">
        <v>0</v>
      </c>
      <c r="BS86" s="356">
        <v>0</v>
      </c>
      <c r="BT86" s="356">
        <f t="shared" si="24"/>
        <v>0</v>
      </c>
      <c r="BU86" s="356">
        <v>0</v>
      </c>
      <c r="BV86" s="356">
        <v>0</v>
      </c>
      <c r="BW86" s="356">
        <v>0</v>
      </c>
      <c r="BX86" s="356">
        <v>0</v>
      </c>
      <c r="BY86" s="356">
        <f t="shared" si="25"/>
        <v>0</v>
      </c>
      <c r="BZ86" s="356">
        <f t="shared" si="26"/>
        <v>0</v>
      </c>
      <c r="CA86" s="356">
        <v>0</v>
      </c>
      <c r="CB86" s="356">
        <f t="shared" si="27"/>
        <v>0</v>
      </c>
      <c r="CC86" s="356">
        <v>0</v>
      </c>
      <c r="CD86" s="356">
        <v>0</v>
      </c>
      <c r="CE86" s="356">
        <f t="shared" si="28"/>
        <v>0</v>
      </c>
    </row>
    <row r="87" spans="1:83" s="357" customFormat="1">
      <c r="A87" s="489" t="s">
        <v>891</v>
      </c>
      <c r="B87" s="354" t="s">
        <v>631</v>
      </c>
      <c r="C87" s="355" t="s">
        <v>50</v>
      </c>
      <c r="D87" s="355" t="s">
        <v>170</v>
      </c>
      <c r="E87" s="354">
        <v>5202</v>
      </c>
      <c r="F87" s="356">
        <v>1004443</v>
      </c>
      <c r="G87" s="356">
        <v>0</v>
      </c>
      <c r="H87" s="356">
        <v>29869</v>
      </c>
      <c r="I87" s="356">
        <v>0</v>
      </c>
      <c r="J87" s="356">
        <v>87947</v>
      </c>
      <c r="K87" s="356">
        <v>14202.32</v>
      </c>
      <c r="L87" s="356">
        <v>250</v>
      </c>
      <c r="M87" s="356">
        <v>9797.35</v>
      </c>
      <c r="N87" s="356">
        <v>3075.36</v>
      </c>
      <c r="O87" s="356">
        <v>7095</v>
      </c>
      <c r="P87" s="356">
        <v>630</v>
      </c>
      <c r="Q87" s="356">
        <v>8846.2099999999991</v>
      </c>
      <c r="R87" s="356">
        <v>7586.76</v>
      </c>
      <c r="S87" s="356">
        <v>0</v>
      </c>
      <c r="T87" s="356">
        <v>47819</v>
      </c>
      <c r="U87" s="356">
        <f t="shared" si="15"/>
        <v>1221561.0000000002</v>
      </c>
      <c r="V87" s="356">
        <v>510346.13</v>
      </c>
      <c r="W87" s="356">
        <v>0</v>
      </c>
      <c r="X87" s="356">
        <v>278973.53999999998</v>
      </c>
      <c r="Y87" s="356">
        <v>44780.31</v>
      </c>
      <c r="Z87" s="356">
        <v>63424.2</v>
      </c>
      <c r="AA87" s="356">
        <v>0</v>
      </c>
      <c r="AB87" s="356">
        <v>14154.81</v>
      </c>
      <c r="AC87" s="356">
        <v>1605</v>
      </c>
      <c r="AD87" s="356">
        <v>3874.25</v>
      </c>
      <c r="AE87" s="356">
        <v>17453.490000000002</v>
      </c>
      <c r="AF87" s="356">
        <v>2299.7199999999998</v>
      </c>
      <c r="AG87" s="356">
        <v>18691.66</v>
      </c>
      <c r="AH87" s="356">
        <v>700</v>
      </c>
      <c r="AI87" s="356">
        <v>455</v>
      </c>
      <c r="AJ87" s="356">
        <v>2031.92</v>
      </c>
      <c r="AK87" s="356">
        <v>22631.64</v>
      </c>
      <c r="AL87" s="356">
        <v>3201.18</v>
      </c>
      <c r="AM87" s="356">
        <v>7714.06</v>
      </c>
      <c r="AN87" s="356">
        <v>56223.24</v>
      </c>
      <c r="AO87" s="356">
        <v>4552.99</v>
      </c>
      <c r="AP87" s="356">
        <v>0</v>
      </c>
      <c r="AQ87" s="356">
        <v>25861.15</v>
      </c>
      <c r="AR87" s="356">
        <v>12916.54</v>
      </c>
      <c r="AS87" s="356">
        <v>0</v>
      </c>
      <c r="AT87" s="356">
        <v>69757.899999999994</v>
      </c>
      <c r="AU87" s="356">
        <v>8130</v>
      </c>
      <c r="AV87" s="356">
        <v>16415.36</v>
      </c>
      <c r="AW87" s="356">
        <v>35827.19</v>
      </c>
      <c r="AX87" s="356">
        <v>0</v>
      </c>
      <c r="AY87" s="356">
        <v>0</v>
      </c>
      <c r="AZ87" s="356">
        <f t="shared" si="16"/>
        <v>1222021.28</v>
      </c>
      <c r="BA87" s="356">
        <f t="shared" si="17"/>
        <v>-460.27999999979511</v>
      </c>
      <c r="BB87" s="356">
        <v>42545.86</v>
      </c>
      <c r="BC87" s="356">
        <f t="shared" si="18"/>
        <v>42085.580000000205</v>
      </c>
      <c r="BD87" s="356">
        <v>0</v>
      </c>
      <c r="BE87" s="356">
        <v>0</v>
      </c>
      <c r="BF87" s="356">
        <f t="shared" si="19"/>
        <v>0</v>
      </c>
      <c r="BG87" s="356">
        <v>0</v>
      </c>
      <c r="BH87" s="356">
        <v>0</v>
      </c>
      <c r="BI87" s="356">
        <f t="shared" si="20"/>
        <v>0</v>
      </c>
      <c r="BJ87" s="356">
        <f t="shared" si="21"/>
        <v>0</v>
      </c>
      <c r="BK87" s="356">
        <v>0</v>
      </c>
      <c r="BL87" s="356">
        <f t="shared" si="22"/>
        <v>0</v>
      </c>
      <c r="BM87" s="356">
        <v>0</v>
      </c>
      <c r="BN87" s="356">
        <v>42085.58</v>
      </c>
      <c r="BO87" s="356">
        <v>0</v>
      </c>
      <c r="BP87" s="356">
        <f t="shared" si="23"/>
        <v>42085.58</v>
      </c>
      <c r="BQ87" s="356">
        <v>6666.25</v>
      </c>
      <c r="BR87" s="356">
        <v>0</v>
      </c>
      <c r="BS87" s="356">
        <v>0</v>
      </c>
      <c r="BT87" s="356">
        <f t="shared" si="24"/>
        <v>6666.25</v>
      </c>
      <c r="BU87" s="356">
        <v>0</v>
      </c>
      <c r="BV87" s="356">
        <v>0</v>
      </c>
      <c r="BW87" s="356">
        <v>0</v>
      </c>
      <c r="BX87" s="356">
        <v>0</v>
      </c>
      <c r="BY87" s="356">
        <f t="shared" si="25"/>
        <v>0</v>
      </c>
      <c r="BZ87" s="356">
        <f t="shared" si="26"/>
        <v>6666.25</v>
      </c>
      <c r="CA87" s="356">
        <v>1.81</v>
      </c>
      <c r="CB87" s="356">
        <f t="shared" si="27"/>
        <v>6668.06</v>
      </c>
      <c r="CC87" s="356">
        <v>6668.06</v>
      </c>
      <c r="CD87" s="356">
        <v>0</v>
      </c>
      <c r="CE87" s="356">
        <f t="shared" si="28"/>
        <v>6668.06</v>
      </c>
    </row>
    <row r="88" spans="1:83" s="357" customFormat="1">
      <c r="A88" s="489" t="s">
        <v>891</v>
      </c>
      <c r="B88" s="354" t="s">
        <v>633</v>
      </c>
      <c r="C88" s="355" t="s">
        <v>51</v>
      </c>
      <c r="D88" s="355" t="s">
        <v>170</v>
      </c>
      <c r="E88" s="354">
        <v>2140</v>
      </c>
      <c r="F88" s="356">
        <v>1586832</v>
      </c>
      <c r="G88" s="356">
        <v>0</v>
      </c>
      <c r="H88" s="356">
        <v>29754</v>
      </c>
      <c r="I88" s="356">
        <v>0</v>
      </c>
      <c r="J88" s="356">
        <v>120718</v>
      </c>
      <c r="K88" s="356">
        <v>0</v>
      </c>
      <c r="L88" s="356">
        <v>0</v>
      </c>
      <c r="M88" s="356">
        <v>87819.68</v>
      </c>
      <c r="N88" s="356">
        <v>45585.75</v>
      </c>
      <c r="O88" s="356">
        <v>11875</v>
      </c>
      <c r="P88" s="356">
        <v>0</v>
      </c>
      <c r="Q88" s="356">
        <v>30574.03</v>
      </c>
      <c r="R88" s="356">
        <v>9622.14</v>
      </c>
      <c r="S88" s="356">
        <v>0</v>
      </c>
      <c r="T88" s="356">
        <v>84230</v>
      </c>
      <c r="U88" s="356">
        <f t="shared" si="15"/>
        <v>2007010.5999999999</v>
      </c>
      <c r="V88" s="356">
        <v>758918.9</v>
      </c>
      <c r="W88" s="356">
        <v>0</v>
      </c>
      <c r="X88" s="356">
        <v>376194.2</v>
      </c>
      <c r="Y88" s="356">
        <v>58645.4</v>
      </c>
      <c r="Z88" s="356">
        <v>90051.3</v>
      </c>
      <c r="AA88" s="356">
        <v>0</v>
      </c>
      <c r="AB88" s="356">
        <v>29035.98</v>
      </c>
      <c r="AC88" s="356">
        <v>9488.64</v>
      </c>
      <c r="AD88" s="356">
        <v>11432.94</v>
      </c>
      <c r="AE88" s="356">
        <v>22171.9</v>
      </c>
      <c r="AF88" s="356">
        <v>8157.76</v>
      </c>
      <c r="AG88" s="356">
        <v>8035.94</v>
      </c>
      <c r="AH88" s="356">
        <v>2354.11</v>
      </c>
      <c r="AI88" s="356">
        <v>5310.4</v>
      </c>
      <c r="AJ88" s="356">
        <v>6624.68</v>
      </c>
      <c r="AK88" s="356">
        <v>26871.94</v>
      </c>
      <c r="AL88" s="356">
        <v>20827.13</v>
      </c>
      <c r="AM88" s="356">
        <v>15855.65</v>
      </c>
      <c r="AN88" s="356">
        <v>106240.39</v>
      </c>
      <c r="AO88" s="356">
        <v>19450.66</v>
      </c>
      <c r="AP88" s="356">
        <v>0</v>
      </c>
      <c r="AQ88" s="356">
        <v>40577.660000000003</v>
      </c>
      <c r="AR88" s="356">
        <v>9965.4699999999993</v>
      </c>
      <c r="AS88" s="356">
        <v>19852.46</v>
      </c>
      <c r="AT88" s="356">
        <v>140316.69</v>
      </c>
      <c r="AU88" s="356">
        <v>85208.59</v>
      </c>
      <c r="AV88" s="356">
        <v>17470.57</v>
      </c>
      <c r="AW88" s="356">
        <v>41926.74</v>
      </c>
      <c r="AX88" s="356">
        <v>0</v>
      </c>
      <c r="AY88" s="356">
        <v>121737.86</v>
      </c>
      <c r="AZ88" s="356">
        <f t="shared" si="16"/>
        <v>2052723.9599999993</v>
      </c>
      <c r="BA88" s="356">
        <f t="shared" si="17"/>
        <v>-45713.359999999404</v>
      </c>
      <c r="BB88" s="356">
        <v>56715.32</v>
      </c>
      <c r="BC88" s="356">
        <f t="shared" si="18"/>
        <v>11001.960000000596</v>
      </c>
      <c r="BD88" s="356">
        <v>0</v>
      </c>
      <c r="BE88" s="356">
        <v>3000</v>
      </c>
      <c r="BF88" s="356">
        <f t="shared" si="19"/>
        <v>3000</v>
      </c>
      <c r="BG88" s="356">
        <v>0</v>
      </c>
      <c r="BH88" s="356">
        <v>3121.66</v>
      </c>
      <c r="BI88" s="356">
        <f t="shared" si="20"/>
        <v>3121.66</v>
      </c>
      <c r="BJ88" s="356">
        <f t="shared" si="21"/>
        <v>-121.65999999999985</v>
      </c>
      <c r="BK88" s="356">
        <v>674.54</v>
      </c>
      <c r="BL88" s="356">
        <f t="shared" si="22"/>
        <v>552.88000000000011</v>
      </c>
      <c r="BM88" s="356">
        <v>0</v>
      </c>
      <c r="BN88" s="356">
        <v>11001.96</v>
      </c>
      <c r="BO88" s="356">
        <v>552.88</v>
      </c>
      <c r="BP88" s="356">
        <f t="shared" si="23"/>
        <v>11554.839999999998</v>
      </c>
      <c r="BQ88" s="356">
        <v>8684.25</v>
      </c>
      <c r="BR88" s="356">
        <v>0</v>
      </c>
      <c r="BS88" s="356">
        <v>121737.86</v>
      </c>
      <c r="BT88" s="356">
        <f t="shared" si="24"/>
        <v>130422.11</v>
      </c>
      <c r="BU88" s="356">
        <v>0</v>
      </c>
      <c r="BV88" s="356">
        <v>124487.97</v>
      </c>
      <c r="BW88" s="356">
        <v>0</v>
      </c>
      <c r="BX88" s="356">
        <v>0</v>
      </c>
      <c r="BY88" s="356">
        <f t="shared" si="25"/>
        <v>124487.97</v>
      </c>
      <c r="BZ88" s="356">
        <f t="shared" si="26"/>
        <v>5934.1399999999994</v>
      </c>
      <c r="CA88" s="356">
        <v>-4484.6400000000003</v>
      </c>
      <c r="CB88" s="356">
        <f t="shared" si="27"/>
        <v>1449.4999999999991</v>
      </c>
      <c r="CC88" s="356">
        <v>1449.5</v>
      </c>
      <c r="CD88" s="356">
        <v>0</v>
      </c>
      <c r="CE88" s="356">
        <f t="shared" si="28"/>
        <v>1449.5</v>
      </c>
    </row>
    <row r="89" spans="1:83" s="357" customFormat="1">
      <c r="A89" s="489" t="s">
        <v>891</v>
      </c>
      <c r="B89" s="354" t="s">
        <v>634</v>
      </c>
      <c r="C89" s="355" t="s">
        <v>52</v>
      </c>
      <c r="D89" s="355" t="s">
        <v>170</v>
      </c>
      <c r="E89" s="354">
        <v>2174</v>
      </c>
      <c r="F89" s="356">
        <v>1558541</v>
      </c>
      <c r="G89" s="356">
        <v>0</v>
      </c>
      <c r="H89" s="356">
        <v>20933</v>
      </c>
      <c r="I89" s="356">
        <v>0</v>
      </c>
      <c r="J89" s="356">
        <v>65167</v>
      </c>
      <c r="K89" s="356">
        <v>4500</v>
      </c>
      <c r="L89" s="356">
        <v>2700</v>
      </c>
      <c r="M89" s="356">
        <v>55593.95</v>
      </c>
      <c r="N89" s="356">
        <v>1050.9100000000001</v>
      </c>
      <c r="O89" s="356">
        <v>6900</v>
      </c>
      <c r="P89" s="356">
        <v>750</v>
      </c>
      <c r="Q89" s="356">
        <v>22074.98</v>
      </c>
      <c r="R89" s="356">
        <v>9840.9</v>
      </c>
      <c r="S89" s="356">
        <v>0</v>
      </c>
      <c r="T89" s="356">
        <v>76850</v>
      </c>
      <c r="U89" s="356">
        <f t="shared" si="15"/>
        <v>1824901.7399999998</v>
      </c>
      <c r="V89" s="356">
        <v>785934.5</v>
      </c>
      <c r="W89" s="356">
        <v>0</v>
      </c>
      <c r="X89" s="356">
        <v>399086.81</v>
      </c>
      <c r="Y89" s="356">
        <v>73596.539999999994</v>
      </c>
      <c r="Z89" s="356">
        <v>61164.61</v>
      </c>
      <c r="AA89" s="356">
        <v>0</v>
      </c>
      <c r="AB89" s="356">
        <v>46845.5</v>
      </c>
      <c r="AC89" s="356">
        <v>6502.02</v>
      </c>
      <c r="AD89" s="356">
        <v>10493.68</v>
      </c>
      <c r="AE89" s="356">
        <v>22980.69</v>
      </c>
      <c r="AF89" s="356">
        <v>8049.2</v>
      </c>
      <c r="AG89" s="356">
        <v>11710.82</v>
      </c>
      <c r="AH89" s="356">
        <v>10042.81</v>
      </c>
      <c r="AI89" s="356">
        <v>2976.41</v>
      </c>
      <c r="AJ89" s="356">
        <v>4941.41</v>
      </c>
      <c r="AK89" s="356">
        <v>29020.98</v>
      </c>
      <c r="AL89" s="356">
        <v>22650.560000000001</v>
      </c>
      <c r="AM89" s="356">
        <v>12010.39</v>
      </c>
      <c r="AN89" s="356">
        <v>82974.25</v>
      </c>
      <c r="AO89" s="356">
        <v>29230.76</v>
      </c>
      <c r="AP89" s="356">
        <v>0</v>
      </c>
      <c r="AQ89" s="356">
        <v>12626</v>
      </c>
      <c r="AR89" s="356">
        <v>9200.8700000000008</v>
      </c>
      <c r="AS89" s="356">
        <v>11205.87</v>
      </c>
      <c r="AT89" s="356">
        <v>98579.78</v>
      </c>
      <c r="AU89" s="356">
        <v>45596.34</v>
      </c>
      <c r="AV89" s="356">
        <v>15186.16</v>
      </c>
      <c r="AW89" s="356">
        <v>46601.05</v>
      </c>
      <c r="AX89" s="356">
        <v>0</v>
      </c>
      <c r="AY89" s="356">
        <v>0</v>
      </c>
      <c r="AZ89" s="356">
        <f t="shared" si="16"/>
        <v>1859208.0100000002</v>
      </c>
      <c r="BA89" s="356">
        <f t="shared" si="17"/>
        <v>-34306.270000000484</v>
      </c>
      <c r="BB89" s="356">
        <v>46732.39</v>
      </c>
      <c r="BC89" s="356">
        <f t="shared" si="18"/>
        <v>12426.119999999515</v>
      </c>
      <c r="BD89" s="356">
        <v>0</v>
      </c>
      <c r="BE89" s="356">
        <v>0</v>
      </c>
      <c r="BF89" s="356">
        <f t="shared" si="19"/>
        <v>0</v>
      </c>
      <c r="BG89" s="356">
        <v>0</v>
      </c>
      <c r="BH89" s="356">
        <v>0</v>
      </c>
      <c r="BI89" s="356">
        <f t="shared" si="20"/>
        <v>0</v>
      </c>
      <c r="BJ89" s="356">
        <f t="shared" si="21"/>
        <v>0</v>
      </c>
      <c r="BK89" s="356">
        <v>0</v>
      </c>
      <c r="BL89" s="356">
        <f t="shared" si="22"/>
        <v>0</v>
      </c>
      <c r="BM89" s="356">
        <v>0</v>
      </c>
      <c r="BN89" s="356">
        <v>12426.12</v>
      </c>
      <c r="BO89" s="356">
        <v>0</v>
      </c>
      <c r="BP89" s="356">
        <f t="shared" si="23"/>
        <v>12426.12</v>
      </c>
      <c r="BQ89" s="356">
        <v>8780.35</v>
      </c>
      <c r="BR89" s="356">
        <v>0</v>
      </c>
      <c r="BS89" s="356">
        <v>0</v>
      </c>
      <c r="BT89" s="356">
        <f t="shared" si="24"/>
        <v>8780.35</v>
      </c>
      <c r="BU89" s="356">
        <v>0</v>
      </c>
      <c r="BV89" s="356">
        <v>13008.48</v>
      </c>
      <c r="BW89" s="356">
        <v>0</v>
      </c>
      <c r="BX89" s="356">
        <v>2790</v>
      </c>
      <c r="BY89" s="356">
        <f t="shared" si="25"/>
        <v>15798.48</v>
      </c>
      <c r="BZ89" s="356">
        <f t="shared" si="26"/>
        <v>-7018.1299999999992</v>
      </c>
      <c r="CA89" s="356">
        <v>14324.42</v>
      </c>
      <c r="CB89" s="356">
        <f t="shared" si="27"/>
        <v>7306.2900000000009</v>
      </c>
      <c r="CC89" s="356">
        <v>0</v>
      </c>
      <c r="CD89" s="356">
        <v>7306.29</v>
      </c>
      <c r="CE89" s="356">
        <f t="shared" si="28"/>
        <v>7306.29</v>
      </c>
    </row>
    <row r="90" spans="1:83" s="357" customFormat="1">
      <c r="A90" s="489" t="s">
        <v>891</v>
      </c>
      <c r="B90" s="354" t="s">
        <v>635</v>
      </c>
      <c r="C90" s="355" t="s">
        <v>53</v>
      </c>
      <c r="D90" s="355" t="s">
        <v>170</v>
      </c>
      <c r="E90" s="354">
        <v>2055</v>
      </c>
      <c r="F90" s="356">
        <v>1227213</v>
      </c>
      <c r="G90" s="356">
        <v>0</v>
      </c>
      <c r="H90" s="356">
        <v>7015</v>
      </c>
      <c r="I90" s="356">
        <v>0</v>
      </c>
      <c r="J90" s="356">
        <v>122645</v>
      </c>
      <c r="K90" s="356">
        <v>3700</v>
      </c>
      <c r="L90" s="356">
        <v>13487</v>
      </c>
      <c r="M90" s="356">
        <v>10820.26</v>
      </c>
      <c r="N90" s="356">
        <v>1798</v>
      </c>
      <c r="O90" s="356">
        <v>15966</v>
      </c>
      <c r="P90" s="356">
        <v>20000</v>
      </c>
      <c r="Q90" s="356">
        <v>500</v>
      </c>
      <c r="R90" s="356">
        <v>0</v>
      </c>
      <c r="S90" s="356">
        <v>0</v>
      </c>
      <c r="T90" s="356">
        <v>48286</v>
      </c>
      <c r="U90" s="356">
        <f t="shared" si="15"/>
        <v>1471430.26</v>
      </c>
      <c r="V90" s="356">
        <v>599148.63</v>
      </c>
      <c r="W90" s="356">
        <v>0</v>
      </c>
      <c r="X90" s="356">
        <v>377028.64</v>
      </c>
      <c r="Y90" s="356">
        <v>43159.28</v>
      </c>
      <c r="Z90" s="356">
        <v>43923.67</v>
      </c>
      <c r="AA90" s="356">
        <v>0</v>
      </c>
      <c r="AB90" s="356">
        <v>27356.76</v>
      </c>
      <c r="AC90" s="356">
        <v>3609.39</v>
      </c>
      <c r="AD90" s="356">
        <v>9796.59</v>
      </c>
      <c r="AE90" s="356">
        <v>18963.86</v>
      </c>
      <c r="AF90" s="356">
        <v>9115.51</v>
      </c>
      <c r="AG90" s="356">
        <v>10442.459999999999</v>
      </c>
      <c r="AH90" s="356">
        <v>161</v>
      </c>
      <c r="AI90" s="356">
        <v>2984.45</v>
      </c>
      <c r="AJ90" s="356">
        <v>3436.87</v>
      </c>
      <c r="AK90" s="356">
        <v>20848.07</v>
      </c>
      <c r="AL90" s="356">
        <v>22368</v>
      </c>
      <c r="AM90" s="356">
        <v>4889.74</v>
      </c>
      <c r="AN90" s="356">
        <v>69980.81</v>
      </c>
      <c r="AO90" s="356">
        <v>36777.31</v>
      </c>
      <c r="AP90" s="356">
        <v>0</v>
      </c>
      <c r="AQ90" s="356">
        <v>12801.98</v>
      </c>
      <c r="AR90" s="356">
        <v>11274.07</v>
      </c>
      <c r="AS90" s="356">
        <v>0</v>
      </c>
      <c r="AT90" s="356">
        <v>78389.91</v>
      </c>
      <c r="AU90" s="356">
        <v>22194.52</v>
      </c>
      <c r="AV90" s="356">
        <v>13444.2</v>
      </c>
      <c r="AW90" s="356">
        <v>38075.96</v>
      </c>
      <c r="AX90" s="356">
        <v>0</v>
      </c>
      <c r="AY90" s="356">
        <v>0</v>
      </c>
      <c r="AZ90" s="356">
        <f t="shared" si="16"/>
        <v>1480171.6800000002</v>
      </c>
      <c r="BA90" s="356">
        <f t="shared" si="17"/>
        <v>-8741.4200000001583</v>
      </c>
      <c r="BB90" s="356">
        <v>38753.949999999997</v>
      </c>
      <c r="BC90" s="356">
        <f t="shared" si="18"/>
        <v>30012.529999999839</v>
      </c>
      <c r="BD90" s="356">
        <v>0</v>
      </c>
      <c r="BE90" s="356">
        <v>0</v>
      </c>
      <c r="BF90" s="356">
        <f t="shared" si="19"/>
        <v>0</v>
      </c>
      <c r="BG90" s="356">
        <v>0</v>
      </c>
      <c r="BH90" s="356">
        <v>0</v>
      </c>
      <c r="BI90" s="356">
        <f t="shared" si="20"/>
        <v>0</v>
      </c>
      <c r="BJ90" s="356">
        <f t="shared" si="21"/>
        <v>0</v>
      </c>
      <c r="BK90" s="356">
        <v>0</v>
      </c>
      <c r="BL90" s="356">
        <f t="shared" si="22"/>
        <v>0</v>
      </c>
      <c r="BM90" s="356">
        <v>30012.53</v>
      </c>
      <c r="BN90" s="356">
        <v>0</v>
      </c>
      <c r="BO90" s="356">
        <v>0</v>
      </c>
      <c r="BP90" s="356">
        <f t="shared" si="23"/>
        <v>30012.53</v>
      </c>
      <c r="BQ90" s="356">
        <v>7442.5</v>
      </c>
      <c r="BR90" s="356">
        <v>0</v>
      </c>
      <c r="BS90" s="356">
        <v>0</v>
      </c>
      <c r="BT90" s="356">
        <f t="shared" si="24"/>
        <v>7442.5</v>
      </c>
      <c r="BU90" s="356">
        <v>0</v>
      </c>
      <c r="BV90" s="356">
        <v>20049.18</v>
      </c>
      <c r="BW90" s="356">
        <v>0</v>
      </c>
      <c r="BX90" s="356">
        <v>0</v>
      </c>
      <c r="BY90" s="356">
        <f t="shared" si="25"/>
        <v>20049.18</v>
      </c>
      <c r="BZ90" s="356">
        <f t="shared" si="26"/>
        <v>-12606.68</v>
      </c>
      <c r="CA90" s="356">
        <v>12637.89</v>
      </c>
      <c r="CB90" s="356">
        <f t="shared" si="27"/>
        <v>31.209999999999127</v>
      </c>
      <c r="CC90" s="356">
        <v>31.21</v>
      </c>
      <c r="CD90" s="356">
        <v>0</v>
      </c>
      <c r="CE90" s="356">
        <f t="shared" si="28"/>
        <v>31.21</v>
      </c>
    </row>
    <row r="91" spans="1:83" s="357" customFormat="1">
      <c r="A91" s="489" t="s">
        <v>891</v>
      </c>
      <c r="B91" s="354" t="s">
        <v>637</v>
      </c>
      <c r="C91" s="355" t="s">
        <v>55</v>
      </c>
      <c r="D91" s="355" t="s">
        <v>170</v>
      </c>
      <c r="E91" s="354">
        <v>3366</v>
      </c>
      <c r="F91" s="356">
        <v>955803</v>
      </c>
      <c r="G91" s="356">
        <v>0</v>
      </c>
      <c r="H91" s="356">
        <v>12577</v>
      </c>
      <c r="I91" s="356">
        <v>0</v>
      </c>
      <c r="J91" s="356">
        <v>82240</v>
      </c>
      <c r="K91" s="356">
        <v>0</v>
      </c>
      <c r="L91" s="356">
        <v>2600</v>
      </c>
      <c r="M91" s="356">
        <v>20229.75</v>
      </c>
      <c r="N91" s="356">
        <v>5156</v>
      </c>
      <c r="O91" s="356">
        <v>0</v>
      </c>
      <c r="P91" s="356">
        <v>0</v>
      </c>
      <c r="Q91" s="356">
        <v>12296.03</v>
      </c>
      <c r="R91" s="356">
        <v>4675.42</v>
      </c>
      <c r="S91" s="356">
        <v>0</v>
      </c>
      <c r="T91" s="356">
        <v>36864</v>
      </c>
      <c r="U91" s="356">
        <f t="shared" si="15"/>
        <v>1132441.2</v>
      </c>
      <c r="V91" s="356">
        <v>497737.97</v>
      </c>
      <c r="W91" s="356">
        <v>0</v>
      </c>
      <c r="X91" s="356">
        <v>221508.61</v>
      </c>
      <c r="Y91" s="356">
        <v>16178.7</v>
      </c>
      <c r="Z91" s="356">
        <v>56812.04</v>
      </c>
      <c r="AA91" s="356">
        <v>0</v>
      </c>
      <c r="AB91" s="356">
        <v>40396.699999999997</v>
      </c>
      <c r="AC91" s="356">
        <v>1913.82</v>
      </c>
      <c r="AD91" s="356">
        <v>5155.21</v>
      </c>
      <c r="AE91" s="356">
        <v>8682</v>
      </c>
      <c r="AF91" s="356">
        <v>4707.3900000000003</v>
      </c>
      <c r="AG91" s="356">
        <v>20158.849999999999</v>
      </c>
      <c r="AH91" s="356">
        <v>1649.08</v>
      </c>
      <c r="AI91" s="356">
        <v>24800.31</v>
      </c>
      <c r="AJ91" s="356">
        <v>2926.27</v>
      </c>
      <c r="AK91" s="356">
        <v>18996.82</v>
      </c>
      <c r="AL91" s="356">
        <v>2775.54</v>
      </c>
      <c r="AM91" s="356">
        <v>13943.1</v>
      </c>
      <c r="AN91" s="356">
        <v>43675.1</v>
      </c>
      <c r="AO91" s="356">
        <v>9967.93</v>
      </c>
      <c r="AP91" s="356">
        <v>0</v>
      </c>
      <c r="AQ91" s="356">
        <v>6907.01</v>
      </c>
      <c r="AR91" s="356">
        <v>4695.63</v>
      </c>
      <c r="AS91" s="356">
        <v>2366.46</v>
      </c>
      <c r="AT91" s="356">
        <v>67865.86</v>
      </c>
      <c r="AU91" s="356">
        <v>1247.6199999999999</v>
      </c>
      <c r="AV91" s="356">
        <v>8753.27</v>
      </c>
      <c r="AW91" s="356">
        <v>32524.26</v>
      </c>
      <c r="AX91" s="356">
        <v>0</v>
      </c>
      <c r="AY91" s="356">
        <v>5193.95</v>
      </c>
      <c r="AZ91" s="356">
        <f t="shared" si="16"/>
        <v>1121539.5</v>
      </c>
      <c r="BA91" s="356">
        <f t="shared" si="17"/>
        <v>10901.699999999953</v>
      </c>
      <c r="BB91" s="356">
        <v>17571.88</v>
      </c>
      <c r="BC91" s="356">
        <f t="shared" si="18"/>
        <v>28473.579999999954</v>
      </c>
      <c r="BD91" s="356">
        <v>0</v>
      </c>
      <c r="BE91" s="356">
        <v>0</v>
      </c>
      <c r="BF91" s="356">
        <f t="shared" si="19"/>
        <v>0</v>
      </c>
      <c r="BG91" s="356">
        <v>0</v>
      </c>
      <c r="BH91" s="356">
        <v>0</v>
      </c>
      <c r="BI91" s="356">
        <f t="shared" si="20"/>
        <v>0</v>
      </c>
      <c r="BJ91" s="356">
        <f t="shared" si="21"/>
        <v>0</v>
      </c>
      <c r="BK91" s="356">
        <v>0</v>
      </c>
      <c r="BL91" s="356">
        <f t="shared" si="22"/>
        <v>0</v>
      </c>
      <c r="BM91" s="356">
        <v>0</v>
      </c>
      <c r="BN91" s="356">
        <v>28473.58</v>
      </c>
      <c r="BO91" s="356">
        <v>0</v>
      </c>
      <c r="BP91" s="356">
        <f t="shared" si="23"/>
        <v>28473.58</v>
      </c>
      <c r="BQ91" s="356">
        <v>0</v>
      </c>
      <c r="BR91" s="356">
        <v>0</v>
      </c>
      <c r="BS91" s="356">
        <v>5193.95</v>
      </c>
      <c r="BT91" s="356">
        <f t="shared" si="24"/>
        <v>5193.95</v>
      </c>
      <c r="BU91" s="356">
        <v>0</v>
      </c>
      <c r="BV91" s="356">
        <v>5193.95</v>
      </c>
      <c r="BW91" s="356">
        <v>0</v>
      </c>
      <c r="BX91" s="356">
        <v>0</v>
      </c>
      <c r="BY91" s="356">
        <f t="shared" si="25"/>
        <v>5193.95</v>
      </c>
      <c r="BZ91" s="356">
        <f t="shared" si="26"/>
        <v>0</v>
      </c>
      <c r="CA91" s="356">
        <v>0</v>
      </c>
      <c r="CB91" s="356">
        <f t="shared" si="27"/>
        <v>0</v>
      </c>
      <c r="CC91" s="356">
        <v>0</v>
      </c>
      <c r="CD91" s="356">
        <v>0</v>
      </c>
      <c r="CE91" s="356">
        <f t="shared" si="28"/>
        <v>0</v>
      </c>
    </row>
    <row r="92" spans="1:83" s="357" customFormat="1">
      <c r="A92" s="489" t="s">
        <v>891</v>
      </c>
      <c r="B92" s="354" t="s">
        <v>642</v>
      </c>
      <c r="C92" s="355" t="s">
        <v>60</v>
      </c>
      <c r="D92" s="355" t="s">
        <v>170</v>
      </c>
      <c r="E92" s="354">
        <v>3333</v>
      </c>
      <c r="F92" s="356">
        <v>1007325</v>
      </c>
      <c r="G92" s="356">
        <v>0</v>
      </c>
      <c r="H92" s="356">
        <v>7323</v>
      </c>
      <c r="I92" s="356">
        <v>0</v>
      </c>
      <c r="J92" s="356">
        <v>69013</v>
      </c>
      <c r="K92" s="356">
        <v>0</v>
      </c>
      <c r="L92" s="356">
        <v>24883.97</v>
      </c>
      <c r="M92" s="356">
        <v>27038.69</v>
      </c>
      <c r="N92" s="356">
        <v>1938.67</v>
      </c>
      <c r="O92" s="356">
        <v>15</v>
      </c>
      <c r="P92" s="356">
        <v>0</v>
      </c>
      <c r="Q92" s="356">
        <v>0</v>
      </c>
      <c r="R92" s="356">
        <v>0</v>
      </c>
      <c r="S92" s="356">
        <v>0</v>
      </c>
      <c r="T92" s="356">
        <v>43250</v>
      </c>
      <c r="U92" s="356">
        <f t="shared" si="15"/>
        <v>1180787.3299999998</v>
      </c>
      <c r="V92" s="356">
        <v>472820.62</v>
      </c>
      <c r="W92" s="356">
        <v>0</v>
      </c>
      <c r="X92" s="356">
        <v>234274.17</v>
      </c>
      <c r="Y92" s="356">
        <v>41698.01</v>
      </c>
      <c r="Z92" s="356">
        <v>48375.86</v>
      </c>
      <c r="AA92" s="356">
        <v>0</v>
      </c>
      <c r="AB92" s="356">
        <v>26170.15</v>
      </c>
      <c r="AC92" s="356">
        <v>28.5</v>
      </c>
      <c r="AD92" s="356">
        <v>4232.24</v>
      </c>
      <c r="AE92" s="356">
        <v>13739.18</v>
      </c>
      <c r="AF92" s="356">
        <v>6677.51</v>
      </c>
      <c r="AG92" s="356">
        <v>17044.650000000001</v>
      </c>
      <c r="AH92" s="356">
        <v>3056.45</v>
      </c>
      <c r="AI92" s="356">
        <v>0</v>
      </c>
      <c r="AJ92" s="356">
        <v>2708.76</v>
      </c>
      <c r="AK92" s="356">
        <v>12538.32</v>
      </c>
      <c r="AL92" s="356">
        <v>2913.74</v>
      </c>
      <c r="AM92" s="356">
        <v>9399.5300000000007</v>
      </c>
      <c r="AN92" s="356">
        <v>66058.22</v>
      </c>
      <c r="AO92" s="356">
        <v>20650.98</v>
      </c>
      <c r="AP92" s="356">
        <v>0</v>
      </c>
      <c r="AQ92" s="356">
        <v>13461.77</v>
      </c>
      <c r="AR92" s="356">
        <v>6991.15</v>
      </c>
      <c r="AS92" s="356">
        <v>6388.5</v>
      </c>
      <c r="AT92" s="356">
        <v>85065.919999999998</v>
      </c>
      <c r="AU92" s="356">
        <v>6666.28</v>
      </c>
      <c r="AV92" s="356">
        <v>34444.629999999997</v>
      </c>
      <c r="AW92" s="356">
        <v>45627.09</v>
      </c>
      <c r="AX92" s="356">
        <v>0</v>
      </c>
      <c r="AY92" s="356">
        <v>0</v>
      </c>
      <c r="AZ92" s="356">
        <f t="shared" si="16"/>
        <v>1181032.23</v>
      </c>
      <c r="BA92" s="356">
        <f t="shared" si="17"/>
        <v>-244.9000000001397</v>
      </c>
      <c r="BB92" s="356">
        <v>64107.76</v>
      </c>
      <c r="BC92" s="356">
        <f t="shared" si="18"/>
        <v>63862.859999999862</v>
      </c>
      <c r="BD92" s="356">
        <v>0</v>
      </c>
      <c r="BE92" s="356">
        <v>0</v>
      </c>
      <c r="BF92" s="356">
        <f t="shared" si="19"/>
        <v>0</v>
      </c>
      <c r="BG92" s="356">
        <v>0</v>
      </c>
      <c r="BH92" s="356">
        <v>0</v>
      </c>
      <c r="BI92" s="356">
        <f t="shared" si="20"/>
        <v>0</v>
      </c>
      <c r="BJ92" s="356">
        <f t="shared" si="21"/>
        <v>0</v>
      </c>
      <c r="BK92" s="356">
        <v>0</v>
      </c>
      <c r="BL92" s="356">
        <f t="shared" si="22"/>
        <v>0</v>
      </c>
      <c r="BM92" s="356">
        <v>0</v>
      </c>
      <c r="BN92" s="356">
        <v>63862.86</v>
      </c>
      <c r="BO92" s="356">
        <v>0</v>
      </c>
      <c r="BP92" s="356">
        <f t="shared" si="23"/>
        <v>63862.86</v>
      </c>
      <c r="BQ92" s="356">
        <v>0</v>
      </c>
      <c r="BR92" s="356">
        <v>0</v>
      </c>
      <c r="BS92" s="356">
        <v>0</v>
      </c>
      <c r="BT92" s="356">
        <f t="shared" si="24"/>
        <v>0</v>
      </c>
      <c r="BU92" s="356">
        <v>0</v>
      </c>
      <c r="BV92" s="356">
        <v>0</v>
      </c>
      <c r="BW92" s="356">
        <v>0</v>
      </c>
      <c r="BX92" s="356">
        <v>0</v>
      </c>
      <c r="BY92" s="356">
        <f t="shared" si="25"/>
        <v>0</v>
      </c>
      <c r="BZ92" s="356">
        <f t="shared" si="26"/>
        <v>0</v>
      </c>
      <c r="CA92" s="356">
        <v>884.7</v>
      </c>
      <c r="CB92" s="356">
        <f t="shared" si="27"/>
        <v>884.7</v>
      </c>
      <c r="CC92" s="356">
        <v>0</v>
      </c>
      <c r="CD92" s="356">
        <v>884.7</v>
      </c>
      <c r="CE92" s="356">
        <f t="shared" si="28"/>
        <v>884.7</v>
      </c>
    </row>
    <row r="93" spans="1:83" s="357" customFormat="1">
      <c r="A93" s="489" t="s">
        <v>891</v>
      </c>
      <c r="B93" s="354" t="s">
        <v>643</v>
      </c>
      <c r="C93" s="355" t="s">
        <v>61</v>
      </c>
      <c r="D93" s="355" t="s">
        <v>170</v>
      </c>
      <c r="E93" s="354">
        <v>3373</v>
      </c>
      <c r="F93" s="356">
        <v>624307</v>
      </c>
      <c r="G93" s="356">
        <v>0</v>
      </c>
      <c r="H93" s="356">
        <v>12009</v>
      </c>
      <c r="I93" s="356">
        <v>0</v>
      </c>
      <c r="J93" s="356">
        <v>24647</v>
      </c>
      <c r="K93" s="356">
        <v>0</v>
      </c>
      <c r="L93" s="356">
        <v>0</v>
      </c>
      <c r="M93" s="356">
        <v>11117.24</v>
      </c>
      <c r="N93" s="356">
        <v>423.52</v>
      </c>
      <c r="O93" s="356">
        <v>0</v>
      </c>
      <c r="P93" s="356">
        <v>12178.26</v>
      </c>
      <c r="Q93" s="356">
        <v>2600</v>
      </c>
      <c r="R93" s="356">
        <v>1559.17</v>
      </c>
      <c r="S93" s="356">
        <v>0</v>
      </c>
      <c r="T93" s="356">
        <v>34229</v>
      </c>
      <c r="U93" s="356">
        <f t="shared" si="15"/>
        <v>723070.19000000006</v>
      </c>
      <c r="V93" s="356">
        <v>290526.57</v>
      </c>
      <c r="W93" s="356">
        <v>0</v>
      </c>
      <c r="X93" s="356">
        <v>133721.09</v>
      </c>
      <c r="Y93" s="356">
        <v>24554.99</v>
      </c>
      <c r="Z93" s="356">
        <v>22253.22</v>
      </c>
      <c r="AA93" s="356">
        <v>0</v>
      </c>
      <c r="AB93" s="356">
        <v>17000.87</v>
      </c>
      <c r="AC93" s="356">
        <v>1718.82</v>
      </c>
      <c r="AD93" s="356">
        <v>1433</v>
      </c>
      <c r="AE93" s="356">
        <v>4107.3999999999996</v>
      </c>
      <c r="AF93" s="356">
        <v>5357.23</v>
      </c>
      <c r="AG93" s="356">
        <v>2417.23</v>
      </c>
      <c r="AH93" s="356">
        <v>1323.14</v>
      </c>
      <c r="AI93" s="356">
        <v>2591.58</v>
      </c>
      <c r="AJ93" s="356">
        <v>4293.5</v>
      </c>
      <c r="AK93" s="356">
        <v>9859.5499999999993</v>
      </c>
      <c r="AL93" s="356">
        <v>1701.45</v>
      </c>
      <c r="AM93" s="356">
        <v>2715.99</v>
      </c>
      <c r="AN93" s="356">
        <v>42681.38</v>
      </c>
      <c r="AO93" s="356">
        <v>11700.54</v>
      </c>
      <c r="AP93" s="356">
        <v>0</v>
      </c>
      <c r="AQ93" s="356">
        <v>7877.42</v>
      </c>
      <c r="AR93" s="356">
        <v>3656.22</v>
      </c>
      <c r="AS93" s="356">
        <v>1949.02</v>
      </c>
      <c r="AT93" s="356">
        <v>34673.47</v>
      </c>
      <c r="AU93" s="356">
        <v>40791.43</v>
      </c>
      <c r="AV93" s="356">
        <v>9580.9699999999993</v>
      </c>
      <c r="AW93" s="356">
        <v>23954.69</v>
      </c>
      <c r="AX93" s="356">
        <v>0</v>
      </c>
      <c r="AY93" s="356">
        <v>7793.5</v>
      </c>
      <c r="AZ93" s="356">
        <f t="shared" si="16"/>
        <v>710234.27</v>
      </c>
      <c r="BA93" s="356">
        <f t="shared" si="17"/>
        <v>12835.920000000042</v>
      </c>
      <c r="BB93" s="356">
        <v>-5828.36</v>
      </c>
      <c r="BC93" s="356">
        <f t="shared" si="18"/>
        <v>7007.5600000000422</v>
      </c>
      <c r="BD93" s="356">
        <v>280</v>
      </c>
      <c r="BE93" s="356">
        <v>894.46</v>
      </c>
      <c r="BF93" s="356">
        <f t="shared" si="19"/>
        <v>1174.46</v>
      </c>
      <c r="BG93" s="356">
        <v>0</v>
      </c>
      <c r="BH93" s="356">
        <v>0</v>
      </c>
      <c r="BI93" s="356">
        <f t="shared" si="20"/>
        <v>0</v>
      </c>
      <c r="BJ93" s="356">
        <f t="shared" si="21"/>
        <v>1174.46</v>
      </c>
      <c r="BK93" s="356">
        <v>-894.46</v>
      </c>
      <c r="BL93" s="356">
        <f t="shared" si="22"/>
        <v>280</v>
      </c>
      <c r="BM93" s="356">
        <v>0</v>
      </c>
      <c r="BN93" s="356">
        <v>7007.56</v>
      </c>
      <c r="BO93" s="356">
        <v>280</v>
      </c>
      <c r="BP93" s="356">
        <f t="shared" si="23"/>
        <v>7287.56</v>
      </c>
      <c r="BQ93" s="356">
        <v>0</v>
      </c>
      <c r="BR93" s="356">
        <v>0</v>
      </c>
      <c r="BS93" s="356">
        <v>7793.5</v>
      </c>
      <c r="BT93" s="356">
        <f t="shared" si="24"/>
        <v>7793.5</v>
      </c>
      <c r="BU93" s="356">
        <v>7793.5</v>
      </c>
      <c r="BV93" s="356">
        <v>0</v>
      </c>
      <c r="BW93" s="356">
        <v>0</v>
      </c>
      <c r="BX93" s="356">
        <v>0</v>
      </c>
      <c r="BY93" s="356">
        <f t="shared" si="25"/>
        <v>7793.5</v>
      </c>
      <c r="BZ93" s="356">
        <f t="shared" si="26"/>
        <v>0</v>
      </c>
      <c r="CA93" s="356">
        <v>0</v>
      </c>
      <c r="CB93" s="356">
        <f t="shared" si="27"/>
        <v>0</v>
      </c>
      <c r="CC93" s="356">
        <v>0</v>
      </c>
      <c r="CD93" s="356">
        <v>0</v>
      </c>
      <c r="CE93" s="356">
        <f t="shared" si="28"/>
        <v>0</v>
      </c>
    </row>
    <row r="94" spans="1:83" s="357" customFormat="1">
      <c r="A94" s="489" t="s">
        <v>891</v>
      </c>
      <c r="B94" s="354" t="s">
        <v>767</v>
      </c>
      <c r="C94" s="355" t="s">
        <v>777</v>
      </c>
      <c r="D94" s="355" t="s">
        <v>171</v>
      </c>
      <c r="E94" s="354">
        <v>4023</v>
      </c>
      <c r="F94" s="356">
        <v>8282145.3099999996</v>
      </c>
      <c r="G94" s="356">
        <v>1944385.32</v>
      </c>
      <c r="H94" s="356">
        <v>49927.66</v>
      </c>
      <c r="I94" s="356">
        <v>0</v>
      </c>
      <c r="J94" s="356">
        <v>427379.71</v>
      </c>
      <c r="K94" s="356">
        <v>29532</v>
      </c>
      <c r="L94" s="356">
        <v>130829.39</v>
      </c>
      <c r="M94" s="356">
        <v>127150.63</v>
      </c>
      <c r="N94" s="356">
        <v>0</v>
      </c>
      <c r="O94" s="356">
        <v>0</v>
      </c>
      <c r="P94" s="356">
        <v>2250</v>
      </c>
      <c r="Q94" s="356">
        <v>135</v>
      </c>
      <c r="R94" s="356">
        <v>2407.77</v>
      </c>
      <c r="S94" s="356">
        <v>0</v>
      </c>
      <c r="T94" s="356">
        <v>0</v>
      </c>
      <c r="U94" s="356">
        <f t="shared" si="15"/>
        <v>10996142.790000001</v>
      </c>
      <c r="V94" s="356">
        <v>6055004.5199999996</v>
      </c>
      <c r="W94" s="356">
        <v>0</v>
      </c>
      <c r="X94" s="356">
        <v>1509874.85</v>
      </c>
      <c r="Y94" s="356">
        <v>417325.93</v>
      </c>
      <c r="Z94" s="356">
        <v>559925.74</v>
      </c>
      <c r="AA94" s="356">
        <v>0</v>
      </c>
      <c r="AB94" s="356">
        <v>23909.49</v>
      </c>
      <c r="AC94" s="356">
        <v>47286.06</v>
      </c>
      <c r="AD94" s="356">
        <v>22048.92</v>
      </c>
      <c r="AE94" s="356">
        <v>20233.5</v>
      </c>
      <c r="AF94" s="356">
        <v>28319.89</v>
      </c>
      <c r="AG94" s="356">
        <v>118643.41</v>
      </c>
      <c r="AH94" s="356">
        <v>19389.96</v>
      </c>
      <c r="AI94" s="356">
        <v>13088.99</v>
      </c>
      <c r="AJ94" s="356">
        <v>33927.360000000001</v>
      </c>
      <c r="AK94" s="356">
        <v>211282.25</v>
      </c>
      <c r="AL94" s="356">
        <v>44399</v>
      </c>
      <c r="AM94" s="356">
        <v>32107.26</v>
      </c>
      <c r="AN94" s="356">
        <v>322396.45</v>
      </c>
      <c r="AO94" s="356">
        <v>178474.84</v>
      </c>
      <c r="AP94" s="356">
        <v>247517.25</v>
      </c>
      <c r="AQ94" s="356">
        <v>73233.89</v>
      </c>
      <c r="AR94" s="356">
        <v>60037.45</v>
      </c>
      <c r="AS94" s="356">
        <v>44888.38</v>
      </c>
      <c r="AT94" s="356">
        <v>104275.08</v>
      </c>
      <c r="AU94" s="356">
        <v>598760.67000000004</v>
      </c>
      <c r="AV94" s="356">
        <v>29454.9</v>
      </c>
      <c r="AW94" s="356">
        <v>96549</v>
      </c>
      <c r="AX94" s="356">
        <v>0</v>
      </c>
      <c r="AY94" s="356">
        <v>0</v>
      </c>
      <c r="AZ94" s="356">
        <f t="shared" si="16"/>
        <v>10912355.040000001</v>
      </c>
      <c r="BA94" s="356">
        <f t="shared" si="17"/>
        <v>83787.75</v>
      </c>
      <c r="BB94" s="356">
        <v>-175188.41</v>
      </c>
      <c r="BC94" s="356">
        <f t="shared" si="18"/>
        <v>-91400.66</v>
      </c>
      <c r="BD94" s="356">
        <v>0</v>
      </c>
      <c r="BE94" s="356">
        <v>0</v>
      </c>
      <c r="BF94" s="356">
        <f t="shared" si="19"/>
        <v>0</v>
      </c>
      <c r="BG94" s="356">
        <v>0</v>
      </c>
      <c r="BH94" s="356">
        <v>0</v>
      </c>
      <c r="BI94" s="356">
        <f t="shared" si="20"/>
        <v>0</v>
      </c>
      <c r="BJ94" s="356">
        <f t="shared" si="21"/>
        <v>0</v>
      </c>
      <c r="BK94" s="356">
        <v>0</v>
      </c>
      <c r="BL94" s="356">
        <f t="shared" si="22"/>
        <v>0</v>
      </c>
      <c r="BM94" s="356">
        <v>0</v>
      </c>
      <c r="BN94" s="356">
        <v>-91400.66</v>
      </c>
      <c r="BO94" s="356">
        <v>0</v>
      </c>
      <c r="BP94" s="356">
        <f t="shared" si="23"/>
        <v>-91400.66</v>
      </c>
      <c r="BQ94" s="356">
        <v>0</v>
      </c>
      <c r="BR94" s="356">
        <v>0</v>
      </c>
      <c r="BS94" s="356">
        <v>0</v>
      </c>
      <c r="BT94" s="356">
        <f t="shared" si="24"/>
        <v>0</v>
      </c>
      <c r="BU94" s="356">
        <v>0</v>
      </c>
      <c r="BV94" s="356">
        <v>0</v>
      </c>
      <c r="BW94" s="356">
        <v>0</v>
      </c>
      <c r="BX94" s="356">
        <v>0</v>
      </c>
      <c r="BY94" s="356">
        <f t="shared" si="25"/>
        <v>0</v>
      </c>
      <c r="BZ94" s="356">
        <f t="shared" si="26"/>
        <v>0</v>
      </c>
      <c r="CA94" s="356">
        <v>0</v>
      </c>
      <c r="CB94" s="356">
        <f t="shared" si="27"/>
        <v>0</v>
      </c>
      <c r="CC94" s="356">
        <v>0</v>
      </c>
      <c r="CD94" s="356">
        <v>0</v>
      </c>
      <c r="CE94" s="356">
        <f t="shared" si="28"/>
        <v>0</v>
      </c>
    </row>
    <row r="95" spans="1:83" s="357" customFormat="1">
      <c r="A95" s="489" t="s">
        <v>891</v>
      </c>
      <c r="B95" s="354" t="s">
        <v>645</v>
      </c>
      <c r="C95" s="355" t="s">
        <v>63</v>
      </c>
      <c r="D95" s="355" t="s">
        <v>170</v>
      </c>
      <c r="E95" s="354">
        <v>3334</v>
      </c>
      <c r="F95" s="356">
        <v>951502</v>
      </c>
      <c r="G95" s="356">
        <v>0</v>
      </c>
      <c r="H95" s="356">
        <v>10004</v>
      </c>
      <c r="I95" s="356">
        <v>0</v>
      </c>
      <c r="J95" s="356">
        <v>98147</v>
      </c>
      <c r="K95" s="356">
        <v>0</v>
      </c>
      <c r="L95" s="356">
        <v>0</v>
      </c>
      <c r="M95" s="356">
        <v>6815.63</v>
      </c>
      <c r="N95" s="356">
        <v>3228.77</v>
      </c>
      <c r="O95" s="356">
        <v>0</v>
      </c>
      <c r="P95" s="356">
        <v>9540</v>
      </c>
      <c r="Q95" s="356">
        <v>0</v>
      </c>
      <c r="R95" s="356">
        <v>300</v>
      </c>
      <c r="S95" s="356">
        <v>0</v>
      </c>
      <c r="T95" s="356">
        <v>36937</v>
      </c>
      <c r="U95" s="356">
        <f t="shared" si="15"/>
        <v>1116474.3999999999</v>
      </c>
      <c r="V95" s="356">
        <v>383169.93</v>
      </c>
      <c r="W95" s="356">
        <v>0</v>
      </c>
      <c r="X95" s="356">
        <v>252085.4</v>
      </c>
      <c r="Y95" s="356">
        <v>41526.18</v>
      </c>
      <c r="Z95" s="356">
        <v>66733.539999999994</v>
      </c>
      <c r="AA95" s="356">
        <v>0</v>
      </c>
      <c r="AB95" s="356">
        <v>17485.3</v>
      </c>
      <c r="AC95" s="356">
        <v>2520.2399999999998</v>
      </c>
      <c r="AD95" s="356">
        <v>7997.68</v>
      </c>
      <c r="AE95" s="356">
        <v>10748.64</v>
      </c>
      <c r="AF95" s="356">
        <v>8777.68</v>
      </c>
      <c r="AG95" s="356">
        <v>33050.120000000003</v>
      </c>
      <c r="AH95" s="356">
        <v>13150.41</v>
      </c>
      <c r="AI95" s="356">
        <v>2149.33</v>
      </c>
      <c r="AJ95" s="356">
        <v>3739.71</v>
      </c>
      <c r="AK95" s="356">
        <v>16451.87</v>
      </c>
      <c r="AL95" s="356">
        <v>2745.17</v>
      </c>
      <c r="AM95" s="356">
        <v>6065.49</v>
      </c>
      <c r="AN95" s="356">
        <v>67316.12</v>
      </c>
      <c r="AO95" s="356">
        <v>20601.41</v>
      </c>
      <c r="AP95" s="356">
        <v>0</v>
      </c>
      <c r="AQ95" s="356">
        <v>9811.32</v>
      </c>
      <c r="AR95" s="356">
        <v>5460.8</v>
      </c>
      <c r="AS95" s="356">
        <v>0</v>
      </c>
      <c r="AT95" s="356">
        <v>64981.33</v>
      </c>
      <c r="AU95" s="356">
        <v>26500.62</v>
      </c>
      <c r="AV95" s="356">
        <v>18906.060000000001</v>
      </c>
      <c r="AW95" s="356">
        <v>30530.36</v>
      </c>
      <c r="AX95" s="356">
        <v>0</v>
      </c>
      <c r="AY95" s="356">
        <v>0</v>
      </c>
      <c r="AZ95" s="356">
        <f t="shared" si="16"/>
        <v>1112504.7100000004</v>
      </c>
      <c r="BA95" s="356">
        <f t="shared" si="17"/>
        <v>3969.6899999994785</v>
      </c>
      <c r="BB95" s="356">
        <v>52770.16</v>
      </c>
      <c r="BC95" s="356">
        <f t="shared" si="18"/>
        <v>56739.849999999482</v>
      </c>
      <c r="BD95" s="356">
        <v>0</v>
      </c>
      <c r="BE95" s="356">
        <v>0</v>
      </c>
      <c r="BF95" s="356">
        <f t="shared" si="19"/>
        <v>0</v>
      </c>
      <c r="BG95" s="356">
        <v>0</v>
      </c>
      <c r="BH95" s="356">
        <v>0</v>
      </c>
      <c r="BI95" s="356">
        <f t="shared" si="20"/>
        <v>0</v>
      </c>
      <c r="BJ95" s="356">
        <f t="shared" si="21"/>
        <v>0</v>
      </c>
      <c r="BK95" s="356">
        <v>0</v>
      </c>
      <c r="BL95" s="356">
        <f t="shared" si="22"/>
        <v>0</v>
      </c>
      <c r="BM95" s="356">
        <v>0</v>
      </c>
      <c r="BN95" s="356">
        <v>56739.85</v>
      </c>
      <c r="BO95" s="356">
        <v>0</v>
      </c>
      <c r="BP95" s="356">
        <f t="shared" si="23"/>
        <v>56739.85</v>
      </c>
      <c r="BQ95" s="356">
        <v>0</v>
      </c>
      <c r="BR95" s="356">
        <v>0</v>
      </c>
      <c r="BS95" s="356">
        <v>0</v>
      </c>
      <c r="BT95" s="356">
        <f t="shared" si="24"/>
        <v>0</v>
      </c>
      <c r="BU95" s="356">
        <v>0</v>
      </c>
      <c r="BV95" s="356">
        <v>0</v>
      </c>
      <c r="BW95" s="356">
        <v>0</v>
      </c>
      <c r="BX95" s="356">
        <v>0</v>
      </c>
      <c r="BY95" s="356">
        <f t="shared" si="25"/>
        <v>0</v>
      </c>
      <c r="BZ95" s="356">
        <f t="shared" si="26"/>
        <v>0</v>
      </c>
      <c r="CA95" s="356">
        <v>0</v>
      </c>
      <c r="CB95" s="356">
        <f t="shared" si="27"/>
        <v>0</v>
      </c>
      <c r="CC95" s="356">
        <v>0</v>
      </c>
      <c r="CD95" s="356">
        <v>0</v>
      </c>
      <c r="CE95" s="356">
        <f t="shared" si="28"/>
        <v>0</v>
      </c>
    </row>
    <row r="96" spans="1:83" s="357" customFormat="1">
      <c r="A96" s="489" t="s">
        <v>891</v>
      </c>
      <c r="B96" s="354" t="s">
        <v>646</v>
      </c>
      <c r="C96" s="355" t="s">
        <v>64</v>
      </c>
      <c r="D96" s="355" t="s">
        <v>170</v>
      </c>
      <c r="E96" s="354">
        <v>3335</v>
      </c>
      <c r="F96" s="356">
        <v>1799898</v>
      </c>
      <c r="G96" s="356">
        <v>0</v>
      </c>
      <c r="H96" s="356">
        <v>17910</v>
      </c>
      <c r="I96" s="356">
        <v>0</v>
      </c>
      <c r="J96" s="356">
        <v>159731</v>
      </c>
      <c r="K96" s="356">
        <v>0</v>
      </c>
      <c r="L96" s="356">
        <v>515</v>
      </c>
      <c r="M96" s="356">
        <v>22029.67</v>
      </c>
      <c r="N96" s="356">
        <v>2713.45</v>
      </c>
      <c r="O96" s="356">
        <v>14655</v>
      </c>
      <c r="P96" s="356">
        <v>9909.15</v>
      </c>
      <c r="Q96" s="356">
        <v>12610.15</v>
      </c>
      <c r="R96" s="356">
        <v>0</v>
      </c>
      <c r="S96" s="356">
        <v>0</v>
      </c>
      <c r="T96" s="356">
        <v>58031</v>
      </c>
      <c r="U96" s="356">
        <f t="shared" si="15"/>
        <v>2098002.42</v>
      </c>
      <c r="V96" s="356">
        <v>847175.59</v>
      </c>
      <c r="W96" s="356">
        <v>0</v>
      </c>
      <c r="X96" s="356">
        <v>418004.45</v>
      </c>
      <c r="Y96" s="356">
        <v>56985.11</v>
      </c>
      <c r="Z96" s="356">
        <v>109161.38</v>
      </c>
      <c r="AA96" s="356">
        <v>0</v>
      </c>
      <c r="AB96" s="356">
        <v>52598.02</v>
      </c>
      <c r="AC96" s="356">
        <v>8743.5499999999993</v>
      </c>
      <c r="AD96" s="356">
        <v>7519.73</v>
      </c>
      <c r="AE96" s="356">
        <v>21391.78</v>
      </c>
      <c r="AF96" s="356">
        <v>8301.4599999999991</v>
      </c>
      <c r="AG96" s="356">
        <v>19167.060000000001</v>
      </c>
      <c r="AH96" s="356">
        <v>10040.48</v>
      </c>
      <c r="AI96" s="356">
        <v>6660.16</v>
      </c>
      <c r="AJ96" s="356">
        <v>6803.28</v>
      </c>
      <c r="AK96" s="356">
        <v>27476.07</v>
      </c>
      <c r="AL96" s="356">
        <v>4504.1099999999997</v>
      </c>
      <c r="AM96" s="356">
        <v>17792.53</v>
      </c>
      <c r="AN96" s="356">
        <v>85294.45</v>
      </c>
      <c r="AO96" s="356">
        <v>36064.53</v>
      </c>
      <c r="AP96" s="356">
        <v>0</v>
      </c>
      <c r="AQ96" s="356">
        <v>9725.5300000000007</v>
      </c>
      <c r="AR96" s="356">
        <v>9857.23</v>
      </c>
      <c r="AS96" s="356">
        <v>0</v>
      </c>
      <c r="AT96" s="356">
        <v>91285.34</v>
      </c>
      <c r="AU96" s="356">
        <v>72338.38</v>
      </c>
      <c r="AV96" s="356">
        <v>82428.320000000007</v>
      </c>
      <c r="AW96" s="356">
        <v>49408.77</v>
      </c>
      <c r="AX96" s="356">
        <v>0</v>
      </c>
      <c r="AY96" s="356">
        <v>80105.5</v>
      </c>
      <c r="AZ96" s="356">
        <f t="shared" si="16"/>
        <v>2138832.8100000005</v>
      </c>
      <c r="BA96" s="356">
        <f t="shared" si="17"/>
        <v>-40830.390000000596</v>
      </c>
      <c r="BB96" s="356">
        <v>89444.53</v>
      </c>
      <c r="BC96" s="356">
        <f t="shared" si="18"/>
        <v>48614.139999999403</v>
      </c>
      <c r="BD96" s="356">
        <v>0</v>
      </c>
      <c r="BE96" s="356">
        <v>0</v>
      </c>
      <c r="BF96" s="356">
        <f t="shared" si="19"/>
        <v>0</v>
      </c>
      <c r="BG96" s="356">
        <v>0</v>
      </c>
      <c r="BH96" s="356">
        <v>0</v>
      </c>
      <c r="BI96" s="356">
        <f t="shared" si="20"/>
        <v>0</v>
      </c>
      <c r="BJ96" s="356">
        <f t="shared" si="21"/>
        <v>0</v>
      </c>
      <c r="BK96" s="356">
        <v>0</v>
      </c>
      <c r="BL96" s="356">
        <f t="shared" si="22"/>
        <v>0</v>
      </c>
      <c r="BM96" s="356">
        <v>0</v>
      </c>
      <c r="BN96" s="356">
        <v>48614.14</v>
      </c>
      <c r="BO96" s="356">
        <v>0</v>
      </c>
      <c r="BP96" s="356">
        <f t="shared" si="23"/>
        <v>48614.14</v>
      </c>
      <c r="BQ96" s="356">
        <v>0</v>
      </c>
      <c r="BR96" s="356">
        <v>0</v>
      </c>
      <c r="BS96" s="356">
        <v>80105.5</v>
      </c>
      <c r="BT96" s="356">
        <f t="shared" si="24"/>
        <v>80105.5</v>
      </c>
      <c r="BU96" s="356">
        <v>0</v>
      </c>
      <c r="BV96" s="356">
        <v>80105.5</v>
      </c>
      <c r="BW96" s="356">
        <v>0</v>
      </c>
      <c r="BX96" s="356">
        <v>0</v>
      </c>
      <c r="BY96" s="356">
        <f t="shared" si="25"/>
        <v>80105.5</v>
      </c>
      <c r="BZ96" s="356">
        <f t="shared" si="26"/>
        <v>0</v>
      </c>
      <c r="CA96" s="356">
        <v>0</v>
      </c>
      <c r="CB96" s="356">
        <f t="shared" si="27"/>
        <v>0</v>
      </c>
      <c r="CC96" s="356">
        <v>0</v>
      </c>
      <c r="CD96" s="356">
        <v>0</v>
      </c>
      <c r="CE96" s="356">
        <f t="shared" si="28"/>
        <v>0</v>
      </c>
    </row>
    <row r="97" spans="1:83" s="357" customFormat="1">
      <c r="A97" s="489" t="s">
        <v>891</v>
      </c>
      <c r="B97" s="354" t="s">
        <v>647</v>
      </c>
      <c r="C97" s="355" t="s">
        <v>65</v>
      </c>
      <c r="D97" s="355" t="s">
        <v>170</v>
      </c>
      <c r="E97" s="354">
        <v>3354</v>
      </c>
      <c r="F97" s="356">
        <v>955218</v>
      </c>
      <c r="G97" s="356">
        <v>0</v>
      </c>
      <c r="H97" s="356">
        <v>28408</v>
      </c>
      <c r="I97" s="356">
        <v>0</v>
      </c>
      <c r="J97" s="356">
        <v>40855</v>
      </c>
      <c r="K97" s="356">
        <v>17125</v>
      </c>
      <c r="L97" s="356">
        <v>500</v>
      </c>
      <c r="M97" s="356">
        <v>67196.98</v>
      </c>
      <c r="N97" s="356">
        <v>21658.98</v>
      </c>
      <c r="O97" s="356">
        <v>5820</v>
      </c>
      <c r="P97" s="356">
        <v>363.75</v>
      </c>
      <c r="Q97" s="356">
        <v>16050.47</v>
      </c>
      <c r="R97" s="356">
        <v>15951.75</v>
      </c>
      <c r="S97" s="356">
        <v>0</v>
      </c>
      <c r="T97" s="356">
        <v>42627</v>
      </c>
      <c r="U97" s="356">
        <f t="shared" si="15"/>
        <v>1211774.93</v>
      </c>
      <c r="V97" s="356">
        <v>480692.18</v>
      </c>
      <c r="W97" s="356">
        <v>0</v>
      </c>
      <c r="X97" s="356">
        <v>268253.44</v>
      </c>
      <c r="Y97" s="356">
        <v>46505.06</v>
      </c>
      <c r="Z97" s="356">
        <v>57247.68</v>
      </c>
      <c r="AA97" s="356">
        <v>0</v>
      </c>
      <c r="AB97" s="356">
        <v>25259.86</v>
      </c>
      <c r="AC97" s="356">
        <v>917.46</v>
      </c>
      <c r="AD97" s="356">
        <v>11253.78</v>
      </c>
      <c r="AE97" s="356">
        <v>14638.71</v>
      </c>
      <c r="AF97" s="356">
        <v>4374.6099999999997</v>
      </c>
      <c r="AG97" s="356">
        <v>9939.0400000000009</v>
      </c>
      <c r="AH97" s="356">
        <v>16556.009999999998</v>
      </c>
      <c r="AI97" s="356">
        <v>3550.14</v>
      </c>
      <c r="AJ97" s="356">
        <v>17612.990000000002</v>
      </c>
      <c r="AK97" s="356">
        <v>45874.97</v>
      </c>
      <c r="AL97" s="356">
        <v>2618.13</v>
      </c>
      <c r="AM97" s="356">
        <v>9493.82</v>
      </c>
      <c r="AN97" s="356">
        <v>43554.49</v>
      </c>
      <c r="AO97" s="356">
        <v>26460.7</v>
      </c>
      <c r="AP97" s="356">
        <v>0</v>
      </c>
      <c r="AQ97" s="356">
        <v>13131.77</v>
      </c>
      <c r="AR97" s="356">
        <v>5721.26</v>
      </c>
      <c r="AS97" s="356">
        <v>10901.02</v>
      </c>
      <c r="AT97" s="356">
        <v>37265.21</v>
      </c>
      <c r="AU97" s="356">
        <v>1500</v>
      </c>
      <c r="AV97" s="356">
        <v>28111.85</v>
      </c>
      <c r="AW97" s="356">
        <v>38346.6</v>
      </c>
      <c r="AX97" s="356">
        <v>0</v>
      </c>
      <c r="AY97" s="356">
        <v>0</v>
      </c>
      <c r="AZ97" s="356">
        <f t="shared" si="16"/>
        <v>1219780.78</v>
      </c>
      <c r="BA97" s="356">
        <f t="shared" si="17"/>
        <v>-8005.8500000000931</v>
      </c>
      <c r="BB97" s="356">
        <v>14272.42</v>
      </c>
      <c r="BC97" s="356">
        <f t="shared" si="18"/>
        <v>6266.5699999999069</v>
      </c>
      <c r="BD97" s="356">
        <v>0</v>
      </c>
      <c r="BE97" s="356">
        <v>11568.85</v>
      </c>
      <c r="BF97" s="356">
        <f t="shared" si="19"/>
        <v>11568.85</v>
      </c>
      <c r="BG97" s="356">
        <v>17276.55</v>
      </c>
      <c r="BH97" s="356">
        <v>2397.3000000000002</v>
      </c>
      <c r="BI97" s="356">
        <f t="shared" si="20"/>
        <v>19673.849999999999</v>
      </c>
      <c r="BJ97" s="356">
        <f t="shared" si="21"/>
        <v>-8104.9999999999982</v>
      </c>
      <c r="BK97" s="356">
        <v>13733.8</v>
      </c>
      <c r="BL97" s="356">
        <f t="shared" si="22"/>
        <v>5628.8000000000011</v>
      </c>
      <c r="BM97" s="356">
        <v>0</v>
      </c>
      <c r="BN97" s="356">
        <v>6266.57</v>
      </c>
      <c r="BO97" s="356">
        <v>5628.8</v>
      </c>
      <c r="BP97" s="356">
        <f t="shared" si="23"/>
        <v>11895.369999999999</v>
      </c>
      <c r="BQ97" s="356">
        <v>0</v>
      </c>
      <c r="BR97" s="356">
        <v>0</v>
      </c>
      <c r="BS97" s="356">
        <v>0</v>
      </c>
      <c r="BT97" s="356">
        <f t="shared" si="24"/>
        <v>0</v>
      </c>
      <c r="BU97" s="356">
        <v>0</v>
      </c>
      <c r="BV97" s="356">
        <v>0</v>
      </c>
      <c r="BW97" s="356">
        <v>0</v>
      </c>
      <c r="BX97" s="356">
        <v>0</v>
      </c>
      <c r="BY97" s="356">
        <f t="shared" si="25"/>
        <v>0</v>
      </c>
      <c r="BZ97" s="356">
        <f t="shared" si="26"/>
        <v>0</v>
      </c>
      <c r="CA97" s="356">
        <v>0</v>
      </c>
      <c r="CB97" s="356">
        <f t="shared" si="27"/>
        <v>0</v>
      </c>
      <c r="CC97" s="356">
        <v>0</v>
      </c>
      <c r="CD97" s="356">
        <v>0</v>
      </c>
      <c r="CE97" s="356">
        <f t="shared" si="28"/>
        <v>0</v>
      </c>
    </row>
    <row r="98" spans="1:83" s="357" customFormat="1">
      <c r="A98" s="489" t="s">
        <v>891</v>
      </c>
      <c r="B98" s="354" t="s">
        <v>648</v>
      </c>
      <c r="C98" s="355" t="s">
        <v>96</v>
      </c>
      <c r="D98" s="355" t="s">
        <v>169</v>
      </c>
      <c r="E98" s="354">
        <v>1010</v>
      </c>
      <c r="F98" s="356">
        <v>1042127.25</v>
      </c>
      <c r="G98" s="356">
        <v>0</v>
      </c>
      <c r="H98" s="356">
        <v>13335</v>
      </c>
      <c r="I98" s="356">
        <v>0</v>
      </c>
      <c r="J98" s="356">
        <v>2767</v>
      </c>
      <c r="K98" s="356">
        <v>46510.91</v>
      </c>
      <c r="L98" s="356">
        <v>428496.04</v>
      </c>
      <c r="M98" s="356">
        <v>161516</v>
      </c>
      <c r="N98" s="356">
        <v>38690.550000000003</v>
      </c>
      <c r="O98" s="356">
        <v>0</v>
      </c>
      <c r="P98" s="356">
        <v>0</v>
      </c>
      <c r="Q98" s="356">
        <v>0</v>
      </c>
      <c r="R98" s="356">
        <v>0</v>
      </c>
      <c r="S98" s="356">
        <v>0</v>
      </c>
      <c r="T98" s="356">
        <v>0</v>
      </c>
      <c r="U98" s="356">
        <f t="shared" si="15"/>
        <v>1733442.75</v>
      </c>
      <c r="V98" s="356">
        <v>324598.90000000002</v>
      </c>
      <c r="W98" s="356">
        <v>0</v>
      </c>
      <c r="X98" s="356">
        <v>213583.78</v>
      </c>
      <c r="Y98" s="356">
        <v>55418.16</v>
      </c>
      <c r="Z98" s="356">
        <v>195126.31</v>
      </c>
      <c r="AA98" s="356">
        <v>51859</v>
      </c>
      <c r="AB98" s="356">
        <v>34182.76</v>
      </c>
      <c r="AC98" s="356">
        <v>19404.759999999998</v>
      </c>
      <c r="AD98" s="356">
        <v>7316.16</v>
      </c>
      <c r="AE98" s="356">
        <v>0</v>
      </c>
      <c r="AF98" s="356">
        <v>4235.12</v>
      </c>
      <c r="AG98" s="356">
        <v>26463.81</v>
      </c>
      <c r="AH98" s="356">
        <v>1422.6</v>
      </c>
      <c r="AI98" s="356">
        <v>0</v>
      </c>
      <c r="AJ98" s="356">
        <v>4969.1499999999996</v>
      </c>
      <c r="AK98" s="356">
        <v>17809.88</v>
      </c>
      <c r="AL98" s="356">
        <v>23922.03</v>
      </c>
      <c r="AM98" s="356">
        <v>42872.27</v>
      </c>
      <c r="AN98" s="356">
        <v>29174.13</v>
      </c>
      <c r="AO98" s="356">
        <v>22344.18</v>
      </c>
      <c r="AP98" s="356">
        <v>0</v>
      </c>
      <c r="AQ98" s="356">
        <v>43874.59</v>
      </c>
      <c r="AR98" s="356">
        <v>3634.85</v>
      </c>
      <c r="AS98" s="356">
        <v>11672.98</v>
      </c>
      <c r="AT98" s="356">
        <v>25795.32</v>
      </c>
      <c r="AU98" s="356">
        <v>19.079999999999998</v>
      </c>
      <c r="AV98" s="356">
        <v>23771.93</v>
      </c>
      <c r="AW98" s="356">
        <v>163990.94</v>
      </c>
      <c r="AX98" s="356">
        <v>0</v>
      </c>
      <c r="AY98" s="356">
        <v>0</v>
      </c>
      <c r="AZ98" s="356">
        <f t="shared" si="16"/>
        <v>1347462.6900000004</v>
      </c>
      <c r="BA98" s="356">
        <f t="shared" si="17"/>
        <v>385980.05999999959</v>
      </c>
      <c r="BB98" s="356">
        <v>644293.54</v>
      </c>
      <c r="BC98" s="356">
        <f t="shared" si="18"/>
        <v>1030273.5999999996</v>
      </c>
      <c r="BD98" s="356">
        <v>0</v>
      </c>
      <c r="BE98" s="356">
        <v>281798.99</v>
      </c>
      <c r="BF98" s="356">
        <f t="shared" si="19"/>
        <v>281798.99</v>
      </c>
      <c r="BG98" s="356">
        <v>496633.76</v>
      </c>
      <c r="BH98" s="356">
        <v>68080.09</v>
      </c>
      <c r="BI98" s="356">
        <f t="shared" si="20"/>
        <v>564713.85</v>
      </c>
      <c r="BJ98" s="356">
        <f t="shared" si="21"/>
        <v>-282914.86</v>
      </c>
      <c r="BK98" s="356">
        <v>-446467.45</v>
      </c>
      <c r="BL98" s="356">
        <f t="shared" si="22"/>
        <v>-729382.31</v>
      </c>
      <c r="BM98" s="356">
        <v>0</v>
      </c>
      <c r="BN98" s="356">
        <v>1030273.6</v>
      </c>
      <c r="BO98" s="356">
        <v>-729382.31</v>
      </c>
      <c r="BP98" s="356">
        <f t="shared" si="23"/>
        <v>300891.28999999992</v>
      </c>
      <c r="BQ98" s="356">
        <v>5633.5</v>
      </c>
      <c r="BR98" s="356">
        <v>0</v>
      </c>
      <c r="BS98" s="356">
        <v>0</v>
      </c>
      <c r="BT98" s="356">
        <f t="shared" si="24"/>
        <v>5633.5</v>
      </c>
      <c r="BU98" s="356">
        <v>0</v>
      </c>
      <c r="BV98" s="356">
        <v>0</v>
      </c>
      <c r="BW98" s="356">
        <v>0</v>
      </c>
      <c r="BX98" s="356">
        <v>0</v>
      </c>
      <c r="BY98" s="356">
        <f t="shared" si="25"/>
        <v>0</v>
      </c>
      <c r="BZ98" s="356">
        <f t="shared" si="26"/>
        <v>5633.5</v>
      </c>
      <c r="CA98" s="356">
        <v>10.47</v>
      </c>
      <c r="CB98" s="356">
        <f t="shared" si="27"/>
        <v>5643.97</v>
      </c>
      <c r="CC98" s="356">
        <v>0</v>
      </c>
      <c r="CD98" s="356">
        <v>5643.97</v>
      </c>
      <c r="CE98" s="356">
        <f t="shared" si="28"/>
        <v>5643.97</v>
      </c>
    </row>
    <row r="99" spans="1:83" s="357" customFormat="1">
      <c r="A99" s="489" t="s">
        <v>891</v>
      </c>
      <c r="B99" s="354" t="s">
        <v>649</v>
      </c>
      <c r="C99" s="355" t="s">
        <v>97</v>
      </c>
      <c r="D99" s="355" t="s">
        <v>170</v>
      </c>
      <c r="E99" s="354">
        <v>3351</v>
      </c>
      <c r="F99" s="356">
        <v>926755</v>
      </c>
      <c r="G99" s="356">
        <v>0</v>
      </c>
      <c r="H99" s="356">
        <v>5268</v>
      </c>
      <c r="I99" s="356">
        <v>0</v>
      </c>
      <c r="J99" s="356">
        <v>50490</v>
      </c>
      <c r="K99" s="356">
        <v>100</v>
      </c>
      <c r="L99" s="356">
        <v>455.42</v>
      </c>
      <c r="M99" s="356">
        <v>28455.7</v>
      </c>
      <c r="N99" s="356">
        <v>47.38</v>
      </c>
      <c r="O99" s="356">
        <v>2700</v>
      </c>
      <c r="P99" s="356">
        <v>0</v>
      </c>
      <c r="Q99" s="356">
        <v>7346.76</v>
      </c>
      <c r="R99" s="356">
        <v>15918.87</v>
      </c>
      <c r="S99" s="356">
        <v>0</v>
      </c>
      <c r="T99" s="356">
        <v>39346</v>
      </c>
      <c r="U99" s="356">
        <f t="shared" si="15"/>
        <v>1076883.1299999999</v>
      </c>
      <c r="V99" s="356">
        <v>458092.04</v>
      </c>
      <c r="W99" s="356">
        <v>0</v>
      </c>
      <c r="X99" s="356">
        <v>219300.49</v>
      </c>
      <c r="Y99" s="356">
        <v>46843.75</v>
      </c>
      <c r="Z99" s="356">
        <v>54932.52</v>
      </c>
      <c r="AA99" s="356">
        <v>0</v>
      </c>
      <c r="AB99" s="356">
        <v>17232.36</v>
      </c>
      <c r="AC99" s="356">
        <v>1533.59</v>
      </c>
      <c r="AD99" s="356">
        <v>20970.13</v>
      </c>
      <c r="AE99" s="356">
        <v>11573.71</v>
      </c>
      <c r="AF99" s="356">
        <v>4365.79</v>
      </c>
      <c r="AG99" s="356">
        <v>11371.95</v>
      </c>
      <c r="AH99" s="356">
        <v>1241.5999999999999</v>
      </c>
      <c r="AI99" s="356">
        <v>218.47</v>
      </c>
      <c r="AJ99" s="356">
        <v>6967.75</v>
      </c>
      <c r="AK99" s="356">
        <v>13891.14</v>
      </c>
      <c r="AL99" s="356">
        <v>2562.65</v>
      </c>
      <c r="AM99" s="356">
        <v>10072.049999999999</v>
      </c>
      <c r="AN99" s="356">
        <v>57144.09</v>
      </c>
      <c r="AO99" s="356">
        <v>22188.6</v>
      </c>
      <c r="AP99" s="356">
        <v>0</v>
      </c>
      <c r="AQ99" s="356">
        <v>24055.05</v>
      </c>
      <c r="AR99" s="356">
        <v>6662.53</v>
      </c>
      <c r="AS99" s="356">
        <v>1131.0999999999999</v>
      </c>
      <c r="AT99" s="356">
        <v>46038.28</v>
      </c>
      <c r="AU99" s="356">
        <v>8862.32</v>
      </c>
      <c r="AV99" s="356">
        <v>24537.03</v>
      </c>
      <c r="AW99" s="356">
        <v>19210.32</v>
      </c>
      <c r="AX99" s="356">
        <v>0</v>
      </c>
      <c r="AY99" s="356">
        <v>0</v>
      </c>
      <c r="AZ99" s="356">
        <f t="shared" si="16"/>
        <v>1090999.31</v>
      </c>
      <c r="BA99" s="356">
        <f t="shared" si="17"/>
        <v>-14116.180000000168</v>
      </c>
      <c r="BB99" s="356">
        <v>17056.060000000001</v>
      </c>
      <c r="BC99" s="356">
        <f t="shared" si="18"/>
        <v>2939.8799999998337</v>
      </c>
      <c r="BD99" s="356">
        <v>0</v>
      </c>
      <c r="BE99" s="356">
        <v>224582.05</v>
      </c>
      <c r="BF99" s="356">
        <f t="shared" si="19"/>
        <v>224582.05</v>
      </c>
      <c r="BG99" s="356">
        <v>0</v>
      </c>
      <c r="BH99" s="356">
        <v>268428.38</v>
      </c>
      <c r="BI99" s="356">
        <f t="shared" si="20"/>
        <v>268428.38</v>
      </c>
      <c r="BJ99" s="356">
        <f t="shared" si="21"/>
        <v>-43846.330000000016</v>
      </c>
      <c r="BK99" s="356">
        <v>71596.62</v>
      </c>
      <c r="BL99" s="356">
        <f t="shared" si="22"/>
        <v>27750.289999999979</v>
      </c>
      <c r="BM99" s="356">
        <v>0</v>
      </c>
      <c r="BN99" s="356">
        <v>2939.88</v>
      </c>
      <c r="BO99" s="356">
        <v>27750.29</v>
      </c>
      <c r="BP99" s="356">
        <f t="shared" si="23"/>
        <v>30690.170000000002</v>
      </c>
      <c r="BQ99" s="356">
        <v>0</v>
      </c>
      <c r="BR99" s="356">
        <v>0</v>
      </c>
      <c r="BS99" s="356">
        <v>0</v>
      </c>
      <c r="BT99" s="356">
        <f t="shared" si="24"/>
        <v>0</v>
      </c>
      <c r="BU99" s="356">
        <v>0</v>
      </c>
      <c r="BV99" s="356">
        <v>0</v>
      </c>
      <c r="BW99" s="356">
        <v>0</v>
      </c>
      <c r="BX99" s="356">
        <v>0</v>
      </c>
      <c r="BY99" s="356">
        <f t="shared" si="25"/>
        <v>0</v>
      </c>
      <c r="BZ99" s="356">
        <f t="shared" si="26"/>
        <v>0</v>
      </c>
      <c r="CA99" s="356">
        <v>24.28</v>
      </c>
      <c r="CB99" s="356">
        <f t="shared" si="27"/>
        <v>24.28</v>
      </c>
      <c r="CC99" s="356">
        <v>0</v>
      </c>
      <c r="CD99" s="356">
        <v>24.28</v>
      </c>
      <c r="CE99" s="356">
        <f t="shared" si="28"/>
        <v>24.28</v>
      </c>
    </row>
    <row r="100" spans="1:83" s="357" customFormat="1">
      <c r="A100" s="489" t="s">
        <v>891</v>
      </c>
      <c r="B100" s="354" t="s">
        <v>653</v>
      </c>
      <c r="C100" s="355" t="s">
        <v>102</v>
      </c>
      <c r="D100" s="355" t="s">
        <v>170</v>
      </c>
      <c r="E100" s="354">
        <v>3367</v>
      </c>
      <c r="F100" s="356">
        <v>821140</v>
      </c>
      <c r="G100" s="356">
        <v>0</v>
      </c>
      <c r="H100" s="356">
        <v>11989</v>
      </c>
      <c r="I100" s="356">
        <v>0</v>
      </c>
      <c r="J100" s="356">
        <v>14360</v>
      </c>
      <c r="K100" s="356">
        <v>0</v>
      </c>
      <c r="L100" s="356">
        <v>150</v>
      </c>
      <c r="M100" s="356">
        <v>5726.97</v>
      </c>
      <c r="N100" s="356">
        <v>960.09</v>
      </c>
      <c r="O100" s="356">
        <v>1620</v>
      </c>
      <c r="P100" s="356">
        <v>2475.29</v>
      </c>
      <c r="Q100" s="356">
        <v>8064.3</v>
      </c>
      <c r="R100" s="356">
        <v>1220</v>
      </c>
      <c r="S100" s="356">
        <v>0</v>
      </c>
      <c r="T100" s="356">
        <v>54703</v>
      </c>
      <c r="U100" s="356">
        <f t="shared" si="15"/>
        <v>922408.65</v>
      </c>
      <c r="V100" s="356">
        <v>414837.26</v>
      </c>
      <c r="W100" s="356">
        <v>0</v>
      </c>
      <c r="X100" s="356">
        <v>183218.74</v>
      </c>
      <c r="Y100" s="356">
        <v>28053.03</v>
      </c>
      <c r="Z100" s="356">
        <v>43196.959999999999</v>
      </c>
      <c r="AA100" s="356">
        <v>0</v>
      </c>
      <c r="AB100" s="356">
        <v>14876.64</v>
      </c>
      <c r="AC100" s="356">
        <v>1522</v>
      </c>
      <c r="AD100" s="356">
        <v>13499.08</v>
      </c>
      <c r="AE100" s="356">
        <v>12331.62</v>
      </c>
      <c r="AF100" s="356">
        <v>4203.54</v>
      </c>
      <c r="AG100" s="356">
        <v>16411.419999999998</v>
      </c>
      <c r="AH100" s="356">
        <v>2254.86</v>
      </c>
      <c r="AI100" s="356">
        <v>1485.97</v>
      </c>
      <c r="AJ100" s="356">
        <v>4257.92</v>
      </c>
      <c r="AK100" s="356">
        <v>16915.59</v>
      </c>
      <c r="AL100" s="356">
        <v>3432.35</v>
      </c>
      <c r="AM100" s="356">
        <v>3905.05</v>
      </c>
      <c r="AN100" s="356">
        <v>27541.63</v>
      </c>
      <c r="AO100" s="356">
        <v>15531.84</v>
      </c>
      <c r="AP100" s="356">
        <v>0</v>
      </c>
      <c r="AQ100" s="356">
        <v>14100.79</v>
      </c>
      <c r="AR100" s="356">
        <v>4409.22</v>
      </c>
      <c r="AS100" s="356">
        <v>0</v>
      </c>
      <c r="AT100" s="356">
        <v>49383.51</v>
      </c>
      <c r="AU100" s="356">
        <v>4151.2</v>
      </c>
      <c r="AV100" s="356">
        <v>30831.63</v>
      </c>
      <c r="AW100" s="356">
        <v>15506.62</v>
      </c>
      <c r="AX100" s="356">
        <v>0</v>
      </c>
      <c r="AY100" s="356">
        <v>0</v>
      </c>
      <c r="AZ100" s="356">
        <f t="shared" si="16"/>
        <v>925858.47</v>
      </c>
      <c r="BA100" s="356">
        <f t="shared" si="17"/>
        <v>-3449.8199999999488</v>
      </c>
      <c r="BB100" s="356">
        <v>40241.99</v>
      </c>
      <c r="BC100" s="356">
        <f t="shared" si="18"/>
        <v>36792.170000000049</v>
      </c>
      <c r="BD100" s="356">
        <v>38176.75</v>
      </c>
      <c r="BE100" s="356">
        <v>0</v>
      </c>
      <c r="BF100" s="356">
        <f t="shared" si="19"/>
        <v>38176.75</v>
      </c>
      <c r="BG100" s="356">
        <v>0</v>
      </c>
      <c r="BH100" s="356">
        <v>38176.75</v>
      </c>
      <c r="BI100" s="356">
        <f t="shared" si="20"/>
        <v>38176.75</v>
      </c>
      <c r="BJ100" s="356">
        <f t="shared" si="21"/>
        <v>0</v>
      </c>
      <c r="BK100" s="356">
        <v>0</v>
      </c>
      <c r="BL100" s="356">
        <f t="shared" si="22"/>
        <v>0</v>
      </c>
      <c r="BM100" s="356">
        <v>0</v>
      </c>
      <c r="BN100" s="356">
        <v>36792.17</v>
      </c>
      <c r="BO100" s="356">
        <v>0</v>
      </c>
      <c r="BP100" s="356">
        <f t="shared" si="23"/>
        <v>36792.17</v>
      </c>
      <c r="BQ100" s="356">
        <v>6840</v>
      </c>
      <c r="BR100" s="356">
        <v>0</v>
      </c>
      <c r="BS100" s="356">
        <v>0</v>
      </c>
      <c r="BT100" s="356">
        <f t="shared" si="24"/>
        <v>6840</v>
      </c>
      <c r="BU100" s="356">
        <v>0</v>
      </c>
      <c r="BV100" s="356">
        <v>0</v>
      </c>
      <c r="BW100" s="356">
        <v>6840</v>
      </c>
      <c r="BX100" s="356">
        <v>0</v>
      </c>
      <c r="BY100" s="356">
        <f t="shared" si="25"/>
        <v>6840</v>
      </c>
      <c r="BZ100" s="356">
        <f t="shared" si="26"/>
        <v>0</v>
      </c>
      <c r="CA100" s="356">
        <v>0</v>
      </c>
      <c r="CB100" s="356">
        <f t="shared" si="27"/>
        <v>0</v>
      </c>
      <c r="CC100" s="356">
        <v>0</v>
      </c>
      <c r="CD100" s="356">
        <v>0</v>
      </c>
      <c r="CE100" s="356">
        <f t="shared" si="28"/>
        <v>0</v>
      </c>
    </row>
    <row r="101" spans="1:83" s="357" customFormat="1">
      <c r="A101" s="489" t="s">
        <v>891</v>
      </c>
      <c r="B101" s="354" t="s">
        <v>654</v>
      </c>
      <c r="C101" s="355" t="s">
        <v>103</v>
      </c>
      <c r="D101" s="355" t="s">
        <v>170</v>
      </c>
      <c r="E101" s="354">
        <v>3338</v>
      </c>
      <c r="F101" s="356">
        <v>1538543</v>
      </c>
      <c r="G101" s="356">
        <v>0</v>
      </c>
      <c r="H101" s="356">
        <v>17208</v>
      </c>
      <c r="I101" s="356">
        <v>0</v>
      </c>
      <c r="J101" s="356">
        <v>146139</v>
      </c>
      <c r="K101" s="356">
        <v>100</v>
      </c>
      <c r="L101" s="356">
        <v>5000</v>
      </c>
      <c r="M101" s="356">
        <v>6437.52</v>
      </c>
      <c r="N101" s="356">
        <v>1433.54</v>
      </c>
      <c r="O101" s="356">
        <v>4000</v>
      </c>
      <c r="P101" s="356">
        <v>3073.72</v>
      </c>
      <c r="Q101" s="356">
        <v>5022.5</v>
      </c>
      <c r="R101" s="356">
        <v>0</v>
      </c>
      <c r="S101" s="356">
        <v>0</v>
      </c>
      <c r="T101" s="356">
        <v>51005</v>
      </c>
      <c r="U101" s="356">
        <f t="shared" si="15"/>
        <v>1777962.28</v>
      </c>
      <c r="V101" s="356">
        <v>731745.96</v>
      </c>
      <c r="W101" s="356">
        <v>0</v>
      </c>
      <c r="X101" s="356">
        <v>375738.11</v>
      </c>
      <c r="Y101" s="356">
        <v>30685.58</v>
      </c>
      <c r="Z101" s="356">
        <v>57099.06</v>
      </c>
      <c r="AA101" s="356">
        <v>0</v>
      </c>
      <c r="AB101" s="356">
        <v>18535.98</v>
      </c>
      <c r="AC101" s="356">
        <v>658.2</v>
      </c>
      <c r="AD101" s="356">
        <v>15937.56</v>
      </c>
      <c r="AE101" s="356">
        <v>18864.77</v>
      </c>
      <c r="AF101" s="356">
        <v>7153.93</v>
      </c>
      <c r="AG101" s="356">
        <v>21875.49</v>
      </c>
      <c r="AH101" s="356">
        <v>2222.5</v>
      </c>
      <c r="AI101" s="356">
        <v>35860.699999999997</v>
      </c>
      <c r="AJ101" s="356">
        <v>7222.89</v>
      </c>
      <c r="AK101" s="356">
        <v>21532.21</v>
      </c>
      <c r="AL101" s="356">
        <v>4095.19</v>
      </c>
      <c r="AM101" s="356">
        <v>8347.9599999999991</v>
      </c>
      <c r="AN101" s="356">
        <v>63666.93</v>
      </c>
      <c r="AO101" s="356">
        <v>17444.73</v>
      </c>
      <c r="AP101" s="356">
        <v>0</v>
      </c>
      <c r="AQ101" s="356">
        <v>13538.97</v>
      </c>
      <c r="AR101" s="356">
        <v>9389.5300000000007</v>
      </c>
      <c r="AS101" s="356">
        <v>0</v>
      </c>
      <c r="AT101" s="356">
        <v>96199.02</v>
      </c>
      <c r="AU101" s="356">
        <v>79254.210000000006</v>
      </c>
      <c r="AV101" s="356">
        <v>50110.23</v>
      </c>
      <c r="AW101" s="356">
        <v>43412.86</v>
      </c>
      <c r="AX101" s="356">
        <v>0</v>
      </c>
      <c r="AY101" s="356">
        <v>9709.77</v>
      </c>
      <c r="AZ101" s="356">
        <f t="shared" si="16"/>
        <v>1740302.3399999996</v>
      </c>
      <c r="BA101" s="356">
        <f t="shared" si="17"/>
        <v>37659.94000000041</v>
      </c>
      <c r="BB101" s="356">
        <v>58664.480000000003</v>
      </c>
      <c r="BC101" s="356">
        <f t="shared" si="18"/>
        <v>96324.42000000042</v>
      </c>
      <c r="BD101" s="356">
        <v>0</v>
      </c>
      <c r="BE101" s="356">
        <v>0</v>
      </c>
      <c r="BF101" s="356">
        <f t="shared" si="19"/>
        <v>0</v>
      </c>
      <c r="BG101" s="356">
        <v>0</v>
      </c>
      <c r="BH101" s="356">
        <v>0</v>
      </c>
      <c r="BI101" s="356">
        <f t="shared" si="20"/>
        <v>0</v>
      </c>
      <c r="BJ101" s="356">
        <f t="shared" si="21"/>
        <v>0</v>
      </c>
      <c r="BK101" s="356">
        <v>0</v>
      </c>
      <c r="BL101" s="356">
        <f t="shared" si="22"/>
        <v>0</v>
      </c>
      <c r="BM101" s="356">
        <v>0</v>
      </c>
      <c r="BN101" s="356">
        <v>96324.42</v>
      </c>
      <c r="BO101" s="356">
        <v>0</v>
      </c>
      <c r="BP101" s="356">
        <f t="shared" si="23"/>
        <v>96324.42</v>
      </c>
      <c r="BQ101" s="356">
        <v>0</v>
      </c>
      <c r="BR101" s="356">
        <v>0</v>
      </c>
      <c r="BS101" s="356">
        <v>9709.77</v>
      </c>
      <c r="BT101" s="356">
        <f t="shared" si="24"/>
        <v>9709.77</v>
      </c>
      <c r="BU101" s="356">
        <v>0</v>
      </c>
      <c r="BV101" s="356">
        <v>9709.77</v>
      </c>
      <c r="BW101" s="356">
        <v>0</v>
      </c>
      <c r="BX101" s="356">
        <v>0</v>
      </c>
      <c r="BY101" s="356">
        <f t="shared" si="25"/>
        <v>9709.77</v>
      </c>
      <c r="BZ101" s="356">
        <f t="shared" si="26"/>
        <v>0</v>
      </c>
      <c r="CA101" s="356">
        <v>0</v>
      </c>
      <c r="CB101" s="356">
        <f t="shared" si="27"/>
        <v>0</v>
      </c>
      <c r="CC101" s="356">
        <v>0</v>
      </c>
      <c r="CD101" s="356">
        <v>0</v>
      </c>
      <c r="CE101" s="356">
        <f t="shared" si="28"/>
        <v>0</v>
      </c>
    </row>
    <row r="102" spans="1:83" s="357" customFormat="1">
      <c r="A102" s="489" t="s">
        <v>891</v>
      </c>
      <c r="B102" s="354" t="s">
        <v>657</v>
      </c>
      <c r="C102" s="355" t="s">
        <v>105</v>
      </c>
      <c r="D102" s="355" t="s">
        <v>170</v>
      </c>
      <c r="E102" s="354">
        <v>3021</v>
      </c>
      <c r="F102" s="356">
        <v>930881</v>
      </c>
      <c r="G102" s="356">
        <v>0</v>
      </c>
      <c r="H102" s="356">
        <v>12780</v>
      </c>
      <c r="I102" s="356">
        <v>0</v>
      </c>
      <c r="J102" s="356">
        <v>79280</v>
      </c>
      <c r="K102" s="356">
        <v>300</v>
      </c>
      <c r="L102" s="356">
        <v>0</v>
      </c>
      <c r="M102" s="356">
        <v>63480.800000000003</v>
      </c>
      <c r="N102" s="356">
        <v>2284.87</v>
      </c>
      <c r="O102" s="356">
        <v>1440</v>
      </c>
      <c r="P102" s="356">
        <v>0</v>
      </c>
      <c r="Q102" s="356">
        <v>10556.89</v>
      </c>
      <c r="R102" s="356">
        <v>12500</v>
      </c>
      <c r="S102" s="356">
        <v>0</v>
      </c>
      <c r="T102" s="356">
        <v>38762</v>
      </c>
      <c r="U102" s="356">
        <f t="shared" si="15"/>
        <v>1152265.56</v>
      </c>
      <c r="V102" s="356">
        <v>526652.38</v>
      </c>
      <c r="W102" s="356">
        <v>0</v>
      </c>
      <c r="X102" s="356">
        <v>188074.72</v>
      </c>
      <c r="Y102" s="356">
        <v>37890.300000000003</v>
      </c>
      <c r="Z102" s="356">
        <v>74575.08</v>
      </c>
      <c r="AA102" s="356">
        <v>0</v>
      </c>
      <c r="AB102" s="356">
        <v>14629.93</v>
      </c>
      <c r="AC102" s="356">
        <v>10570.52</v>
      </c>
      <c r="AD102" s="356">
        <v>4183.96</v>
      </c>
      <c r="AE102" s="356">
        <v>12602.88</v>
      </c>
      <c r="AF102" s="356">
        <v>4818.9399999999996</v>
      </c>
      <c r="AG102" s="356">
        <v>11961.28</v>
      </c>
      <c r="AH102" s="356">
        <v>1043.32</v>
      </c>
      <c r="AI102" s="356">
        <v>0</v>
      </c>
      <c r="AJ102" s="356">
        <v>2585.92</v>
      </c>
      <c r="AK102" s="356">
        <v>11336.94</v>
      </c>
      <c r="AL102" s="356">
        <v>13980</v>
      </c>
      <c r="AM102" s="356">
        <v>9746.31</v>
      </c>
      <c r="AN102" s="356">
        <v>52766.33</v>
      </c>
      <c r="AO102" s="356">
        <v>18455.37</v>
      </c>
      <c r="AP102" s="356">
        <v>0</v>
      </c>
      <c r="AQ102" s="356">
        <v>25702.89</v>
      </c>
      <c r="AR102" s="356">
        <v>4821.8999999999996</v>
      </c>
      <c r="AS102" s="356">
        <v>0</v>
      </c>
      <c r="AT102" s="356">
        <v>58726.3</v>
      </c>
      <c r="AU102" s="356">
        <v>30735.119999999999</v>
      </c>
      <c r="AV102" s="356">
        <v>19009.41</v>
      </c>
      <c r="AW102" s="356">
        <v>21433.8</v>
      </c>
      <c r="AX102" s="356">
        <v>0</v>
      </c>
      <c r="AY102" s="356">
        <v>0</v>
      </c>
      <c r="AZ102" s="356">
        <f t="shared" si="16"/>
        <v>1156303.6000000001</v>
      </c>
      <c r="BA102" s="356">
        <f t="shared" si="17"/>
        <v>-4038.0400000000373</v>
      </c>
      <c r="BB102" s="356">
        <v>22484.16</v>
      </c>
      <c r="BC102" s="356">
        <f t="shared" si="18"/>
        <v>18446.119999999963</v>
      </c>
      <c r="BD102" s="356">
        <v>0</v>
      </c>
      <c r="BE102" s="356">
        <v>25247.34</v>
      </c>
      <c r="BF102" s="356">
        <f t="shared" si="19"/>
        <v>25247.34</v>
      </c>
      <c r="BG102" s="356">
        <v>27616.62</v>
      </c>
      <c r="BH102" s="356">
        <v>1137.6500000000001</v>
      </c>
      <c r="BI102" s="356">
        <f t="shared" si="20"/>
        <v>28754.27</v>
      </c>
      <c r="BJ102" s="356">
        <f t="shared" si="21"/>
        <v>-3506.9300000000003</v>
      </c>
      <c r="BK102" s="356">
        <v>24122.14</v>
      </c>
      <c r="BL102" s="356">
        <f t="shared" si="22"/>
        <v>20615.21</v>
      </c>
      <c r="BM102" s="356">
        <v>0</v>
      </c>
      <c r="BN102" s="356">
        <v>18446.12</v>
      </c>
      <c r="BO102" s="356">
        <v>20615.21</v>
      </c>
      <c r="BP102" s="356">
        <f t="shared" si="23"/>
        <v>39061.33</v>
      </c>
      <c r="BQ102" s="356">
        <v>6340</v>
      </c>
      <c r="BR102" s="356">
        <v>0</v>
      </c>
      <c r="BS102" s="356">
        <v>0</v>
      </c>
      <c r="BT102" s="356">
        <f t="shared" si="24"/>
        <v>6340</v>
      </c>
      <c r="BU102" s="356">
        <v>0</v>
      </c>
      <c r="BV102" s="356">
        <v>2500</v>
      </c>
      <c r="BW102" s="356">
        <v>0</v>
      </c>
      <c r="BX102" s="356">
        <v>0</v>
      </c>
      <c r="BY102" s="356">
        <f t="shared" si="25"/>
        <v>2500</v>
      </c>
      <c r="BZ102" s="356">
        <f t="shared" si="26"/>
        <v>3840</v>
      </c>
      <c r="CA102" s="356">
        <v>0.34</v>
      </c>
      <c r="CB102" s="356">
        <f t="shared" si="27"/>
        <v>3840.34</v>
      </c>
      <c r="CC102" s="356">
        <v>0</v>
      </c>
      <c r="CD102" s="356">
        <v>3840.34</v>
      </c>
      <c r="CE102" s="356">
        <f t="shared" si="28"/>
        <v>3840.34</v>
      </c>
    </row>
    <row r="103" spans="1:83" s="357" customFormat="1">
      <c r="A103" s="489" t="s">
        <v>891</v>
      </c>
      <c r="B103" s="354" t="s">
        <v>661</v>
      </c>
      <c r="C103" s="355" t="s">
        <v>392</v>
      </c>
      <c r="D103" s="355" t="s">
        <v>170</v>
      </c>
      <c r="E103" s="354">
        <v>3347</v>
      </c>
      <c r="F103" s="356">
        <v>1070783</v>
      </c>
      <c r="G103" s="356">
        <v>0</v>
      </c>
      <c r="H103" s="356">
        <v>5378</v>
      </c>
      <c r="I103" s="356">
        <v>0</v>
      </c>
      <c r="J103" s="356">
        <v>122108</v>
      </c>
      <c r="K103" s="356">
        <v>0</v>
      </c>
      <c r="L103" s="356">
        <v>1000</v>
      </c>
      <c r="M103" s="356">
        <v>4170.9399999999996</v>
      </c>
      <c r="N103" s="356">
        <v>999.72</v>
      </c>
      <c r="O103" s="356">
        <v>2580.34</v>
      </c>
      <c r="P103" s="356">
        <v>3660.53</v>
      </c>
      <c r="Q103" s="356">
        <v>5517.5</v>
      </c>
      <c r="R103" s="356">
        <v>0</v>
      </c>
      <c r="S103" s="356">
        <v>0</v>
      </c>
      <c r="T103" s="356">
        <v>43503</v>
      </c>
      <c r="U103" s="356">
        <f t="shared" si="15"/>
        <v>1259701.03</v>
      </c>
      <c r="V103" s="356">
        <v>480866.56</v>
      </c>
      <c r="W103" s="356">
        <v>0</v>
      </c>
      <c r="X103" s="356">
        <v>291999.76</v>
      </c>
      <c r="Y103" s="356">
        <v>39070.28</v>
      </c>
      <c r="Z103" s="356">
        <v>73260.08</v>
      </c>
      <c r="AA103" s="356">
        <v>0</v>
      </c>
      <c r="AB103" s="356">
        <v>12544.17</v>
      </c>
      <c r="AC103" s="356">
        <v>3127</v>
      </c>
      <c r="AD103" s="356">
        <v>17840.330000000002</v>
      </c>
      <c r="AE103" s="356">
        <v>14228.81</v>
      </c>
      <c r="AF103" s="356">
        <v>4747.05</v>
      </c>
      <c r="AG103" s="356">
        <v>16460.259999999998</v>
      </c>
      <c r="AH103" s="356">
        <v>109.47</v>
      </c>
      <c r="AI103" s="356">
        <v>470.83</v>
      </c>
      <c r="AJ103" s="356">
        <v>4070.86</v>
      </c>
      <c r="AK103" s="356">
        <v>14782.59</v>
      </c>
      <c r="AL103" s="356">
        <v>2158.11</v>
      </c>
      <c r="AM103" s="356">
        <v>6073.95</v>
      </c>
      <c r="AN103" s="356">
        <v>56321.21</v>
      </c>
      <c r="AO103" s="356">
        <v>31191.45</v>
      </c>
      <c r="AP103" s="356">
        <v>0</v>
      </c>
      <c r="AQ103" s="356">
        <v>4763.87</v>
      </c>
      <c r="AR103" s="356">
        <v>5227.5600000000004</v>
      </c>
      <c r="AS103" s="356">
        <v>3832.95</v>
      </c>
      <c r="AT103" s="356">
        <v>79779.45</v>
      </c>
      <c r="AU103" s="356">
        <v>29283.84</v>
      </c>
      <c r="AV103" s="356">
        <v>27586.67</v>
      </c>
      <c r="AW103" s="356">
        <v>30322.76</v>
      </c>
      <c r="AX103" s="356">
        <v>0</v>
      </c>
      <c r="AY103" s="356">
        <v>0</v>
      </c>
      <c r="AZ103" s="356">
        <f t="shared" si="16"/>
        <v>1250119.8700000001</v>
      </c>
      <c r="BA103" s="356">
        <f t="shared" si="17"/>
        <v>9581.1599999999162</v>
      </c>
      <c r="BB103" s="356">
        <v>49447.3</v>
      </c>
      <c r="BC103" s="356">
        <f t="shared" si="18"/>
        <v>59028.459999999919</v>
      </c>
      <c r="BD103" s="356">
        <v>0</v>
      </c>
      <c r="BE103" s="356">
        <v>0</v>
      </c>
      <c r="BF103" s="356">
        <f t="shared" si="19"/>
        <v>0</v>
      </c>
      <c r="BG103" s="356">
        <v>0</v>
      </c>
      <c r="BH103" s="356">
        <v>0</v>
      </c>
      <c r="BI103" s="356">
        <f t="shared" si="20"/>
        <v>0</v>
      </c>
      <c r="BJ103" s="356">
        <f t="shared" si="21"/>
        <v>0</v>
      </c>
      <c r="BK103" s="356">
        <v>0</v>
      </c>
      <c r="BL103" s="356">
        <f t="shared" si="22"/>
        <v>0</v>
      </c>
      <c r="BM103" s="356">
        <v>0</v>
      </c>
      <c r="BN103" s="356">
        <v>59028.46</v>
      </c>
      <c r="BO103" s="356">
        <v>0</v>
      </c>
      <c r="BP103" s="356">
        <f t="shared" si="23"/>
        <v>59028.46</v>
      </c>
      <c r="BQ103" s="356">
        <v>0</v>
      </c>
      <c r="BR103" s="356">
        <v>0</v>
      </c>
      <c r="BS103" s="356">
        <v>0</v>
      </c>
      <c r="BT103" s="356">
        <f t="shared" si="24"/>
        <v>0</v>
      </c>
      <c r="BU103" s="356">
        <v>0</v>
      </c>
      <c r="BV103" s="356">
        <v>0</v>
      </c>
      <c r="BW103" s="356">
        <v>0</v>
      </c>
      <c r="BX103" s="356">
        <v>0</v>
      </c>
      <c r="BY103" s="356">
        <f t="shared" si="25"/>
        <v>0</v>
      </c>
      <c r="BZ103" s="356">
        <f t="shared" si="26"/>
        <v>0</v>
      </c>
      <c r="CA103" s="356">
        <v>0</v>
      </c>
      <c r="CB103" s="356">
        <f t="shared" si="27"/>
        <v>0</v>
      </c>
      <c r="CC103" s="356">
        <v>0</v>
      </c>
      <c r="CD103" s="356">
        <v>0</v>
      </c>
      <c r="CE103" s="356">
        <f t="shared" si="28"/>
        <v>0</v>
      </c>
    </row>
    <row r="104" spans="1:83" s="357" customFormat="1">
      <c r="A104" s="489" t="s">
        <v>891</v>
      </c>
      <c r="B104" s="354" t="s">
        <v>658</v>
      </c>
      <c r="C104" s="355" t="s">
        <v>106</v>
      </c>
      <c r="D104" s="355" t="s">
        <v>170</v>
      </c>
      <c r="E104" s="354">
        <v>3355</v>
      </c>
      <c r="F104" s="356">
        <v>1060878</v>
      </c>
      <c r="G104" s="356">
        <v>0</v>
      </c>
      <c r="H104" s="356">
        <v>19947</v>
      </c>
      <c r="I104" s="356">
        <v>0</v>
      </c>
      <c r="J104" s="356">
        <v>76480</v>
      </c>
      <c r="K104" s="356">
        <v>0</v>
      </c>
      <c r="L104" s="356">
        <v>5000</v>
      </c>
      <c r="M104" s="356">
        <v>21842.240000000002</v>
      </c>
      <c r="N104" s="356">
        <v>10297.24</v>
      </c>
      <c r="O104" s="356">
        <v>3160</v>
      </c>
      <c r="P104" s="356">
        <v>0</v>
      </c>
      <c r="Q104" s="356">
        <v>5109</v>
      </c>
      <c r="R104" s="356">
        <v>0</v>
      </c>
      <c r="S104" s="356">
        <v>0</v>
      </c>
      <c r="T104" s="356">
        <v>48198</v>
      </c>
      <c r="U104" s="356">
        <f t="shared" si="15"/>
        <v>1250911.48</v>
      </c>
      <c r="V104" s="356">
        <v>484356.51</v>
      </c>
      <c r="W104" s="356">
        <v>0</v>
      </c>
      <c r="X104" s="356">
        <v>319804.78999999998</v>
      </c>
      <c r="Y104" s="356">
        <v>42174.29</v>
      </c>
      <c r="Z104" s="356">
        <v>47438.9</v>
      </c>
      <c r="AA104" s="356">
        <v>0</v>
      </c>
      <c r="AB104" s="356">
        <v>19439.669999999998</v>
      </c>
      <c r="AC104" s="356">
        <v>1261.08</v>
      </c>
      <c r="AD104" s="356">
        <v>3019.88</v>
      </c>
      <c r="AE104" s="356">
        <v>10869.18</v>
      </c>
      <c r="AF104" s="356">
        <v>4678.46</v>
      </c>
      <c r="AG104" s="356">
        <v>17077.27</v>
      </c>
      <c r="AH104" s="356">
        <v>3762.12</v>
      </c>
      <c r="AI104" s="356">
        <v>0</v>
      </c>
      <c r="AJ104" s="356">
        <v>5205.99</v>
      </c>
      <c r="AK104" s="356">
        <v>16748.41</v>
      </c>
      <c r="AL104" s="356">
        <v>3177.96</v>
      </c>
      <c r="AM104" s="356">
        <v>8629.33</v>
      </c>
      <c r="AN104" s="356">
        <v>23947.29</v>
      </c>
      <c r="AO104" s="356">
        <v>23699.759999999998</v>
      </c>
      <c r="AP104" s="356">
        <v>0</v>
      </c>
      <c r="AQ104" s="356">
        <v>17492.419999999998</v>
      </c>
      <c r="AR104" s="356">
        <v>5289.12</v>
      </c>
      <c r="AS104" s="356">
        <v>0</v>
      </c>
      <c r="AT104" s="356">
        <v>73240.14</v>
      </c>
      <c r="AU104" s="356">
        <v>33532.92</v>
      </c>
      <c r="AV104" s="356">
        <v>28004.54</v>
      </c>
      <c r="AW104" s="356">
        <v>32791.449999999997</v>
      </c>
      <c r="AX104" s="356">
        <v>0</v>
      </c>
      <c r="AY104" s="356">
        <v>0</v>
      </c>
      <c r="AZ104" s="356">
        <f t="shared" si="16"/>
        <v>1225641.48</v>
      </c>
      <c r="BA104" s="356">
        <f t="shared" si="17"/>
        <v>25270</v>
      </c>
      <c r="BB104" s="356">
        <v>21964.74</v>
      </c>
      <c r="BC104" s="356">
        <f t="shared" si="18"/>
        <v>47234.740000000005</v>
      </c>
      <c r="BD104" s="356">
        <v>0</v>
      </c>
      <c r="BE104" s="356">
        <v>0</v>
      </c>
      <c r="BF104" s="356">
        <f t="shared" si="19"/>
        <v>0</v>
      </c>
      <c r="BG104" s="356">
        <v>0</v>
      </c>
      <c r="BH104" s="356">
        <v>0</v>
      </c>
      <c r="BI104" s="356">
        <f t="shared" si="20"/>
        <v>0</v>
      </c>
      <c r="BJ104" s="356">
        <f t="shared" si="21"/>
        <v>0</v>
      </c>
      <c r="BK104" s="356">
        <v>0</v>
      </c>
      <c r="BL104" s="356">
        <f t="shared" si="22"/>
        <v>0</v>
      </c>
      <c r="BM104" s="356">
        <v>0</v>
      </c>
      <c r="BN104" s="356">
        <v>47234.74</v>
      </c>
      <c r="BO104" s="356">
        <v>0</v>
      </c>
      <c r="BP104" s="356">
        <f t="shared" si="23"/>
        <v>47234.74</v>
      </c>
      <c r="BQ104" s="356">
        <v>0</v>
      </c>
      <c r="BR104" s="356">
        <v>0</v>
      </c>
      <c r="BS104" s="356">
        <v>0</v>
      </c>
      <c r="BT104" s="356">
        <f t="shared" si="24"/>
        <v>0</v>
      </c>
      <c r="BU104" s="356">
        <v>0</v>
      </c>
      <c r="BV104" s="356">
        <v>0</v>
      </c>
      <c r="BW104" s="356">
        <v>0</v>
      </c>
      <c r="BX104" s="356">
        <v>0</v>
      </c>
      <c r="BY104" s="356">
        <f t="shared" si="25"/>
        <v>0</v>
      </c>
      <c r="BZ104" s="356">
        <f t="shared" si="26"/>
        <v>0</v>
      </c>
      <c r="CA104" s="356">
        <v>109.16</v>
      </c>
      <c r="CB104" s="356">
        <f t="shared" si="27"/>
        <v>109.16</v>
      </c>
      <c r="CC104" s="356">
        <v>0</v>
      </c>
      <c r="CD104" s="356">
        <v>109.16</v>
      </c>
      <c r="CE104" s="356">
        <f t="shared" si="28"/>
        <v>109.16</v>
      </c>
    </row>
    <row r="105" spans="1:83" s="357" customFormat="1">
      <c r="A105" s="489" t="s">
        <v>891</v>
      </c>
      <c r="B105" s="354" t="s">
        <v>659</v>
      </c>
      <c r="C105" s="355" t="s">
        <v>107</v>
      </c>
      <c r="D105" s="355" t="s">
        <v>170</v>
      </c>
      <c r="E105" s="354">
        <v>3013</v>
      </c>
      <c r="F105" s="356">
        <v>1818642</v>
      </c>
      <c r="G105" s="356">
        <v>0</v>
      </c>
      <c r="H105" s="356">
        <v>23317</v>
      </c>
      <c r="I105" s="356">
        <v>0</v>
      </c>
      <c r="J105" s="356">
        <v>192545</v>
      </c>
      <c r="K105" s="356">
        <v>26950</v>
      </c>
      <c r="L105" s="356">
        <v>5600</v>
      </c>
      <c r="M105" s="356">
        <v>9589.07</v>
      </c>
      <c r="N105" s="356">
        <v>7211.79</v>
      </c>
      <c r="O105" s="356">
        <v>19182.099999999999</v>
      </c>
      <c r="P105" s="356">
        <v>2135.8000000000002</v>
      </c>
      <c r="Q105" s="356">
        <v>12552.33</v>
      </c>
      <c r="R105" s="356">
        <v>5880.75</v>
      </c>
      <c r="S105" s="356">
        <v>0</v>
      </c>
      <c r="T105" s="356">
        <v>56255</v>
      </c>
      <c r="U105" s="356">
        <f t="shared" si="15"/>
        <v>2179860.84</v>
      </c>
      <c r="V105" s="356">
        <v>861269.89</v>
      </c>
      <c r="W105" s="356">
        <v>0</v>
      </c>
      <c r="X105" s="356">
        <v>520437.66</v>
      </c>
      <c r="Y105" s="356">
        <v>25316.79</v>
      </c>
      <c r="Z105" s="356">
        <v>111792.8</v>
      </c>
      <c r="AA105" s="356">
        <v>0</v>
      </c>
      <c r="AB105" s="356">
        <v>32182.68</v>
      </c>
      <c r="AC105" s="356">
        <v>8640.1200000000008</v>
      </c>
      <c r="AD105" s="356">
        <v>23989.59</v>
      </c>
      <c r="AE105" s="356">
        <v>28038.65</v>
      </c>
      <c r="AF105" s="356">
        <v>9185.4699999999993</v>
      </c>
      <c r="AG105" s="356">
        <v>36059.54</v>
      </c>
      <c r="AH105" s="356">
        <v>6945</v>
      </c>
      <c r="AI105" s="356">
        <v>34179.43</v>
      </c>
      <c r="AJ105" s="356">
        <v>12161.8</v>
      </c>
      <c r="AK105" s="356">
        <v>30133.11</v>
      </c>
      <c r="AL105" s="356">
        <v>38947.11</v>
      </c>
      <c r="AM105" s="356">
        <v>12535.33</v>
      </c>
      <c r="AN105" s="356">
        <v>108405.19</v>
      </c>
      <c r="AO105" s="356">
        <v>25147.27</v>
      </c>
      <c r="AP105" s="356">
        <v>0</v>
      </c>
      <c r="AQ105" s="356">
        <v>19253.59</v>
      </c>
      <c r="AR105" s="356">
        <v>8766.02</v>
      </c>
      <c r="AS105" s="356">
        <v>2758.99</v>
      </c>
      <c r="AT105" s="356">
        <v>123105.63</v>
      </c>
      <c r="AU105" s="356">
        <v>82118.649999999994</v>
      </c>
      <c r="AV105" s="356">
        <v>18443.97</v>
      </c>
      <c r="AW105" s="356">
        <v>37745.72</v>
      </c>
      <c r="AX105" s="356">
        <v>0</v>
      </c>
      <c r="AY105" s="356">
        <v>0</v>
      </c>
      <c r="AZ105" s="356">
        <f t="shared" si="16"/>
        <v>2217560.0000000009</v>
      </c>
      <c r="BA105" s="356">
        <f t="shared" si="17"/>
        <v>-37699.16000000108</v>
      </c>
      <c r="BB105" s="356">
        <v>77124.210000000006</v>
      </c>
      <c r="BC105" s="356">
        <f t="shared" si="18"/>
        <v>39425.049999998926</v>
      </c>
      <c r="BD105" s="356">
        <v>0</v>
      </c>
      <c r="BE105" s="356">
        <v>0</v>
      </c>
      <c r="BF105" s="356">
        <f t="shared" si="19"/>
        <v>0</v>
      </c>
      <c r="BG105" s="356">
        <v>0</v>
      </c>
      <c r="BH105" s="356">
        <v>0</v>
      </c>
      <c r="BI105" s="356">
        <f t="shared" si="20"/>
        <v>0</v>
      </c>
      <c r="BJ105" s="356">
        <f t="shared" si="21"/>
        <v>0</v>
      </c>
      <c r="BK105" s="356">
        <v>0</v>
      </c>
      <c r="BL105" s="356">
        <f t="shared" si="22"/>
        <v>0</v>
      </c>
      <c r="BM105" s="356">
        <v>0</v>
      </c>
      <c r="BN105" s="356">
        <v>39425.050000000003</v>
      </c>
      <c r="BO105" s="356">
        <v>0</v>
      </c>
      <c r="BP105" s="356">
        <f t="shared" si="23"/>
        <v>39425.050000000003</v>
      </c>
      <c r="BQ105" s="356">
        <v>9062.5</v>
      </c>
      <c r="BR105" s="356">
        <v>0</v>
      </c>
      <c r="BS105" s="356">
        <v>0</v>
      </c>
      <c r="BT105" s="356">
        <f t="shared" si="24"/>
        <v>9062.5</v>
      </c>
      <c r="BU105" s="356">
        <v>0</v>
      </c>
      <c r="BV105" s="356">
        <v>0</v>
      </c>
      <c r="BW105" s="356">
        <v>0</v>
      </c>
      <c r="BX105" s="356">
        <v>0</v>
      </c>
      <c r="BY105" s="356">
        <f t="shared" si="25"/>
        <v>0</v>
      </c>
      <c r="BZ105" s="356">
        <f t="shared" si="26"/>
        <v>9062.5</v>
      </c>
      <c r="CA105" s="356">
        <v>9218.8799999999992</v>
      </c>
      <c r="CB105" s="356">
        <f t="shared" si="27"/>
        <v>18281.379999999997</v>
      </c>
      <c r="CC105" s="356">
        <v>0</v>
      </c>
      <c r="CD105" s="356">
        <v>18281.38</v>
      </c>
      <c r="CE105" s="356">
        <f t="shared" si="28"/>
        <v>18281.38</v>
      </c>
    </row>
    <row r="106" spans="1:83" s="357" customFormat="1">
      <c r="A106" s="489" t="s">
        <v>891</v>
      </c>
      <c r="B106" s="354" t="s">
        <v>660</v>
      </c>
      <c r="C106" s="355" t="s">
        <v>108</v>
      </c>
      <c r="D106" s="355" t="s">
        <v>170</v>
      </c>
      <c r="E106" s="354">
        <v>3301</v>
      </c>
      <c r="F106" s="356">
        <v>885826</v>
      </c>
      <c r="G106" s="356">
        <v>0</v>
      </c>
      <c r="H106" s="356">
        <v>7712</v>
      </c>
      <c r="I106" s="356">
        <v>0</v>
      </c>
      <c r="J106" s="356">
        <v>77173</v>
      </c>
      <c r="K106" s="356">
        <v>1875</v>
      </c>
      <c r="L106" s="356">
        <v>17650</v>
      </c>
      <c r="M106" s="356">
        <v>11345.67</v>
      </c>
      <c r="N106" s="356">
        <v>556.98</v>
      </c>
      <c r="O106" s="356">
        <v>0</v>
      </c>
      <c r="P106" s="356">
        <v>5501.4</v>
      </c>
      <c r="Q106" s="356">
        <v>7427.29</v>
      </c>
      <c r="R106" s="356">
        <v>0</v>
      </c>
      <c r="S106" s="356">
        <v>0</v>
      </c>
      <c r="T106" s="356">
        <v>34485</v>
      </c>
      <c r="U106" s="356">
        <f t="shared" si="15"/>
        <v>1049552.3400000001</v>
      </c>
      <c r="V106" s="356">
        <v>451526.19</v>
      </c>
      <c r="W106" s="356">
        <v>0</v>
      </c>
      <c r="X106" s="356">
        <v>205892.35</v>
      </c>
      <c r="Y106" s="356">
        <v>37100.97</v>
      </c>
      <c r="Z106" s="356">
        <v>62161.95</v>
      </c>
      <c r="AA106" s="356">
        <v>0</v>
      </c>
      <c r="AB106" s="356">
        <v>10149.5</v>
      </c>
      <c r="AC106" s="356">
        <v>592.75</v>
      </c>
      <c r="AD106" s="356">
        <v>15591.7</v>
      </c>
      <c r="AE106" s="356">
        <v>11166.62</v>
      </c>
      <c r="AF106" s="356">
        <v>6443.33</v>
      </c>
      <c r="AG106" s="356">
        <v>25932.15</v>
      </c>
      <c r="AH106" s="356">
        <v>0</v>
      </c>
      <c r="AI106" s="356">
        <v>0</v>
      </c>
      <c r="AJ106" s="356">
        <v>4727.3100000000004</v>
      </c>
      <c r="AK106" s="356">
        <v>12742.72</v>
      </c>
      <c r="AL106" s="356">
        <v>2299.1999999999998</v>
      </c>
      <c r="AM106" s="356">
        <v>5608.23</v>
      </c>
      <c r="AN106" s="356">
        <v>37164.83</v>
      </c>
      <c r="AO106" s="356">
        <v>12109.66</v>
      </c>
      <c r="AP106" s="356">
        <v>0</v>
      </c>
      <c r="AQ106" s="356">
        <v>18993.259999999998</v>
      </c>
      <c r="AR106" s="356">
        <v>5799.71</v>
      </c>
      <c r="AS106" s="356">
        <v>0</v>
      </c>
      <c r="AT106" s="356">
        <v>54374.46</v>
      </c>
      <c r="AU106" s="356">
        <v>11774</v>
      </c>
      <c r="AV106" s="356">
        <v>13910.18</v>
      </c>
      <c r="AW106" s="356">
        <v>19328.84</v>
      </c>
      <c r="AX106" s="356">
        <v>0</v>
      </c>
      <c r="AY106" s="356">
        <v>0</v>
      </c>
      <c r="AZ106" s="356">
        <f t="shared" si="16"/>
        <v>1025389.9099999998</v>
      </c>
      <c r="BA106" s="356">
        <f t="shared" si="17"/>
        <v>24162.430000000284</v>
      </c>
      <c r="BB106" s="356">
        <v>30890.44</v>
      </c>
      <c r="BC106" s="356">
        <f t="shared" si="18"/>
        <v>55052.870000000286</v>
      </c>
      <c r="BD106" s="356">
        <v>0</v>
      </c>
      <c r="BE106" s="356">
        <v>0</v>
      </c>
      <c r="BF106" s="356">
        <f t="shared" si="19"/>
        <v>0</v>
      </c>
      <c r="BG106" s="356">
        <v>0</v>
      </c>
      <c r="BH106" s="356">
        <v>0</v>
      </c>
      <c r="BI106" s="356">
        <f t="shared" si="20"/>
        <v>0</v>
      </c>
      <c r="BJ106" s="356">
        <f t="shared" si="21"/>
        <v>0</v>
      </c>
      <c r="BK106" s="356">
        <v>0</v>
      </c>
      <c r="BL106" s="356">
        <f t="shared" si="22"/>
        <v>0</v>
      </c>
      <c r="BM106" s="356">
        <v>0</v>
      </c>
      <c r="BN106" s="356">
        <v>55052.87</v>
      </c>
      <c r="BO106" s="356">
        <v>0</v>
      </c>
      <c r="BP106" s="356">
        <f t="shared" si="23"/>
        <v>55052.87</v>
      </c>
      <c r="BQ106" s="356">
        <v>0</v>
      </c>
      <c r="BR106" s="356">
        <v>0</v>
      </c>
      <c r="BS106" s="356">
        <v>0</v>
      </c>
      <c r="BT106" s="356">
        <f t="shared" si="24"/>
        <v>0</v>
      </c>
      <c r="BU106" s="356">
        <v>0</v>
      </c>
      <c r="BV106" s="356">
        <v>0</v>
      </c>
      <c r="BW106" s="356">
        <v>0</v>
      </c>
      <c r="BX106" s="356">
        <v>0</v>
      </c>
      <c r="BY106" s="356">
        <f t="shared" si="25"/>
        <v>0</v>
      </c>
      <c r="BZ106" s="356">
        <f t="shared" si="26"/>
        <v>0</v>
      </c>
      <c r="CA106" s="356">
        <v>0</v>
      </c>
      <c r="CB106" s="356">
        <f t="shared" si="27"/>
        <v>0</v>
      </c>
      <c r="CC106" s="356">
        <v>0</v>
      </c>
      <c r="CD106" s="356">
        <v>0</v>
      </c>
      <c r="CE106" s="356">
        <f t="shared" si="28"/>
        <v>0</v>
      </c>
    </row>
    <row r="107" spans="1:83" s="357" customFormat="1">
      <c r="A107" s="489" t="s">
        <v>891</v>
      </c>
      <c r="B107" s="354" t="s">
        <v>663</v>
      </c>
      <c r="C107" s="355" t="s">
        <v>110</v>
      </c>
      <c r="D107" s="355" t="s">
        <v>170</v>
      </c>
      <c r="E107" s="354">
        <v>3313</v>
      </c>
      <c r="F107" s="356">
        <v>1996090</v>
      </c>
      <c r="G107" s="356">
        <v>0</v>
      </c>
      <c r="H107" s="356">
        <v>9050</v>
      </c>
      <c r="I107" s="356">
        <v>0</v>
      </c>
      <c r="J107" s="356">
        <v>204066</v>
      </c>
      <c r="K107" s="356">
        <v>6900</v>
      </c>
      <c r="L107" s="356">
        <v>4994.6000000000004</v>
      </c>
      <c r="M107" s="356">
        <v>177.44</v>
      </c>
      <c r="N107" s="356">
        <v>2816.24</v>
      </c>
      <c r="O107" s="356">
        <v>6750</v>
      </c>
      <c r="P107" s="356">
        <v>0</v>
      </c>
      <c r="Q107" s="356">
        <v>11775.34</v>
      </c>
      <c r="R107" s="356">
        <v>2114.9699999999998</v>
      </c>
      <c r="S107" s="356">
        <v>0</v>
      </c>
      <c r="T107" s="356">
        <v>68605</v>
      </c>
      <c r="U107" s="356">
        <f t="shared" si="15"/>
        <v>2313339.5900000003</v>
      </c>
      <c r="V107" s="356">
        <v>956440.92</v>
      </c>
      <c r="W107" s="356">
        <v>0</v>
      </c>
      <c r="X107" s="356">
        <v>557241.47</v>
      </c>
      <c r="Y107" s="356">
        <v>45881.34</v>
      </c>
      <c r="Z107" s="356">
        <v>130789.54</v>
      </c>
      <c r="AA107" s="356">
        <v>0</v>
      </c>
      <c r="AB107" s="356">
        <v>4342.6099999999997</v>
      </c>
      <c r="AC107" s="356">
        <v>6935.9</v>
      </c>
      <c r="AD107" s="356">
        <v>18160.28</v>
      </c>
      <c r="AE107" s="356">
        <v>25454.62</v>
      </c>
      <c r="AF107" s="356">
        <v>8591.0499999999993</v>
      </c>
      <c r="AG107" s="356">
        <v>61878.27</v>
      </c>
      <c r="AH107" s="356">
        <v>2245.12</v>
      </c>
      <c r="AI107" s="356">
        <v>34074.129999999997</v>
      </c>
      <c r="AJ107" s="356">
        <v>5726.78</v>
      </c>
      <c r="AK107" s="356">
        <v>28373.24</v>
      </c>
      <c r="AL107" s="356">
        <v>6322.8</v>
      </c>
      <c r="AM107" s="356">
        <v>6868.74</v>
      </c>
      <c r="AN107" s="356">
        <v>93504.66</v>
      </c>
      <c r="AO107" s="356">
        <v>31243.89</v>
      </c>
      <c r="AP107" s="356">
        <v>0</v>
      </c>
      <c r="AQ107" s="356">
        <v>28407.97</v>
      </c>
      <c r="AR107" s="356">
        <v>9048.19</v>
      </c>
      <c r="AS107" s="356">
        <v>0</v>
      </c>
      <c r="AT107" s="356">
        <v>104028.23</v>
      </c>
      <c r="AU107" s="356">
        <v>43443.21</v>
      </c>
      <c r="AV107" s="356">
        <v>38988.699999999997</v>
      </c>
      <c r="AW107" s="356">
        <v>37269.54</v>
      </c>
      <c r="AX107" s="356">
        <v>0</v>
      </c>
      <c r="AY107" s="356">
        <v>1383.4</v>
      </c>
      <c r="AZ107" s="356">
        <f t="shared" si="16"/>
        <v>2286644.6000000006</v>
      </c>
      <c r="BA107" s="356">
        <f t="shared" si="17"/>
        <v>26694.989999999758</v>
      </c>
      <c r="BB107" s="356">
        <v>100011.18</v>
      </c>
      <c r="BC107" s="356">
        <f t="shared" si="18"/>
        <v>126706.16999999975</v>
      </c>
      <c r="BD107" s="356">
        <v>0</v>
      </c>
      <c r="BE107" s="356">
        <v>0</v>
      </c>
      <c r="BF107" s="356">
        <f t="shared" si="19"/>
        <v>0</v>
      </c>
      <c r="BG107" s="356">
        <v>0</v>
      </c>
      <c r="BH107" s="356">
        <v>0</v>
      </c>
      <c r="BI107" s="356">
        <f t="shared" si="20"/>
        <v>0</v>
      </c>
      <c r="BJ107" s="356">
        <f t="shared" si="21"/>
        <v>0</v>
      </c>
      <c r="BK107" s="356">
        <v>0</v>
      </c>
      <c r="BL107" s="356">
        <f t="shared" si="22"/>
        <v>0</v>
      </c>
      <c r="BM107" s="356">
        <v>0</v>
      </c>
      <c r="BN107" s="356">
        <v>126706.17</v>
      </c>
      <c r="BO107" s="356">
        <v>0</v>
      </c>
      <c r="BP107" s="356">
        <f t="shared" si="23"/>
        <v>126706.17</v>
      </c>
      <c r="BQ107" s="356">
        <v>0</v>
      </c>
      <c r="BR107" s="356">
        <v>53990</v>
      </c>
      <c r="BS107" s="356">
        <v>1383.4</v>
      </c>
      <c r="BT107" s="356">
        <f t="shared" si="24"/>
        <v>55373.4</v>
      </c>
      <c r="BU107" s="356">
        <v>0</v>
      </c>
      <c r="BV107" s="356">
        <v>55373.4</v>
      </c>
      <c r="BW107" s="356">
        <v>0</v>
      </c>
      <c r="BX107" s="356">
        <v>0</v>
      </c>
      <c r="BY107" s="356">
        <f t="shared" si="25"/>
        <v>55373.4</v>
      </c>
      <c r="BZ107" s="356">
        <f t="shared" si="26"/>
        <v>0</v>
      </c>
      <c r="CA107" s="356">
        <v>0</v>
      </c>
      <c r="CB107" s="356">
        <f t="shared" si="27"/>
        <v>0</v>
      </c>
      <c r="CC107" s="356">
        <v>0</v>
      </c>
      <c r="CD107" s="356">
        <v>0</v>
      </c>
      <c r="CE107" s="356">
        <f t="shared" si="28"/>
        <v>0</v>
      </c>
    </row>
    <row r="108" spans="1:83" s="357" customFormat="1">
      <c r="A108" s="489" t="s">
        <v>891</v>
      </c>
      <c r="B108" s="354" t="s">
        <v>665</v>
      </c>
      <c r="C108" s="355" t="s">
        <v>112</v>
      </c>
      <c r="D108" s="355" t="s">
        <v>170</v>
      </c>
      <c r="E108" s="354">
        <v>3349</v>
      </c>
      <c r="F108" s="356">
        <v>833266</v>
      </c>
      <c r="G108" s="356">
        <v>0</v>
      </c>
      <c r="H108" s="356">
        <v>23587</v>
      </c>
      <c r="I108" s="356">
        <v>0</v>
      </c>
      <c r="J108" s="356">
        <v>87040</v>
      </c>
      <c r="K108" s="356">
        <v>0</v>
      </c>
      <c r="L108" s="356">
        <v>0</v>
      </c>
      <c r="M108" s="356">
        <v>5731.01</v>
      </c>
      <c r="N108" s="356">
        <v>378.2</v>
      </c>
      <c r="O108" s="356">
        <v>4100</v>
      </c>
      <c r="P108" s="356">
        <v>713</v>
      </c>
      <c r="Q108" s="356">
        <v>4522.5</v>
      </c>
      <c r="R108" s="356">
        <v>0</v>
      </c>
      <c r="S108" s="356">
        <v>0</v>
      </c>
      <c r="T108" s="356">
        <v>39611</v>
      </c>
      <c r="U108" s="356">
        <f t="shared" si="15"/>
        <v>998948.71</v>
      </c>
      <c r="V108" s="356">
        <v>408419.81</v>
      </c>
      <c r="W108" s="356">
        <v>0</v>
      </c>
      <c r="X108" s="356">
        <v>155815.12</v>
      </c>
      <c r="Y108" s="356">
        <v>22208.52</v>
      </c>
      <c r="Z108" s="356">
        <v>52520.44</v>
      </c>
      <c r="AA108" s="356">
        <v>0</v>
      </c>
      <c r="AB108" s="356">
        <v>18350.52</v>
      </c>
      <c r="AC108" s="356">
        <v>2251.79</v>
      </c>
      <c r="AD108" s="356">
        <v>14472.89</v>
      </c>
      <c r="AE108" s="356">
        <v>9115.59</v>
      </c>
      <c r="AF108" s="356">
        <v>4040.13</v>
      </c>
      <c r="AG108" s="356">
        <v>29600.32</v>
      </c>
      <c r="AH108" s="356">
        <v>3082.01</v>
      </c>
      <c r="AI108" s="356">
        <v>18817.29</v>
      </c>
      <c r="AJ108" s="356">
        <v>2209.9899999999998</v>
      </c>
      <c r="AK108" s="356">
        <v>16577.61</v>
      </c>
      <c r="AL108" s="356">
        <v>2393.92</v>
      </c>
      <c r="AM108" s="356">
        <v>15433.98</v>
      </c>
      <c r="AN108" s="356">
        <v>26679.02</v>
      </c>
      <c r="AO108" s="356">
        <v>14741.85</v>
      </c>
      <c r="AP108" s="356">
        <v>0</v>
      </c>
      <c r="AQ108" s="356">
        <v>14714.39</v>
      </c>
      <c r="AR108" s="356">
        <v>5493.83</v>
      </c>
      <c r="AS108" s="356">
        <v>0</v>
      </c>
      <c r="AT108" s="356">
        <v>60499.65</v>
      </c>
      <c r="AU108" s="356">
        <v>60542.76</v>
      </c>
      <c r="AV108" s="356">
        <v>30054.71</v>
      </c>
      <c r="AW108" s="356">
        <v>27863.7</v>
      </c>
      <c r="AX108" s="356">
        <v>0</v>
      </c>
      <c r="AY108" s="356">
        <v>0</v>
      </c>
      <c r="AZ108" s="356">
        <f t="shared" si="16"/>
        <v>1015899.8399999999</v>
      </c>
      <c r="BA108" s="356">
        <f t="shared" si="17"/>
        <v>-16951.129999999888</v>
      </c>
      <c r="BB108" s="356">
        <v>37182.06</v>
      </c>
      <c r="BC108" s="356">
        <f t="shared" si="18"/>
        <v>20230.930000000109</v>
      </c>
      <c r="BD108" s="356">
        <v>0</v>
      </c>
      <c r="BE108" s="356">
        <v>0</v>
      </c>
      <c r="BF108" s="356">
        <f t="shared" si="19"/>
        <v>0</v>
      </c>
      <c r="BG108" s="356">
        <v>0</v>
      </c>
      <c r="BH108" s="356">
        <v>0</v>
      </c>
      <c r="BI108" s="356">
        <f t="shared" si="20"/>
        <v>0</v>
      </c>
      <c r="BJ108" s="356">
        <f t="shared" si="21"/>
        <v>0</v>
      </c>
      <c r="BK108" s="356">
        <v>0</v>
      </c>
      <c r="BL108" s="356">
        <f t="shared" si="22"/>
        <v>0</v>
      </c>
      <c r="BM108" s="356">
        <v>0</v>
      </c>
      <c r="BN108" s="356">
        <v>20230.93</v>
      </c>
      <c r="BO108" s="356">
        <v>0</v>
      </c>
      <c r="BP108" s="356">
        <f t="shared" si="23"/>
        <v>20230.93</v>
      </c>
      <c r="BQ108" s="356">
        <v>0</v>
      </c>
      <c r="BR108" s="356">
        <v>0</v>
      </c>
      <c r="BS108" s="356">
        <v>0</v>
      </c>
      <c r="BT108" s="356">
        <f t="shared" si="24"/>
        <v>0</v>
      </c>
      <c r="BU108" s="356">
        <v>0</v>
      </c>
      <c r="BV108" s="356">
        <v>0</v>
      </c>
      <c r="BW108" s="356">
        <v>0</v>
      </c>
      <c r="BX108" s="356">
        <v>0</v>
      </c>
      <c r="BY108" s="356">
        <f t="shared" si="25"/>
        <v>0</v>
      </c>
      <c r="BZ108" s="356">
        <f t="shared" si="26"/>
        <v>0</v>
      </c>
      <c r="CA108" s="356">
        <v>0</v>
      </c>
      <c r="CB108" s="356">
        <f t="shared" si="27"/>
        <v>0</v>
      </c>
      <c r="CC108" s="356">
        <v>0</v>
      </c>
      <c r="CD108" s="356">
        <v>0</v>
      </c>
      <c r="CE108" s="356">
        <f t="shared" si="28"/>
        <v>0</v>
      </c>
    </row>
    <row r="109" spans="1:83" s="357" customFormat="1">
      <c r="A109" s="489" t="s">
        <v>891</v>
      </c>
      <c r="B109" s="354" t="s">
        <v>667</v>
      </c>
      <c r="C109" s="355" t="s">
        <v>114</v>
      </c>
      <c r="D109" s="355" t="s">
        <v>170</v>
      </c>
      <c r="E109" s="354">
        <v>2134</v>
      </c>
      <c r="F109" s="356">
        <v>509896</v>
      </c>
      <c r="G109" s="356">
        <v>0</v>
      </c>
      <c r="H109" s="356">
        <v>5815</v>
      </c>
      <c r="I109" s="356">
        <v>0</v>
      </c>
      <c r="J109" s="356">
        <v>4055</v>
      </c>
      <c r="K109" s="356">
        <v>100</v>
      </c>
      <c r="L109" s="356">
        <v>0</v>
      </c>
      <c r="M109" s="356">
        <v>37024.519999999997</v>
      </c>
      <c r="N109" s="356">
        <v>664.03</v>
      </c>
      <c r="O109" s="356">
        <v>2300</v>
      </c>
      <c r="P109" s="356">
        <v>0</v>
      </c>
      <c r="Q109" s="356">
        <v>6721.14</v>
      </c>
      <c r="R109" s="356">
        <v>1585.69</v>
      </c>
      <c r="S109" s="356">
        <v>0</v>
      </c>
      <c r="T109" s="356">
        <v>29999</v>
      </c>
      <c r="U109" s="356">
        <f t="shared" si="15"/>
        <v>598160.38</v>
      </c>
      <c r="V109" s="356">
        <v>273395.56</v>
      </c>
      <c r="W109" s="356">
        <v>0</v>
      </c>
      <c r="X109" s="356">
        <v>98973.34</v>
      </c>
      <c r="Y109" s="356">
        <v>10581.02</v>
      </c>
      <c r="Z109" s="356">
        <v>25502.81</v>
      </c>
      <c r="AA109" s="356">
        <v>0</v>
      </c>
      <c r="AB109" s="356">
        <v>34654.050000000003</v>
      </c>
      <c r="AC109" s="356">
        <v>2025.2</v>
      </c>
      <c r="AD109" s="356">
        <v>5798</v>
      </c>
      <c r="AE109" s="356">
        <v>4857.3100000000004</v>
      </c>
      <c r="AF109" s="356">
        <v>2077.61</v>
      </c>
      <c r="AG109" s="356">
        <v>3994.19</v>
      </c>
      <c r="AH109" s="356">
        <v>220.6</v>
      </c>
      <c r="AI109" s="356">
        <v>266.64</v>
      </c>
      <c r="AJ109" s="356">
        <v>1302.6199999999999</v>
      </c>
      <c r="AK109" s="356">
        <v>9115.65</v>
      </c>
      <c r="AL109" s="356">
        <v>13863.5</v>
      </c>
      <c r="AM109" s="356">
        <v>4755.82</v>
      </c>
      <c r="AN109" s="356">
        <v>24389.43</v>
      </c>
      <c r="AO109" s="356">
        <v>15432.52</v>
      </c>
      <c r="AP109" s="356">
        <v>0</v>
      </c>
      <c r="AQ109" s="356">
        <v>13887.11</v>
      </c>
      <c r="AR109" s="356">
        <v>2540.79</v>
      </c>
      <c r="AS109" s="356">
        <v>3872.52</v>
      </c>
      <c r="AT109" s="356">
        <v>33640.33</v>
      </c>
      <c r="AU109" s="356">
        <v>5660</v>
      </c>
      <c r="AV109" s="356">
        <v>17533.400000000001</v>
      </c>
      <c r="AW109" s="356">
        <v>15313.84</v>
      </c>
      <c r="AX109" s="356">
        <v>0</v>
      </c>
      <c r="AY109" s="356">
        <v>0</v>
      </c>
      <c r="AZ109" s="356">
        <f t="shared" si="16"/>
        <v>623653.86</v>
      </c>
      <c r="BA109" s="356">
        <f t="shared" si="17"/>
        <v>-25493.479999999981</v>
      </c>
      <c r="BB109" s="356">
        <v>14619.91</v>
      </c>
      <c r="BC109" s="356">
        <f t="shared" si="18"/>
        <v>-10873.569999999982</v>
      </c>
      <c r="BD109" s="356">
        <v>0</v>
      </c>
      <c r="BE109" s="356">
        <v>0</v>
      </c>
      <c r="BF109" s="356">
        <f t="shared" si="19"/>
        <v>0</v>
      </c>
      <c r="BG109" s="356">
        <v>0</v>
      </c>
      <c r="BH109" s="356">
        <v>0</v>
      </c>
      <c r="BI109" s="356">
        <f t="shared" si="20"/>
        <v>0</v>
      </c>
      <c r="BJ109" s="356">
        <f t="shared" si="21"/>
        <v>0</v>
      </c>
      <c r="BK109" s="356">
        <v>0</v>
      </c>
      <c r="BL109" s="356">
        <f t="shared" si="22"/>
        <v>0</v>
      </c>
      <c r="BM109" s="356">
        <v>0</v>
      </c>
      <c r="BN109" s="356">
        <v>-10873.57</v>
      </c>
      <c r="BO109" s="356">
        <v>0</v>
      </c>
      <c r="BP109" s="356">
        <f t="shared" si="23"/>
        <v>-10873.57</v>
      </c>
      <c r="BQ109" s="356">
        <v>5082.4799999999996</v>
      </c>
      <c r="BR109" s="356">
        <v>0</v>
      </c>
      <c r="BS109" s="356">
        <v>0</v>
      </c>
      <c r="BT109" s="356">
        <f t="shared" si="24"/>
        <v>5082.4799999999996</v>
      </c>
      <c r="BU109" s="356">
        <v>0</v>
      </c>
      <c r="BV109" s="356">
        <v>3600</v>
      </c>
      <c r="BW109" s="356">
        <v>0</v>
      </c>
      <c r="BX109" s="356">
        <v>0</v>
      </c>
      <c r="BY109" s="356">
        <f t="shared" si="25"/>
        <v>3600</v>
      </c>
      <c r="BZ109" s="356">
        <f t="shared" si="26"/>
        <v>1482.4799999999996</v>
      </c>
      <c r="CA109" s="356">
        <v>1480.05</v>
      </c>
      <c r="CB109" s="356">
        <f t="shared" si="27"/>
        <v>2962.5299999999997</v>
      </c>
      <c r="CC109" s="356">
        <v>0</v>
      </c>
      <c r="CD109" s="356">
        <v>2962.53</v>
      </c>
      <c r="CE109" s="356">
        <f t="shared" si="28"/>
        <v>2962.53</v>
      </c>
    </row>
    <row r="110" spans="1:83" s="357" customFormat="1">
      <c r="A110" s="489" t="s">
        <v>891</v>
      </c>
      <c r="B110" s="354" t="s">
        <v>668</v>
      </c>
      <c r="C110" s="355" t="s">
        <v>115</v>
      </c>
      <c r="D110" s="355" t="s">
        <v>170</v>
      </c>
      <c r="E110" s="354">
        <v>2148</v>
      </c>
      <c r="F110" s="356">
        <v>1175518</v>
      </c>
      <c r="G110" s="356">
        <v>0</v>
      </c>
      <c r="H110" s="356">
        <v>13202</v>
      </c>
      <c r="I110" s="356">
        <v>0</v>
      </c>
      <c r="J110" s="356">
        <v>62040</v>
      </c>
      <c r="K110" s="356">
        <v>0</v>
      </c>
      <c r="L110" s="356">
        <v>14756.11</v>
      </c>
      <c r="M110" s="356">
        <v>5401.8</v>
      </c>
      <c r="N110" s="356">
        <v>385.78</v>
      </c>
      <c r="O110" s="356">
        <v>1200</v>
      </c>
      <c r="P110" s="356">
        <v>0</v>
      </c>
      <c r="Q110" s="356">
        <v>3642.5</v>
      </c>
      <c r="R110" s="356">
        <v>0</v>
      </c>
      <c r="S110" s="356">
        <v>0</v>
      </c>
      <c r="T110" s="356">
        <v>53522</v>
      </c>
      <c r="U110" s="356">
        <f t="shared" si="15"/>
        <v>1329668.1900000002</v>
      </c>
      <c r="V110" s="356">
        <v>656852.30000000005</v>
      </c>
      <c r="W110" s="356">
        <v>8961.1</v>
      </c>
      <c r="X110" s="356">
        <v>187630.89</v>
      </c>
      <c r="Y110" s="356">
        <v>50920.59</v>
      </c>
      <c r="Z110" s="356">
        <v>67396.240000000005</v>
      </c>
      <c r="AA110" s="356">
        <v>0</v>
      </c>
      <c r="AB110" s="356">
        <v>28534.94</v>
      </c>
      <c r="AC110" s="356">
        <v>5494.55</v>
      </c>
      <c r="AD110" s="356">
        <v>3929.98</v>
      </c>
      <c r="AE110" s="356">
        <v>15573.19</v>
      </c>
      <c r="AF110" s="356">
        <v>6250.28</v>
      </c>
      <c r="AG110" s="356">
        <v>11808.16</v>
      </c>
      <c r="AH110" s="356">
        <v>1244.5</v>
      </c>
      <c r="AI110" s="356">
        <v>2177.2399999999998</v>
      </c>
      <c r="AJ110" s="356">
        <v>4300.5</v>
      </c>
      <c r="AK110" s="356">
        <v>17499.02</v>
      </c>
      <c r="AL110" s="356">
        <v>17824.5</v>
      </c>
      <c r="AM110" s="356">
        <v>5962.11</v>
      </c>
      <c r="AN110" s="356">
        <v>45643.78</v>
      </c>
      <c r="AO110" s="356">
        <v>12560.56</v>
      </c>
      <c r="AP110" s="356">
        <v>0</v>
      </c>
      <c r="AQ110" s="356">
        <v>23697.040000000001</v>
      </c>
      <c r="AR110" s="356">
        <v>8760</v>
      </c>
      <c r="AS110" s="356">
        <v>0</v>
      </c>
      <c r="AT110" s="356">
        <v>82804.02</v>
      </c>
      <c r="AU110" s="356">
        <v>9669.76</v>
      </c>
      <c r="AV110" s="356">
        <v>13576.21</v>
      </c>
      <c r="AW110" s="356">
        <v>27008.84</v>
      </c>
      <c r="AX110" s="356">
        <v>0</v>
      </c>
      <c r="AY110" s="356">
        <v>0</v>
      </c>
      <c r="AZ110" s="356">
        <f t="shared" si="16"/>
        <v>1316080.3000000003</v>
      </c>
      <c r="BA110" s="356">
        <f t="shared" si="17"/>
        <v>13587.889999999898</v>
      </c>
      <c r="BB110" s="356">
        <v>22824.85</v>
      </c>
      <c r="BC110" s="356">
        <f t="shared" si="18"/>
        <v>36412.739999999896</v>
      </c>
      <c r="BD110" s="356">
        <v>0</v>
      </c>
      <c r="BE110" s="356">
        <v>0</v>
      </c>
      <c r="BF110" s="356">
        <f t="shared" si="19"/>
        <v>0</v>
      </c>
      <c r="BG110" s="356">
        <v>0</v>
      </c>
      <c r="BH110" s="356">
        <v>0</v>
      </c>
      <c r="BI110" s="356">
        <f t="shared" si="20"/>
        <v>0</v>
      </c>
      <c r="BJ110" s="356">
        <f t="shared" si="21"/>
        <v>0</v>
      </c>
      <c r="BK110" s="356">
        <v>945</v>
      </c>
      <c r="BL110" s="356">
        <f t="shared" si="22"/>
        <v>945</v>
      </c>
      <c r="BM110" s="356">
        <v>0</v>
      </c>
      <c r="BN110" s="356">
        <v>36412.74</v>
      </c>
      <c r="BO110" s="356">
        <v>945</v>
      </c>
      <c r="BP110" s="356">
        <f t="shared" si="23"/>
        <v>37357.74</v>
      </c>
      <c r="BQ110" s="356">
        <v>7363.75</v>
      </c>
      <c r="BR110" s="356">
        <v>0</v>
      </c>
      <c r="BS110" s="356">
        <v>0</v>
      </c>
      <c r="BT110" s="356">
        <f t="shared" si="24"/>
        <v>7363.75</v>
      </c>
      <c r="BU110" s="356">
        <v>0</v>
      </c>
      <c r="BV110" s="356">
        <v>8584</v>
      </c>
      <c r="BW110" s="356">
        <v>0</v>
      </c>
      <c r="BX110" s="356">
        <v>0</v>
      </c>
      <c r="BY110" s="356">
        <f t="shared" si="25"/>
        <v>8584</v>
      </c>
      <c r="BZ110" s="356">
        <f t="shared" si="26"/>
        <v>-1220.25</v>
      </c>
      <c r="CA110" s="356">
        <v>2249.61</v>
      </c>
      <c r="CB110" s="356">
        <f t="shared" si="27"/>
        <v>1029.3600000000001</v>
      </c>
      <c r="CC110" s="356">
        <v>0</v>
      </c>
      <c r="CD110" s="356">
        <v>1029.3599999999999</v>
      </c>
      <c r="CE110" s="356">
        <f t="shared" si="28"/>
        <v>1029.3599999999999</v>
      </c>
    </row>
    <row r="111" spans="1:83" s="357" customFormat="1">
      <c r="A111" s="489" t="s">
        <v>891</v>
      </c>
      <c r="B111" s="354" t="s">
        <v>669</v>
      </c>
      <c r="C111" s="355" t="s">
        <v>116</v>
      </c>
      <c r="D111" s="355" t="s">
        <v>170</v>
      </c>
      <c r="E111" s="354">
        <v>2081</v>
      </c>
      <c r="F111" s="356">
        <v>712395</v>
      </c>
      <c r="G111" s="356">
        <v>0</v>
      </c>
      <c r="H111" s="356">
        <v>20236</v>
      </c>
      <c r="I111" s="356">
        <v>0</v>
      </c>
      <c r="J111" s="356">
        <v>37040</v>
      </c>
      <c r="K111" s="356">
        <v>1000</v>
      </c>
      <c r="L111" s="356">
        <v>150</v>
      </c>
      <c r="M111" s="356">
        <v>3639.11</v>
      </c>
      <c r="N111" s="356">
        <v>0</v>
      </c>
      <c r="O111" s="356">
        <v>2010</v>
      </c>
      <c r="P111" s="356">
        <v>0</v>
      </c>
      <c r="Q111" s="356">
        <v>6152.18</v>
      </c>
      <c r="R111" s="356">
        <v>0</v>
      </c>
      <c r="S111" s="356">
        <v>0</v>
      </c>
      <c r="T111" s="356">
        <v>43366</v>
      </c>
      <c r="U111" s="356">
        <f t="shared" si="15"/>
        <v>825988.29</v>
      </c>
      <c r="V111" s="356">
        <v>302577.99</v>
      </c>
      <c r="W111" s="356">
        <v>0</v>
      </c>
      <c r="X111" s="356">
        <v>151846.29</v>
      </c>
      <c r="Y111" s="356">
        <v>31494.04</v>
      </c>
      <c r="Z111" s="356">
        <v>64118.78</v>
      </c>
      <c r="AA111" s="356">
        <v>0</v>
      </c>
      <c r="AB111" s="356">
        <v>15480.77</v>
      </c>
      <c r="AC111" s="356">
        <v>4287.8999999999996</v>
      </c>
      <c r="AD111" s="356">
        <v>4338</v>
      </c>
      <c r="AE111" s="356">
        <v>7966.91</v>
      </c>
      <c r="AF111" s="356">
        <v>2893.41</v>
      </c>
      <c r="AG111" s="356">
        <v>9001.02</v>
      </c>
      <c r="AH111" s="356">
        <v>517.5</v>
      </c>
      <c r="AI111" s="356">
        <v>2115.7800000000002</v>
      </c>
      <c r="AJ111" s="356">
        <v>2624.78</v>
      </c>
      <c r="AK111" s="356">
        <v>20249.09</v>
      </c>
      <c r="AL111" s="356">
        <v>17139.41</v>
      </c>
      <c r="AM111" s="356">
        <v>8359.06</v>
      </c>
      <c r="AN111" s="356">
        <v>26819.39</v>
      </c>
      <c r="AO111" s="356">
        <v>18641.39</v>
      </c>
      <c r="AP111" s="356">
        <v>0</v>
      </c>
      <c r="AQ111" s="356">
        <v>11870.93</v>
      </c>
      <c r="AR111" s="356">
        <v>5157.1899999999996</v>
      </c>
      <c r="AS111" s="356">
        <v>398.3</v>
      </c>
      <c r="AT111" s="356">
        <v>35386.870000000003</v>
      </c>
      <c r="AU111" s="356">
        <v>31497.16</v>
      </c>
      <c r="AV111" s="356">
        <v>21879.439999999999</v>
      </c>
      <c r="AW111" s="356">
        <v>13926.47</v>
      </c>
      <c r="AX111" s="356">
        <v>0</v>
      </c>
      <c r="AY111" s="356">
        <v>998.16</v>
      </c>
      <c r="AZ111" s="356">
        <f t="shared" si="16"/>
        <v>811586.03000000026</v>
      </c>
      <c r="BA111" s="356">
        <f t="shared" si="17"/>
        <v>14402.259999999776</v>
      </c>
      <c r="BB111" s="356">
        <v>-57069.67</v>
      </c>
      <c r="BC111" s="356">
        <f t="shared" si="18"/>
        <v>-42667.410000000222</v>
      </c>
      <c r="BD111" s="356">
        <v>0</v>
      </c>
      <c r="BE111" s="356">
        <v>10612</v>
      </c>
      <c r="BF111" s="356">
        <f t="shared" si="19"/>
        <v>10612</v>
      </c>
      <c r="BG111" s="356">
        <v>7312.48</v>
      </c>
      <c r="BH111" s="356">
        <v>447.76</v>
      </c>
      <c r="BI111" s="356">
        <f t="shared" si="20"/>
        <v>7760.24</v>
      </c>
      <c r="BJ111" s="356">
        <f t="shared" si="21"/>
        <v>2851.76</v>
      </c>
      <c r="BK111" s="356">
        <v>5843.88</v>
      </c>
      <c r="BL111" s="356">
        <f t="shared" si="22"/>
        <v>8695.64</v>
      </c>
      <c r="BM111" s="356">
        <v>0</v>
      </c>
      <c r="BN111" s="356">
        <v>-42667.41</v>
      </c>
      <c r="BO111" s="356">
        <v>8695.64</v>
      </c>
      <c r="BP111" s="356">
        <f t="shared" si="23"/>
        <v>-33971.770000000004</v>
      </c>
      <c r="BQ111" s="356">
        <v>5361.25</v>
      </c>
      <c r="BR111" s="356">
        <v>0</v>
      </c>
      <c r="BS111" s="356">
        <v>998.16</v>
      </c>
      <c r="BT111" s="356">
        <f t="shared" si="24"/>
        <v>6359.41</v>
      </c>
      <c r="BU111" s="356">
        <v>0</v>
      </c>
      <c r="BV111" s="356">
        <v>0</v>
      </c>
      <c r="BW111" s="356">
        <v>0</v>
      </c>
      <c r="BX111" s="356">
        <v>0</v>
      </c>
      <c r="BY111" s="356">
        <f t="shared" si="25"/>
        <v>0</v>
      </c>
      <c r="BZ111" s="356">
        <f t="shared" si="26"/>
        <v>6359.41</v>
      </c>
      <c r="CA111" s="356">
        <v>-6359.41</v>
      </c>
      <c r="CB111" s="356">
        <f t="shared" si="27"/>
        <v>0</v>
      </c>
      <c r="CC111" s="356">
        <v>0</v>
      </c>
      <c r="CD111" s="356">
        <v>0</v>
      </c>
      <c r="CE111" s="356">
        <f t="shared" si="28"/>
        <v>0</v>
      </c>
    </row>
    <row r="112" spans="1:83" s="357" customFormat="1">
      <c r="A112" s="489" t="s">
        <v>891</v>
      </c>
      <c r="B112" s="354" t="s">
        <v>670</v>
      </c>
      <c r="C112" s="355" t="s">
        <v>117</v>
      </c>
      <c r="D112" s="355" t="s">
        <v>169</v>
      </c>
      <c r="E112" s="354">
        <v>1000</v>
      </c>
      <c r="F112" s="356">
        <v>551358</v>
      </c>
      <c r="G112" s="356">
        <v>0</v>
      </c>
      <c r="H112" s="356">
        <v>3877</v>
      </c>
      <c r="I112" s="356">
        <v>0</v>
      </c>
      <c r="J112" s="356">
        <v>1622</v>
      </c>
      <c r="K112" s="356">
        <v>4000</v>
      </c>
      <c r="L112" s="356">
        <v>0</v>
      </c>
      <c r="M112" s="356">
        <v>38855.19</v>
      </c>
      <c r="N112" s="356">
        <v>255.35</v>
      </c>
      <c r="O112" s="356">
        <v>2700</v>
      </c>
      <c r="P112" s="356">
        <v>0</v>
      </c>
      <c r="Q112" s="356">
        <v>0</v>
      </c>
      <c r="R112" s="356">
        <v>580</v>
      </c>
      <c r="S112" s="356">
        <v>0</v>
      </c>
      <c r="T112" s="356">
        <v>0</v>
      </c>
      <c r="U112" s="356">
        <f t="shared" si="15"/>
        <v>603247.53999999992</v>
      </c>
      <c r="V112" s="356">
        <v>220391.52</v>
      </c>
      <c r="W112" s="356">
        <v>0</v>
      </c>
      <c r="X112" s="356">
        <v>109652.59</v>
      </c>
      <c r="Y112" s="356">
        <v>9052.77</v>
      </c>
      <c r="Z112" s="356">
        <v>39992.080000000002</v>
      </c>
      <c r="AA112" s="356">
        <v>4765.75</v>
      </c>
      <c r="AB112" s="356">
        <v>5265.32</v>
      </c>
      <c r="AC112" s="356">
        <v>3490.23</v>
      </c>
      <c r="AD112" s="356">
        <v>3732.38</v>
      </c>
      <c r="AE112" s="356">
        <v>8895.39</v>
      </c>
      <c r="AF112" s="356">
        <v>688.8</v>
      </c>
      <c r="AG112" s="356">
        <v>27294.13</v>
      </c>
      <c r="AH112" s="356">
        <v>953.68</v>
      </c>
      <c r="AI112" s="356">
        <v>24739.7</v>
      </c>
      <c r="AJ112" s="356">
        <v>2193.14</v>
      </c>
      <c r="AK112" s="356">
        <v>17377.96</v>
      </c>
      <c r="AL112" s="356">
        <v>10108.1</v>
      </c>
      <c r="AM112" s="356">
        <v>8006.98</v>
      </c>
      <c r="AN112" s="356">
        <v>22538.51</v>
      </c>
      <c r="AO112" s="356">
        <v>19495.54</v>
      </c>
      <c r="AP112" s="356">
        <v>0</v>
      </c>
      <c r="AQ112" s="356">
        <v>7252.53</v>
      </c>
      <c r="AR112" s="356">
        <v>1160.3699999999999</v>
      </c>
      <c r="AS112" s="356">
        <v>0</v>
      </c>
      <c r="AT112" s="356">
        <v>1494.32</v>
      </c>
      <c r="AU112" s="356">
        <v>61195</v>
      </c>
      <c r="AV112" s="356">
        <v>13406.7</v>
      </c>
      <c r="AW112" s="356">
        <v>11531.41</v>
      </c>
      <c r="AX112" s="356">
        <v>0</v>
      </c>
      <c r="AY112" s="356">
        <v>0</v>
      </c>
      <c r="AZ112" s="356">
        <f t="shared" si="16"/>
        <v>634674.9</v>
      </c>
      <c r="BA112" s="356">
        <f t="shared" si="17"/>
        <v>-31427.360000000102</v>
      </c>
      <c r="BB112" s="356">
        <v>124220.93</v>
      </c>
      <c r="BC112" s="356">
        <f t="shared" si="18"/>
        <v>92793.569999999891</v>
      </c>
      <c r="BD112" s="356">
        <v>43492</v>
      </c>
      <c r="BE112" s="356">
        <v>23677.53</v>
      </c>
      <c r="BF112" s="356">
        <f t="shared" si="19"/>
        <v>67169.53</v>
      </c>
      <c r="BG112" s="356">
        <v>22197.15</v>
      </c>
      <c r="BH112" s="356">
        <v>19473.16</v>
      </c>
      <c r="BI112" s="356">
        <f t="shared" si="20"/>
        <v>41670.31</v>
      </c>
      <c r="BJ112" s="356">
        <f t="shared" si="21"/>
        <v>25499.22</v>
      </c>
      <c r="BK112" s="356">
        <v>0</v>
      </c>
      <c r="BL112" s="356">
        <f t="shared" si="22"/>
        <v>25499.22</v>
      </c>
      <c r="BM112" s="356">
        <v>0</v>
      </c>
      <c r="BN112" s="356">
        <v>92793.57</v>
      </c>
      <c r="BO112" s="356">
        <v>25499.22</v>
      </c>
      <c r="BP112" s="356">
        <f t="shared" si="23"/>
        <v>118292.79000000001</v>
      </c>
      <c r="BQ112" s="356">
        <v>4675</v>
      </c>
      <c r="BR112" s="356">
        <v>0</v>
      </c>
      <c r="BS112" s="356">
        <v>0</v>
      </c>
      <c r="BT112" s="356">
        <f t="shared" si="24"/>
        <v>4675</v>
      </c>
      <c r="BU112" s="356">
        <v>0</v>
      </c>
      <c r="BV112" s="356">
        <v>0</v>
      </c>
      <c r="BW112" s="356">
        <v>2600</v>
      </c>
      <c r="BX112" s="356">
        <v>0</v>
      </c>
      <c r="BY112" s="356">
        <f t="shared" si="25"/>
        <v>2600</v>
      </c>
      <c r="BZ112" s="356">
        <f t="shared" si="26"/>
        <v>2075</v>
      </c>
      <c r="CA112" s="356">
        <v>34072.86</v>
      </c>
      <c r="CB112" s="356">
        <f t="shared" si="27"/>
        <v>36147.86</v>
      </c>
      <c r="CC112" s="356">
        <v>0</v>
      </c>
      <c r="CD112" s="356">
        <v>36147.86</v>
      </c>
      <c r="CE112" s="356">
        <f t="shared" si="28"/>
        <v>36147.86</v>
      </c>
    </row>
    <row r="113" spans="1:88" s="357" customFormat="1">
      <c r="A113" s="489" t="s">
        <v>891</v>
      </c>
      <c r="B113" s="354" t="s">
        <v>671</v>
      </c>
      <c r="C113" s="355" t="s">
        <v>118</v>
      </c>
      <c r="D113" s="355" t="s">
        <v>170</v>
      </c>
      <c r="E113" s="354">
        <v>2057</v>
      </c>
      <c r="F113" s="356">
        <v>2154146</v>
      </c>
      <c r="G113" s="356">
        <v>0</v>
      </c>
      <c r="H113" s="356">
        <v>25458</v>
      </c>
      <c r="I113" s="356">
        <v>0</v>
      </c>
      <c r="J113" s="356">
        <v>219770</v>
      </c>
      <c r="K113" s="356">
        <v>1250</v>
      </c>
      <c r="L113" s="356">
        <v>0</v>
      </c>
      <c r="M113" s="356">
        <v>76661.64</v>
      </c>
      <c r="N113" s="356">
        <v>5936.68</v>
      </c>
      <c r="O113" s="356">
        <v>0</v>
      </c>
      <c r="P113" s="356">
        <v>0</v>
      </c>
      <c r="Q113" s="356">
        <v>6986.34</v>
      </c>
      <c r="R113" s="356">
        <v>0</v>
      </c>
      <c r="S113" s="356">
        <v>0</v>
      </c>
      <c r="T113" s="356">
        <v>84234</v>
      </c>
      <c r="U113" s="356">
        <f t="shared" si="15"/>
        <v>2574442.66</v>
      </c>
      <c r="V113" s="356">
        <v>946750.8</v>
      </c>
      <c r="W113" s="356">
        <v>0</v>
      </c>
      <c r="X113" s="356">
        <v>590467.32999999996</v>
      </c>
      <c r="Y113" s="356">
        <v>82939.22</v>
      </c>
      <c r="Z113" s="356">
        <v>113175.65</v>
      </c>
      <c r="AA113" s="356">
        <v>0</v>
      </c>
      <c r="AB113" s="356">
        <v>43041.59</v>
      </c>
      <c r="AC113" s="356">
        <v>10471.23</v>
      </c>
      <c r="AD113" s="356">
        <v>9252.67</v>
      </c>
      <c r="AE113" s="356">
        <v>28548.12</v>
      </c>
      <c r="AF113" s="356">
        <v>9701.7199999999993</v>
      </c>
      <c r="AG113" s="356">
        <v>11734.43</v>
      </c>
      <c r="AH113" s="356">
        <v>462.65</v>
      </c>
      <c r="AI113" s="356">
        <v>0</v>
      </c>
      <c r="AJ113" s="356">
        <v>10969.57</v>
      </c>
      <c r="AK113" s="356">
        <v>37467.480000000003</v>
      </c>
      <c r="AL113" s="356">
        <v>55389.06</v>
      </c>
      <c r="AM113" s="356">
        <v>12772.94</v>
      </c>
      <c r="AN113" s="356">
        <v>99641</v>
      </c>
      <c r="AO113" s="356">
        <v>27359.66</v>
      </c>
      <c r="AP113" s="356">
        <v>0</v>
      </c>
      <c r="AQ113" s="356">
        <v>40154.699999999997</v>
      </c>
      <c r="AR113" s="356">
        <v>11330.06</v>
      </c>
      <c r="AS113" s="356">
        <v>209453.5</v>
      </c>
      <c r="AT113" s="356">
        <v>120000.37</v>
      </c>
      <c r="AU113" s="356">
        <v>0</v>
      </c>
      <c r="AV113" s="356">
        <v>61399.96</v>
      </c>
      <c r="AW113" s="356">
        <v>36962.949999999997</v>
      </c>
      <c r="AX113" s="356">
        <v>0</v>
      </c>
      <c r="AY113" s="356">
        <v>17004</v>
      </c>
      <c r="AZ113" s="356">
        <f t="shared" si="16"/>
        <v>2586450.66</v>
      </c>
      <c r="BA113" s="356">
        <f t="shared" si="17"/>
        <v>-12008</v>
      </c>
      <c r="BB113" s="356">
        <v>36948.1</v>
      </c>
      <c r="BC113" s="356">
        <f t="shared" si="18"/>
        <v>24940.1</v>
      </c>
      <c r="BD113" s="356">
        <v>54547</v>
      </c>
      <c r="BE113" s="356">
        <v>0</v>
      </c>
      <c r="BF113" s="356">
        <f t="shared" si="19"/>
        <v>54547</v>
      </c>
      <c r="BG113" s="356">
        <v>0</v>
      </c>
      <c r="BH113" s="356">
        <v>67618.559999999998</v>
      </c>
      <c r="BI113" s="356">
        <f t="shared" si="20"/>
        <v>67618.559999999998</v>
      </c>
      <c r="BJ113" s="356">
        <f t="shared" si="21"/>
        <v>-13071.559999999998</v>
      </c>
      <c r="BK113" s="356">
        <v>51491.64</v>
      </c>
      <c r="BL113" s="356">
        <f t="shared" si="22"/>
        <v>38420.080000000002</v>
      </c>
      <c r="BM113" s="356">
        <v>0</v>
      </c>
      <c r="BN113" s="356">
        <v>24940.1</v>
      </c>
      <c r="BO113" s="356">
        <v>38420.080000000002</v>
      </c>
      <c r="BP113" s="356">
        <f t="shared" si="23"/>
        <v>63360.18</v>
      </c>
      <c r="BQ113" s="356">
        <v>9694.75</v>
      </c>
      <c r="BR113" s="356">
        <v>0</v>
      </c>
      <c r="BS113" s="356">
        <v>17004</v>
      </c>
      <c r="BT113" s="356">
        <f t="shared" si="24"/>
        <v>26698.75</v>
      </c>
      <c r="BU113" s="356">
        <v>0</v>
      </c>
      <c r="BV113" s="356">
        <v>26698.5</v>
      </c>
      <c r="BW113" s="356">
        <v>0</v>
      </c>
      <c r="BX113" s="356">
        <v>0</v>
      </c>
      <c r="BY113" s="356">
        <f t="shared" si="25"/>
        <v>26698.5</v>
      </c>
      <c r="BZ113" s="356">
        <f t="shared" si="26"/>
        <v>0.25</v>
      </c>
      <c r="CA113" s="356">
        <v>0.01</v>
      </c>
      <c r="CB113" s="356">
        <f t="shared" si="27"/>
        <v>0.26</v>
      </c>
      <c r="CC113" s="356">
        <v>0</v>
      </c>
      <c r="CD113" s="356">
        <v>0.26</v>
      </c>
      <c r="CE113" s="356">
        <f t="shared" si="28"/>
        <v>0.26</v>
      </c>
    </row>
    <row r="114" spans="1:88" s="357" customFormat="1">
      <c r="A114" s="489" t="s">
        <v>891</v>
      </c>
      <c r="B114" s="354" t="s">
        <v>672</v>
      </c>
      <c r="C114" s="355" t="s">
        <v>119</v>
      </c>
      <c r="D114" s="355" t="s">
        <v>170</v>
      </c>
      <c r="E114" s="354">
        <v>2058</v>
      </c>
      <c r="F114" s="356">
        <v>1677682</v>
      </c>
      <c r="G114" s="356">
        <v>0</v>
      </c>
      <c r="H114" s="356">
        <v>8981</v>
      </c>
      <c r="I114" s="356">
        <v>0</v>
      </c>
      <c r="J114" s="356">
        <v>81392</v>
      </c>
      <c r="K114" s="356">
        <v>1250</v>
      </c>
      <c r="L114" s="356">
        <v>0</v>
      </c>
      <c r="M114" s="356">
        <v>16813.28</v>
      </c>
      <c r="N114" s="356">
        <v>6256.2</v>
      </c>
      <c r="O114" s="356">
        <v>15600</v>
      </c>
      <c r="P114" s="356">
        <v>0</v>
      </c>
      <c r="Q114" s="356">
        <v>34409.53</v>
      </c>
      <c r="R114" s="356">
        <v>17345</v>
      </c>
      <c r="S114" s="356">
        <v>0</v>
      </c>
      <c r="T114" s="356">
        <v>78297</v>
      </c>
      <c r="U114" s="356">
        <f t="shared" si="15"/>
        <v>1938026.01</v>
      </c>
      <c r="V114" s="356">
        <v>850043.21</v>
      </c>
      <c r="W114" s="356">
        <v>0</v>
      </c>
      <c r="X114" s="356">
        <v>380502.8</v>
      </c>
      <c r="Y114" s="356">
        <v>67019.960000000006</v>
      </c>
      <c r="Z114" s="356">
        <v>80815.38</v>
      </c>
      <c r="AA114" s="356">
        <v>0</v>
      </c>
      <c r="AB114" s="356">
        <v>28026.54</v>
      </c>
      <c r="AC114" s="356">
        <v>7985.48</v>
      </c>
      <c r="AD114" s="356">
        <v>7419.06</v>
      </c>
      <c r="AE114" s="356">
        <v>23184.3</v>
      </c>
      <c r="AF114" s="356">
        <v>8492.3799999999992</v>
      </c>
      <c r="AG114" s="356">
        <v>18814.87</v>
      </c>
      <c r="AH114" s="356">
        <v>1087</v>
      </c>
      <c r="AI114" s="356">
        <v>0</v>
      </c>
      <c r="AJ114" s="356">
        <v>5831.6</v>
      </c>
      <c r="AK114" s="356">
        <v>24150.22</v>
      </c>
      <c r="AL114" s="356">
        <v>32332.5</v>
      </c>
      <c r="AM114" s="356">
        <v>11671.87</v>
      </c>
      <c r="AN114" s="356">
        <v>109916.19</v>
      </c>
      <c r="AO114" s="356">
        <v>38501.49</v>
      </c>
      <c r="AP114" s="356">
        <v>0</v>
      </c>
      <c r="AQ114" s="356">
        <v>13215.21</v>
      </c>
      <c r="AR114" s="356">
        <v>10342.19</v>
      </c>
      <c r="AS114" s="356">
        <v>0</v>
      </c>
      <c r="AT114" s="356">
        <v>99704.61</v>
      </c>
      <c r="AU114" s="356">
        <v>28754.71</v>
      </c>
      <c r="AV114" s="356">
        <v>55669.5</v>
      </c>
      <c r="AW114" s="356">
        <v>24278.7</v>
      </c>
      <c r="AX114" s="356">
        <v>0</v>
      </c>
      <c r="AY114" s="356">
        <v>30000</v>
      </c>
      <c r="AZ114" s="356">
        <f t="shared" si="16"/>
        <v>1957759.7700000003</v>
      </c>
      <c r="BA114" s="356">
        <f t="shared" si="17"/>
        <v>-19733.760000000242</v>
      </c>
      <c r="BB114" s="356">
        <v>123126.28</v>
      </c>
      <c r="BC114" s="356">
        <f t="shared" si="18"/>
        <v>103392.51999999976</v>
      </c>
      <c r="BD114" s="356">
        <v>0</v>
      </c>
      <c r="BE114" s="356">
        <v>0</v>
      </c>
      <c r="BF114" s="356">
        <f t="shared" si="19"/>
        <v>0</v>
      </c>
      <c r="BG114" s="356">
        <v>0</v>
      </c>
      <c r="BH114" s="356">
        <v>0</v>
      </c>
      <c r="BI114" s="356">
        <f t="shared" si="20"/>
        <v>0</v>
      </c>
      <c r="BJ114" s="356">
        <f t="shared" si="21"/>
        <v>0</v>
      </c>
      <c r="BK114" s="356">
        <v>0</v>
      </c>
      <c r="BL114" s="356">
        <f t="shared" si="22"/>
        <v>0</v>
      </c>
      <c r="BM114" s="356">
        <v>0</v>
      </c>
      <c r="BN114" s="356">
        <v>103392.52</v>
      </c>
      <c r="BO114" s="356">
        <v>0</v>
      </c>
      <c r="BP114" s="356">
        <f t="shared" si="23"/>
        <v>103392.52</v>
      </c>
      <c r="BQ114" s="356">
        <v>9042.25</v>
      </c>
      <c r="BR114" s="356">
        <v>0</v>
      </c>
      <c r="BS114" s="356">
        <v>30000</v>
      </c>
      <c r="BT114" s="356">
        <f t="shared" si="24"/>
        <v>39042.25</v>
      </c>
      <c r="BU114" s="356">
        <v>0</v>
      </c>
      <c r="BV114" s="356">
        <v>42054.31</v>
      </c>
      <c r="BW114" s="356">
        <v>0</v>
      </c>
      <c r="BX114" s="356">
        <v>0</v>
      </c>
      <c r="BY114" s="356">
        <f t="shared" si="25"/>
        <v>42054.31</v>
      </c>
      <c r="BZ114" s="356">
        <f t="shared" si="26"/>
        <v>-3012.0599999999977</v>
      </c>
      <c r="CA114" s="356">
        <v>3543.85</v>
      </c>
      <c r="CB114" s="356">
        <f t="shared" si="27"/>
        <v>531.79000000000224</v>
      </c>
      <c r="CC114" s="356">
        <v>0</v>
      </c>
      <c r="CD114" s="356">
        <v>531.79</v>
      </c>
      <c r="CE114" s="356">
        <f t="shared" si="28"/>
        <v>531.79</v>
      </c>
    </row>
    <row r="115" spans="1:88" s="357" customFormat="1">
      <c r="A115" s="489" t="s">
        <v>891</v>
      </c>
      <c r="B115" s="354" t="s">
        <v>673</v>
      </c>
      <c r="C115" s="355" t="s">
        <v>120</v>
      </c>
      <c r="D115" s="355" t="s">
        <v>171</v>
      </c>
      <c r="E115" s="354">
        <v>4610</v>
      </c>
      <c r="F115" s="356">
        <v>4146698</v>
      </c>
      <c r="G115" s="356">
        <v>701046</v>
      </c>
      <c r="H115" s="356">
        <v>192550</v>
      </c>
      <c r="I115" s="356">
        <v>0</v>
      </c>
      <c r="J115" s="356">
        <v>235615</v>
      </c>
      <c r="K115" s="356">
        <v>22386</v>
      </c>
      <c r="L115" s="356">
        <v>38375.03</v>
      </c>
      <c r="M115" s="356">
        <v>82117.13</v>
      </c>
      <c r="N115" s="356">
        <v>122509.9</v>
      </c>
      <c r="O115" s="356">
        <v>0</v>
      </c>
      <c r="P115" s="356">
        <v>0</v>
      </c>
      <c r="Q115" s="356">
        <v>50414.04</v>
      </c>
      <c r="R115" s="356">
        <v>788.5</v>
      </c>
      <c r="S115" s="356">
        <v>0</v>
      </c>
      <c r="T115" s="356">
        <v>0</v>
      </c>
      <c r="U115" s="356">
        <f t="shared" si="15"/>
        <v>5592499.6000000006</v>
      </c>
      <c r="V115" s="356">
        <v>3307648.18</v>
      </c>
      <c r="W115" s="356">
        <v>9022</v>
      </c>
      <c r="X115" s="356">
        <v>802008.45</v>
      </c>
      <c r="Y115" s="356">
        <v>171972.68</v>
      </c>
      <c r="Z115" s="356">
        <v>249966.31</v>
      </c>
      <c r="AA115" s="356">
        <v>104412.16</v>
      </c>
      <c r="AB115" s="356">
        <v>0</v>
      </c>
      <c r="AC115" s="356">
        <v>11396.01</v>
      </c>
      <c r="AD115" s="356">
        <v>6780.72</v>
      </c>
      <c r="AE115" s="356">
        <v>9768.39</v>
      </c>
      <c r="AF115" s="356">
        <v>14027.58</v>
      </c>
      <c r="AG115" s="356">
        <v>58975.46</v>
      </c>
      <c r="AH115" s="356">
        <v>6684</v>
      </c>
      <c r="AI115" s="356">
        <v>0</v>
      </c>
      <c r="AJ115" s="356">
        <v>5193.6899999999996</v>
      </c>
      <c r="AK115" s="356">
        <v>89729.94</v>
      </c>
      <c r="AL115" s="356">
        <v>20770.189999999999</v>
      </c>
      <c r="AM115" s="356">
        <v>24118.68</v>
      </c>
      <c r="AN115" s="356">
        <v>237761.12</v>
      </c>
      <c r="AO115" s="356">
        <v>39799.51</v>
      </c>
      <c r="AP115" s="356">
        <v>85969.46</v>
      </c>
      <c r="AQ115" s="356">
        <v>20416.84</v>
      </c>
      <c r="AR115" s="356">
        <v>23613.7</v>
      </c>
      <c r="AS115" s="356">
        <v>46157.5</v>
      </c>
      <c r="AT115" s="356">
        <v>80609.27</v>
      </c>
      <c r="AU115" s="356">
        <v>0</v>
      </c>
      <c r="AV115" s="356">
        <v>20.5</v>
      </c>
      <c r="AW115" s="356">
        <v>55850.400000000001</v>
      </c>
      <c r="AX115" s="356">
        <v>0</v>
      </c>
      <c r="AY115" s="356">
        <v>0</v>
      </c>
      <c r="AZ115" s="356">
        <f t="shared" si="16"/>
        <v>5482672.7399999993</v>
      </c>
      <c r="BA115" s="356">
        <f t="shared" si="17"/>
        <v>109826.86000000127</v>
      </c>
      <c r="BB115" s="356">
        <v>-124105.06</v>
      </c>
      <c r="BC115" s="356">
        <f t="shared" si="18"/>
        <v>-14278.199999998731</v>
      </c>
      <c r="BD115" s="356">
        <v>943.44</v>
      </c>
      <c r="BE115" s="356">
        <v>925.67</v>
      </c>
      <c r="BF115" s="356">
        <f t="shared" si="19"/>
        <v>1869.1100000000001</v>
      </c>
      <c r="BG115" s="356">
        <v>0</v>
      </c>
      <c r="BH115" s="356">
        <v>990</v>
      </c>
      <c r="BI115" s="356">
        <f t="shared" si="20"/>
        <v>990</v>
      </c>
      <c r="BJ115" s="356">
        <f t="shared" si="21"/>
        <v>879.11000000000013</v>
      </c>
      <c r="BK115" s="356">
        <v>33577.19</v>
      </c>
      <c r="BL115" s="356">
        <f t="shared" si="22"/>
        <v>34456.300000000003</v>
      </c>
      <c r="BM115" s="356">
        <v>0</v>
      </c>
      <c r="BN115" s="356">
        <v>-14278.2</v>
      </c>
      <c r="BO115" s="356">
        <v>34456.300000000003</v>
      </c>
      <c r="BP115" s="356">
        <f t="shared" si="23"/>
        <v>20178.100000000002</v>
      </c>
      <c r="BQ115" s="356">
        <v>0</v>
      </c>
      <c r="BR115" s="356">
        <v>0</v>
      </c>
      <c r="BS115" s="356">
        <v>0</v>
      </c>
      <c r="BT115" s="356">
        <f t="shared" si="24"/>
        <v>0</v>
      </c>
      <c r="BU115" s="356">
        <v>0</v>
      </c>
      <c r="BV115" s="356">
        <v>0</v>
      </c>
      <c r="BW115" s="356">
        <v>0</v>
      </c>
      <c r="BX115" s="356">
        <v>0</v>
      </c>
      <c r="BY115" s="356">
        <f t="shared" si="25"/>
        <v>0</v>
      </c>
      <c r="BZ115" s="356">
        <f t="shared" si="26"/>
        <v>0</v>
      </c>
      <c r="CA115" s="356">
        <v>0</v>
      </c>
      <c r="CB115" s="356">
        <f t="shared" si="27"/>
        <v>0</v>
      </c>
      <c r="CC115" s="356">
        <v>0</v>
      </c>
      <c r="CD115" s="356">
        <v>0</v>
      </c>
      <c r="CE115" s="356">
        <f t="shared" si="28"/>
        <v>0</v>
      </c>
    </row>
    <row r="116" spans="1:88" s="357" customFormat="1">
      <c r="A116" s="489" t="s">
        <v>891</v>
      </c>
      <c r="B116" s="354" t="s">
        <v>678</v>
      </c>
      <c r="C116" s="355" t="s">
        <v>125</v>
      </c>
      <c r="D116" s="355" t="s">
        <v>170</v>
      </c>
      <c r="E116" s="354">
        <v>2200</v>
      </c>
      <c r="F116" s="356">
        <v>905811</v>
      </c>
      <c r="G116" s="356">
        <v>0</v>
      </c>
      <c r="H116" s="356">
        <v>6222</v>
      </c>
      <c r="I116" s="356">
        <v>0</v>
      </c>
      <c r="J116" s="356">
        <v>91300</v>
      </c>
      <c r="K116" s="356">
        <v>0</v>
      </c>
      <c r="L116" s="356">
        <v>326.27</v>
      </c>
      <c r="M116" s="356">
        <v>40645.26</v>
      </c>
      <c r="N116" s="356">
        <v>996.8</v>
      </c>
      <c r="O116" s="356">
        <v>1500</v>
      </c>
      <c r="P116" s="356">
        <v>0</v>
      </c>
      <c r="Q116" s="356">
        <v>2510</v>
      </c>
      <c r="R116" s="356">
        <v>500</v>
      </c>
      <c r="S116" s="356">
        <v>0</v>
      </c>
      <c r="T116" s="356">
        <v>31647</v>
      </c>
      <c r="U116" s="356">
        <f t="shared" si="15"/>
        <v>1081458.33</v>
      </c>
      <c r="V116" s="356">
        <v>477546.42</v>
      </c>
      <c r="W116" s="356">
        <v>0</v>
      </c>
      <c r="X116" s="356">
        <v>216574.42</v>
      </c>
      <c r="Y116" s="356">
        <v>20708.23</v>
      </c>
      <c r="Z116" s="356">
        <v>49166.25</v>
      </c>
      <c r="AA116" s="356">
        <v>0</v>
      </c>
      <c r="AB116" s="356">
        <v>52923.69</v>
      </c>
      <c r="AC116" s="356">
        <v>2968.04</v>
      </c>
      <c r="AD116" s="356">
        <v>3365.3</v>
      </c>
      <c r="AE116" s="356">
        <v>12899.9</v>
      </c>
      <c r="AF116" s="356">
        <v>4661.7700000000004</v>
      </c>
      <c r="AG116" s="356">
        <v>12191.76</v>
      </c>
      <c r="AH116" s="356">
        <v>3519.55</v>
      </c>
      <c r="AI116" s="356">
        <v>6540.69</v>
      </c>
      <c r="AJ116" s="356">
        <v>3967.71</v>
      </c>
      <c r="AK116" s="356">
        <v>16073.88</v>
      </c>
      <c r="AL116" s="356">
        <v>9719.33</v>
      </c>
      <c r="AM116" s="356">
        <v>5147.24</v>
      </c>
      <c r="AN116" s="356">
        <v>22510.71</v>
      </c>
      <c r="AO116" s="356">
        <v>8050.51</v>
      </c>
      <c r="AP116" s="356">
        <v>0</v>
      </c>
      <c r="AQ116" s="356">
        <v>16404.57</v>
      </c>
      <c r="AR116" s="356">
        <v>11525.8</v>
      </c>
      <c r="AS116" s="356">
        <v>1890.93</v>
      </c>
      <c r="AT116" s="356">
        <v>65959.259999999995</v>
      </c>
      <c r="AU116" s="356">
        <v>29070.94</v>
      </c>
      <c r="AV116" s="356">
        <v>23918.52</v>
      </c>
      <c r="AW116" s="356">
        <v>33444.43</v>
      </c>
      <c r="AX116" s="356">
        <v>0</v>
      </c>
      <c r="AY116" s="356">
        <v>0</v>
      </c>
      <c r="AZ116" s="356">
        <f t="shared" si="16"/>
        <v>1110749.8500000001</v>
      </c>
      <c r="BA116" s="356">
        <f t="shared" si="17"/>
        <v>-29291.520000000019</v>
      </c>
      <c r="BB116" s="356">
        <v>31309.67</v>
      </c>
      <c r="BC116" s="356">
        <f t="shared" si="18"/>
        <v>2018.1499999999796</v>
      </c>
      <c r="BD116" s="356">
        <v>0</v>
      </c>
      <c r="BE116" s="356">
        <v>0</v>
      </c>
      <c r="BF116" s="356">
        <f t="shared" si="19"/>
        <v>0</v>
      </c>
      <c r="BG116" s="356">
        <v>0</v>
      </c>
      <c r="BH116" s="356">
        <v>0</v>
      </c>
      <c r="BI116" s="356">
        <f t="shared" si="20"/>
        <v>0</v>
      </c>
      <c r="BJ116" s="356">
        <f t="shared" si="21"/>
        <v>0</v>
      </c>
      <c r="BK116" s="356">
        <v>0</v>
      </c>
      <c r="BL116" s="356">
        <f t="shared" si="22"/>
        <v>0</v>
      </c>
      <c r="BM116" s="356">
        <v>0</v>
      </c>
      <c r="BN116" s="356">
        <v>2018.15</v>
      </c>
      <c r="BO116" s="356">
        <v>0</v>
      </c>
      <c r="BP116" s="356">
        <f t="shared" si="23"/>
        <v>2018.15</v>
      </c>
      <c r="BQ116" s="356">
        <v>6385</v>
      </c>
      <c r="BR116" s="356">
        <v>0</v>
      </c>
      <c r="BS116" s="356">
        <v>0</v>
      </c>
      <c r="BT116" s="356">
        <f t="shared" si="24"/>
        <v>6385</v>
      </c>
      <c r="BU116" s="356">
        <v>0</v>
      </c>
      <c r="BV116" s="356">
        <v>10896</v>
      </c>
      <c r="BW116" s="356">
        <v>0</v>
      </c>
      <c r="BX116" s="356">
        <v>0</v>
      </c>
      <c r="BY116" s="356">
        <f t="shared" si="25"/>
        <v>10896</v>
      </c>
      <c r="BZ116" s="356">
        <f t="shared" si="26"/>
        <v>-4511</v>
      </c>
      <c r="CA116" s="356">
        <v>2617.31</v>
      </c>
      <c r="CB116" s="356">
        <f t="shared" si="27"/>
        <v>-1893.69</v>
      </c>
      <c r="CC116" s="356">
        <v>-1893.69</v>
      </c>
      <c r="CD116" s="356">
        <v>0</v>
      </c>
      <c r="CE116" s="356">
        <f t="shared" si="28"/>
        <v>-1893.69</v>
      </c>
    </row>
    <row r="117" spans="1:88" s="357" customFormat="1">
      <c r="A117" s="489" t="s">
        <v>891</v>
      </c>
      <c r="B117" s="354" t="s">
        <v>632</v>
      </c>
      <c r="C117" s="355" t="s">
        <v>142</v>
      </c>
      <c r="D117" s="355" t="s">
        <v>171</v>
      </c>
      <c r="E117" s="354">
        <v>4074</v>
      </c>
      <c r="F117" s="356">
        <v>6499232</v>
      </c>
      <c r="G117" s="356">
        <v>1075137</v>
      </c>
      <c r="H117" s="356">
        <v>270656</v>
      </c>
      <c r="I117" s="356">
        <v>0</v>
      </c>
      <c r="J117" s="356">
        <v>397271</v>
      </c>
      <c r="K117" s="356">
        <v>68198</v>
      </c>
      <c r="L117" s="356">
        <v>0</v>
      </c>
      <c r="M117" s="356">
        <v>140013.68</v>
      </c>
      <c r="N117" s="356">
        <v>0</v>
      </c>
      <c r="O117" s="356">
        <v>0</v>
      </c>
      <c r="P117" s="356">
        <v>0</v>
      </c>
      <c r="Q117" s="356">
        <v>0</v>
      </c>
      <c r="R117" s="356">
        <v>0</v>
      </c>
      <c r="S117" s="356">
        <v>0</v>
      </c>
      <c r="T117" s="356">
        <v>0</v>
      </c>
      <c r="U117" s="356">
        <f t="shared" si="15"/>
        <v>8450507.6799999997</v>
      </c>
      <c r="V117" s="356">
        <v>4684897.7699999996</v>
      </c>
      <c r="W117" s="356">
        <v>99251.62</v>
      </c>
      <c r="X117" s="356">
        <v>999899.99</v>
      </c>
      <c r="Y117" s="356">
        <v>0</v>
      </c>
      <c r="Z117" s="356">
        <v>600006.87</v>
      </c>
      <c r="AA117" s="356">
        <v>0</v>
      </c>
      <c r="AB117" s="356">
        <v>87772.76</v>
      </c>
      <c r="AC117" s="356">
        <v>56075.78</v>
      </c>
      <c r="AD117" s="356">
        <v>34041.410000000003</v>
      </c>
      <c r="AE117" s="356">
        <v>15394.46</v>
      </c>
      <c r="AF117" s="356">
        <v>21966.04</v>
      </c>
      <c r="AG117" s="356">
        <v>7003.35</v>
      </c>
      <c r="AH117" s="356">
        <v>0</v>
      </c>
      <c r="AI117" s="356">
        <v>805.73</v>
      </c>
      <c r="AJ117" s="356">
        <v>0</v>
      </c>
      <c r="AK117" s="356">
        <v>0</v>
      </c>
      <c r="AL117" s="356">
        <v>282746.89</v>
      </c>
      <c r="AM117" s="356">
        <v>21143.31</v>
      </c>
      <c r="AN117" s="356">
        <v>239893.02</v>
      </c>
      <c r="AO117" s="356">
        <v>46794.06</v>
      </c>
      <c r="AP117" s="356">
        <v>156974.74</v>
      </c>
      <c r="AQ117" s="356">
        <v>63000.08</v>
      </c>
      <c r="AR117" s="356">
        <v>7509.28</v>
      </c>
      <c r="AS117" s="356">
        <v>8299.2999999999993</v>
      </c>
      <c r="AT117" s="356">
        <v>67187.53</v>
      </c>
      <c r="AU117" s="356">
        <v>210495.73</v>
      </c>
      <c r="AV117" s="356">
        <v>85492.76</v>
      </c>
      <c r="AW117" s="356">
        <v>710807.18</v>
      </c>
      <c r="AX117" s="356">
        <v>0</v>
      </c>
      <c r="AY117" s="356">
        <v>0</v>
      </c>
      <c r="AZ117" s="356">
        <f t="shared" si="16"/>
        <v>8507459.6600000001</v>
      </c>
      <c r="BA117" s="356">
        <f t="shared" si="17"/>
        <v>-56951.980000000447</v>
      </c>
      <c r="BB117" s="356">
        <v>909559.14</v>
      </c>
      <c r="BC117" s="356">
        <f t="shared" si="18"/>
        <v>852607.15999999957</v>
      </c>
      <c r="BD117" s="356">
        <v>0</v>
      </c>
      <c r="BE117" s="356">
        <v>63543.34</v>
      </c>
      <c r="BF117" s="356">
        <f t="shared" si="19"/>
        <v>63543.34</v>
      </c>
      <c r="BG117" s="356">
        <v>27462.34</v>
      </c>
      <c r="BH117" s="356">
        <v>6245.54</v>
      </c>
      <c r="BI117" s="356">
        <f t="shared" si="20"/>
        <v>33707.879999999997</v>
      </c>
      <c r="BJ117" s="356">
        <f t="shared" si="21"/>
        <v>29835.46</v>
      </c>
      <c r="BK117" s="356">
        <v>-56159.73</v>
      </c>
      <c r="BL117" s="356">
        <f t="shared" si="22"/>
        <v>-26324.270000000004</v>
      </c>
      <c r="BM117" s="356">
        <v>0</v>
      </c>
      <c r="BN117" s="356">
        <v>852607.16</v>
      </c>
      <c r="BO117" s="356">
        <v>-26324.27</v>
      </c>
      <c r="BP117" s="356">
        <f t="shared" si="23"/>
        <v>826282.89</v>
      </c>
      <c r="BQ117" s="356">
        <v>30088.75</v>
      </c>
      <c r="BR117" s="356">
        <v>0</v>
      </c>
      <c r="BS117" s="356">
        <v>0</v>
      </c>
      <c r="BT117" s="356">
        <f t="shared" si="24"/>
        <v>30088.75</v>
      </c>
      <c r="BU117" s="356">
        <v>0</v>
      </c>
      <c r="BV117" s="356">
        <v>0</v>
      </c>
      <c r="BW117" s="356">
        <v>0</v>
      </c>
      <c r="BX117" s="356">
        <v>32730.3</v>
      </c>
      <c r="BY117" s="356">
        <f t="shared" si="25"/>
        <v>32730.3</v>
      </c>
      <c r="BZ117" s="356">
        <f t="shared" si="26"/>
        <v>-2641.5499999999993</v>
      </c>
      <c r="CA117" s="356">
        <v>32903.53</v>
      </c>
      <c r="CB117" s="356">
        <f t="shared" si="27"/>
        <v>30261.98</v>
      </c>
      <c r="CC117" s="356">
        <v>0</v>
      </c>
      <c r="CD117" s="356">
        <v>30261.98</v>
      </c>
      <c r="CE117" s="356">
        <f t="shared" si="28"/>
        <v>30261.98</v>
      </c>
    </row>
    <row r="118" spans="1:88" s="357" customFormat="1">
      <c r="A118" s="489" t="s">
        <v>891</v>
      </c>
      <c r="B118" s="354" t="s">
        <v>360</v>
      </c>
      <c r="C118" s="355" t="s">
        <v>192</v>
      </c>
      <c r="D118" s="355" t="s">
        <v>220</v>
      </c>
      <c r="E118" s="354">
        <v>1107</v>
      </c>
      <c r="F118" s="356">
        <v>259</v>
      </c>
      <c r="G118" s="356">
        <v>0</v>
      </c>
      <c r="H118" s="356">
        <v>421009</v>
      </c>
      <c r="I118" s="356">
        <v>0</v>
      </c>
      <c r="J118" s="356">
        <v>0</v>
      </c>
      <c r="K118" s="356">
        <v>0</v>
      </c>
      <c r="L118" s="356">
        <v>34972.03</v>
      </c>
      <c r="M118" s="356">
        <v>395</v>
      </c>
      <c r="N118" s="356">
        <v>0</v>
      </c>
      <c r="O118" s="356">
        <v>0</v>
      </c>
      <c r="P118" s="356">
        <v>0</v>
      </c>
      <c r="Q118" s="356">
        <v>0</v>
      </c>
      <c r="R118" s="356">
        <v>0</v>
      </c>
      <c r="S118" s="356">
        <v>0</v>
      </c>
      <c r="T118" s="356">
        <v>0</v>
      </c>
      <c r="U118" s="356">
        <f t="shared" si="15"/>
        <v>456635.03</v>
      </c>
      <c r="V118" s="356">
        <v>190477.79</v>
      </c>
      <c r="W118" s="356">
        <v>0</v>
      </c>
      <c r="X118" s="356">
        <v>13225</v>
      </c>
      <c r="Y118" s="356">
        <v>0</v>
      </c>
      <c r="Z118" s="356">
        <v>14213.48</v>
      </c>
      <c r="AA118" s="356">
        <v>0</v>
      </c>
      <c r="AB118" s="356">
        <v>0</v>
      </c>
      <c r="AC118" s="356">
        <v>4002.77</v>
      </c>
      <c r="AD118" s="356">
        <v>8225.44</v>
      </c>
      <c r="AE118" s="356">
        <v>0</v>
      </c>
      <c r="AF118" s="356">
        <v>450.8</v>
      </c>
      <c r="AG118" s="356">
        <v>10873.15</v>
      </c>
      <c r="AH118" s="356">
        <v>2211</v>
      </c>
      <c r="AI118" s="356">
        <v>11228.57</v>
      </c>
      <c r="AJ118" s="356">
        <v>1100.74</v>
      </c>
      <c r="AK118" s="356">
        <v>8057.2</v>
      </c>
      <c r="AL118" s="356">
        <v>14666.37</v>
      </c>
      <c r="AM118" s="356">
        <v>1401.91</v>
      </c>
      <c r="AN118" s="356">
        <v>21863.18</v>
      </c>
      <c r="AO118" s="356">
        <v>25195.19</v>
      </c>
      <c r="AP118" s="356">
        <v>2878.25</v>
      </c>
      <c r="AQ118" s="356">
        <v>17593.759999999998</v>
      </c>
      <c r="AR118" s="356">
        <v>1446.6</v>
      </c>
      <c r="AS118" s="356">
        <v>33690.82</v>
      </c>
      <c r="AT118" s="356">
        <v>1898.9</v>
      </c>
      <c r="AU118" s="356">
        <v>748.64</v>
      </c>
      <c r="AV118" s="356">
        <v>46968.21</v>
      </c>
      <c r="AW118" s="356">
        <v>31906.65</v>
      </c>
      <c r="AX118" s="356">
        <v>0</v>
      </c>
      <c r="AY118" s="356">
        <v>0</v>
      </c>
      <c r="AZ118" s="356">
        <f t="shared" si="16"/>
        <v>464324.42000000004</v>
      </c>
      <c r="BA118" s="356">
        <f t="shared" si="17"/>
        <v>-7689.390000000014</v>
      </c>
      <c r="BB118" s="356">
        <v>64721.35</v>
      </c>
      <c r="BC118" s="356">
        <f t="shared" si="18"/>
        <v>57031.959999999985</v>
      </c>
      <c r="BD118" s="356">
        <v>0</v>
      </c>
      <c r="BE118" s="356">
        <v>0</v>
      </c>
      <c r="BF118" s="356">
        <f t="shared" si="19"/>
        <v>0</v>
      </c>
      <c r="BG118" s="356">
        <v>0</v>
      </c>
      <c r="BH118" s="356">
        <v>0</v>
      </c>
      <c r="BI118" s="356">
        <f t="shared" si="20"/>
        <v>0</v>
      </c>
      <c r="BJ118" s="356">
        <f t="shared" si="21"/>
        <v>0</v>
      </c>
      <c r="BK118" s="356">
        <v>0</v>
      </c>
      <c r="BL118" s="356">
        <f t="shared" si="22"/>
        <v>0</v>
      </c>
      <c r="BM118" s="356">
        <v>0</v>
      </c>
      <c r="BN118" s="356">
        <v>57031.96</v>
      </c>
      <c r="BO118" s="356">
        <v>0</v>
      </c>
      <c r="BP118" s="356">
        <f t="shared" si="23"/>
        <v>57031.96</v>
      </c>
      <c r="BQ118" s="356">
        <v>4033.75</v>
      </c>
      <c r="BR118" s="356">
        <v>0</v>
      </c>
      <c r="BS118" s="356">
        <v>0</v>
      </c>
      <c r="BT118" s="356">
        <f t="shared" si="24"/>
        <v>4033.75</v>
      </c>
      <c r="BU118" s="356">
        <v>0</v>
      </c>
      <c r="BV118" s="356">
        <v>0</v>
      </c>
      <c r="BW118" s="356">
        <v>0</v>
      </c>
      <c r="BX118" s="356">
        <v>0</v>
      </c>
      <c r="BY118" s="356">
        <f t="shared" si="25"/>
        <v>0</v>
      </c>
      <c r="BZ118" s="356">
        <f t="shared" si="26"/>
        <v>4033.75</v>
      </c>
      <c r="CA118" s="356">
        <v>14000.5</v>
      </c>
      <c r="CB118" s="356">
        <f t="shared" si="27"/>
        <v>18034.25</v>
      </c>
      <c r="CC118" s="356">
        <v>0</v>
      </c>
      <c r="CD118" s="356">
        <v>18034.25</v>
      </c>
      <c r="CE118" s="356">
        <f t="shared" si="28"/>
        <v>18034.25</v>
      </c>
    </row>
    <row r="119" spans="1:88" s="357" customFormat="1">
      <c r="A119" s="489" t="s">
        <v>891</v>
      </c>
      <c r="B119" s="354" t="s">
        <v>680</v>
      </c>
      <c r="C119" s="355" t="s">
        <v>127</v>
      </c>
      <c r="D119" s="355" t="s">
        <v>170</v>
      </c>
      <c r="E119" s="354">
        <v>3362</v>
      </c>
      <c r="F119" s="356">
        <v>1355175</v>
      </c>
      <c r="G119" s="356">
        <v>0</v>
      </c>
      <c r="H119" s="356">
        <v>27398</v>
      </c>
      <c r="I119" s="356">
        <v>0</v>
      </c>
      <c r="J119" s="356">
        <v>129646</v>
      </c>
      <c r="K119" s="356">
        <v>0</v>
      </c>
      <c r="L119" s="356">
        <v>33155</v>
      </c>
      <c r="M119" s="356">
        <v>8421.91</v>
      </c>
      <c r="N119" s="356">
        <v>5907.52</v>
      </c>
      <c r="O119" s="356">
        <v>13414.5</v>
      </c>
      <c r="P119" s="356">
        <v>6315</v>
      </c>
      <c r="Q119" s="356">
        <v>2143.41</v>
      </c>
      <c r="R119" s="356">
        <v>2544.25</v>
      </c>
      <c r="S119" s="356">
        <v>0</v>
      </c>
      <c r="T119" s="356">
        <v>54505</v>
      </c>
      <c r="U119" s="356">
        <f t="shared" si="15"/>
        <v>1638625.5899999999</v>
      </c>
      <c r="V119" s="356">
        <v>820882.34</v>
      </c>
      <c r="W119" s="356">
        <v>0</v>
      </c>
      <c r="X119" s="356">
        <v>320925.51</v>
      </c>
      <c r="Y119" s="356">
        <v>36314.15</v>
      </c>
      <c r="Z119" s="356">
        <v>91540.96</v>
      </c>
      <c r="AA119" s="356">
        <v>0</v>
      </c>
      <c r="AB119" s="356">
        <v>52150.02</v>
      </c>
      <c r="AC119" s="356">
        <v>4336.1499999999996</v>
      </c>
      <c r="AD119" s="356">
        <v>7288.12</v>
      </c>
      <c r="AE119" s="356">
        <v>29310.7</v>
      </c>
      <c r="AF119" s="356">
        <v>7124.35</v>
      </c>
      <c r="AG119" s="356">
        <v>38117.919999999998</v>
      </c>
      <c r="AH119" s="356">
        <v>2781</v>
      </c>
      <c r="AI119" s="356">
        <v>665</v>
      </c>
      <c r="AJ119" s="356">
        <v>2564.61</v>
      </c>
      <c r="AK119" s="356">
        <v>17713.04</v>
      </c>
      <c r="AL119" s="356">
        <v>8212.35</v>
      </c>
      <c r="AM119" s="356">
        <v>9824.14</v>
      </c>
      <c r="AN119" s="356">
        <v>57171.09</v>
      </c>
      <c r="AO119" s="356">
        <v>28170.85</v>
      </c>
      <c r="AP119" s="356">
        <v>0</v>
      </c>
      <c r="AQ119" s="356">
        <v>23636.63</v>
      </c>
      <c r="AR119" s="356">
        <v>8170.95</v>
      </c>
      <c r="AS119" s="356">
        <v>0</v>
      </c>
      <c r="AT119" s="356">
        <v>97735.08</v>
      </c>
      <c r="AU119" s="356">
        <v>26607.25</v>
      </c>
      <c r="AV119" s="356">
        <v>14608.63</v>
      </c>
      <c r="AW119" s="356">
        <v>24384.639999999999</v>
      </c>
      <c r="AX119" s="356">
        <v>0</v>
      </c>
      <c r="AY119" s="356">
        <v>929.46</v>
      </c>
      <c r="AZ119" s="356">
        <f t="shared" si="16"/>
        <v>1731164.94</v>
      </c>
      <c r="BA119" s="356">
        <f t="shared" si="17"/>
        <v>-92539.350000000093</v>
      </c>
      <c r="BB119" s="356">
        <v>29796.89</v>
      </c>
      <c r="BC119" s="356">
        <f t="shared" si="18"/>
        <v>-62742.460000000094</v>
      </c>
      <c r="BD119" s="356">
        <v>0</v>
      </c>
      <c r="BE119" s="356">
        <v>80512.649999999994</v>
      </c>
      <c r="BF119" s="356">
        <f t="shared" si="19"/>
        <v>80512.649999999994</v>
      </c>
      <c r="BG119" s="356">
        <v>45285.48</v>
      </c>
      <c r="BH119" s="356">
        <v>3163.95</v>
      </c>
      <c r="BI119" s="356">
        <f t="shared" si="20"/>
        <v>48449.43</v>
      </c>
      <c r="BJ119" s="356">
        <f t="shared" si="21"/>
        <v>32063.219999999994</v>
      </c>
      <c r="BK119" s="356">
        <v>115568.05</v>
      </c>
      <c r="BL119" s="356">
        <f t="shared" si="22"/>
        <v>147631.26999999999</v>
      </c>
      <c r="BM119" s="356">
        <v>0</v>
      </c>
      <c r="BN119" s="356">
        <v>-62742.46</v>
      </c>
      <c r="BO119" s="356">
        <v>147631.26999999999</v>
      </c>
      <c r="BP119" s="356">
        <f t="shared" si="23"/>
        <v>84888.81</v>
      </c>
      <c r="BQ119" s="356">
        <v>0</v>
      </c>
      <c r="BR119" s="356">
        <v>0</v>
      </c>
      <c r="BS119" s="356">
        <v>929.46</v>
      </c>
      <c r="BT119" s="356">
        <f t="shared" si="24"/>
        <v>929.46</v>
      </c>
      <c r="BU119" s="356">
        <v>0</v>
      </c>
      <c r="BV119" s="356">
        <v>0</v>
      </c>
      <c r="BW119" s="356">
        <v>0</v>
      </c>
      <c r="BX119" s="356">
        <v>929.46</v>
      </c>
      <c r="BY119" s="356">
        <f t="shared" si="25"/>
        <v>929.46</v>
      </c>
      <c r="BZ119" s="356">
        <f t="shared" si="26"/>
        <v>0</v>
      </c>
      <c r="CA119" s="356">
        <v>1342.78</v>
      </c>
      <c r="CB119" s="356">
        <f t="shared" si="27"/>
        <v>1342.78</v>
      </c>
      <c r="CC119" s="356">
        <v>0</v>
      </c>
      <c r="CD119" s="356">
        <v>1342.78</v>
      </c>
      <c r="CE119" s="356">
        <f t="shared" si="28"/>
        <v>1342.78</v>
      </c>
    </row>
    <row r="120" spans="1:88" s="357" customFormat="1">
      <c r="A120" s="489" t="s">
        <v>891</v>
      </c>
      <c r="B120" s="354" t="s">
        <v>682</v>
      </c>
      <c r="C120" s="355" t="s">
        <v>129</v>
      </c>
      <c r="D120" s="355" t="s">
        <v>170</v>
      </c>
      <c r="E120" s="354">
        <v>2071</v>
      </c>
      <c r="F120" s="356">
        <v>1831172</v>
      </c>
      <c r="G120" s="356">
        <v>0</v>
      </c>
      <c r="H120" s="356">
        <v>38243</v>
      </c>
      <c r="I120" s="356">
        <v>0</v>
      </c>
      <c r="J120" s="356">
        <v>134062</v>
      </c>
      <c r="K120" s="356">
        <v>0</v>
      </c>
      <c r="L120" s="356">
        <v>9070.4</v>
      </c>
      <c r="M120" s="356">
        <v>3223.3</v>
      </c>
      <c r="N120" s="356">
        <v>2792.81</v>
      </c>
      <c r="O120" s="356">
        <v>2939.96</v>
      </c>
      <c r="P120" s="356">
        <v>1460</v>
      </c>
      <c r="Q120" s="356">
        <v>14374.07</v>
      </c>
      <c r="R120" s="356">
        <v>3911</v>
      </c>
      <c r="S120" s="356">
        <v>0</v>
      </c>
      <c r="T120" s="356">
        <v>75257</v>
      </c>
      <c r="U120" s="356">
        <f t="shared" si="15"/>
        <v>2116505.54</v>
      </c>
      <c r="V120" s="356">
        <v>1057868.0900000001</v>
      </c>
      <c r="W120" s="356">
        <v>0</v>
      </c>
      <c r="X120" s="356">
        <v>409945.98</v>
      </c>
      <c r="Y120" s="356">
        <v>74406.259999999995</v>
      </c>
      <c r="Z120" s="356">
        <v>87504.24</v>
      </c>
      <c r="AA120" s="356">
        <v>0</v>
      </c>
      <c r="AB120" s="356">
        <v>45135.85</v>
      </c>
      <c r="AC120" s="356">
        <v>3868.87</v>
      </c>
      <c r="AD120" s="356">
        <v>7523.98</v>
      </c>
      <c r="AE120" s="356">
        <v>21751.62</v>
      </c>
      <c r="AF120" s="356">
        <v>9454.2099999999991</v>
      </c>
      <c r="AG120" s="356">
        <v>9910.61</v>
      </c>
      <c r="AH120" s="356">
        <v>5821.09</v>
      </c>
      <c r="AI120" s="356">
        <v>1700</v>
      </c>
      <c r="AJ120" s="356">
        <v>4086.79</v>
      </c>
      <c r="AK120" s="356">
        <v>25854.58</v>
      </c>
      <c r="AL120" s="356">
        <v>37601.5</v>
      </c>
      <c r="AM120" s="356">
        <v>11567.33</v>
      </c>
      <c r="AN120" s="356">
        <v>52712.45</v>
      </c>
      <c r="AO120" s="356">
        <v>14623.53</v>
      </c>
      <c r="AP120" s="356">
        <v>0</v>
      </c>
      <c r="AQ120" s="356">
        <v>28206.22</v>
      </c>
      <c r="AR120" s="356">
        <v>9475.26</v>
      </c>
      <c r="AS120" s="356">
        <v>1083.2</v>
      </c>
      <c r="AT120" s="356">
        <v>119797.71</v>
      </c>
      <c r="AU120" s="356">
        <v>78034.66</v>
      </c>
      <c r="AV120" s="356">
        <v>8516.3700000000008</v>
      </c>
      <c r="AW120" s="356">
        <v>18345.68</v>
      </c>
      <c r="AX120" s="356">
        <v>0</v>
      </c>
      <c r="AY120" s="356">
        <v>0</v>
      </c>
      <c r="AZ120" s="356">
        <f t="shared" si="16"/>
        <v>2144796.080000001</v>
      </c>
      <c r="BA120" s="356">
        <f t="shared" si="17"/>
        <v>-28290.540000000969</v>
      </c>
      <c r="BB120" s="356">
        <v>33787.760000000002</v>
      </c>
      <c r="BC120" s="356">
        <f t="shared" si="18"/>
        <v>5497.2199999990335</v>
      </c>
      <c r="BD120" s="356">
        <v>0</v>
      </c>
      <c r="BE120" s="356">
        <v>0</v>
      </c>
      <c r="BF120" s="356">
        <f t="shared" si="19"/>
        <v>0</v>
      </c>
      <c r="BG120" s="356">
        <v>0</v>
      </c>
      <c r="BH120" s="356">
        <v>0</v>
      </c>
      <c r="BI120" s="356">
        <f t="shared" si="20"/>
        <v>0</v>
      </c>
      <c r="BJ120" s="356">
        <f t="shared" si="21"/>
        <v>0</v>
      </c>
      <c r="BK120" s="356">
        <v>0</v>
      </c>
      <c r="BL120" s="356">
        <f t="shared" si="22"/>
        <v>0</v>
      </c>
      <c r="BM120" s="356">
        <v>0</v>
      </c>
      <c r="BN120" s="356">
        <v>5497.22</v>
      </c>
      <c r="BO120" s="356">
        <v>0</v>
      </c>
      <c r="BP120" s="356">
        <f t="shared" si="23"/>
        <v>5497.22</v>
      </c>
      <c r="BQ120" s="356">
        <v>9296.5</v>
      </c>
      <c r="BR120" s="356">
        <v>0</v>
      </c>
      <c r="BS120" s="356">
        <v>0</v>
      </c>
      <c r="BT120" s="356">
        <f t="shared" si="24"/>
        <v>9296.5</v>
      </c>
      <c r="BU120" s="356">
        <v>0</v>
      </c>
      <c r="BV120" s="356">
        <v>11489.4</v>
      </c>
      <c r="BW120" s="356">
        <v>0</v>
      </c>
      <c r="BX120" s="356">
        <v>6600.1</v>
      </c>
      <c r="BY120" s="356">
        <f t="shared" si="25"/>
        <v>18089.5</v>
      </c>
      <c r="BZ120" s="356">
        <f t="shared" si="26"/>
        <v>-8793</v>
      </c>
      <c r="CA120" s="356">
        <v>7866.5</v>
      </c>
      <c r="CB120" s="356">
        <f t="shared" si="27"/>
        <v>-926.5</v>
      </c>
      <c r="CC120" s="356">
        <v>0</v>
      </c>
      <c r="CD120" s="356">
        <v>-926.5</v>
      </c>
      <c r="CE120" s="356">
        <f t="shared" si="28"/>
        <v>-926.5</v>
      </c>
    </row>
    <row r="121" spans="1:88" s="357" customFormat="1">
      <c r="A121" s="489" t="s">
        <v>891</v>
      </c>
      <c r="B121" s="354" t="s">
        <v>686</v>
      </c>
      <c r="C121" s="355" t="s">
        <v>133</v>
      </c>
      <c r="D121" s="355" t="s">
        <v>170</v>
      </c>
      <c r="E121" s="354">
        <v>2074</v>
      </c>
      <c r="F121" s="356">
        <v>2604111</v>
      </c>
      <c r="G121" s="356">
        <v>0</v>
      </c>
      <c r="H121" s="356">
        <v>29183</v>
      </c>
      <c r="I121" s="356">
        <v>0</v>
      </c>
      <c r="J121" s="356">
        <v>300892</v>
      </c>
      <c r="K121" s="356">
        <v>0</v>
      </c>
      <c r="L121" s="356">
        <v>0</v>
      </c>
      <c r="M121" s="356">
        <v>44569.25</v>
      </c>
      <c r="N121" s="356">
        <v>2855.49</v>
      </c>
      <c r="O121" s="356">
        <v>0</v>
      </c>
      <c r="P121" s="356">
        <v>0</v>
      </c>
      <c r="Q121" s="356">
        <v>2471</v>
      </c>
      <c r="R121" s="356">
        <v>0</v>
      </c>
      <c r="S121" s="356">
        <v>0</v>
      </c>
      <c r="T121" s="356">
        <v>91513</v>
      </c>
      <c r="U121" s="356">
        <f t="shared" si="15"/>
        <v>3075594.74</v>
      </c>
      <c r="V121" s="356">
        <v>1239262.58</v>
      </c>
      <c r="W121" s="356">
        <v>0</v>
      </c>
      <c r="X121" s="356">
        <v>640814.94999999995</v>
      </c>
      <c r="Y121" s="356">
        <v>43000.11</v>
      </c>
      <c r="Z121" s="356">
        <v>116942.9</v>
      </c>
      <c r="AA121" s="356">
        <v>0</v>
      </c>
      <c r="AB121" s="356">
        <v>69814.12</v>
      </c>
      <c r="AC121" s="356">
        <v>12756.57</v>
      </c>
      <c r="AD121" s="356">
        <v>14560.09</v>
      </c>
      <c r="AE121" s="356">
        <v>20119.849999999999</v>
      </c>
      <c r="AF121" s="356">
        <v>12943.94</v>
      </c>
      <c r="AG121" s="356">
        <v>42761.04</v>
      </c>
      <c r="AH121" s="356">
        <v>3539</v>
      </c>
      <c r="AI121" s="356">
        <v>61778.58</v>
      </c>
      <c r="AJ121" s="356">
        <v>10708.85</v>
      </c>
      <c r="AK121" s="356">
        <v>31960.42</v>
      </c>
      <c r="AL121" s="356">
        <v>41106.080000000002</v>
      </c>
      <c r="AM121" s="356">
        <v>9119.31</v>
      </c>
      <c r="AN121" s="356">
        <v>146114.19</v>
      </c>
      <c r="AO121" s="356">
        <v>38042.69</v>
      </c>
      <c r="AP121" s="356">
        <v>0</v>
      </c>
      <c r="AQ121" s="356">
        <v>30625.07</v>
      </c>
      <c r="AR121" s="356">
        <v>16786.03</v>
      </c>
      <c r="AS121" s="356">
        <v>0</v>
      </c>
      <c r="AT121" s="356">
        <v>143570.82999999999</v>
      </c>
      <c r="AU121" s="356">
        <v>133043.76999999999</v>
      </c>
      <c r="AV121" s="356">
        <v>69127.039999999994</v>
      </c>
      <c r="AW121" s="356">
        <v>49712.83</v>
      </c>
      <c r="AX121" s="356">
        <v>0</v>
      </c>
      <c r="AY121" s="356">
        <v>190906</v>
      </c>
      <c r="AZ121" s="356">
        <f t="shared" si="16"/>
        <v>3189116.84</v>
      </c>
      <c r="BA121" s="356">
        <f t="shared" si="17"/>
        <v>-113522.09999999963</v>
      </c>
      <c r="BB121" s="356">
        <v>384919.12</v>
      </c>
      <c r="BC121" s="356">
        <f t="shared" si="18"/>
        <v>271397.02000000037</v>
      </c>
      <c r="BD121" s="356">
        <v>0</v>
      </c>
      <c r="BE121" s="356">
        <v>0</v>
      </c>
      <c r="BF121" s="356">
        <f t="shared" si="19"/>
        <v>0</v>
      </c>
      <c r="BG121" s="356">
        <v>0</v>
      </c>
      <c r="BH121" s="356">
        <v>0</v>
      </c>
      <c r="BI121" s="356">
        <f t="shared" si="20"/>
        <v>0</v>
      </c>
      <c r="BJ121" s="356">
        <f t="shared" si="21"/>
        <v>0</v>
      </c>
      <c r="BK121" s="356">
        <v>0</v>
      </c>
      <c r="BL121" s="356">
        <f t="shared" si="22"/>
        <v>0</v>
      </c>
      <c r="BM121" s="356">
        <v>0</v>
      </c>
      <c r="BN121" s="356">
        <v>271397.02</v>
      </c>
      <c r="BO121" s="356">
        <v>0</v>
      </c>
      <c r="BP121" s="356">
        <f t="shared" si="23"/>
        <v>271397.02</v>
      </c>
      <c r="BQ121" s="356">
        <v>11580.25</v>
      </c>
      <c r="BR121" s="356">
        <v>0</v>
      </c>
      <c r="BS121" s="356">
        <v>190906</v>
      </c>
      <c r="BT121" s="356">
        <f t="shared" si="24"/>
        <v>202486.25</v>
      </c>
      <c r="BU121" s="356">
        <v>0</v>
      </c>
      <c r="BV121" s="356">
        <v>197275.55</v>
      </c>
      <c r="BW121" s="356">
        <v>0</v>
      </c>
      <c r="BX121" s="356">
        <v>0</v>
      </c>
      <c r="BY121" s="356">
        <f t="shared" si="25"/>
        <v>197275.55</v>
      </c>
      <c r="BZ121" s="356">
        <f t="shared" si="26"/>
        <v>5210.7000000000116</v>
      </c>
      <c r="CA121" s="356">
        <v>8948</v>
      </c>
      <c r="CB121" s="356">
        <f t="shared" si="27"/>
        <v>14158.700000000012</v>
      </c>
      <c r="CC121" s="356">
        <v>0</v>
      </c>
      <c r="CD121" s="356">
        <v>14158.7</v>
      </c>
      <c r="CE121" s="356">
        <f t="shared" si="28"/>
        <v>14158.7</v>
      </c>
    </row>
    <row r="122" spans="1:88" s="357" customFormat="1" ht="12" customHeight="1">
      <c r="A122" s="489" t="s">
        <v>891</v>
      </c>
      <c r="B122" s="354" t="s">
        <v>689</v>
      </c>
      <c r="C122" s="355" t="s">
        <v>136</v>
      </c>
      <c r="D122" s="355" t="s">
        <v>170</v>
      </c>
      <c r="E122" s="354">
        <v>3035</v>
      </c>
      <c r="F122" s="356">
        <v>496296</v>
      </c>
      <c r="G122" s="356">
        <v>0</v>
      </c>
      <c r="H122" s="356">
        <v>0</v>
      </c>
      <c r="I122" s="356">
        <v>0</v>
      </c>
      <c r="J122" s="356">
        <v>19992</v>
      </c>
      <c r="K122" s="356">
        <v>0</v>
      </c>
      <c r="L122" s="356">
        <v>3300.89</v>
      </c>
      <c r="M122" s="356">
        <v>6800.21</v>
      </c>
      <c r="N122" s="356">
        <v>142.35</v>
      </c>
      <c r="O122" s="356">
        <v>0</v>
      </c>
      <c r="P122" s="356">
        <v>0</v>
      </c>
      <c r="Q122" s="356">
        <v>5844.14</v>
      </c>
      <c r="R122" s="356">
        <v>1045</v>
      </c>
      <c r="S122" s="356">
        <v>0</v>
      </c>
      <c r="T122" s="356">
        <v>30703</v>
      </c>
      <c r="U122" s="356">
        <f t="shared" si="15"/>
        <v>564123.59</v>
      </c>
      <c r="V122" s="356">
        <v>273052.24</v>
      </c>
      <c r="W122" s="356">
        <v>0</v>
      </c>
      <c r="X122" s="356">
        <v>82448.78</v>
      </c>
      <c r="Y122" s="356">
        <v>20080.16</v>
      </c>
      <c r="Z122" s="356">
        <v>11781.31</v>
      </c>
      <c r="AA122" s="356">
        <v>0</v>
      </c>
      <c r="AB122" s="356">
        <v>13758.95</v>
      </c>
      <c r="AC122" s="356">
        <v>1644.41</v>
      </c>
      <c r="AD122" s="356">
        <v>4188.22</v>
      </c>
      <c r="AE122" s="356">
        <v>6118.36</v>
      </c>
      <c r="AF122" s="356">
        <v>2238.4</v>
      </c>
      <c r="AG122" s="356">
        <v>2993.69</v>
      </c>
      <c r="AH122" s="356">
        <v>867.79</v>
      </c>
      <c r="AI122" s="356">
        <v>366.95</v>
      </c>
      <c r="AJ122" s="356">
        <v>1226.92</v>
      </c>
      <c r="AK122" s="356">
        <v>8521.73</v>
      </c>
      <c r="AL122" s="356">
        <v>9436.5</v>
      </c>
      <c r="AM122" s="356">
        <v>5740.62</v>
      </c>
      <c r="AN122" s="356">
        <v>16204.43</v>
      </c>
      <c r="AO122" s="356">
        <v>10382.77</v>
      </c>
      <c r="AP122" s="356">
        <v>0</v>
      </c>
      <c r="AQ122" s="356">
        <v>13307.43</v>
      </c>
      <c r="AR122" s="356">
        <v>4080.43</v>
      </c>
      <c r="AS122" s="356">
        <v>0</v>
      </c>
      <c r="AT122" s="356">
        <v>35717.629999999997</v>
      </c>
      <c r="AU122" s="356">
        <v>5799.64</v>
      </c>
      <c r="AV122" s="356">
        <v>18784.03</v>
      </c>
      <c r="AW122" s="356">
        <v>30221.58</v>
      </c>
      <c r="AX122" s="356">
        <v>0</v>
      </c>
      <c r="AY122" s="356">
        <v>0</v>
      </c>
      <c r="AZ122" s="356">
        <f t="shared" si="16"/>
        <v>578962.96999999986</v>
      </c>
      <c r="BA122" s="356">
        <f t="shared" si="17"/>
        <v>-14839.379999999888</v>
      </c>
      <c r="BB122" s="356">
        <v>44337.3</v>
      </c>
      <c r="BC122" s="356">
        <f t="shared" si="18"/>
        <v>29497.920000000115</v>
      </c>
      <c r="BD122" s="356">
        <v>0</v>
      </c>
      <c r="BE122" s="356">
        <v>0</v>
      </c>
      <c r="BF122" s="356">
        <f t="shared" si="19"/>
        <v>0</v>
      </c>
      <c r="BG122" s="356">
        <v>0</v>
      </c>
      <c r="BH122" s="356">
        <v>0</v>
      </c>
      <c r="BI122" s="356">
        <f t="shared" si="20"/>
        <v>0</v>
      </c>
      <c r="BJ122" s="356">
        <f t="shared" si="21"/>
        <v>0</v>
      </c>
      <c r="BK122" s="356">
        <v>0</v>
      </c>
      <c r="BL122" s="356">
        <f t="shared" si="22"/>
        <v>0</v>
      </c>
      <c r="BM122" s="356">
        <v>0</v>
      </c>
      <c r="BN122" s="356">
        <v>29497.919999999998</v>
      </c>
      <c r="BO122" s="356">
        <v>0</v>
      </c>
      <c r="BP122" s="356">
        <f t="shared" si="23"/>
        <v>29497.919999999998</v>
      </c>
      <c r="BQ122" s="356">
        <v>5136.25</v>
      </c>
      <c r="BR122" s="356">
        <v>0</v>
      </c>
      <c r="BS122" s="356">
        <v>0</v>
      </c>
      <c r="BT122" s="356">
        <f t="shared" si="24"/>
        <v>5136.25</v>
      </c>
      <c r="BU122" s="356">
        <v>0</v>
      </c>
      <c r="BV122" s="356">
        <v>5950</v>
      </c>
      <c r="BW122" s="356">
        <v>0</v>
      </c>
      <c r="BX122" s="356">
        <v>3217.8</v>
      </c>
      <c r="BY122" s="356">
        <f t="shared" si="25"/>
        <v>9167.7999999999993</v>
      </c>
      <c r="BZ122" s="356">
        <f t="shared" si="26"/>
        <v>-4031.5499999999993</v>
      </c>
      <c r="CA122" s="356">
        <v>4717.04</v>
      </c>
      <c r="CB122" s="356">
        <f t="shared" si="27"/>
        <v>685.49000000000069</v>
      </c>
      <c r="CC122" s="356">
        <v>0</v>
      </c>
      <c r="CD122" s="356">
        <v>685.49</v>
      </c>
      <c r="CE122" s="356">
        <f t="shared" si="28"/>
        <v>685.49</v>
      </c>
    </row>
    <row r="123" spans="1:88" s="357" customFormat="1">
      <c r="A123" s="489" t="s">
        <v>891</v>
      </c>
      <c r="B123" s="354" t="s">
        <v>692</v>
      </c>
      <c r="C123" s="355" t="s">
        <v>139</v>
      </c>
      <c r="D123" s="355" t="s">
        <v>170</v>
      </c>
      <c r="E123" s="354">
        <v>2100</v>
      </c>
      <c r="F123" s="356">
        <v>878187</v>
      </c>
      <c r="G123" s="356">
        <v>0</v>
      </c>
      <c r="H123" s="356">
        <v>13957</v>
      </c>
      <c r="I123" s="356">
        <v>0</v>
      </c>
      <c r="J123" s="356">
        <v>92108.5</v>
      </c>
      <c r="K123" s="356">
        <v>0</v>
      </c>
      <c r="L123" s="356">
        <v>7990.93</v>
      </c>
      <c r="M123" s="356">
        <v>8591.5499999999993</v>
      </c>
      <c r="N123" s="356">
        <v>0</v>
      </c>
      <c r="O123" s="356">
        <v>700</v>
      </c>
      <c r="P123" s="356">
        <v>0</v>
      </c>
      <c r="Q123" s="356">
        <v>9080</v>
      </c>
      <c r="R123" s="356">
        <v>450</v>
      </c>
      <c r="S123" s="356">
        <v>0</v>
      </c>
      <c r="T123" s="356">
        <v>45741</v>
      </c>
      <c r="U123" s="356">
        <f t="shared" si="15"/>
        <v>1056805.98</v>
      </c>
      <c r="V123" s="356">
        <v>457787.95</v>
      </c>
      <c r="W123" s="356">
        <v>0</v>
      </c>
      <c r="X123" s="356">
        <v>238164.99</v>
      </c>
      <c r="Y123" s="356">
        <v>27053.279999999999</v>
      </c>
      <c r="Z123" s="356">
        <v>47105.62</v>
      </c>
      <c r="AA123" s="356">
        <v>0</v>
      </c>
      <c r="AB123" s="356">
        <v>13605.98</v>
      </c>
      <c r="AC123" s="356">
        <v>5611.46</v>
      </c>
      <c r="AD123" s="356">
        <v>5882.75</v>
      </c>
      <c r="AE123" s="356">
        <v>9468.5</v>
      </c>
      <c r="AF123" s="356">
        <v>4328.55</v>
      </c>
      <c r="AG123" s="356">
        <v>11522.71</v>
      </c>
      <c r="AH123" s="356">
        <v>2167.87</v>
      </c>
      <c r="AI123" s="356">
        <v>1098.31</v>
      </c>
      <c r="AJ123" s="356">
        <v>3920.58</v>
      </c>
      <c r="AK123" s="356">
        <v>15084.55</v>
      </c>
      <c r="AL123" s="356">
        <v>8053.16</v>
      </c>
      <c r="AM123" s="356">
        <v>6484.89</v>
      </c>
      <c r="AN123" s="356">
        <v>39815.17</v>
      </c>
      <c r="AO123" s="356">
        <v>11472.24</v>
      </c>
      <c r="AP123" s="356">
        <v>0</v>
      </c>
      <c r="AQ123" s="356">
        <v>12263.53</v>
      </c>
      <c r="AR123" s="356">
        <v>4112.78</v>
      </c>
      <c r="AS123" s="356">
        <v>997.76</v>
      </c>
      <c r="AT123" s="356">
        <v>63737.08</v>
      </c>
      <c r="AU123" s="356">
        <v>18365.72</v>
      </c>
      <c r="AV123" s="356">
        <v>23550.560000000001</v>
      </c>
      <c r="AW123" s="356">
        <v>22476.47</v>
      </c>
      <c r="AX123" s="356">
        <v>0</v>
      </c>
      <c r="AY123" s="356">
        <v>0</v>
      </c>
      <c r="AZ123" s="356">
        <f t="shared" si="16"/>
        <v>1054132.4600000002</v>
      </c>
      <c r="BA123" s="356">
        <f t="shared" si="17"/>
        <v>2673.5199999997858</v>
      </c>
      <c r="BB123" s="356">
        <v>56863.05</v>
      </c>
      <c r="BC123" s="356">
        <f t="shared" si="18"/>
        <v>59536.569999999789</v>
      </c>
      <c r="BD123" s="356">
        <v>0</v>
      </c>
      <c r="BE123" s="356">
        <v>0</v>
      </c>
      <c r="BF123" s="356">
        <f t="shared" si="19"/>
        <v>0</v>
      </c>
      <c r="BG123" s="356">
        <v>0</v>
      </c>
      <c r="BH123" s="356">
        <v>0</v>
      </c>
      <c r="BI123" s="356">
        <f t="shared" si="20"/>
        <v>0</v>
      </c>
      <c r="BJ123" s="356">
        <f t="shared" si="21"/>
        <v>0</v>
      </c>
      <c r="BK123" s="356">
        <v>0</v>
      </c>
      <c r="BL123" s="356">
        <f t="shared" si="22"/>
        <v>0</v>
      </c>
      <c r="BM123" s="356">
        <v>0</v>
      </c>
      <c r="BN123" s="356">
        <v>59536.57</v>
      </c>
      <c r="BO123" s="356">
        <v>0</v>
      </c>
      <c r="BP123" s="356">
        <f t="shared" si="23"/>
        <v>59536.57</v>
      </c>
      <c r="BQ123" s="356">
        <v>6250</v>
      </c>
      <c r="BR123" s="356">
        <v>0</v>
      </c>
      <c r="BS123" s="356">
        <v>0</v>
      </c>
      <c r="BT123" s="356">
        <f t="shared" si="24"/>
        <v>6250</v>
      </c>
      <c r="BU123" s="356">
        <v>0</v>
      </c>
      <c r="BV123" s="356">
        <v>0</v>
      </c>
      <c r="BW123" s="356">
        <v>0</v>
      </c>
      <c r="BX123" s="356">
        <v>0</v>
      </c>
      <c r="BY123" s="356">
        <f t="shared" si="25"/>
        <v>0</v>
      </c>
      <c r="BZ123" s="356">
        <f t="shared" si="26"/>
        <v>6250</v>
      </c>
      <c r="CA123" s="356">
        <v>8035</v>
      </c>
      <c r="CB123" s="356">
        <f t="shared" si="27"/>
        <v>14285</v>
      </c>
      <c r="CC123" s="356">
        <v>0</v>
      </c>
      <c r="CD123" s="356">
        <v>14285</v>
      </c>
      <c r="CE123" s="356">
        <f t="shared" si="28"/>
        <v>14285</v>
      </c>
    </row>
    <row r="124" spans="1:88" s="357" customFormat="1">
      <c r="A124" s="489" t="s">
        <v>891</v>
      </c>
      <c r="B124" s="354" t="s">
        <v>693</v>
      </c>
      <c r="C124" s="355" t="s">
        <v>140</v>
      </c>
      <c r="D124" s="355" t="s">
        <v>170</v>
      </c>
      <c r="E124" s="354">
        <v>3036</v>
      </c>
      <c r="F124" s="356">
        <v>1305522</v>
      </c>
      <c r="G124" s="356">
        <v>0</v>
      </c>
      <c r="H124" s="356">
        <v>1269</v>
      </c>
      <c r="I124" s="356">
        <v>0</v>
      </c>
      <c r="J124" s="356">
        <v>95927</v>
      </c>
      <c r="K124" s="356">
        <v>0</v>
      </c>
      <c r="L124" s="356">
        <v>0</v>
      </c>
      <c r="M124" s="356">
        <v>65119.05</v>
      </c>
      <c r="N124" s="356">
        <v>15261.55</v>
      </c>
      <c r="O124" s="356">
        <v>0</v>
      </c>
      <c r="P124" s="356">
        <v>0</v>
      </c>
      <c r="Q124" s="356">
        <v>11348.53</v>
      </c>
      <c r="R124" s="356">
        <v>5494.41</v>
      </c>
      <c r="S124" s="356">
        <v>0</v>
      </c>
      <c r="T124" s="356">
        <v>74069</v>
      </c>
      <c r="U124" s="356">
        <f t="shared" si="15"/>
        <v>1574010.54</v>
      </c>
      <c r="V124" s="356">
        <v>580284.48</v>
      </c>
      <c r="W124" s="356">
        <v>0</v>
      </c>
      <c r="X124" s="356">
        <v>285753.19</v>
      </c>
      <c r="Y124" s="356">
        <v>23214.16</v>
      </c>
      <c r="Z124" s="356">
        <v>80824.44</v>
      </c>
      <c r="AA124" s="356">
        <v>0</v>
      </c>
      <c r="AB124" s="356">
        <v>18291.62</v>
      </c>
      <c r="AC124" s="356">
        <v>6789.7</v>
      </c>
      <c r="AD124" s="356">
        <v>9261.6200000000008</v>
      </c>
      <c r="AE124" s="356">
        <v>16608.060000000001</v>
      </c>
      <c r="AF124" s="356">
        <v>6381.29</v>
      </c>
      <c r="AG124" s="356">
        <v>29659.84</v>
      </c>
      <c r="AH124" s="356">
        <v>4810.6000000000004</v>
      </c>
      <c r="AI124" s="356">
        <v>33018.69</v>
      </c>
      <c r="AJ124" s="356">
        <v>4409.04</v>
      </c>
      <c r="AK124" s="356">
        <v>21493.27</v>
      </c>
      <c r="AL124" s="356">
        <v>12773.97</v>
      </c>
      <c r="AM124" s="356">
        <v>2949.44</v>
      </c>
      <c r="AN124" s="356">
        <v>63089.51</v>
      </c>
      <c r="AO124" s="356">
        <v>16508.5</v>
      </c>
      <c r="AP124" s="356">
        <v>0</v>
      </c>
      <c r="AQ124" s="356">
        <v>21990.67</v>
      </c>
      <c r="AR124" s="356">
        <v>9095.61</v>
      </c>
      <c r="AS124" s="356">
        <v>3137.2</v>
      </c>
      <c r="AT124" s="356">
        <v>99916.24</v>
      </c>
      <c r="AU124" s="356">
        <v>117746.88</v>
      </c>
      <c r="AV124" s="356">
        <v>47588.92</v>
      </c>
      <c r="AW124" s="356">
        <v>98293.87</v>
      </c>
      <c r="AX124" s="356">
        <v>0</v>
      </c>
      <c r="AY124" s="356">
        <v>0</v>
      </c>
      <c r="AZ124" s="356">
        <f t="shared" si="16"/>
        <v>1613890.81</v>
      </c>
      <c r="BA124" s="356">
        <f t="shared" si="17"/>
        <v>-39880.270000000019</v>
      </c>
      <c r="BB124" s="356">
        <v>54426.3</v>
      </c>
      <c r="BC124" s="356">
        <f t="shared" si="18"/>
        <v>14546.029999999984</v>
      </c>
      <c r="BD124" s="356">
        <v>0</v>
      </c>
      <c r="BE124" s="356">
        <v>0</v>
      </c>
      <c r="BF124" s="356">
        <f t="shared" si="19"/>
        <v>0</v>
      </c>
      <c r="BG124" s="356">
        <v>0</v>
      </c>
      <c r="BH124" s="356">
        <v>4679</v>
      </c>
      <c r="BI124" s="356">
        <f t="shared" si="20"/>
        <v>4679</v>
      </c>
      <c r="BJ124" s="356">
        <f t="shared" si="21"/>
        <v>-4679</v>
      </c>
      <c r="BK124" s="356">
        <v>4926.91</v>
      </c>
      <c r="BL124" s="356">
        <f t="shared" si="22"/>
        <v>247.90999999999985</v>
      </c>
      <c r="BM124" s="356">
        <v>0</v>
      </c>
      <c r="BN124" s="356">
        <v>14546.03</v>
      </c>
      <c r="BO124" s="356">
        <v>247.91</v>
      </c>
      <c r="BP124" s="356">
        <f t="shared" si="23"/>
        <v>14793.94</v>
      </c>
      <c r="BQ124" s="356">
        <v>7161.25</v>
      </c>
      <c r="BR124" s="356">
        <v>0</v>
      </c>
      <c r="BS124" s="356">
        <v>0</v>
      </c>
      <c r="BT124" s="356">
        <f t="shared" si="24"/>
        <v>7161.25</v>
      </c>
      <c r="BU124" s="356">
        <v>0</v>
      </c>
      <c r="BV124" s="356">
        <v>0</v>
      </c>
      <c r="BW124" s="356">
        <v>0</v>
      </c>
      <c r="BX124" s="356">
        <v>0</v>
      </c>
      <c r="BY124" s="356">
        <f t="shared" si="25"/>
        <v>0</v>
      </c>
      <c r="BZ124" s="356">
        <f t="shared" si="26"/>
        <v>7161.25</v>
      </c>
      <c r="CA124" s="356">
        <v>-0.3</v>
      </c>
      <c r="CB124" s="356">
        <f t="shared" si="27"/>
        <v>7160.95</v>
      </c>
      <c r="CC124" s="356">
        <v>0</v>
      </c>
      <c r="CD124" s="356">
        <v>7160.95</v>
      </c>
      <c r="CE124" s="356">
        <f t="shared" si="28"/>
        <v>7160.95</v>
      </c>
    </row>
    <row r="125" spans="1:88" s="357" customFormat="1">
      <c r="A125" s="489" t="s">
        <v>891</v>
      </c>
      <c r="B125" s="354" t="s">
        <v>796</v>
      </c>
      <c r="C125" s="355" t="s">
        <v>799</v>
      </c>
      <c r="D125" s="355"/>
      <c r="E125" s="354"/>
      <c r="F125" s="356"/>
      <c r="G125" s="356"/>
      <c r="H125" s="356"/>
      <c r="I125" s="356"/>
      <c r="J125" s="356"/>
      <c r="K125" s="356"/>
      <c r="L125" s="356"/>
      <c r="M125" s="356"/>
      <c r="N125" s="356"/>
      <c r="O125" s="356"/>
      <c r="P125" s="356"/>
      <c r="Q125" s="356"/>
      <c r="R125" s="356"/>
      <c r="S125" s="356"/>
      <c r="T125" s="356"/>
      <c r="U125" s="356"/>
      <c r="V125" s="356"/>
      <c r="W125" s="356"/>
      <c r="X125" s="356"/>
      <c r="Y125" s="356"/>
      <c r="Z125" s="356"/>
      <c r="AA125" s="356"/>
      <c r="AB125" s="356"/>
      <c r="AC125" s="356"/>
      <c r="AD125" s="356"/>
      <c r="AE125" s="356"/>
      <c r="AF125" s="356"/>
      <c r="AG125" s="356"/>
      <c r="AH125" s="356"/>
      <c r="AI125" s="356"/>
      <c r="AJ125" s="356"/>
      <c r="AK125" s="356"/>
      <c r="AL125" s="356"/>
      <c r="AM125" s="356"/>
      <c r="AN125" s="356"/>
      <c r="AO125" s="356"/>
      <c r="AP125" s="356"/>
      <c r="AQ125" s="356"/>
      <c r="AR125" s="356"/>
      <c r="AS125" s="356"/>
      <c r="AT125" s="356"/>
      <c r="AU125" s="356"/>
      <c r="AV125" s="356"/>
      <c r="AW125" s="356"/>
      <c r="AX125" s="356"/>
      <c r="AY125" s="356"/>
      <c r="AZ125" s="356"/>
      <c r="BA125" s="356"/>
      <c r="BB125" s="356"/>
      <c r="BC125" s="356"/>
      <c r="BD125" s="356"/>
      <c r="BE125" s="356"/>
      <c r="BF125" s="356"/>
      <c r="BG125" s="356"/>
      <c r="BH125" s="356"/>
      <c r="BI125" s="356"/>
      <c r="BJ125" s="356"/>
      <c r="BK125" s="356"/>
      <c r="BL125" s="356"/>
      <c r="BM125" s="356"/>
      <c r="BN125" s="356"/>
      <c r="BO125" s="356"/>
      <c r="BP125" s="356"/>
      <c r="BQ125" s="356"/>
      <c r="BR125" s="356"/>
      <c r="BS125" s="356"/>
      <c r="BT125" s="356"/>
      <c r="BU125" s="356"/>
      <c r="BV125" s="356"/>
      <c r="BW125" s="356"/>
      <c r="BX125" s="356"/>
      <c r="BY125" s="356"/>
      <c r="BZ125" s="356"/>
      <c r="CA125" s="356"/>
      <c r="CB125" s="356"/>
      <c r="CC125" s="356"/>
      <c r="CD125" s="356"/>
      <c r="CE125" s="356"/>
    </row>
    <row r="126" spans="1:88" s="357" customFormat="1">
      <c r="A126" s="489" t="s">
        <v>891</v>
      </c>
      <c r="B126" s="354" t="s">
        <v>797</v>
      </c>
      <c r="C126" s="355" t="s">
        <v>800</v>
      </c>
      <c r="D126" s="355"/>
      <c r="E126" s="354"/>
      <c r="F126" s="356"/>
      <c r="G126" s="356"/>
      <c r="H126" s="356"/>
      <c r="I126" s="356"/>
      <c r="J126" s="356"/>
      <c r="K126" s="356"/>
      <c r="L126" s="356"/>
      <c r="M126" s="356"/>
      <c r="N126" s="356"/>
      <c r="O126" s="356"/>
      <c r="P126" s="356"/>
      <c r="Q126" s="356"/>
      <c r="R126" s="356"/>
      <c r="S126" s="356"/>
      <c r="T126" s="356"/>
      <c r="U126" s="356"/>
      <c r="V126" s="356"/>
      <c r="W126" s="356"/>
      <c r="X126" s="356"/>
      <c r="Y126" s="356"/>
      <c r="Z126" s="356"/>
      <c r="AA126" s="356"/>
      <c r="AB126" s="356"/>
      <c r="AC126" s="356"/>
      <c r="AD126" s="356"/>
      <c r="AE126" s="356"/>
      <c r="AF126" s="356"/>
      <c r="AG126" s="356"/>
      <c r="AH126" s="356"/>
      <c r="AI126" s="356"/>
      <c r="AJ126" s="356"/>
      <c r="AK126" s="356"/>
      <c r="AL126" s="356"/>
      <c r="AM126" s="356"/>
      <c r="AN126" s="356"/>
      <c r="AO126" s="356"/>
      <c r="AP126" s="356"/>
      <c r="AQ126" s="356"/>
      <c r="AR126" s="356"/>
      <c r="AS126" s="356"/>
      <c r="AT126" s="356"/>
      <c r="AU126" s="356"/>
      <c r="AV126" s="356"/>
      <c r="AW126" s="356"/>
      <c r="AX126" s="356"/>
      <c r="AY126" s="356"/>
      <c r="AZ126" s="356"/>
      <c r="BA126" s="356"/>
      <c r="BB126" s="356"/>
      <c r="BC126" s="356"/>
      <c r="BD126" s="356"/>
      <c r="BE126" s="356"/>
      <c r="BF126" s="356"/>
      <c r="BG126" s="356"/>
      <c r="BH126" s="356"/>
      <c r="BI126" s="356"/>
      <c r="BJ126" s="356"/>
      <c r="BK126" s="356"/>
      <c r="BL126" s="356"/>
      <c r="BM126" s="356"/>
      <c r="BN126" s="356"/>
      <c r="BO126" s="356"/>
      <c r="BP126" s="356"/>
      <c r="BQ126" s="356"/>
      <c r="BR126" s="356"/>
      <c r="BS126" s="356"/>
      <c r="BT126" s="356"/>
      <c r="BU126" s="356"/>
      <c r="BV126" s="356"/>
      <c r="BW126" s="356"/>
      <c r="BX126" s="356"/>
      <c r="BY126" s="356"/>
      <c r="BZ126" s="356"/>
      <c r="CA126" s="356"/>
      <c r="CB126" s="356"/>
      <c r="CC126" s="356"/>
      <c r="CD126" s="356"/>
      <c r="CE126" s="356"/>
    </row>
    <row r="127" spans="1:88" s="357" customFormat="1">
      <c r="A127" s="489" t="s">
        <v>891</v>
      </c>
      <c r="B127" s="354" t="s">
        <v>798</v>
      </c>
      <c r="C127" s="355" t="s">
        <v>801</v>
      </c>
      <c r="D127" s="355"/>
      <c r="E127" s="354"/>
      <c r="F127" s="356"/>
      <c r="G127" s="356"/>
      <c r="H127" s="356"/>
      <c r="I127" s="356"/>
      <c r="J127" s="356"/>
      <c r="K127" s="356"/>
      <c r="L127" s="356"/>
      <c r="M127" s="356"/>
      <c r="N127" s="356"/>
      <c r="O127" s="356"/>
      <c r="P127" s="356"/>
      <c r="Q127" s="356"/>
      <c r="R127" s="356"/>
      <c r="S127" s="356"/>
      <c r="T127" s="356"/>
      <c r="U127" s="356"/>
      <c r="V127" s="356"/>
      <c r="W127" s="356"/>
      <c r="X127" s="356"/>
      <c r="Y127" s="356"/>
      <c r="Z127" s="356"/>
      <c r="AA127" s="356"/>
      <c r="AB127" s="356"/>
      <c r="AC127" s="356"/>
      <c r="AD127" s="356"/>
      <c r="AE127" s="356"/>
      <c r="AF127" s="356"/>
      <c r="AG127" s="356"/>
      <c r="AH127" s="356"/>
      <c r="AI127" s="356"/>
      <c r="AJ127" s="356"/>
      <c r="AK127" s="356"/>
      <c r="AL127" s="356"/>
      <c r="AM127" s="356"/>
      <c r="AN127" s="356"/>
      <c r="AO127" s="356"/>
      <c r="AP127" s="356"/>
      <c r="AQ127" s="356"/>
      <c r="AR127" s="356"/>
      <c r="AS127" s="356"/>
      <c r="AT127" s="356"/>
      <c r="AU127" s="356"/>
      <c r="AV127" s="356"/>
      <c r="AW127" s="356"/>
      <c r="AX127" s="356"/>
      <c r="AY127" s="356"/>
      <c r="AZ127" s="356"/>
      <c r="BA127" s="356"/>
      <c r="BB127" s="356"/>
      <c r="BC127" s="356"/>
      <c r="BD127" s="356"/>
      <c r="BE127" s="356"/>
      <c r="BF127" s="356"/>
      <c r="BG127" s="356"/>
      <c r="BH127" s="356"/>
      <c r="BI127" s="356"/>
      <c r="BJ127" s="356"/>
      <c r="BK127" s="356"/>
      <c r="BL127" s="356"/>
      <c r="BM127" s="356"/>
      <c r="BN127" s="356"/>
      <c r="BO127" s="356"/>
      <c r="BP127" s="356"/>
      <c r="BQ127" s="356"/>
      <c r="BR127" s="356"/>
      <c r="BS127" s="356"/>
      <c r="BT127" s="356"/>
      <c r="BU127" s="356"/>
      <c r="BV127" s="356"/>
      <c r="BW127" s="356"/>
      <c r="BX127" s="356"/>
      <c r="BY127" s="356"/>
      <c r="BZ127" s="356"/>
      <c r="CA127" s="356"/>
      <c r="CB127" s="356"/>
      <c r="CC127" s="356"/>
      <c r="CD127" s="356"/>
      <c r="CE127" s="356"/>
    </row>
    <row r="128" spans="1:88">
      <c r="BD128" s="363"/>
      <c r="CH128" s="357"/>
      <c r="CI128" s="357"/>
      <c r="CJ128" s="357"/>
    </row>
    <row r="129" spans="56:88">
      <c r="BD129" s="363"/>
      <c r="CH129" s="357"/>
      <c r="CI129" s="357"/>
      <c r="CJ129" s="357"/>
    </row>
    <row r="130" spans="56:88">
      <c r="BD130" s="363"/>
      <c r="CH130" s="357"/>
      <c r="CI130" s="357"/>
      <c r="CJ130" s="357"/>
    </row>
    <row r="131" spans="56:88">
      <c r="BD131" s="363"/>
      <c r="CH131" s="357"/>
      <c r="CI131" s="357"/>
      <c r="CJ131" s="357"/>
    </row>
    <row r="132" spans="56:88">
      <c r="BD132" s="363"/>
      <c r="CH132" s="357"/>
      <c r="CI132" s="357"/>
      <c r="CJ132" s="357"/>
    </row>
    <row r="133" spans="56:88">
      <c r="BD133" s="363"/>
      <c r="CH133" s="357"/>
      <c r="CI133" s="357"/>
      <c r="CJ133" s="357"/>
    </row>
    <row r="134" spans="56:88">
      <c r="BD134" s="363"/>
      <c r="CH134" s="357"/>
      <c r="CI134" s="357"/>
      <c r="CJ134" s="357"/>
    </row>
    <row r="135" spans="56:88">
      <c r="BD135" s="363"/>
      <c r="CH135" s="357"/>
      <c r="CI135" s="357"/>
      <c r="CJ135" s="357"/>
    </row>
    <row r="136" spans="56:88">
      <c r="BD136" s="363"/>
      <c r="CH136" s="357"/>
      <c r="CI136" s="357"/>
      <c r="CJ136" s="357"/>
    </row>
    <row r="137" spans="56:88">
      <c r="BD137" s="363"/>
      <c r="CH137" s="357"/>
      <c r="CI137" s="357"/>
      <c r="CJ137" s="357"/>
    </row>
    <row r="138" spans="56:88">
      <c r="BD138" s="363"/>
      <c r="CH138" s="357"/>
      <c r="CI138" s="357"/>
      <c r="CJ138" s="357"/>
    </row>
    <row r="139" spans="56:88">
      <c r="BD139" s="363"/>
      <c r="CH139" s="357"/>
      <c r="CI139" s="357"/>
      <c r="CJ139" s="357"/>
    </row>
    <row r="140" spans="56:88">
      <c r="BD140" s="363"/>
      <c r="CH140" s="357"/>
      <c r="CI140" s="357"/>
      <c r="CJ140" s="357"/>
    </row>
    <row r="141" spans="56:88">
      <c r="BD141" s="363"/>
      <c r="CH141" s="357"/>
      <c r="CI141" s="357"/>
      <c r="CJ141" s="357"/>
    </row>
    <row r="142" spans="56:88">
      <c r="BD142" s="363"/>
      <c r="CH142" s="357"/>
      <c r="CI142" s="357"/>
      <c r="CJ142" s="357"/>
    </row>
    <row r="143" spans="56:88">
      <c r="BD143" s="363"/>
      <c r="CH143" s="357"/>
      <c r="CI143" s="357"/>
      <c r="CJ143" s="357"/>
    </row>
    <row r="144" spans="56:88">
      <c r="BD144" s="363"/>
      <c r="CH144" s="357"/>
      <c r="CI144" s="357"/>
      <c r="CJ144" s="357"/>
    </row>
    <row r="145" spans="56:88">
      <c r="BD145" s="363"/>
      <c r="CH145" s="357"/>
      <c r="CI145" s="357"/>
      <c r="CJ145" s="357"/>
    </row>
    <row r="146" spans="56:88">
      <c r="BD146" s="363"/>
      <c r="CH146" s="357"/>
      <c r="CI146" s="357"/>
      <c r="CJ146" s="357"/>
    </row>
    <row r="147" spans="56:88">
      <c r="BD147" s="363"/>
      <c r="CH147" s="357"/>
      <c r="CI147" s="357"/>
      <c r="CJ147" s="357"/>
    </row>
    <row r="148" spans="56:88">
      <c r="BD148" s="363"/>
      <c r="CH148" s="357"/>
      <c r="CI148" s="357"/>
      <c r="CJ148" s="357"/>
    </row>
    <row r="149" spans="56:88">
      <c r="BD149" s="363"/>
      <c r="CH149" s="357"/>
      <c r="CI149" s="357"/>
      <c r="CJ149" s="357"/>
    </row>
    <row r="150" spans="56:88">
      <c r="BD150" s="363"/>
      <c r="CH150" s="357"/>
      <c r="CI150" s="357"/>
      <c r="CJ150" s="357"/>
    </row>
    <row r="151" spans="56:88">
      <c r="BD151" s="363"/>
      <c r="CH151" s="357"/>
      <c r="CI151" s="357"/>
      <c r="CJ151" s="357"/>
    </row>
    <row r="152" spans="56:88">
      <c r="BD152" s="363"/>
      <c r="CH152" s="357"/>
      <c r="CI152" s="357"/>
      <c r="CJ152" s="357"/>
    </row>
    <row r="153" spans="56:88">
      <c r="BD153" s="363"/>
      <c r="CH153" s="357"/>
      <c r="CI153" s="357"/>
      <c r="CJ153" s="357"/>
    </row>
    <row r="154" spans="56:88">
      <c r="BD154" s="363"/>
      <c r="CH154" s="357"/>
      <c r="CI154" s="357"/>
      <c r="CJ154" s="357"/>
    </row>
    <row r="155" spans="56:88">
      <c r="BD155" s="363"/>
      <c r="CH155" s="357"/>
      <c r="CI155" s="357"/>
      <c r="CJ155" s="357"/>
    </row>
    <row r="156" spans="56:88">
      <c r="BD156" s="363"/>
      <c r="CH156" s="357"/>
      <c r="CI156" s="357"/>
      <c r="CJ156" s="357"/>
    </row>
    <row r="157" spans="56:88">
      <c r="BD157" s="363"/>
      <c r="CH157" s="357"/>
      <c r="CI157" s="357"/>
      <c r="CJ157" s="357"/>
    </row>
    <row r="158" spans="56:88">
      <c r="BD158" s="363"/>
      <c r="CH158" s="357"/>
      <c r="CI158" s="357"/>
      <c r="CJ158" s="357"/>
    </row>
    <row r="159" spans="56:88">
      <c r="BD159" s="363"/>
      <c r="CH159" s="357"/>
      <c r="CI159" s="357"/>
      <c r="CJ159" s="357"/>
    </row>
    <row r="160" spans="56:88">
      <c r="BD160" s="363"/>
      <c r="CH160" s="357"/>
      <c r="CI160" s="357"/>
      <c r="CJ160" s="357"/>
    </row>
    <row r="161" spans="56:88">
      <c r="BD161" s="363"/>
      <c r="CH161" s="357"/>
      <c r="CI161" s="357"/>
      <c r="CJ161" s="357"/>
    </row>
    <row r="162" spans="56:88">
      <c r="BD162" s="363"/>
      <c r="CH162" s="357"/>
      <c r="CI162" s="357"/>
      <c r="CJ162" s="357"/>
    </row>
    <row r="163" spans="56:88">
      <c r="BD163" s="363"/>
      <c r="CH163" s="357"/>
      <c r="CI163" s="357"/>
      <c r="CJ163" s="357"/>
    </row>
    <row r="164" spans="56:88">
      <c r="BD164" s="363"/>
      <c r="CH164" s="357"/>
      <c r="CI164" s="357"/>
      <c r="CJ164" s="357"/>
    </row>
    <row r="165" spans="56:88">
      <c r="BD165" s="363"/>
      <c r="CH165" s="357"/>
      <c r="CI165" s="357"/>
      <c r="CJ165" s="357"/>
    </row>
    <row r="166" spans="56:88">
      <c r="BD166" s="363"/>
      <c r="CH166" s="357"/>
      <c r="CI166" s="357"/>
      <c r="CJ166" s="357"/>
    </row>
    <row r="167" spans="56:88">
      <c r="BD167" s="363"/>
      <c r="CH167" s="357"/>
      <c r="CI167" s="357"/>
      <c r="CJ167" s="357"/>
    </row>
    <row r="168" spans="56:88">
      <c r="BD168" s="363"/>
      <c r="CH168" s="357"/>
      <c r="CI168" s="357"/>
      <c r="CJ168" s="357"/>
    </row>
    <row r="169" spans="56:88">
      <c r="BD169" s="363"/>
      <c r="CH169" s="357"/>
      <c r="CI169" s="357"/>
      <c r="CJ169" s="357"/>
    </row>
    <row r="170" spans="56:88">
      <c r="BD170" s="363"/>
      <c r="CH170" s="357"/>
      <c r="CI170" s="357"/>
      <c r="CJ170" s="357"/>
    </row>
    <row r="171" spans="56:88">
      <c r="BD171" s="363"/>
      <c r="CH171" s="357"/>
      <c r="CI171" s="357"/>
      <c r="CJ171" s="357"/>
    </row>
    <row r="172" spans="56:88">
      <c r="BD172" s="363"/>
      <c r="CH172" s="357"/>
      <c r="CI172" s="357"/>
      <c r="CJ172" s="357"/>
    </row>
    <row r="173" spans="56:88">
      <c r="BD173" s="363"/>
    </row>
    <row r="174" spans="56:88">
      <c r="BD174" s="363"/>
    </row>
    <row r="175" spans="56:88">
      <c r="BD175" s="363"/>
    </row>
    <row r="176" spans="56:88">
      <c r="BD176" s="363"/>
    </row>
    <row r="177" spans="56:56">
      <c r="BD177" s="363"/>
    </row>
    <row r="178" spans="56:56">
      <c r="BD178" s="363"/>
    </row>
    <row r="179" spans="56:56">
      <c r="BD179" s="363"/>
    </row>
    <row r="180" spans="56:56">
      <c r="BD180" s="363"/>
    </row>
    <row r="181" spans="56:56">
      <c r="BD181" s="363"/>
    </row>
    <row r="182" spans="56:56">
      <c r="BD182" s="363"/>
    </row>
    <row r="183" spans="56:56">
      <c r="BD183" s="363"/>
    </row>
    <row r="184" spans="56:56">
      <c r="BD184" s="363"/>
    </row>
    <row r="185" spans="56:56">
      <c r="BD185" s="363"/>
    </row>
    <row r="186" spans="56:56">
      <c r="BD186" s="363"/>
    </row>
    <row r="187" spans="56:56">
      <c r="BD187" s="363"/>
    </row>
    <row r="188" spans="56:56">
      <c r="BD188" s="363"/>
    </row>
    <row r="189" spans="56:56">
      <c r="BD189" s="363"/>
    </row>
    <row r="190" spans="56:56">
      <c r="BD190" s="363"/>
    </row>
    <row r="191" spans="56:56">
      <c r="BD191" s="363"/>
    </row>
    <row r="192" spans="56:56">
      <c r="BD192" s="363"/>
    </row>
    <row r="193" spans="56:56">
      <c r="BD193" s="363"/>
    </row>
    <row r="194" spans="56:56">
      <c r="BD194" s="363"/>
    </row>
    <row r="195" spans="56:56">
      <c r="BD195" s="363"/>
    </row>
    <row r="196" spans="56:56">
      <c r="BD196" s="363"/>
    </row>
    <row r="197" spans="56:56">
      <c r="BD197" s="363"/>
    </row>
    <row r="198" spans="56:56">
      <c r="BD198" s="363"/>
    </row>
    <row r="199" spans="56:56">
      <c r="BD199" s="363"/>
    </row>
    <row r="200" spans="56:56">
      <c r="BD200" s="363"/>
    </row>
    <row r="201" spans="56:56">
      <c r="BD201" s="363"/>
    </row>
    <row r="202" spans="56:56">
      <c r="BD202" s="363"/>
    </row>
    <row r="203" spans="56:56">
      <c r="BD203" s="363"/>
    </row>
    <row r="204" spans="56:56">
      <c r="BD204" s="363"/>
    </row>
    <row r="205" spans="56:56">
      <c r="BD205" s="363"/>
    </row>
    <row r="206" spans="56:56">
      <c r="BD206" s="363"/>
    </row>
    <row r="207" spans="56:56">
      <c r="BD207" s="363"/>
    </row>
    <row r="208" spans="56:56">
      <c r="BD208" s="363"/>
    </row>
    <row r="209" spans="56:56">
      <c r="BD209" s="363"/>
    </row>
    <row r="210" spans="56:56">
      <c r="BD210" s="363"/>
    </row>
    <row r="211" spans="56:56">
      <c r="BD211" s="363"/>
    </row>
    <row r="212" spans="56:56">
      <c r="BD212" s="363"/>
    </row>
    <row r="213" spans="56:56">
      <c r="BD213" s="363"/>
    </row>
    <row r="214" spans="56:56">
      <c r="BD214" s="363"/>
    </row>
    <row r="215" spans="56:56">
      <c r="BD215" s="363"/>
    </row>
    <row r="216" spans="56:56">
      <c r="BD216" s="363"/>
    </row>
    <row r="217" spans="56:56">
      <c r="BD217" s="363"/>
    </row>
    <row r="218" spans="56:56">
      <c r="BD218" s="363"/>
    </row>
    <row r="219" spans="56:56">
      <c r="BD219" s="363"/>
    </row>
    <row r="220" spans="56:56">
      <c r="BD220" s="363"/>
    </row>
    <row r="221" spans="56:56">
      <c r="BD221" s="363"/>
    </row>
    <row r="222" spans="56:56">
      <c r="BD222" s="363"/>
    </row>
    <row r="223" spans="56:56">
      <c r="BD223" s="363"/>
    </row>
    <row r="224" spans="56:56">
      <c r="BD224" s="363"/>
    </row>
    <row r="225" spans="56:56">
      <c r="BD225" s="363"/>
    </row>
    <row r="226" spans="56:56">
      <c r="BD226" s="363"/>
    </row>
    <row r="227" spans="56:56">
      <c r="BD227" s="363"/>
    </row>
    <row r="228" spans="56:56">
      <c r="BD228" s="363"/>
    </row>
    <row r="229" spans="56:56">
      <c r="BD229" s="363"/>
    </row>
    <row r="230" spans="56:56">
      <c r="BD230" s="363"/>
    </row>
    <row r="231" spans="56:56">
      <c r="BD231" s="363"/>
    </row>
    <row r="232" spans="56:56">
      <c r="BD232" s="363"/>
    </row>
    <row r="233" spans="56:56">
      <c r="BD233" s="363"/>
    </row>
    <row r="234" spans="56:56">
      <c r="BD234" s="363"/>
    </row>
    <row r="235" spans="56:56">
      <c r="BD235" s="363"/>
    </row>
    <row r="236" spans="56:56">
      <c r="BD236" s="363"/>
    </row>
    <row r="237" spans="56:56">
      <c r="BD237" s="363"/>
    </row>
    <row r="238" spans="56:56">
      <c r="BD238" s="363"/>
    </row>
    <row r="239" spans="56:56">
      <c r="BD239" s="363"/>
    </row>
    <row r="240" spans="56:56">
      <c r="BD240" s="363"/>
    </row>
    <row r="241" spans="56:56">
      <c r="BD241" s="363"/>
    </row>
    <row r="242" spans="56:56">
      <c r="BD242" s="363"/>
    </row>
    <row r="243" spans="56:56">
      <c r="BD243" s="363"/>
    </row>
    <row r="244" spans="56:56">
      <c r="BD244" s="363"/>
    </row>
    <row r="245" spans="56:56">
      <c r="BD245" s="363"/>
    </row>
    <row r="246" spans="56:56">
      <c r="BD246" s="363"/>
    </row>
    <row r="247" spans="56:56">
      <c r="BD247" s="363"/>
    </row>
    <row r="248" spans="56:56">
      <c r="BD248" s="363"/>
    </row>
    <row r="249" spans="56:56">
      <c r="BD249" s="363"/>
    </row>
    <row r="250" spans="56:56">
      <c r="BD250" s="363"/>
    </row>
    <row r="251" spans="56:56">
      <c r="BD251" s="363"/>
    </row>
    <row r="252" spans="56:56">
      <c r="BD252" s="363"/>
    </row>
    <row r="253" spans="56:56">
      <c r="BD253" s="363"/>
    </row>
    <row r="254" spans="56:56">
      <c r="BD254" s="363"/>
    </row>
    <row r="255" spans="56:56">
      <c r="BD255" s="363"/>
    </row>
    <row r="256" spans="56:56">
      <c r="BD256" s="363"/>
    </row>
    <row r="257" spans="56:56">
      <c r="BD257" s="363"/>
    </row>
    <row r="258" spans="56:56">
      <c r="BD258" s="363"/>
    </row>
    <row r="259" spans="56:56">
      <c r="BD259" s="363"/>
    </row>
    <row r="260" spans="56:56">
      <c r="BD260" s="363"/>
    </row>
    <row r="261" spans="56:56">
      <c r="BD261" s="363"/>
    </row>
    <row r="262" spans="56:56">
      <c r="BD262" s="363"/>
    </row>
    <row r="263" spans="56:56">
      <c r="BD263" s="363"/>
    </row>
    <row r="264" spans="56:56">
      <c r="BD264" s="363"/>
    </row>
    <row r="265" spans="56:56">
      <c r="BD265" s="363"/>
    </row>
    <row r="266" spans="56:56">
      <c r="BD266" s="363"/>
    </row>
    <row r="267" spans="56:56">
      <c r="BD267" s="363"/>
    </row>
    <row r="268" spans="56:56">
      <c r="BD268" s="363"/>
    </row>
    <row r="269" spans="56:56">
      <c r="BD269" s="363"/>
    </row>
    <row r="270" spans="56:56">
      <c r="BD270" s="363"/>
    </row>
    <row r="271" spans="56:56">
      <c r="BD271" s="363"/>
    </row>
    <row r="272" spans="56:56">
      <c r="BD272" s="363"/>
    </row>
    <row r="273" spans="56:56">
      <c r="BD273" s="363"/>
    </row>
    <row r="274" spans="56:56">
      <c r="BD274" s="363"/>
    </row>
    <row r="275" spans="56:56">
      <c r="BD275" s="363"/>
    </row>
    <row r="276" spans="56:56">
      <c r="BD276" s="363"/>
    </row>
    <row r="277" spans="56:56">
      <c r="BD277" s="363"/>
    </row>
    <row r="278" spans="56:56">
      <c r="BD278" s="363"/>
    </row>
    <row r="279" spans="56:56">
      <c r="BD279" s="363"/>
    </row>
    <row r="280" spans="56:56">
      <c r="BD280" s="363"/>
    </row>
    <row r="281" spans="56:56">
      <c r="BD281" s="363"/>
    </row>
    <row r="282" spans="56:56">
      <c r="BD282" s="363"/>
    </row>
    <row r="283" spans="56:56">
      <c r="BD283" s="363"/>
    </row>
    <row r="284" spans="56:56">
      <c r="BD284" s="363"/>
    </row>
    <row r="285" spans="56:56">
      <c r="BD285" s="363"/>
    </row>
    <row r="286" spans="56:56">
      <c r="BD286" s="363"/>
    </row>
    <row r="287" spans="56:56">
      <c r="BD287" s="363"/>
    </row>
    <row r="288" spans="56:56">
      <c r="BD288" s="363"/>
    </row>
    <row r="289" spans="56:56">
      <c r="BD289" s="363"/>
    </row>
    <row r="290" spans="56:56">
      <c r="BD290" s="363"/>
    </row>
    <row r="291" spans="56:56">
      <c r="BD291" s="363"/>
    </row>
    <row r="292" spans="56:56">
      <c r="BD292" s="363"/>
    </row>
    <row r="293" spans="56:56">
      <c r="BD293" s="363"/>
    </row>
    <row r="294" spans="56:56">
      <c r="BD294" s="363"/>
    </row>
    <row r="295" spans="56:56">
      <c r="BD295" s="363"/>
    </row>
    <row r="296" spans="56:56">
      <c r="BD296" s="363"/>
    </row>
    <row r="297" spans="56:56">
      <c r="BD297" s="363"/>
    </row>
    <row r="298" spans="56:56">
      <c r="BD298" s="363"/>
    </row>
    <row r="299" spans="56:56">
      <c r="BD299" s="363"/>
    </row>
    <row r="300" spans="56:56">
      <c r="BD300" s="363"/>
    </row>
    <row r="301" spans="56:56">
      <c r="BD301" s="363"/>
    </row>
    <row r="302" spans="56:56">
      <c r="BD302" s="363"/>
    </row>
    <row r="303" spans="56:56">
      <c r="BD303" s="363"/>
    </row>
    <row r="304" spans="56:56">
      <c r="BD304" s="363"/>
    </row>
    <row r="305" spans="56:56">
      <c r="BD305" s="363"/>
    </row>
    <row r="306" spans="56:56">
      <c r="BD306" s="363"/>
    </row>
    <row r="307" spans="56:56">
      <c r="BD307" s="363"/>
    </row>
    <row r="308" spans="56:56">
      <c r="BD308" s="363"/>
    </row>
    <row r="309" spans="56:56">
      <c r="BD309" s="363"/>
    </row>
    <row r="310" spans="56:56">
      <c r="BD310" s="363"/>
    </row>
    <row r="311" spans="56:56">
      <c r="BD311" s="363"/>
    </row>
    <row r="312" spans="56:56">
      <c r="BD312" s="363"/>
    </row>
    <row r="313" spans="56:56">
      <c r="BD313" s="363"/>
    </row>
    <row r="314" spans="56:56">
      <c r="BD314" s="363"/>
    </row>
    <row r="315" spans="56:56">
      <c r="BD315" s="363"/>
    </row>
    <row r="316" spans="56:56">
      <c r="BD316" s="363"/>
    </row>
    <row r="317" spans="56:56">
      <c r="BD317" s="363"/>
    </row>
    <row r="318" spans="56:56">
      <c r="BD318" s="363"/>
    </row>
    <row r="319" spans="56:56">
      <c r="BD319" s="363"/>
    </row>
    <row r="320" spans="56:56">
      <c r="BD320" s="363"/>
    </row>
    <row r="321" spans="56:56">
      <c r="BD321" s="363"/>
    </row>
    <row r="322" spans="56:56">
      <c r="BD322" s="363"/>
    </row>
    <row r="323" spans="56:56">
      <c r="BD323" s="363"/>
    </row>
    <row r="324" spans="56:56">
      <c r="BD324" s="363"/>
    </row>
    <row r="325" spans="56:56">
      <c r="BD325" s="363"/>
    </row>
    <row r="326" spans="56:56">
      <c r="BD326" s="363"/>
    </row>
    <row r="327" spans="56:56">
      <c r="BD327" s="363"/>
    </row>
    <row r="328" spans="56:56">
      <c r="BD328" s="363"/>
    </row>
    <row r="329" spans="56:56">
      <c r="BD329" s="363"/>
    </row>
    <row r="330" spans="56:56">
      <c r="BD330" s="363"/>
    </row>
    <row r="331" spans="56:56">
      <c r="BD331" s="363"/>
    </row>
    <row r="332" spans="56:56">
      <c r="BD332" s="363"/>
    </row>
    <row r="333" spans="56:56">
      <c r="BD333" s="363"/>
    </row>
    <row r="334" spans="56:56">
      <c r="BD334" s="363"/>
    </row>
    <row r="335" spans="56:56">
      <c r="BD335" s="363"/>
    </row>
    <row r="336" spans="56:56">
      <c r="BD336" s="363"/>
    </row>
    <row r="337" spans="56:56">
      <c r="BD337" s="363"/>
    </row>
    <row r="338" spans="56:56">
      <c r="BD338" s="363"/>
    </row>
    <row r="339" spans="56:56">
      <c r="BD339" s="363"/>
    </row>
    <row r="340" spans="56:56">
      <c r="BD340" s="363"/>
    </row>
    <row r="341" spans="56:56">
      <c r="BD341" s="363"/>
    </row>
    <row r="342" spans="56:56">
      <c r="BD342" s="363"/>
    </row>
    <row r="343" spans="56:56">
      <c r="BD343" s="363"/>
    </row>
    <row r="344" spans="56:56">
      <c r="BD344" s="363"/>
    </row>
    <row r="345" spans="56:56">
      <c r="BD345" s="363"/>
    </row>
    <row r="346" spans="56:56">
      <c r="BD346" s="363"/>
    </row>
    <row r="347" spans="56:56">
      <c r="BD347" s="363"/>
    </row>
    <row r="348" spans="56:56">
      <c r="BD348" s="363"/>
    </row>
    <row r="349" spans="56:56">
      <c r="BD349" s="363"/>
    </row>
    <row r="350" spans="56:56">
      <c r="BD350" s="363"/>
    </row>
    <row r="351" spans="56:56">
      <c r="BD351" s="363"/>
    </row>
    <row r="352" spans="56:56">
      <c r="BD352" s="363"/>
    </row>
    <row r="353" spans="56:56">
      <c r="BD353" s="363"/>
    </row>
    <row r="354" spans="56:56">
      <c r="BD354" s="363"/>
    </row>
    <row r="355" spans="56:56">
      <c r="BD355" s="363"/>
    </row>
    <row r="356" spans="56:56">
      <c r="BD356" s="363"/>
    </row>
    <row r="357" spans="56:56">
      <c r="BD357" s="363"/>
    </row>
    <row r="358" spans="56:56">
      <c r="BD358" s="363"/>
    </row>
    <row r="359" spans="56:56">
      <c r="BD359" s="363"/>
    </row>
    <row r="360" spans="56:56">
      <c r="BD360" s="363"/>
    </row>
    <row r="361" spans="56:56">
      <c r="BD361" s="363"/>
    </row>
    <row r="362" spans="56:56">
      <c r="BD362" s="363"/>
    </row>
    <row r="363" spans="56:56">
      <c r="BD363" s="363"/>
    </row>
    <row r="364" spans="56:56">
      <c r="BD364" s="363"/>
    </row>
    <row r="365" spans="56:56">
      <c r="BD365" s="363"/>
    </row>
    <row r="366" spans="56:56">
      <c r="BD366" s="363"/>
    </row>
    <row r="367" spans="56:56">
      <c r="BD367" s="363"/>
    </row>
    <row r="368" spans="56:56">
      <c r="BD368" s="363"/>
    </row>
    <row r="369" spans="56:56">
      <c r="BD369" s="363"/>
    </row>
    <row r="370" spans="56:56">
      <c r="BD370" s="363"/>
    </row>
    <row r="371" spans="56:56">
      <c r="BD371" s="363"/>
    </row>
    <row r="372" spans="56:56">
      <c r="BD372" s="363"/>
    </row>
    <row r="373" spans="56:56">
      <c r="BD373" s="363"/>
    </row>
    <row r="374" spans="56:56">
      <c r="BD374" s="363"/>
    </row>
    <row r="375" spans="56:56">
      <c r="BD375" s="363"/>
    </row>
    <row r="376" spans="56:56">
      <c r="BD376" s="363"/>
    </row>
    <row r="377" spans="56:56">
      <c r="BD377" s="363"/>
    </row>
    <row r="378" spans="56:56">
      <c r="BD378" s="363"/>
    </row>
    <row r="379" spans="56:56">
      <c r="BD379" s="363"/>
    </row>
    <row r="380" spans="56:56">
      <c r="BD380" s="363"/>
    </row>
    <row r="381" spans="56:56">
      <c r="BD381" s="363"/>
    </row>
    <row r="382" spans="56:56">
      <c r="BD382" s="363"/>
    </row>
    <row r="383" spans="56:56">
      <c r="BD383" s="363"/>
    </row>
    <row r="384" spans="56:56">
      <c r="BD384" s="363"/>
    </row>
    <row r="385" spans="56:56">
      <c r="BD385" s="363"/>
    </row>
    <row r="386" spans="56:56">
      <c r="BD386" s="363"/>
    </row>
    <row r="387" spans="56:56">
      <c r="BD387" s="363"/>
    </row>
    <row r="388" spans="56:56">
      <c r="BD388" s="363"/>
    </row>
    <row r="389" spans="56:56">
      <c r="BD389" s="363"/>
    </row>
    <row r="390" spans="56:56">
      <c r="BD390" s="363"/>
    </row>
    <row r="391" spans="56:56">
      <c r="BD391" s="363"/>
    </row>
    <row r="392" spans="56:56">
      <c r="BD392" s="363"/>
    </row>
    <row r="393" spans="56:56">
      <c r="BD393" s="363"/>
    </row>
    <row r="394" spans="56:56">
      <c r="BD394" s="363"/>
    </row>
    <row r="395" spans="56:56">
      <c r="BD395" s="363"/>
    </row>
    <row r="396" spans="56:56">
      <c r="BD396" s="363"/>
    </row>
    <row r="397" spans="56:56">
      <c r="BD397" s="363"/>
    </row>
    <row r="398" spans="56:56">
      <c r="BD398" s="363"/>
    </row>
    <row r="399" spans="56:56">
      <c r="BD399" s="363"/>
    </row>
    <row r="400" spans="56:56">
      <c r="BD400" s="363"/>
    </row>
    <row r="401" spans="56:56">
      <c r="BD401" s="363"/>
    </row>
    <row r="402" spans="56:56">
      <c r="BD402" s="363"/>
    </row>
    <row r="403" spans="56:56">
      <c r="BD403" s="363"/>
    </row>
    <row r="404" spans="56:56">
      <c r="BD404" s="363"/>
    </row>
    <row r="405" spans="56:56">
      <c r="BD405" s="363"/>
    </row>
    <row r="406" spans="56:56">
      <c r="BD406" s="363"/>
    </row>
    <row r="407" spans="56:56">
      <c r="BD407" s="363"/>
    </row>
    <row r="408" spans="56:56">
      <c r="BD408" s="363"/>
    </row>
    <row r="409" spans="56:56">
      <c r="BD409" s="363"/>
    </row>
    <row r="410" spans="56:56">
      <c r="BD410" s="363"/>
    </row>
    <row r="411" spans="56:56">
      <c r="BD411" s="363"/>
    </row>
    <row r="412" spans="56:56">
      <c r="BD412" s="363"/>
    </row>
    <row r="413" spans="56:56">
      <c r="BD413" s="363"/>
    </row>
    <row r="414" spans="56:56">
      <c r="BD414" s="363"/>
    </row>
    <row r="415" spans="56:56">
      <c r="BD415" s="363"/>
    </row>
    <row r="416" spans="56:56">
      <c r="BD416" s="363"/>
    </row>
    <row r="417" spans="56:56">
      <c r="BD417" s="363"/>
    </row>
    <row r="418" spans="56:56">
      <c r="BD418" s="363"/>
    </row>
    <row r="419" spans="56:56">
      <c r="BD419" s="363"/>
    </row>
    <row r="420" spans="56:56">
      <c r="BD420" s="363"/>
    </row>
    <row r="421" spans="56:56">
      <c r="BD421" s="363"/>
    </row>
    <row r="422" spans="56:56">
      <c r="BD422" s="363"/>
    </row>
    <row r="423" spans="56:56">
      <c r="BD423" s="363"/>
    </row>
    <row r="424" spans="56:56">
      <c r="BD424" s="363"/>
    </row>
    <row r="425" spans="56:56">
      <c r="BD425" s="363"/>
    </row>
    <row r="426" spans="56:56">
      <c r="BD426" s="363"/>
    </row>
    <row r="427" spans="56:56">
      <c r="BD427" s="363"/>
    </row>
    <row r="428" spans="56:56">
      <c r="BD428" s="363"/>
    </row>
    <row r="429" spans="56:56">
      <c r="BD429" s="363"/>
    </row>
    <row r="430" spans="56:56">
      <c r="BD430" s="363"/>
    </row>
    <row r="431" spans="56:56">
      <c r="BD431" s="363"/>
    </row>
    <row r="432" spans="56:56">
      <c r="BD432" s="363"/>
    </row>
    <row r="433" spans="56:56">
      <c r="BD433" s="363"/>
    </row>
    <row r="434" spans="56:56">
      <c r="BD434" s="363"/>
    </row>
    <row r="435" spans="56:56">
      <c r="BD435" s="363"/>
    </row>
    <row r="436" spans="56:56">
      <c r="BD436" s="363"/>
    </row>
    <row r="437" spans="56:56">
      <c r="BD437" s="363"/>
    </row>
    <row r="438" spans="56:56">
      <c r="BD438" s="363"/>
    </row>
    <row r="439" spans="56:56">
      <c r="BD439" s="363"/>
    </row>
    <row r="440" spans="56:56">
      <c r="BD440" s="363"/>
    </row>
    <row r="441" spans="56:56">
      <c r="BD441" s="363"/>
    </row>
    <row r="442" spans="56:56">
      <c r="BD442" s="363"/>
    </row>
    <row r="443" spans="56:56">
      <c r="BD443" s="363"/>
    </row>
    <row r="444" spans="56:56">
      <c r="BD444" s="363"/>
    </row>
    <row r="445" spans="56:56">
      <c r="BD445" s="363"/>
    </row>
    <row r="446" spans="56:56">
      <c r="BD446" s="363"/>
    </row>
    <row r="447" spans="56:56">
      <c r="BD447" s="363"/>
    </row>
    <row r="448" spans="56:56">
      <c r="BD448" s="363"/>
    </row>
    <row r="449" spans="56:56">
      <c r="BD449" s="363"/>
    </row>
    <row r="450" spans="56:56">
      <c r="BD450" s="363"/>
    </row>
    <row r="451" spans="56:56">
      <c r="BD451" s="363"/>
    </row>
    <row r="452" spans="56:56">
      <c r="BD452" s="363"/>
    </row>
    <row r="453" spans="56:56">
      <c r="BD453" s="363"/>
    </row>
    <row r="454" spans="56:56">
      <c r="BD454" s="363"/>
    </row>
    <row r="455" spans="56:56">
      <c r="BD455" s="363"/>
    </row>
    <row r="456" spans="56:56">
      <c r="BD456" s="363"/>
    </row>
    <row r="457" spans="56:56">
      <c r="BD457" s="363"/>
    </row>
    <row r="458" spans="56:56">
      <c r="BD458" s="363"/>
    </row>
    <row r="459" spans="56:56">
      <c r="BD459" s="363"/>
    </row>
    <row r="460" spans="56:56">
      <c r="BD460" s="363"/>
    </row>
    <row r="461" spans="56:56">
      <c r="BD461" s="363"/>
    </row>
    <row r="462" spans="56:56">
      <c r="BD462" s="363"/>
    </row>
    <row r="463" spans="56:56">
      <c r="BD463" s="363"/>
    </row>
    <row r="464" spans="56:56">
      <c r="BD464" s="363"/>
    </row>
    <row r="465" spans="56:56">
      <c r="BD465" s="363"/>
    </row>
    <row r="466" spans="56:56">
      <c r="BD466" s="363"/>
    </row>
    <row r="467" spans="56:56">
      <c r="BD467" s="363"/>
    </row>
    <row r="468" spans="56:56">
      <c r="BD468" s="363"/>
    </row>
    <row r="469" spans="56:56">
      <c r="BD469" s="363"/>
    </row>
    <row r="470" spans="56:56">
      <c r="BD470" s="363"/>
    </row>
    <row r="471" spans="56:56">
      <c r="BD471" s="363"/>
    </row>
    <row r="472" spans="56:56">
      <c r="BD472" s="363"/>
    </row>
    <row r="473" spans="56:56">
      <c r="BD473" s="363"/>
    </row>
    <row r="474" spans="56:56">
      <c r="BD474" s="363"/>
    </row>
    <row r="475" spans="56:56">
      <c r="BD475" s="363"/>
    </row>
    <row r="476" spans="56:56">
      <c r="BD476" s="363"/>
    </row>
    <row r="477" spans="56:56">
      <c r="BD477" s="363"/>
    </row>
    <row r="478" spans="56:56">
      <c r="BD478" s="363"/>
    </row>
    <row r="479" spans="56:56">
      <c r="BD479" s="363"/>
    </row>
    <row r="480" spans="56:56">
      <c r="BD480" s="363"/>
    </row>
    <row r="481" spans="56:56">
      <c r="BD481" s="363"/>
    </row>
    <row r="482" spans="56:56">
      <c r="BD482" s="363"/>
    </row>
    <row r="483" spans="56:56">
      <c r="BD483" s="363"/>
    </row>
    <row r="484" spans="56:56">
      <c r="BD484" s="363"/>
    </row>
    <row r="485" spans="56:56">
      <c r="BD485" s="363"/>
    </row>
    <row r="486" spans="56:56">
      <c r="BD486" s="363"/>
    </row>
    <row r="487" spans="56:56">
      <c r="BD487" s="363"/>
    </row>
    <row r="488" spans="56:56">
      <c r="BD488" s="363"/>
    </row>
    <row r="489" spans="56:56">
      <c r="BD489" s="363"/>
    </row>
    <row r="490" spans="56:56">
      <c r="BD490" s="363"/>
    </row>
    <row r="491" spans="56:56">
      <c r="BD491" s="363"/>
    </row>
    <row r="492" spans="56:56">
      <c r="BD492" s="363"/>
    </row>
    <row r="493" spans="56:56">
      <c r="BD493" s="363"/>
    </row>
    <row r="494" spans="56:56">
      <c r="BD494" s="363"/>
    </row>
    <row r="495" spans="56:56">
      <c r="BD495" s="363"/>
    </row>
    <row r="496" spans="56:56">
      <c r="BD496" s="363"/>
    </row>
    <row r="497" spans="56:56">
      <c r="BD497" s="363"/>
    </row>
    <row r="498" spans="56:56">
      <c r="BD498" s="363"/>
    </row>
    <row r="499" spans="56:56">
      <c r="BD499" s="363"/>
    </row>
    <row r="500" spans="56:56">
      <c r="BD500" s="363"/>
    </row>
    <row r="501" spans="56:56">
      <c r="BD501" s="363"/>
    </row>
    <row r="502" spans="56:56">
      <c r="BD502" s="363"/>
    </row>
    <row r="503" spans="56:56">
      <c r="BD503" s="363"/>
    </row>
    <row r="504" spans="56:56">
      <c r="BD504" s="363"/>
    </row>
    <row r="505" spans="56:56">
      <c r="BD505" s="363"/>
    </row>
    <row r="506" spans="56:56">
      <c r="BD506" s="363"/>
    </row>
    <row r="507" spans="56:56">
      <c r="BD507" s="363"/>
    </row>
    <row r="508" spans="56:56">
      <c r="BD508" s="363"/>
    </row>
    <row r="509" spans="56:56">
      <c r="BD509" s="363"/>
    </row>
    <row r="510" spans="56:56">
      <c r="BD510" s="363"/>
    </row>
    <row r="511" spans="56:56">
      <c r="BD511" s="363"/>
    </row>
    <row r="512" spans="56:56">
      <c r="BD512" s="363"/>
    </row>
    <row r="513" spans="56:56">
      <c r="BD513" s="363"/>
    </row>
    <row r="514" spans="56:56">
      <c r="BD514" s="363"/>
    </row>
    <row r="515" spans="56:56">
      <c r="BD515" s="363"/>
    </row>
    <row r="516" spans="56:56">
      <c r="BD516" s="363"/>
    </row>
    <row r="517" spans="56:56">
      <c r="BD517" s="363"/>
    </row>
    <row r="518" spans="56:56">
      <c r="BD518" s="363"/>
    </row>
    <row r="519" spans="56:56">
      <c r="BD519" s="363"/>
    </row>
    <row r="520" spans="56:56">
      <c r="BD520" s="363"/>
    </row>
    <row r="521" spans="56:56">
      <c r="BD521" s="363"/>
    </row>
    <row r="522" spans="56:56">
      <c r="BD522" s="363"/>
    </row>
    <row r="523" spans="56:56">
      <c r="BD523" s="363"/>
    </row>
    <row r="524" spans="56:56">
      <c r="BD524" s="363"/>
    </row>
    <row r="525" spans="56:56">
      <c r="BD525" s="363"/>
    </row>
    <row r="526" spans="56:56">
      <c r="BD526" s="363"/>
    </row>
    <row r="527" spans="56:56">
      <c r="BD527" s="363"/>
    </row>
    <row r="528" spans="56:56">
      <c r="BD528" s="363"/>
    </row>
    <row r="529" spans="56:56">
      <c r="BD529" s="363"/>
    </row>
    <row r="530" spans="56:56">
      <c r="BD530" s="363"/>
    </row>
    <row r="531" spans="56:56">
      <c r="BD531" s="363"/>
    </row>
    <row r="532" spans="56:56">
      <c r="BD532" s="363"/>
    </row>
    <row r="533" spans="56:56">
      <c r="BD533" s="363"/>
    </row>
    <row r="534" spans="56:56">
      <c r="BD534" s="363"/>
    </row>
    <row r="535" spans="56:56">
      <c r="BD535" s="363"/>
    </row>
    <row r="536" spans="56:56">
      <c r="BD536" s="363"/>
    </row>
    <row r="537" spans="56:56">
      <c r="BD537" s="363"/>
    </row>
    <row r="538" spans="56:56">
      <c r="BD538" s="363"/>
    </row>
    <row r="539" spans="56:56">
      <c r="BD539" s="363"/>
    </row>
    <row r="540" spans="56:56">
      <c r="BD540" s="363"/>
    </row>
    <row r="541" spans="56:56">
      <c r="BD541" s="363"/>
    </row>
    <row r="542" spans="56:56">
      <c r="BD542" s="363"/>
    </row>
    <row r="543" spans="56:56">
      <c r="BD543" s="363"/>
    </row>
    <row r="544" spans="56:56">
      <c r="BD544" s="363"/>
    </row>
    <row r="545" spans="56:56">
      <c r="BD545" s="363"/>
    </row>
    <row r="546" spans="56:56">
      <c r="BD546" s="363"/>
    </row>
    <row r="547" spans="56:56">
      <c r="BD547" s="363"/>
    </row>
    <row r="548" spans="56:56">
      <c r="BD548" s="363"/>
    </row>
    <row r="549" spans="56:56">
      <c r="BD549" s="363"/>
    </row>
    <row r="550" spans="56:56">
      <c r="BD550" s="363"/>
    </row>
    <row r="551" spans="56:56">
      <c r="BD551" s="363"/>
    </row>
    <row r="552" spans="56:56">
      <c r="BD552" s="363"/>
    </row>
    <row r="553" spans="56:56">
      <c r="BD553" s="363"/>
    </row>
    <row r="554" spans="56:56">
      <c r="BD554" s="363"/>
    </row>
    <row r="555" spans="56:56">
      <c r="BD555" s="363"/>
    </row>
    <row r="556" spans="56:56">
      <c r="BD556" s="363"/>
    </row>
    <row r="557" spans="56:56">
      <c r="BD557" s="363"/>
    </row>
    <row r="558" spans="56:56">
      <c r="BD558" s="363"/>
    </row>
    <row r="559" spans="56:56">
      <c r="BD559" s="363"/>
    </row>
    <row r="560" spans="56:56">
      <c r="BD560" s="363"/>
    </row>
    <row r="561" spans="56:56">
      <c r="BD561" s="363"/>
    </row>
    <row r="562" spans="56:56">
      <c r="BD562" s="363"/>
    </row>
    <row r="563" spans="56:56">
      <c r="BD563" s="363"/>
    </row>
    <row r="564" spans="56:56">
      <c r="BD564" s="363"/>
    </row>
    <row r="565" spans="56:56">
      <c r="BD565" s="363"/>
    </row>
    <row r="566" spans="56:56">
      <c r="BD566" s="363"/>
    </row>
    <row r="567" spans="56:56">
      <c r="BD567" s="363"/>
    </row>
    <row r="568" spans="56:56">
      <c r="BD568" s="363"/>
    </row>
    <row r="569" spans="56:56">
      <c r="BD569" s="363"/>
    </row>
    <row r="570" spans="56:56">
      <c r="BD570" s="363"/>
    </row>
    <row r="571" spans="56:56">
      <c r="BD571" s="363"/>
    </row>
    <row r="572" spans="56:56">
      <c r="BD572" s="363"/>
    </row>
    <row r="573" spans="56:56">
      <c r="BD573" s="363"/>
    </row>
    <row r="574" spans="56:56">
      <c r="BD574" s="363"/>
    </row>
    <row r="575" spans="56:56">
      <c r="BD575" s="363"/>
    </row>
    <row r="576" spans="56:56">
      <c r="BD576" s="363"/>
    </row>
    <row r="577" spans="56:56">
      <c r="BD577" s="363"/>
    </row>
    <row r="578" spans="56:56">
      <c r="BD578" s="363"/>
    </row>
    <row r="579" spans="56:56">
      <c r="BD579" s="363"/>
    </row>
    <row r="580" spans="56:56">
      <c r="BD580" s="363"/>
    </row>
    <row r="581" spans="56:56">
      <c r="BD581" s="363"/>
    </row>
    <row r="582" spans="56:56">
      <c r="BD582" s="363"/>
    </row>
    <row r="583" spans="56:56">
      <c r="BD583" s="363"/>
    </row>
    <row r="584" spans="56:56">
      <c r="BD584" s="363"/>
    </row>
    <row r="585" spans="56:56">
      <c r="BD585" s="363"/>
    </row>
    <row r="586" spans="56:56">
      <c r="BD586" s="363"/>
    </row>
    <row r="587" spans="56:56">
      <c r="BD587" s="363"/>
    </row>
    <row r="588" spans="56:56">
      <c r="BD588" s="363"/>
    </row>
    <row r="589" spans="56:56">
      <c r="BD589" s="363"/>
    </row>
    <row r="590" spans="56:56">
      <c r="BD590" s="363"/>
    </row>
    <row r="591" spans="56:56">
      <c r="BD591" s="363"/>
    </row>
    <row r="592" spans="56:56">
      <c r="BD592" s="363"/>
    </row>
    <row r="593" spans="56:56">
      <c r="BD593" s="363"/>
    </row>
    <row r="594" spans="56:56">
      <c r="BD594" s="363"/>
    </row>
    <row r="595" spans="56:56">
      <c r="BD595" s="363"/>
    </row>
    <row r="596" spans="56:56">
      <c r="BD596" s="363"/>
    </row>
    <row r="597" spans="56:56">
      <c r="BD597" s="363"/>
    </row>
    <row r="598" spans="56:56">
      <c r="BD598" s="363"/>
    </row>
    <row r="599" spans="56:56">
      <c r="BD599" s="363"/>
    </row>
    <row r="600" spans="56:56">
      <c r="BD600" s="363"/>
    </row>
    <row r="601" spans="56:56">
      <c r="BD601" s="363"/>
    </row>
    <row r="602" spans="56:56">
      <c r="BD602" s="363"/>
    </row>
    <row r="603" spans="56:56">
      <c r="BD603" s="363"/>
    </row>
    <row r="604" spans="56:56">
      <c r="BD604" s="363"/>
    </row>
    <row r="605" spans="56:56">
      <c r="BD605" s="363"/>
    </row>
    <row r="606" spans="56:56">
      <c r="BD606" s="363"/>
    </row>
    <row r="607" spans="56:56">
      <c r="BD607" s="363"/>
    </row>
    <row r="608" spans="56:56">
      <c r="BD608" s="363"/>
    </row>
    <row r="609" spans="56:56">
      <c r="BD609" s="363"/>
    </row>
    <row r="610" spans="56:56">
      <c r="BD610" s="363"/>
    </row>
    <row r="611" spans="56:56">
      <c r="BD611" s="363"/>
    </row>
    <row r="612" spans="56:56">
      <c r="BD612" s="363"/>
    </row>
    <row r="613" spans="56:56">
      <c r="BD613" s="363"/>
    </row>
    <row r="614" spans="56:56">
      <c r="BD614" s="363"/>
    </row>
    <row r="615" spans="56:56">
      <c r="BD615" s="363"/>
    </row>
    <row r="616" spans="56:56">
      <c r="BD616" s="363"/>
    </row>
    <row r="617" spans="56:56">
      <c r="BD617" s="363"/>
    </row>
    <row r="618" spans="56:56">
      <c r="BD618" s="363"/>
    </row>
    <row r="619" spans="56:56">
      <c r="BD619" s="363"/>
    </row>
    <row r="620" spans="56:56">
      <c r="BD620" s="363"/>
    </row>
    <row r="621" spans="56:56">
      <c r="BD621" s="363"/>
    </row>
    <row r="622" spans="56:56">
      <c r="BD622" s="363"/>
    </row>
    <row r="623" spans="56:56">
      <c r="BD623" s="363"/>
    </row>
    <row r="624" spans="56:56">
      <c r="BD624" s="363"/>
    </row>
    <row r="625" spans="56:56">
      <c r="BD625" s="363"/>
    </row>
    <row r="626" spans="56:56">
      <c r="BD626" s="363"/>
    </row>
    <row r="627" spans="56:56">
      <c r="BD627" s="363"/>
    </row>
    <row r="628" spans="56:56">
      <c r="BD628" s="363"/>
    </row>
    <row r="629" spans="56:56">
      <c r="BD629" s="363"/>
    </row>
    <row r="630" spans="56:56">
      <c r="BD630" s="363"/>
    </row>
    <row r="631" spans="56:56">
      <c r="BD631" s="363"/>
    </row>
    <row r="632" spans="56:56">
      <c r="BD632" s="363"/>
    </row>
    <row r="633" spans="56:56">
      <c r="BD633" s="363"/>
    </row>
    <row r="634" spans="56:56">
      <c r="BD634" s="363"/>
    </row>
    <row r="635" spans="56:56">
      <c r="BD635" s="363"/>
    </row>
    <row r="636" spans="56:56">
      <c r="BD636" s="363"/>
    </row>
    <row r="637" spans="56:56">
      <c r="BD637" s="363"/>
    </row>
    <row r="638" spans="56:56">
      <c r="BD638" s="363"/>
    </row>
    <row r="639" spans="56:56">
      <c r="BD639" s="363"/>
    </row>
    <row r="640" spans="56:56">
      <c r="BD640" s="363"/>
    </row>
    <row r="641" spans="56:56">
      <c r="BD641" s="363"/>
    </row>
    <row r="642" spans="56:56">
      <c r="BD642" s="363"/>
    </row>
    <row r="643" spans="56:56">
      <c r="BD643" s="363"/>
    </row>
    <row r="644" spans="56:56">
      <c r="BD644" s="363"/>
    </row>
    <row r="645" spans="56:56">
      <c r="BD645" s="363"/>
    </row>
    <row r="646" spans="56:56">
      <c r="BD646" s="363"/>
    </row>
    <row r="647" spans="56:56">
      <c r="BD647" s="363"/>
    </row>
    <row r="648" spans="56:56">
      <c r="BD648" s="363"/>
    </row>
    <row r="649" spans="56:56">
      <c r="BD649" s="363"/>
    </row>
    <row r="650" spans="56:56">
      <c r="BD650" s="363"/>
    </row>
    <row r="651" spans="56:56">
      <c r="BD651" s="363"/>
    </row>
    <row r="652" spans="56:56">
      <c r="BD652" s="363"/>
    </row>
    <row r="653" spans="56:56">
      <c r="BD653" s="363"/>
    </row>
    <row r="654" spans="56:56">
      <c r="BD654" s="363"/>
    </row>
    <row r="655" spans="56:56">
      <c r="BD655" s="363"/>
    </row>
    <row r="656" spans="56:56">
      <c r="BD656" s="363"/>
    </row>
    <row r="657" spans="56:56">
      <c r="BD657" s="363"/>
    </row>
    <row r="658" spans="56:56">
      <c r="BD658" s="363"/>
    </row>
    <row r="659" spans="56:56">
      <c r="BD659" s="363"/>
    </row>
    <row r="660" spans="56:56">
      <c r="BD660" s="363"/>
    </row>
    <row r="661" spans="56:56">
      <c r="BD661" s="363"/>
    </row>
    <row r="662" spans="56:56">
      <c r="BD662" s="363"/>
    </row>
    <row r="663" spans="56:56">
      <c r="BD663" s="363"/>
    </row>
    <row r="664" spans="56:56">
      <c r="BD664" s="363"/>
    </row>
    <row r="665" spans="56:56">
      <c r="BD665" s="363"/>
    </row>
    <row r="666" spans="56:56">
      <c r="BD666" s="363"/>
    </row>
    <row r="667" spans="56:56">
      <c r="BD667" s="363"/>
    </row>
    <row r="668" spans="56:56">
      <c r="BD668" s="363"/>
    </row>
    <row r="669" spans="56:56">
      <c r="BD669" s="363"/>
    </row>
    <row r="670" spans="56:56">
      <c r="BD670" s="363"/>
    </row>
    <row r="671" spans="56:56">
      <c r="BD671" s="363"/>
    </row>
    <row r="672" spans="56:56">
      <c r="BD672" s="363"/>
    </row>
    <row r="673" spans="56:56">
      <c r="BD673" s="363"/>
    </row>
    <row r="674" spans="56:56">
      <c r="BD674" s="363"/>
    </row>
    <row r="675" spans="56:56">
      <c r="BD675" s="363"/>
    </row>
    <row r="676" spans="56:56">
      <c r="BD676" s="363"/>
    </row>
    <row r="677" spans="56:56">
      <c r="BD677" s="363"/>
    </row>
    <row r="678" spans="56:56">
      <c r="BD678" s="363"/>
    </row>
    <row r="679" spans="56:56">
      <c r="BD679" s="363"/>
    </row>
    <row r="680" spans="56:56">
      <c r="BD680" s="363"/>
    </row>
    <row r="681" spans="56:56">
      <c r="BD681" s="363"/>
    </row>
    <row r="682" spans="56:56">
      <c r="BD682" s="363"/>
    </row>
    <row r="683" spans="56:56">
      <c r="BD683" s="363"/>
    </row>
    <row r="684" spans="56:56">
      <c r="BD684" s="363"/>
    </row>
    <row r="685" spans="56:56">
      <c r="BD685" s="363"/>
    </row>
    <row r="686" spans="56:56">
      <c r="BD686" s="363"/>
    </row>
    <row r="687" spans="56:56">
      <c r="BD687" s="363"/>
    </row>
    <row r="688" spans="56:56">
      <c r="BD688" s="363"/>
    </row>
    <row r="689" spans="56:56">
      <c r="BD689" s="363"/>
    </row>
    <row r="690" spans="56:56">
      <c r="BD690" s="363"/>
    </row>
    <row r="691" spans="56:56">
      <c r="BD691" s="363"/>
    </row>
    <row r="692" spans="56:56">
      <c r="BD692" s="363"/>
    </row>
    <row r="693" spans="56:56">
      <c r="BD693" s="363"/>
    </row>
    <row r="694" spans="56:56">
      <c r="BD694" s="363"/>
    </row>
    <row r="695" spans="56:56">
      <c r="BD695" s="363"/>
    </row>
    <row r="696" spans="56:56">
      <c r="BD696" s="363"/>
    </row>
    <row r="697" spans="56:56">
      <c r="BD697" s="363"/>
    </row>
    <row r="698" spans="56:56">
      <c r="BD698" s="363"/>
    </row>
    <row r="699" spans="56:56">
      <c r="BD699" s="363"/>
    </row>
    <row r="700" spans="56:56">
      <c r="BD700" s="363"/>
    </row>
    <row r="701" spans="56:56">
      <c r="BD701" s="363"/>
    </row>
    <row r="702" spans="56:56">
      <c r="BD702" s="363"/>
    </row>
    <row r="703" spans="56:56">
      <c r="BD703" s="363"/>
    </row>
    <row r="704" spans="56:56">
      <c r="BD704" s="363"/>
    </row>
    <row r="705" spans="56:56">
      <c r="BD705" s="363"/>
    </row>
    <row r="706" spans="56:56">
      <c r="BD706" s="363"/>
    </row>
    <row r="707" spans="56:56">
      <c r="BD707" s="363"/>
    </row>
    <row r="708" spans="56:56">
      <c r="BD708" s="363"/>
    </row>
    <row r="709" spans="56:56">
      <c r="BD709" s="363"/>
    </row>
    <row r="710" spans="56:56">
      <c r="BD710" s="363"/>
    </row>
    <row r="711" spans="56:56">
      <c r="BD711" s="363"/>
    </row>
    <row r="712" spans="56:56">
      <c r="BD712" s="363"/>
    </row>
    <row r="713" spans="56:56">
      <c r="BD713" s="363"/>
    </row>
    <row r="714" spans="56:56">
      <c r="BD714" s="363"/>
    </row>
    <row r="715" spans="56:56">
      <c r="BD715" s="363"/>
    </row>
    <row r="716" spans="56:56">
      <c r="BD716" s="363"/>
    </row>
    <row r="717" spans="56:56">
      <c r="BD717" s="363"/>
    </row>
    <row r="718" spans="56:56">
      <c r="BD718" s="363"/>
    </row>
    <row r="719" spans="56:56">
      <c r="BD719" s="363"/>
    </row>
    <row r="720" spans="56:56">
      <c r="BD720" s="363"/>
    </row>
    <row r="721" spans="56:56">
      <c r="BD721" s="363"/>
    </row>
    <row r="722" spans="56:56">
      <c r="BD722" s="363"/>
    </row>
    <row r="723" spans="56:56">
      <c r="BD723" s="363"/>
    </row>
    <row r="724" spans="56:56">
      <c r="BD724" s="363"/>
    </row>
    <row r="725" spans="56:56">
      <c r="BD725" s="363"/>
    </row>
    <row r="726" spans="56:56">
      <c r="BD726" s="363"/>
    </row>
    <row r="727" spans="56:56">
      <c r="BD727" s="363"/>
    </row>
    <row r="728" spans="56:56">
      <c r="BD728" s="363"/>
    </row>
    <row r="729" spans="56:56">
      <c r="BD729" s="363"/>
    </row>
    <row r="730" spans="56:56">
      <c r="BD730" s="363"/>
    </row>
    <row r="731" spans="56:56">
      <c r="BD731" s="363"/>
    </row>
    <row r="732" spans="56:56">
      <c r="BD732" s="363"/>
    </row>
    <row r="733" spans="56:56">
      <c r="BD733" s="363"/>
    </row>
    <row r="734" spans="56:56">
      <c r="BD734" s="363"/>
    </row>
    <row r="735" spans="56:56">
      <c r="BD735" s="363"/>
    </row>
    <row r="736" spans="56:56">
      <c r="BD736" s="363"/>
    </row>
    <row r="737" spans="56:56">
      <c r="BD737" s="363"/>
    </row>
    <row r="738" spans="56:56">
      <c r="BD738" s="363"/>
    </row>
    <row r="739" spans="56:56">
      <c r="BD739" s="363"/>
    </row>
    <row r="740" spans="56:56">
      <c r="BD740" s="363"/>
    </row>
    <row r="741" spans="56:56">
      <c r="BD741" s="363"/>
    </row>
    <row r="742" spans="56:56">
      <c r="BD742" s="363"/>
    </row>
    <row r="743" spans="56:56">
      <c r="BD743" s="363"/>
    </row>
    <row r="744" spans="56:56">
      <c r="BD744" s="363"/>
    </row>
    <row r="745" spans="56:56">
      <c r="BD745" s="363"/>
    </row>
    <row r="746" spans="56:56">
      <c r="BD746" s="363"/>
    </row>
    <row r="747" spans="56:56">
      <c r="BD747" s="363"/>
    </row>
    <row r="748" spans="56:56">
      <c r="BD748" s="363"/>
    </row>
    <row r="749" spans="56:56">
      <c r="BD749" s="363"/>
    </row>
    <row r="750" spans="56:56">
      <c r="BD750" s="363"/>
    </row>
    <row r="751" spans="56:56">
      <c r="BD751" s="363"/>
    </row>
    <row r="752" spans="56:56">
      <c r="BD752" s="363"/>
    </row>
    <row r="753" spans="56:56">
      <c r="BD753" s="363"/>
    </row>
    <row r="754" spans="56:56">
      <c r="BD754" s="363"/>
    </row>
    <row r="755" spans="56:56">
      <c r="BD755" s="363"/>
    </row>
    <row r="756" spans="56:56">
      <c r="BD756" s="363"/>
    </row>
    <row r="757" spans="56:56">
      <c r="BD757" s="363"/>
    </row>
    <row r="758" spans="56:56">
      <c r="BD758" s="363"/>
    </row>
    <row r="759" spans="56:56">
      <c r="BD759" s="363"/>
    </row>
    <row r="760" spans="56:56">
      <c r="BD760" s="363"/>
    </row>
    <row r="761" spans="56:56">
      <c r="BD761" s="363"/>
    </row>
    <row r="762" spans="56:56">
      <c r="BD762" s="363"/>
    </row>
    <row r="763" spans="56:56">
      <c r="BD763" s="363"/>
    </row>
    <row r="764" spans="56:56">
      <c r="BD764" s="363"/>
    </row>
    <row r="765" spans="56:56">
      <c r="BD765" s="363"/>
    </row>
    <row r="766" spans="56:56">
      <c r="BD766" s="363"/>
    </row>
    <row r="767" spans="56:56">
      <c r="BD767" s="363"/>
    </row>
    <row r="768" spans="56:56">
      <c r="BD768" s="363"/>
    </row>
    <row r="769" spans="56:56">
      <c r="BD769" s="363"/>
    </row>
    <row r="770" spans="56:56">
      <c r="BD770" s="363"/>
    </row>
    <row r="771" spans="56:56">
      <c r="BD771" s="363"/>
    </row>
    <row r="772" spans="56:56">
      <c r="BD772" s="363"/>
    </row>
    <row r="773" spans="56:56">
      <c r="BD773" s="363"/>
    </row>
    <row r="774" spans="56:56">
      <c r="BD774" s="363"/>
    </row>
    <row r="775" spans="56:56">
      <c r="BD775" s="363"/>
    </row>
    <row r="776" spans="56:56">
      <c r="BD776" s="363"/>
    </row>
    <row r="777" spans="56:56">
      <c r="BD777" s="363"/>
    </row>
    <row r="778" spans="56:56">
      <c r="BD778" s="363"/>
    </row>
    <row r="779" spans="56:56">
      <c r="BD779" s="363"/>
    </row>
    <row r="780" spans="56:56">
      <c r="BD780" s="363"/>
    </row>
    <row r="781" spans="56:56">
      <c r="BD781" s="363"/>
    </row>
    <row r="782" spans="56:56">
      <c r="BD782" s="363"/>
    </row>
    <row r="783" spans="56:56">
      <c r="BD783" s="363"/>
    </row>
    <row r="784" spans="56:56">
      <c r="BD784" s="363"/>
    </row>
    <row r="785" spans="56:56">
      <c r="BD785" s="363"/>
    </row>
    <row r="786" spans="56:56">
      <c r="BD786" s="363"/>
    </row>
    <row r="787" spans="56:56">
      <c r="BD787" s="363"/>
    </row>
    <row r="788" spans="56:56">
      <c r="BD788" s="363"/>
    </row>
    <row r="789" spans="56:56">
      <c r="BD789" s="363"/>
    </row>
    <row r="790" spans="56:56">
      <c r="BD790" s="363"/>
    </row>
    <row r="791" spans="56:56">
      <c r="BD791" s="363"/>
    </row>
    <row r="792" spans="56:56">
      <c r="BD792" s="363"/>
    </row>
    <row r="793" spans="56:56">
      <c r="BD793" s="363"/>
    </row>
    <row r="794" spans="56:56">
      <c r="BD794" s="363"/>
    </row>
    <row r="795" spans="56:56">
      <c r="BD795" s="363"/>
    </row>
    <row r="796" spans="56:56">
      <c r="BD796" s="363"/>
    </row>
    <row r="797" spans="56:56">
      <c r="BD797" s="363"/>
    </row>
    <row r="798" spans="56:56">
      <c r="BD798" s="363"/>
    </row>
    <row r="799" spans="56:56">
      <c r="BD799" s="363"/>
    </row>
    <row r="800" spans="56:56">
      <c r="BD800" s="363"/>
    </row>
    <row r="801" spans="56:56">
      <c r="BD801" s="363"/>
    </row>
    <row r="802" spans="56:56">
      <c r="BD802" s="363"/>
    </row>
    <row r="803" spans="56:56">
      <c r="BD803" s="363"/>
    </row>
    <row r="804" spans="56:56">
      <c r="BD804" s="363"/>
    </row>
    <row r="805" spans="56:56">
      <c r="BD805" s="363"/>
    </row>
    <row r="806" spans="56:56">
      <c r="BD806" s="363"/>
    </row>
    <row r="807" spans="56:56">
      <c r="BD807" s="363"/>
    </row>
    <row r="808" spans="56:56">
      <c r="BD808" s="363"/>
    </row>
    <row r="809" spans="56:56">
      <c r="BD809" s="363"/>
    </row>
    <row r="810" spans="56:56">
      <c r="BD810" s="363"/>
    </row>
    <row r="811" spans="56:56">
      <c r="BD811" s="363"/>
    </row>
    <row r="812" spans="56:56">
      <c r="BD812" s="363"/>
    </row>
    <row r="813" spans="56:56">
      <c r="BD813" s="363"/>
    </row>
    <row r="814" spans="56:56">
      <c r="BD814" s="363"/>
    </row>
    <row r="815" spans="56:56">
      <c r="BD815" s="363"/>
    </row>
    <row r="816" spans="56:56">
      <c r="BD816" s="363"/>
    </row>
    <row r="817" spans="56:56">
      <c r="BD817" s="363"/>
    </row>
    <row r="818" spans="56:56">
      <c r="BD818" s="363"/>
    </row>
    <row r="819" spans="56:56">
      <c r="BD819" s="363"/>
    </row>
    <row r="820" spans="56:56">
      <c r="BD820" s="363"/>
    </row>
    <row r="821" spans="56:56">
      <c r="BD821" s="363"/>
    </row>
    <row r="822" spans="56:56">
      <c r="BD822" s="363"/>
    </row>
    <row r="823" spans="56:56">
      <c r="BD823" s="363"/>
    </row>
    <row r="824" spans="56:56">
      <c r="BD824" s="363"/>
    </row>
    <row r="825" spans="56:56">
      <c r="BD825" s="363"/>
    </row>
    <row r="826" spans="56:56">
      <c r="BD826" s="363"/>
    </row>
    <row r="827" spans="56:56">
      <c r="BD827" s="363"/>
    </row>
    <row r="828" spans="56:56">
      <c r="BD828" s="363"/>
    </row>
    <row r="829" spans="56:56">
      <c r="BD829" s="363"/>
    </row>
    <row r="830" spans="56:56">
      <c r="BD830" s="363"/>
    </row>
    <row r="831" spans="56:56">
      <c r="BD831" s="363"/>
    </row>
    <row r="832" spans="56:56">
      <c r="BD832" s="363"/>
    </row>
    <row r="833" spans="56:56">
      <c r="BD833" s="363"/>
    </row>
    <row r="834" spans="56:56">
      <c r="BD834" s="363"/>
    </row>
    <row r="835" spans="56:56">
      <c r="BD835" s="363"/>
    </row>
    <row r="836" spans="56:56">
      <c r="BD836" s="363"/>
    </row>
    <row r="837" spans="56:56">
      <c r="BD837" s="363"/>
    </row>
    <row r="838" spans="56:56">
      <c r="BD838" s="363"/>
    </row>
    <row r="839" spans="56:56">
      <c r="BD839" s="363"/>
    </row>
    <row r="840" spans="56:56">
      <c r="BD840" s="363"/>
    </row>
    <row r="841" spans="56:56">
      <c r="BD841" s="363"/>
    </row>
    <row r="842" spans="56:56">
      <c r="BD842" s="363"/>
    </row>
    <row r="843" spans="56:56">
      <c r="BD843" s="363"/>
    </row>
    <row r="844" spans="56:56">
      <c r="BD844" s="363"/>
    </row>
    <row r="845" spans="56:56">
      <c r="BD845" s="363"/>
    </row>
    <row r="846" spans="56:56">
      <c r="BD846" s="363"/>
    </row>
    <row r="847" spans="56:56">
      <c r="BD847" s="363"/>
    </row>
    <row r="848" spans="56:56">
      <c r="BD848" s="363"/>
    </row>
    <row r="849" spans="56:56">
      <c r="BD849" s="363"/>
    </row>
    <row r="850" spans="56:56">
      <c r="BD850" s="363"/>
    </row>
    <row r="851" spans="56:56">
      <c r="BD851" s="363"/>
    </row>
    <row r="852" spans="56:56">
      <c r="BD852" s="363"/>
    </row>
    <row r="853" spans="56:56">
      <c r="BD853" s="363"/>
    </row>
    <row r="854" spans="56:56">
      <c r="BD854" s="363"/>
    </row>
    <row r="855" spans="56:56">
      <c r="BD855" s="363"/>
    </row>
    <row r="856" spans="56:56">
      <c r="BD856" s="363"/>
    </row>
    <row r="857" spans="56:56">
      <c r="BD857" s="363"/>
    </row>
    <row r="858" spans="56:56">
      <c r="BD858" s="363"/>
    </row>
    <row r="859" spans="56:56">
      <c r="BD859" s="363"/>
    </row>
    <row r="860" spans="56:56">
      <c r="BD860" s="363"/>
    </row>
    <row r="861" spans="56:56">
      <c r="BD861" s="363"/>
    </row>
    <row r="862" spans="56:56">
      <c r="BD862" s="363"/>
    </row>
    <row r="863" spans="56:56">
      <c r="BD863" s="363"/>
    </row>
    <row r="864" spans="56:56">
      <c r="BD864" s="363"/>
    </row>
    <row r="865" spans="56:56">
      <c r="BD865" s="363"/>
    </row>
    <row r="866" spans="56:56">
      <c r="BD866" s="363"/>
    </row>
    <row r="867" spans="56:56">
      <c r="BD867" s="363"/>
    </row>
    <row r="868" spans="56:56">
      <c r="BD868" s="363"/>
    </row>
    <row r="869" spans="56:56">
      <c r="BD869" s="363"/>
    </row>
    <row r="870" spans="56:56">
      <c r="BD870" s="363"/>
    </row>
    <row r="871" spans="56:56">
      <c r="BD871" s="363"/>
    </row>
    <row r="872" spans="56:56">
      <c r="BD872" s="363"/>
    </row>
    <row r="873" spans="56:56">
      <c r="BD873" s="363"/>
    </row>
    <row r="874" spans="56:56">
      <c r="BD874" s="363"/>
    </row>
    <row r="875" spans="56:56">
      <c r="BD875" s="363"/>
    </row>
    <row r="876" spans="56:56">
      <c r="BD876" s="363"/>
    </row>
    <row r="877" spans="56:56">
      <c r="BD877" s="363"/>
    </row>
    <row r="878" spans="56:56">
      <c r="BD878" s="363"/>
    </row>
    <row r="879" spans="56:56">
      <c r="BD879" s="363"/>
    </row>
    <row r="880" spans="56:56">
      <c r="BD880" s="363"/>
    </row>
    <row r="881" spans="56:56">
      <c r="BD881" s="363"/>
    </row>
    <row r="882" spans="56:56">
      <c r="BD882" s="363"/>
    </row>
    <row r="883" spans="56:56">
      <c r="BD883" s="363"/>
    </row>
    <row r="884" spans="56:56">
      <c r="BD884" s="363"/>
    </row>
    <row r="885" spans="56:56">
      <c r="BD885" s="363"/>
    </row>
    <row r="886" spans="56:56">
      <c r="BD886" s="363"/>
    </row>
    <row r="887" spans="56:56">
      <c r="BD887" s="363"/>
    </row>
    <row r="888" spans="56:56">
      <c r="BD888" s="363"/>
    </row>
    <row r="889" spans="56:56">
      <c r="BD889" s="363"/>
    </row>
    <row r="890" spans="56:56">
      <c r="BD890" s="363"/>
    </row>
    <row r="891" spans="56:56">
      <c r="BD891" s="363"/>
    </row>
    <row r="892" spans="56:56">
      <c r="BD892" s="363"/>
    </row>
    <row r="893" spans="56:56">
      <c r="BD893" s="363"/>
    </row>
    <row r="894" spans="56:56">
      <c r="BD894" s="363"/>
    </row>
    <row r="895" spans="56:56">
      <c r="BD895" s="363"/>
    </row>
    <row r="896" spans="56:56">
      <c r="BD896" s="363"/>
    </row>
    <row r="897" spans="56:56">
      <c r="BD897" s="363"/>
    </row>
    <row r="898" spans="56:56">
      <c r="BD898" s="363"/>
    </row>
    <row r="899" spans="56:56">
      <c r="BD899" s="363"/>
    </row>
    <row r="900" spans="56:56">
      <c r="BD900" s="363"/>
    </row>
    <row r="901" spans="56:56">
      <c r="BD901" s="363"/>
    </row>
    <row r="902" spans="56:56">
      <c r="BD902" s="363"/>
    </row>
    <row r="903" spans="56:56">
      <c r="BD903" s="363"/>
    </row>
    <row r="904" spans="56:56">
      <c r="BD904" s="363"/>
    </row>
    <row r="905" spans="56:56">
      <c r="BD905" s="363"/>
    </row>
    <row r="906" spans="56:56">
      <c r="BD906" s="363"/>
    </row>
    <row r="907" spans="56:56">
      <c r="BD907" s="363"/>
    </row>
    <row r="908" spans="56:56">
      <c r="BD908" s="363"/>
    </row>
    <row r="909" spans="56:56">
      <c r="BD909" s="363"/>
    </row>
    <row r="910" spans="56:56">
      <c r="BD910" s="363"/>
    </row>
    <row r="911" spans="56:56">
      <c r="BD911" s="363"/>
    </row>
    <row r="912" spans="56:56">
      <c r="BD912" s="363"/>
    </row>
    <row r="913" spans="56:56">
      <c r="BD913" s="363"/>
    </row>
    <row r="914" spans="56:56">
      <c r="BD914" s="363"/>
    </row>
    <row r="915" spans="56:56">
      <c r="BD915" s="363"/>
    </row>
    <row r="916" spans="56:56">
      <c r="BD916" s="363"/>
    </row>
    <row r="917" spans="56:56">
      <c r="BD917" s="363"/>
    </row>
    <row r="918" spans="56:56">
      <c r="BD918" s="363"/>
    </row>
    <row r="919" spans="56:56">
      <c r="BD919" s="363"/>
    </row>
    <row r="920" spans="56:56">
      <c r="BD920" s="363"/>
    </row>
    <row r="921" spans="56:56">
      <c r="BD921" s="363"/>
    </row>
    <row r="922" spans="56:56">
      <c r="BD922" s="363"/>
    </row>
    <row r="923" spans="56:56">
      <c r="BD923" s="363"/>
    </row>
    <row r="924" spans="56:56">
      <c r="BD924" s="363"/>
    </row>
    <row r="925" spans="56:56">
      <c r="BD925" s="363"/>
    </row>
    <row r="926" spans="56:56">
      <c r="BD926" s="363"/>
    </row>
    <row r="927" spans="56:56">
      <c r="BD927" s="363"/>
    </row>
    <row r="928" spans="56:56">
      <c r="BD928" s="363"/>
    </row>
    <row r="929" spans="56:56">
      <c r="BD929" s="363"/>
    </row>
    <row r="930" spans="56:56">
      <c r="BD930" s="363"/>
    </row>
    <row r="931" spans="56:56">
      <c r="BD931" s="363"/>
    </row>
    <row r="932" spans="56:56">
      <c r="BD932" s="363"/>
    </row>
    <row r="933" spans="56:56">
      <c r="BD933" s="363"/>
    </row>
    <row r="934" spans="56:56">
      <c r="BD934" s="363"/>
    </row>
    <row r="935" spans="56:56">
      <c r="BD935" s="363"/>
    </row>
    <row r="936" spans="56:56">
      <c r="BD936" s="363"/>
    </row>
    <row r="937" spans="56:56">
      <c r="BD937" s="363"/>
    </row>
    <row r="938" spans="56:56">
      <c r="BD938" s="363"/>
    </row>
    <row r="939" spans="56:56">
      <c r="BD939" s="363"/>
    </row>
    <row r="940" spans="56:56">
      <c r="BD940" s="363"/>
    </row>
    <row r="941" spans="56:56">
      <c r="BD941" s="363"/>
    </row>
    <row r="942" spans="56:56">
      <c r="BD942" s="363"/>
    </row>
    <row r="943" spans="56:56">
      <c r="BD943" s="363"/>
    </row>
    <row r="944" spans="56:56">
      <c r="BD944" s="363"/>
    </row>
    <row r="945" spans="56:56">
      <c r="BD945" s="363"/>
    </row>
    <row r="946" spans="56:56">
      <c r="BD946" s="363"/>
    </row>
    <row r="947" spans="56:56">
      <c r="BD947" s="363"/>
    </row>
    <row r="948" spans="56:56">
      <c r="BD948" s="363"/>
    </row>
    <row r="949" spans="56:56">
      <c r="BD949" s="363"/>
    </row>
    <row r="950" spans="56:56">
      <c r="BD950" s="363"/>
    </row>
    <row r="951" spans="56:56">
      <c r="BD951" s="363"/>
    </row>
    <row r="952" spans="56:56">
      <c r="BD952" s="363"/>
    </row>
    <row r="953" spans="56:56">
      <c r="BD953" s="363"/>
    </row>
    <row r="954" spans="56:56">
      <c r="BD954" s="363"/>
    </row>
    <row r="955" spans="56:56">
      <c r="BD955" s="363"/>
    </row>
    <row r="956" spans="56:56">
      <c r="BD956" s="363"/>
    </row>
    <row r="957" spans="56:56">
      <c r="BD957" s="363"/>
    </row>
    <row r="958" spans="56:56">
      <c r="BD958" s="363"/>
    </row>
    <row r="959" spans="56:56">
      <c r="BD959" s="363"/>
    </row>
    <row r="960" spans="56:56">
      <c r="BD960" s="363"/>
    </row>
    <row r="961" spans="56:56">
      <c r="BD961" s="363"/>
    </row>
    <row r="962" spans="56:56">
      <c r="BD962" s="363"/>
    </row>
    <row r="963" spans="56:56">
      <c r="BD963" s="363"/>
    </row>
    <row r="964" spans="56:56">
      <c r="BD964" s="363"/>
    </row>
    <row r="965" spans="56:56">
      <c r="BD965" s="363"/>
    </row>
    <row r="966" spans="56:56">
      <c r="BD966" s="363"/>
    </row>
    <row r="967" spans="56:56">
      <c r="BD967" s="363"/>
    </row>
    <row r="968" spans="56:56">
      <c r="BD968" s="363"/>
    </row>
    <row r="969" spans="56:56">
      <c r="BD969" s="363"/>
    </row>
    <row r="970" spans="56:56">
      <c r="BD970" s="363"/>
    </row>
    <row r="971" spans="56:56">
      <c r="BD971" s="363"/>
    </row>
    <row r="972" spans="56:56">
      <c r="BD972" s="363"/>
    </row>
    <row r="973" spans="56:56">
      <c r="BD973" s="363"/>
    </row>
    <row r="974" spans="56:56">
      <c r="BD974" s="363"/>
    </row>
    <row r="975" spans="56:56">
      <c r="BD975" s="363"/>
    </row>
    <row r="976" spans="56:56">
      <c r="BD976" s="363"/>
    </row>
    <row r="977" spans="56:56">
      <c r="BD977" s="363"/>
    </row>
    <row r="978" spans="56:56">
      <c r="BD978" s="363"/>
    </row>
    <row r="979" spans="56:56">
      <c r="BD979" s="363"/>
    </row>
    <row r="980" spans="56:56">
      <c r="BD980" s="363"/>
    </row>
    <row r="981" spans="56:56">
      <c r="BD981" s="363"/>
    </row>
    <row r="982" spans="56:56">
      <c r="BD982" s="363"/>
    </row>
    <row r="983" spans="56:56">
      <c r="BD983" s="363"/>
    </row>
    <row r="984" spans="56:56">
      <c r="BD984" s="363"/>
    </row>
    <row r="985" spans="56:56">
      <c r="BD985" s="363"/>
    </row>
    <row r="986" spans="56:56">
      <c r="BD986" s="363"/>
    </row>
    <row r="987" spans="56:56">
      <c r="BD987" s="363"/>
    </row>
    <row r="988" spans="56:56">
      <c r="BD988" s="363"/>
    </row>
    <row r="989" spans="56:56">
      <c r="BD989" s="363"/>
    </row>
    <row r="990" spans="56:56">
      <c r="BD990" s="363"/>
    </row>
    <row r="991" spans="56:56">
      <c r="BD991" s="363"/>
    </row>
    <row r="992" spans="56:56">
      <c r="BD992" s="363"/>
    </row>
    <row r="993" spans="56:56">
      <c r="BD993" s="363"/>
    </row>
    <row r="994" spans="56:56">
      <c r="BD994" s="363"/>
    </row>
    <row r="995" spans="56:56">
      <c r="BD995" s="363"/>
    </row>
    <row r="996" spans="56:56">
      <c r="BD996" s="363"/>
    </row>
    <row r="997" spans="56:56">
      <c r="BD997" s="363"/>
    </row>
    <row r="998" spans="56:56">
      <c r="BD998" s="363"/>
    </row>
    <row r="999" spans="56:56">
      <c r="BD999" s="363"/>
    </row>
    <row r="1000" spans="56:56">
      <c r="BD1000" s="363"/>
    </row>
    <row r="1001" spans="56:56">
      <c r="BD1001" s="363"/>
    </row>
    <row r="1002" spans="56:56">
      <c r="BD1002" s="363"/>
    </row>
    <row r="1003" spans="56:56">
      <c r="BD1003" s="363"/>
    </row>
    <row r="1004" spans="56:56">
      <c r="BD1004" s="363"/>
    </row>
    <row r="1005" spans="56:56">
      <c r="BD1005" s="363"/>
    </row>
    <row r="1006" spans="56:56">
      <c r="BD1006" s="363"/>
    </row>
    <row r="1007" spans="56:56">
      <c r="BD1007" s="363"/>
    </row>
    <row r="1008" spans="56:56">
      <c r="BD1008" s="363"/>
    </row>
    <row r="1009" spans="56:56">
      <c r="BD1009" s="363"/>
    </row>
    <row r="1010" spans="56:56">
      <c r="BD1010" s="363"/>
    </row>
    <row r="1011" spans="56:56">
      <c r="BD1011" s="363"/>
    </row>
    <row r="1012" spans="56:56">
      <c r="BD1012" s="363"/>
    </row>
    <row r="1013" spans="56:56">
      <c r="BD1013" s="363"/>
    </row>
    <row r="1014" spans="56:56">
      <c r="BD1014" s="363"/>
    </row>
    <row r="1015" spans="56:56">
      <c r="BD1015" s="363"/>
    </row>
    <row r="1016" spans="56:56">
      <c r="BD1016" s="363"/>
    </row>
    <row r="1017" spans="56:56">
      <c r="BD1017" s="363"/>
    </row>
    <row r="1018" spans="56:56">
      <c r="BD1018" s="363"/>
    </row>
    <row r="1019" spans="56:56">
      <c r="BD1019" s="363"/>
    </row>
    <row r="1020" spans="56:56">
      <c r="BD1020" s="363"/>
    </row>
    <row r="1021" spans="56:56">
      <c r="BD1021" s="363"/>
    </row>
    <row r="1022" spans="56:56">
      <c r="BD1022" s="363"/>
    </row>
    <row r="1023" spans="56:56">
      <c r="BD1023" s="363"/>
    </row>
    <row r="1024" spans="56:56">
      <c r="BD1024" s="363"/>
    </row>
    <row r="1025" spans="56:56">
      <c r="BD1025" s="363"/>
    </row>
    <row r="1026" spans="56:56">
      <c r="BD1026" s="363"/>
    </row>
    <row r="1027" spans="56:56">
      <c r="BD1027" s="363"/>
    </row>
    <row r="1028" spans="56:56">
      <c r="BD1028" s="363"/>
    </row>
    <row r="1029" spans="56:56">
      <c r="BD1029" s="363"/>
    </row>
    <row r="1030" spans="56:56">
      <c r="BD1030" s="363"/>
    </row>
    <row r="1031" spans="56:56">
      <c r="BD1031" s="363"/>
    </row>
    <row r="1032" spans="56:56">
      <c r="BD1032" s="363"/>
    </row>
    <row r="1033" spans="56:56">
      <c r="BD1033" s="363"/>
    </row>
    <row r="1034" spans="56:56">
      <c r="BD1034" s="363"/>
    </row>
    <row r="1035" spans="56:56">
      <c r="BD1035" s="363"/>
    </row>
    <row r="1036" spans="56:56">
      <c r="BD1036" s="363"/>
    </row>
    <row r="1037" spans="56:56">
      <c r="BD1037" s="363"/>
    </row>
    <row r="1038" spans="56:56">
      <c r="BD1038" s="363"/>
    </row>
    <row r="1039" spans="56:56">
      <c r="BD1039" s="363"/>
    </row>
    <row r="1040" spans="56:56">
      <c r="BD1040" s="363"/>
    </row>
    <row r="1041" spans="56:56">
      <c r="BD1041" s="363"/>
    </row>
    <row r="1042" spans="56:56">
      <c r="BD1042" s="363"/>
    </row>
    <row r="1043" spans="56:56">
      <c r="BD1043" s="363"/>
    </row>
    <row r="1044" spans="56:56">
      <c r="BD1044" s="363"/>
    </row>
    <row r="1045" spans="56:56">
      <c r="BD1045" s="363"/>
    </row>
    <row r="1046" spans="56:56">
      <c r="BD1046" s="363"/>
    </row>
    <row r="1047" spans="56:56">
      <c r="BD1047" s="363"/>
    </row>
    <row r="1048" spans="56:56">
      <c r="BD1048" s="363"/>
    </row>
    <row r="1049" spans="56:56">
      <c r="BD1049" s="363"/>
    </row>
    <row r="1050" spans="56:56">
      <c r="BD1050" s="363"/>
    </row>
    <row r="1051" spans="56:56">
      <c r="BD1051" s="363"/>
    </row>
    <row r="1052" spans="56:56">
      <c r="BD1052" s="363"/>
    </row>
    <row r="1053" spans="56:56">
      <c r="BD1053" s="363"/>
    </row>
    <row r="1054" spans="56:56">
      <c r="BD1054" s="363"/>
    </row>
    <row r="1055" spans="56:56">
      <c r="BD1055" s="363"/>
    </row>
    <row r="1056" spans="56:56">
      <c r="BD1056" s="363"/>
    </row>
    <row r="1057" spans="56:56">
      <c r="BD1057" s="363"/>
    </row>
    <row r="1058" spans="56:56">
      <c r="BD1058" s="363"/>
    </row>
    <row r="1059" spans="56:56">
      <c r="BD1059" s="363"/>
    </row>
    <row r="1060" spans="56:56">
      <c r="BD1060" s="363"/>
    </row>
    <row r="1061" spans="56:56">
      <c r="BD1061" s="363"/>
    </row>
    <row r="1062" spans="56:56">
      <c r="BD1062" s="363"/>
    </row>
    <row r="1063" spans="56:56">
      <c r="BD1063" s="363"/>
    </row>
    <row r="1064" spans="56:56">
      <c r="BD1064" s="363"/>
    </row>
    <row r="1065" spans="56:56">
      <c r="BD1065" s="363"/>
    </row>
    <row r="1066" spans="56:56">
      <c r="BD1066" s="363"/>
    </row>
    <row r="1067" spans="56:56">
      <c r="BD1067" s="363"/>
    </row>
    <row r="1068" spans="56:56">
      <c r="BD1068" s="363"/>
    </row>
    <row r="1069" spans="56:56">
      <c r="BD1069" s="363"/>
    </row>
    <row r="1070" spans="56:56">
      <c r="BD1070" s="363"/>
    </row>
    <row r="1071" spans="56:56">
      <c r="BD1071" s="363"/>
    </row>
    <row r="1072" spans="56:56">
      <c r="BD1072" s="363"/>
    </row>
    <row r="1073" spans="56:56">
      <c r="BD1073" s="363"/>
    </row>
    <row r="1074" spans="56:56">
      <c r="BD1074" s="363"/>
    </row>
    <row r="1075" spans="56:56">
      <c r="BD1075" s="363"/>
    </row>
    <row r="1076" spans="56:56">
      <c r="BD1076" s="363"/>
    </row>
    <row r="1077" spans="56:56">
      <c r="BD1077" s="363"/>
    </row>
    <row r="1078" spans="56:56">
      <c r="BD1078" s="363"/>
    </row>
    <row r="1079" spans="56:56">
      <c r="BD1079" s="363"/>
    </row>
    <row r="1080" spans="56:56">
      <c r="BD1080" s="363"/>
    </row>
    <row r="1081" spans="56:56">
      <c r="BD1081" s="363"/>
    </row>
    <row r="1082" spans="56:56">
      <c r="BD1082" s="363"/>
    </row>
    <row r="1083" spans="56:56">
      <c r="BD1083" s="363"/>
    </row>
    <row r="1084" spans="56:56">
      <c r="BD1084" s="363"/>
    </row>
    <row r="1085" spans="56:56">
      <c r="BD1085" s="363"/>
    </row>
    <row r="1086" spans="56:56">
      <c r="BD1086" s="363"/>
    </row>
    <row r="1087" spans="56:56">
      <c r="BD1087" s="363"/>
    </row>
    <row r="1088" spans="56:56">
      <c r="BD1088" s="363"/>
    </row>
    <row r="1089" spans="56:56">
      <c r="BD1089" s="363"/>
    </row>
    <row r="1090" spans="56:56">
      <c r="BD1090" s="363"/>
    </row>
    <row r="1091" spans="56:56">
      <c r="BD1091" s="363"/>
    </row>
    <row r="1092" spans="56:56">
      <c r="BD1092" s="363"/>
    </row>
    <row r="1093" spans="56:56">
      <c r="BD1093" s="363"/>
    </row>
    <row r="1094" spans="56:56">
      <c r="BD1094" s="363"/>
    </row>
    <row r="1095" spans="56:56">
      <c r="BD1095" s="363"/>
    </row>
    <row r="1096" spans="56:56">
      <c r="BD1096" s="363"/>
    </row>
    <row r="1097" spans="56:56">
      <c r="BD1097" s="363"/>
    </row>
    <row r="1098" spans="56:56">
      <c r="BD1098" s="363"/>
    </row>
    <row r="1099" spans="56:56">
      <c r="BD1099" s="363"/>
    </row>
    <row r="1100" spans="56:56">
      <c r="BD1100" s="363"/>
    </row>
    <row r="1101" spans="56:56">
      <c r="BD1101" s="363"/>
    </row>
    <row r="1102" spans="56:56">
      <c r="BD1102" s="363"/>
    </row>
    <row r="1103" spans="56:56">
      <c r="BD1103" s="363"/>
    </row>
    <row r="1104" spans="56:56">
      <c r="BD1104" s="363"/>
    </row>
    <row r="1105" spans="56:56">
      <c r="BD1105" s="363"/>
    </row>
    <row r="1106" spans="56:56">
      <c r="BD1106" s="363"/>
    </row>
    <row r="1107" spans="56:56">
      <c r="BD1107" s="363"/>
    </row>
    <row r="1108" spans="56:56">
      <c r="BD1108" s="363"/>
    </row>
    <row r="1109" spans="56:56">
      <c r="BD1109" s="363"/>
    </row>
    <row r="1110" spans="56:56">
      <c r="BD1110" s="363"/>
    </row>
    <row r="1111" spans="56:56">
      <c r="BD1111" s="363"/>
    </row>
    <row r="1112" spans="56:56">
      <c r="BD1112" s="363"/>
    </row>
    <row r="1113" spans="56:56">
      <c r="BD1113" s="363"/>
    </row>
    <row r="1114" spans="56:56">
      <c r="BD1114" s="363"/>
    </row>
    <row r="1115" spans="56:56">
      <c r="BD1115" s="363"/>
    </row>
    <row r="1116" spans="56:56">
      <c r="BD1116" s="363"/>
    </row>
    <row r="1117" spans="56:56">
      <c r="BD1117" s="363"/>
    </row>
    <row r="1118" spans="56:56">
      <c r="BD1118" s="363"/>
    </row>
    <row r="1119" spans="56:56">
      <c r="BD1119" s="363"/>
    </row>
    <row r="1120" spans="56:56">
      <c r="BD1120" s="363"/>
    </row>
    <row r="1121" spans="56:56">
      <c r="BD1121" s="363"/>
    </row>
    <row r="1122" spans="56:56">
      <c r="BD1122" s="363"/>
    </row>
    <row r="1123" spans="56:56">
      <c r="BD1123" s="363"/>
    </row>
    <row r="1124" spans="56:56">
      <c r="BD1124" s="363"/>
    </row>
    <row r="1125" spans="56:56">
      <c r="BD1125" s="363"/>
    </row>
    <row r="1126" spans="56:56">
      <c r="BD1126" s="363"/>
    </row>
    <row r="1127" spans="56:56">
      <c r="BD1127" s="363"/>
    </row>
    <row r="1128" spans="56:56">
      <c r="BD1128" s="363"/>
    </row>
    <row r="1129" spans="56:56">
      <c r="BD1129" s="363"/>
    </row>
    <row r="1130" spans="56:56">
      <c r="BD1130" s="363"/>
    </row>
    <row r="1131" spans="56:56">
      <c r="BD1131" s="363"/>
    </row>
    <row r="1132" spans="56:56">
      <c r="BD1132" s="363"/>
    </row>
    <row r="1133" spans="56:56">
      <c r="BD1133" s="363"/>
    </row>
    <row r="1134" spans="56:56">
      <c r="BD1134" s="363"/>
    </row>
    <row r="1135" spans="56:56">
      <c r="BD1135" s="363"/>
    </row>
    <row r="1136" spans="56:56">
      <c r="BD1136" s="363"/>
    </row>
    <row r="1137" spans="56:56">
      <c r="BD1137" s="363"/>
    </row>
    <row r="1138" spans="56:56">
      <c r="BD1138" s="363"/>
    </row>
    <row r="1139" spans="56:56">
      <c r="BD1139" s="363"/>
    </row>
    <row r="1140" spans="56:56">
      <c r="BD1140" s="363"/>
    </row>
    <row r="1141" spans="56:56">
      <c r="BD1141" s="363"/>
    </row>
    <row r="1142" spans="56:56">
      <c r="BD1142" s="363"/>
    </row>
    <row r="1143" spans="56:56">
      <c r="BD1143" s="363"/>
    </row>
    <row r="1144" spans="56:56">
      <c r="BD1144" s="363"/>
    </row>
    <row r="1145" spans="56:56">
      <c r="BD1145" s="363"/>
    </row>
    <row r="1146" spans="56:56">
      <c r="BD1146" s="363"/>
    </row>
    <row r="1147" spans="56:56">
      <c r="BD1147" s="363"/>
    </row>
    <row r="1148" spans="56:56">
      <c r="BD1148" s="363"/>
    </row>
    <row r="1149" spans="56:56">
      <c r="BD1149" s="363"/>
    </row>
    <row r="1150" spans="56:56">
      <c r="BD1150" s="363"/>
    </row>
    <row r="1151" spans="56:56">
      <c r="BD1151" s="363"/>
    </row>
    <row r="1152" spans="56:56">
      <c r="BD1152" s="363"/>
    </row>
    <row r="1153" spans="56:56">
      <c r="BD1153" s="363"/>
    </row>
    <row r="1154" spans="56:56">
      <c r="BD1154" s="363"/>
    </row>
    <row r="1155" spans="56:56">
      <c r="BD1155" s="363"/>
    </row>
    <row r="1156" spans="56:56">
      <c r="BD1156" s="363"/>
    </row>
    <row r="1157" spans="56:56">
      <c r="BD1157" s="363"/>
    </row>
    <row r="1158" spans="56:56">
      <c r="BD1158" s="363"/>
    </row>
    <row r="1159" spans="56:56">
      <c r="BD1159" s="363"/>
    </row>
    <row r="1160" spans="56:56">
      <c r="BD1160" s="363"/>
    </row>
    <row r="1161" spans="56:56">
      <c r="BD1161" s="363"/>
    </row>
    <row r="1162" spans="56:56">
      <c r="BD1162" s="363"/>
    </row>
    <row r="1163" spans="56:56">
      <c r="BD1163" s="363"/>
    </row>
    <row r="1164" spans="56:56">
      <c r="BD1164" s="363"/>
    </row>
    <row r="1165" spans="56:56">
      <c r="BD1165" s="363"/>
    </row>
    <row r="1166" spans="56:56">
      <c r="BD1166" s="363"/>
    </row>
    <row r="1167" spans="56:56">
      <c r="BD1167" s="363"/>
    </row>
    <row r="1168" spans="56:56">
      <c r="BD1168" s="363"/>
    </row>
    <row r="1169" spans="56:56">
      <c r="BD1169" s="363"/>
    </row>
    <row r="1170" spans="56:56">
      <c r="BD1170" s="363"/>
    </row>
    <row r="1171" spans="56:56">
      <c r="BD1171" s="363"/>
    </row>
    <row r="1172" spans="56:56">
      <c r="BD1172" s="363"/>
    </row>
    <row r="1173" spans="56:56">
      <c r="BD1173" s="363"/>
    </row>
    <row r="1174" spans="56:56">
      <c r="BD1174" s="363"/>
    </row>
    <row r="1175" spans="56:56">
      <c r="BD1175" s="363"/>
    </row>
    <row r="1176" spans="56:56">
      <c r="BD1176" s="363"/>
    </row>
    <row r="1177" spans="56:56">
      <c r="BD1177" s="363"/>
    </row>
    <row r="1178" spans="56:56">
      <c r="BD1178" s="363"/>
    </row>
    <row r="1179" spans="56:56">
      <c r="BD1179" s="363"/>
    </row>
    <row r="1180" spans="56:56">
      <c r="BD1180" s="363"/>
    </row>
    <row r="1181" spans="56:56">
      <c r="BD1181" s="363"/>
    </row>
    <row r="1182" spans="56:56">
      <c r="BD1182" s="363"/>
    </row>
    <row r="1183" spans="56:56">
      <c r="BD1183" s="363"/>
    </row>
    <row r="1184" spans="56:56">
      <c r="BD1184" s="363"/>
    </row>
    <row r="1185" spans="56:56">
      <c r="BD1185" s="363"/>
    </row>
    <row r="1186" spans="56:56">
      <c r="BD1186" s="363"/>
    </row>
    <row r="1187" spans="56:56">
      <c r="BD1187" s="363"/>
    </row>
    <row r="1188" spans="56:56">
      <c r="BD1188" s="363"/>
    </row>
    <row r="1189" spans="56:56">
      <c r="BD1189" s="363"/>
    </row>
    <row r="1190" spans="56:56">
      <c r="BD1190" s="363"/>
    </row>
    <row r="1191" spans="56:56">
      <c r="BD1191" s="363"/>
    </row>
    <row r="1192" spans="56:56">
      <c r="BD1192" s="363"/>
    </row>
    <row r="1193" spans="56:56">
      <c r="BD1193" s="363"/>
    </row>
    <row r="1194" spans="56:56">
      <c r="BD1194" s="363"/>
    </row>
    <row r="1195" spans="56:56">
      <c r="BD1195" s="363"/>
    </row>
    <row r="1196" spans="56:56">
      <c r="BD1196" s="363"/>
    </row>
    <row r="1197" spans="56:56">
      <c r="BD1197" s="363"/>
    </row>
    <row r="1198" spans="56:56">
      <c r="BD1198" s="363"/>
    </row>
    <row r="1199" spans="56:56">
      <c r="BD1199" s="363"/>
    </row>
    <row r="1200" spans="56:56">
      <c r="BD1200" s="363"/>
    </row>
    <row r="1201" spans="56:56">
      <c r="BD1201" s="363"/>
    </row>
    <row r="1202" spans="56:56">
      <c r="BD1202" s="363"/>
    </row>
    <row r="1203" spans="56:56">
      <c r="BD1203" s="363"/>
    </row>
    <row r="1204" spans="56:56">
      <c r="BD1204" s="363"/>
    </row>
    <row r="1205" spans="56:56">
      <c r="BD1205" s="363"/>
    </row>
    <row r="1206" spans="56:56">
      <c r="BD1206" s="363"/>
    </row>
    <row r="1207" spans="56:56">
      <c r="BD1207" s="363"/>
    </row>
    <row r="1208" spans="56:56">
      <c r="BD1208" s="363"/>
    </row>
    <row r="1209" spans="56:56">
      <c r="BD1209" s="363"/>
    </row>
    <row r="1210" spans="56:56">
      <c r="BD1210" s="363"/>
    </row>
    <row r="1211" spans="56:56">
      <c r="BD1211" s="363"/>
    </row>
    <row r="1212" spans="56:56">
      <c r="BD1212" s="363"/>
    </row>
    <row r="1213" spans="56:56">
      <c r="BD1213" s="363"/>
    </row>
    <row r="1214" spans="56:56">
      <c r="BD1214" s="363"/>
    </row>
    <row r="1215" spans="56:56">
      <c r="BD1215" s="363"/>
    </row>
    <row r="1216" spans="56:56">
      <c r="BD1216" s="363"/>
    </row>
    <row r="1217" spans="56:56">
      <c r="BD1217" s="363"/>
    </row>
    <row r="1218" spans="56:56">
      <c r="BD1218" s="363"/>
    </row>
    <row r="1219" spans="56:56">
      <c r="BD1219" s="363"/>
    </row>
    <row r="1220" spans="56:56">
      <c r="BD1220" s="363"/>
    </row>
    <row r="1221" spans="56:56">
      <c r="BD1221" s="363"/>
    </row>
    <row r="1222" spans="56:56">
      <c r="BD1222" s="363"/>
    </row>
    <row r="1223" spans="56:56">
      <c r="BD1223" s="363"/>
    </row>
    <row r="1224" spans="56:56">
      <c r="BD1224" s="363"/>
    </row>
    <row r="1225" spans="56:56">
      <c r="BD1225" s="363"/>
    </row>
    <row r="1226" spans="56:56">
      <c r="BD1226" s="363"/>
    </row>
    <row r="1227" spans="56:56">
      <c r="BD1227" s="363"/>
    </row>
    <row r="1228" spans="56:56">
      <c r="BD1228" s="363"/>
    </row>
    <row r="1229" spans="56:56">
      <c r="BD1229" s="363"/>
    </row>
    <row r="1230" spans="56:56">
      <c r="BD1230" s="363"/>
    </row>
    <row r="1231" spans="56:56">
      <c r="BD1231" s="363"/>
    </row>
    <row r="1232" spans="56:56">
      <c r="BD1232" s="363"/>
    </row>
    <row r="1233" spans="56:56">
      <c r="BD1233" s="363"/>
    </row>
    <row r="1234" spans="56:56">
      <c r="BD1234" s="363"/>
    </row>
    <row r="1235" spans="56:56">
      <c r="BD1235" s="363"/>
    </row>
    <row r="1236" spans="56:56">
      <c r="BD1236" s="363"/>
    </row>
    <row r="1237" spans="56:56">
      <c r="BD1237" s="363"/>
    </row>
    <row r="1238" spans="56:56">
      <c r="BD1238" s="363"/>
    </row>
    <row r="1239" spans="56:56">
      <c r="BD1239" s="363"/>
    </row>
    <row r="1240" spans="56:56">
      <c r="BD1240" s="363"/>
    </row>
    <row r="1241" spans="56:56">
      <c r="BD1241" s="363"/>
    </row>
    <row r="1242" spans="56:56">
      <c r="BD1242" s="363"/>
    </row>
    <row r="1243" spans="56:56">
      <c r="BD1243" s="363"/>
    </row>
    <row r="1244" spans="56:56">
      <c r="BD1244" s="363"/>
    </row>
    <row r="1245" spans="56:56">
      <c r="BD1245" s="363"/>
    </row>
    <row r="1246" spans="56:56">
      <c r="BD1246" s="363"/>
    </row>
    <row r="1247" spans="56:56">
      <c r="BD1247" s="363"/>
    </row>
    <row r="1248" spans="56:56">
      <c r="BD1248" s="363"/>
    </row>
    <row r="1249" spans="56:56">
      <c r="BD1249" s="363"/>
    </row>
    <row r="1250" spans="56:56">
      <c r="BD1250" s="363"/>
    </row>
    <row r="1251" spans="56:56">
      <c r="BD1251" s="363"/>
    </row>
    <row r="1252" spans="56:56">
      <c r="BD1252" s="363"/>
    </row>
    <row r="1253" spans="56:56">
      <c r="BD1253" s="363"/>
    </row>
    <row r="1254" spans="56:56">
      <c r="BD1254" s="363"/>
    </row>
    <row r="1255" spans="56:56">
      <c r="BD1255" s="363"/>
    </row>
    <row r="1256" spans="56:56">
      <c r="BD1256" s="363"/>
    </row>
    <row r="1257" spans="56:56">
      <c r="BD1257" s="363"/>
    </row>
    <row r="1258" spans="56:56">
      <c r="BD1258" s="363"/>
    </row>
    <row r="1259" spans="56:56">
      <c r="BD1259" s="363"/>
    </row>
    <row r="1260" spans="56:56">
      <c r="BD1260" s="363"/>
    </row>
    <row r="1261" spans="56:56">
      <c r="BD1261" s="363"/>
    </row>
    <row r="1262" spans="56:56">
      <c r="BD1262" s="363"/>
    </row>
    <row r="1263" spans="56:56">
      <c r="BD1263" s="363"/>
    </row>
    <row r="1264" spans="56:56">
      <c r="BD1264" s="363"/>
    </row>
    <row r="1265" spans="56:56">
      <c r="BD1265" s="363"/>
    </row>
    <row r="1266" spans="56:56">
      <c r="BD1266" s="363"/>
    </row>
    <row r="1267" spans="56:56">
      <c r="BD1267" s="363"/>
    </row>
    <row r="1268" spans="56:56">
      <c r="BD1268" s="363"/>
    </row>
    <row r="1269" spans="56:56">
      <c r="BD1269" s="363"/>
    </row>
    <row r="1270" spans="56:56">
      <c r="BD1270" s="363"/>
    </row>
    <row r="1271" spans="56:56">
      <c r="BD1271" s="363"/>
    </row>
    <row r="1272" spans="56:56">
      <c r="BD1272" s="363"/>
    </row>
    <row r="1273" spans="56:56">
      <c r="BD1273" s="363"/>
    </row>
    <row r="1274" spans="56:56">
      <c r="BD1274" s="363"/>
    </row>
    <row r="1275" spans="56:56">
      <c r="BD1275" s="363"/>
    </row>
    <row r="1276" spans="56:56">
      <c r="BD1276" s="363"/>
    </row>
    <row r="1277" spans="56:56">
      <c r="BD1277" s="363"/>
    </row>
    <row r="1278" spans="56:56">
      <c r="BD1278" s="363"/>
    </row>
    <row r="1279" spans="56:56">
      <c r="BD1279" s="363"/>
    </row>
    <row r="1280" spans="56:56">
      <c r="BD1280" s="363"/>
    </row>
    <row r="1281" spans="56:56">
      <c r="BD1281" s="363"/>
    </row>
    <row r="1282" spans="56:56">
      <c r="BD1282" s="363"/>
    </row>
    <row r="1283" spans="56:56">
      <c r="BD1283" s="363"/>
    </row>
    <row r="1284" spans="56:56">
      <c r="BD1284" s="363"/>
    </row>
    <row r="1285" spans="56:56">
      <c r="BD1285" s="363"/>
    </row>
    <row r="1286" spans="56:56">
      <c r="BD1286" s="363"/>
    </row>
    <row r="1287" spans="56:56">
      <c r="BD1287" s="363"/>
    </row>
    <row r="1288" spans="56:56">
      <c r="BD1288" s="363"/>
    </row>
    <row r="1289" spans="56:56">
      <c r="BD1289" s="363"/>
    </row>
    <row r="1290" spans="56:56">
      <c r="BD1290" s="363"/>
    </row>
    <row r="1291" spans="56:56">
      <c r="BD1291" s="363"/>
    </row>
    <row r="1292" spans="56:56">
      <c r="BD1292" s="363"/>
    </row>
    <row r="1293" spans="56:56">
      <c r="BD1293" s="363"/>
    </row>
    <row r="1294" spans="56:56">
      <c r="BD1294" s="363"/>
    </row>
    <row r="1295" spans="56:56">
      <c r="BD1295" s="363"/>
    </row>
    <row r="1296" spans="56:56">
      <c r="BD1296" s="363"/>
    </row>
    <row r="1297" spans="56:56">
      <c r="BD1297" s="363"/>
    </row>
    <row r="1298" spans="56:56">
      <c r="BD1298" s="363"/>
    </row>
    <row r="1299" spans="56:56">
      <c r="BD1299" s="363"/>
    </row>
    <row r="1300" spans="56:56">
      <c r="BD1300" s="363"/>
    </row>
    <row r="1301" spans="56:56">
      <c r="BD1301" s="363"/>
    </row>
    <row r="1302" spans="56:56">
      <c r="BD1302" s="363"/>
    </row>
    <row r="1303" spans="56:56">
      <c r="BD1303" s="363"/>
    </row>
    <row r="1304" spans="56:56">
      <c r="BD1304" s="363"/>
    </row>
    <row r="1305" spans="56:56">
      <c r="BD1305" s="363"/>
    </row>
    <row r="1306" spans="56:56">
      <c r="BD1306" s="363"/>
    </row>
    <row r="1307" spans="56:56">
      <c r="BD1307" s="363"/>
    </row>
    <row r="1308" spans="56:56">
      <c r="BD1308" s="363"/>
    </row>
    <row r="1309" spans="56:56">
      <c r="BD1309" s="363"/>
    </row>
    <row r="1310" spans="56:56">
      <c r="BD1310" s="363"/>
    </row>
    <row r="1311" spans="56:56">
      <c r="BD1311" s="363"/>
    </row>
    <row r="1312" spans="56:56">
      <c r="BD1312" s="363"/>
    </row>
    <row r="1313" spans="56:56">
      <c r="BD1313" s="363"/>
    </row>
    <row r="1314" spans="56:56">
      <c r="BD1314" s="363"/>
    </row>
    <row r="1315" spans="56:56">
      <c r="BD1315" s="363"/>
    </row>
    <row r="1316" spans="56:56">
      <c r="BD1316" s="363"/>
    </row>
    <row r="1317" spans="56:56">
      <c r="BD1317" s="363"/>
    </row>
    <row r="1318" spans="56:56">
      <c r="BD1318" s="363"/>
    </row>
    <row r="1319" spans="56:56">
      <c r="BD1319" s="363"/>
    </row>
    <row r="1320" spans="56:56">
      <c r="BD1320" s="363"/>
    </row>
    <row r="1321" spans="56:56">
      <c r="BD1321" s="363"/>
    </row>
    <row r="1322" spans="56:56">
      <c r="BD1322" s="363"/>
    </row>
    <row r="1323" spans="56:56">
      <c r="BD1323" s="363"/>
    </row>
    <row r="1324" spans="56:56">
      <c r="BD1324" s="363"/>
    </row>
    <row r="1325" spans="56:56">
      <c r="BD1325" s="363"/>
    </row>
    <row r="1326" spans="56:56">
      <c r="BD1326" s="363"/>
    </row>
    <row r="1327" spans="56:56">
      <c r="BD1327" s="363"/>
    </row>
    <row r="1328" spans="56:56">
      <c r="BD1328" s="363"/>
    </row>
    <row r="1329" spans="56:56">
      <c r="BD1329" s="363"/>
    </row>
    <row r="1330" spans="56:56">
      <c r="BD1330" s="363"/>
    </row>
    <row r="1331" spans="56:56">
      <c r="BD1331" s="363"/>
    </row>
    <row r="1332" spans="56:56">
      <c r="BD1332" s="363"/>
    </row>
    <row r="1333" spans="56:56">
      <c r="BD1333" s="363"/>
    </row>
    <row r="1334" spans="56:56">
      <c r="BD1334" s="363"/>
    </row>
    <row r="1335" spans="56:56">
      <c r="BD1335" s="363"/>
    </row>
    <row r="1336" spans="56:56">
      <c r="BD1336" s="363"/>
    </row>
    <row r="1337" spans="56:56">
      <c r="BD1337" s="363"/>
    </row>
    <row r="1338" spans="56:56">
      <c r="BD1338" s="363"/>
    </row>
    <row r="1339" spans="56:56">
      <c r="BD1339" s="363"/>
    </row>
    <row r="1340" spans="56:56">
      <c r="BD1340" s="363"/>
    </row>
    <row r="1341" spans="56:56">
      <c r="BD1341" s="363"/>
    </row>
    <row r="1342" spans="56:56">
      <c r="BD1342" s="363"/>
    </row>
    <row r="1343" spans="56:56">
      <c r="BD1343" s="363"/>
    </row>
    <row r="1344" spans="56:56">
      <c r="BD1344" s="363"/>
    </row>
    <row r="1345" spans="56:56">
      <c r="BD1345" s="363"/>
    </row>
    <row r="1346" spans="56:56">
      <c r="BD1346" s="363"/>
    </row>
    <row r="1347" spans="56:56">
      <c r="BD1347" s="363"/>
    </row>
    <row r="1348" spans="56:56">
      <c r="BD1348" s="363"/>
    </row>
    <row r="1349" spans="56:56">
      <c r="BD1349" s="363"/>
    </row>
    <row r="1350" spans="56:56">
      <c r="BD1350" s="363"/>
    </row>
    <row r="1351" spans="56:56">
      <c r="BD1351" s="363"/>
    </row>
    <row r="1352" spans="56:56">
      <c r="BD1352" s="363"/>
    </row>
    <row r="1353" spans="56:56">
      <c r="BD1353" s="363"/>
    </row>
    <row r="1354" spans="56:56">
      <c r="BD1354" s="363"/>
    </row>
    <row r="1355" spans="56:56">
      <c r="BD1355" s="363"/>
    </row>
    <row r="1356" spans="56:56">
      <c r="BD1356" s="363"/>
    </row>
    <row r="1357" spans="56:56">
      <c r="BD1357" s="363"/>
    </row>
    <row r="1358" spans="56:56">
      <c r="BD1358" s="363"/>
    </row>
    <row r="1359" spans="56:56">
      <c r="BD1359" s="363"/>
    </row>
    <row r="1360" spans="56:56">
      <c r="BD1360" s="363"/>
    </row>
    <row r="1361" spans="56:56">
      <c r="BD1361" s="363"/>
    </row>
    <row r="1362" spans="56:56">
      <c r="BD1362" s="363"/>
    </row>
    <row r="1363" spans="56:56">
      <c r="BD1363" s="363"/>
    </row>
    <row r="1364" spans="56:56">
      <c r="BD1364" s="363"/>
    </row>
    <row r="1365" spans="56:56">
      <c r="BD1365" s="363"/>
    </row>
    <row r="1366" spans="56:56">
      <c r="BD1366" s="363"/>
    </row>
    <row r="1367" spans="56:56">
      <c r="BD1367" s="363"/>
    </row>
    <row r="1368" spans="56:56">
      <c r="BD1368" s="363"/>
    </row>
    <row r="1369" spans="56:56">
      <c r="BD1369" s="363"/>
    </row>
    <row r="1370" spans="56:56">
      <c r="BD1370" s="363"/>
    </row>
    <row r="1371" spans="56:56">
      <c r="BD1371" s="363"/>
    </row>
    <row r="1372" spans="56:56">
      <c r="BD1372" s="363"/>
    </row>
    <row r="1373" spans="56:56">
      <c r="BD1373" s="363"/>
    </row>
    <row r="1374" spans="56:56">
      <c r="BD1374" s="363"/>
    </row>
    <row r="1375" spans="56:56">
      <c r="BD1375" s="363"/>
    </row>
    <row r="1376" spans="56:56">
      <c r="BD1376" s="363"/>
    </row>
    <row r="1377" spans="56:56">
      <c r="BD1377" s="363"/>
    </row>
    <row r="1378" spans="56:56">
      <c r="BD1378" s="363"/>
    </row>
    <row r="1379" spans="56:56">
      <c r="BD1379" s="363"/>
    </row>
    <row r="1380" spans="56:56">
      <c r="BD1380" s="363"/>
    </row>
    <row r="1381" spans="56:56">
      <c r="BD1381" s="363"/>
    </row>
    <row r="1382" spans="56:56">
      <c r="BD1382" s="363"/>
    </row>
    <row r="1383" spans="56:56">
      <c r="BD1383" s="363"/>
    </row>
    <row r="1384" spans="56:56">
      <c r="BD1384" s="363"/>
    </row>
    <row r="1385" spans="56:56">
      <c r="BD1385" s="363"/>
    </row>
    <row r="1386" spans="56:56">
      <c r="BD1386" s="363"/>
    </row>
    <row r="1387" spans="56:56">
      <c r="BD1387" s="363"/>
    </row>
    <row r="1388" spans="56:56">
      <c r="BD1388" s="363"/>
    </row>
    <row r="1389" spans="56:56">
      <c r="BD1389" s="363"/>
    </row>
    <row r="1390" spans="56:56">
      <c r="BD1390" s="363"/>
    </row>
    <row r="1391" spans="56:56">
      <c r="BD1391" s="363"/>
    </row>
    <row r="1392" spans="56:56">
      <c r="BD1392" s="363"/>
    </row>
    <row r="1393" spans="56:56">
      <c r="BD1393" s="363"/>
    </row>
    <row r="1394" spans="56:56">
      <c r="BD1394" s="363"/>
    </row>
    <row r="1395" spans="56:56">
      <c r="BD1395" s="363"/>
    </row>
    <row r="1396" spans="56:56">
      <c r="BD1396" s="363"/>
    </row>
    <row r="1397" spans="56:56">
      <c r="BD1397" s="363"/>
    </row>
    <row r="1398" spans="56:56">
      <c r="BD1398" s="363"/>
    </row>
    <row r="1399" spans="56:56">
      <c r="BD1399" s="363"/>
    </row>
    <row r="1400" spans="56:56">
      <c r="BD1400" s="363"/>
    </row>
    <row r="1401" spans="56:56">
      <c r="BD1401" s="363"/>
    </row>
    <row r="1402" spans="56:56">
      <c r="BD1402" s="363"/>
    </row>
    <row r="1403" spans="56:56">
      <c r="BD1403" s="363"/>
    </row>
    <row r="1404" spans="56:56">
      <c r="BD1404" s="363"/>
    </row>
    <row r="1405" spans="56:56">
      <c r="BD1405" s="363"/>
    </row>
    <row r="1406" spans="56:56">
      <c r="BD1406" s="363"/>
    </row>
    <row r="1407" spans="56:56">
      <c r="BD1407" s="363"/>
    </row>
    <row r="1408" spans="56:56">
      <c r="BD1408" s="363"/>
    </row>
    <row r="1409" spans="56:56">
      <c r="BD1409" s="363"/>
    </row>
    <row r="1410" spans="56:56">
      <c r="BD1410" s="363"/>
    </row>
    <row r="1411" spans="56:56">
      <c r="BD1411" s="363"/>
    </row>
    <row r="1412" spans="56:56">
      <c r="BD1412" s="363"/>
    </row>
    <row r="1413" spans="56:56">
      <c r="BD1413" s="363"/>
    </row>
    <row r="1414" spans="56:56">
      <c r="BD1414" s="363"/>
    </row>
    <row r="1415" spans="56:56">
      <c r="BD1415" s="363"/>
    </row>
    <row r="1416" spans="56:56">
      <c r="BD1416" s="363"/>
    </row>
    <row r="1417" spans="56:56">
      <c r="BD1417" s="363"/>
    </row>
    <row r="1418" spans="56:56">
      <c r="BD1418" s="363"/>
    </row>
    <row r="1419" spans="56:56">
      <c r="BD1419" s="363"/>
    </row>
    <row r="1420" spans="56:56">
      <c r="BD1420" s="363"/>
    </row>
    <row r="1421" spans="56:56">
      <c r="BD1421" s="363"/>
    </row>
    <row r="1422" spans="56:56">
      <c r="BD1422" s="363"/>
    </row>
    <row r="1423" spans="56:56">
      <c r="BD1423" s="363"/>
    </row>
    <row r="1424" spans="56:56">
      <c r="BD1424" s="363"/>
    </row>
    <row r="1425" spans="56:56">
      <c r="BD1425" s="363"/>
    </row>
    <row r="1426" spans="56:56">
      <c r="BD1426" s="363"/>
    </row>
    <row r="1427" spans="56:56">
      <c r="BD1427" s="363"/>
    </row>
    <row r="1428" spans="56:56">
      <c r="BD1428" s="363"/>
    </row>
    <row r="1429" spans="56:56">
      <c r="BD1429" s="363"/>
    </row>
    <row r="1430" spans="56:56">
      <c r="BD1430" s="363"/>
    </row>
    <row r="1431" spans="56:56">
      <c r="BD1431" s="363"/>
    </row>
    <row r="1432" spans="56:56">
      <c r="BD1432" s="363"/>
    </row>
    <row r="1433" spans="56:56">
      <c r="BD1433" s="363"/>
    </row>
    <row r="1434" spans="56:56">
      <c r="BD1434" s="363"/>
    </row>
    <row r="1435" spans="56:56">
      <c r="BD1435" s="363"/>
    </row>
    <row r="1436" spans="56:56">
      <c r="BD1436" s="363"/>
    </row>
    <row r="1437" spans="56:56">
      <c r="BD1437" s="363"/>
    </row>
    <row r="1438" spans="56:56">
      <c r="BD1438" s="363"/>
    </row>
    <row r="1439" spans="56:56">
      <c r="BD1439" s="363"/>
    </row>
    <row r="1440" spans="56:56">
      <c r="BD1440" s="363"/>
    </row>
    <row r="1441" spans="56:56">
      <c r="BD1441" s="363"/>
    </row>
    <row r="1442" spans="56:56">
      <c r="BD1442" s="363"/>
    </row>
    <row r="1443" spans="56:56">
      <c r="BD1443" s="363"/>
    </row>
    <row r="1444" spans="56:56">
      <c r="BD1444" s="363"/>
    </row>
    <row r="1445" spans="56:56">
      <c r="BD1445" s="363"/>
    </row>
    <row r="1446" spans="56:56">
      <c r="BD1446" s="363"/>
    </row>
    <row r="1447" spans="56:56">
      <c r="BD1447" s="363"/>
    </row>
    <row r="1448" spans="56:56">
      <c r="BD1448" s="363"/>
    </row>
    <row r="1449" spans="56:56">
      <c r="BD1449" s="363"/>
    </row>
    <row r="1450" spans="56:56">
      <c r="BD1450" s="363"/>
    </row>
    <row r="1451" spans="56:56">
      <c r="BD1451" s="363"/>
    </row>
    <row r="1452" spans="56:56">
      <c r="BD1452" s="363"/>
    </row>
    <row r="1453" spans="56:56">
      <c r="BD1453" s="363"/>
    </row>
    <row r="1454" spans="56:56">
      <c r="BD1454" s="363"/>
    </row>
    <row r="1455" spans="56:56">
      <c r="BD1455" s="363"/>
    </row>
    <row r="1456" spans="56:56">
      <c r="BD1456" s="363"/>
    </row>
    <row r="1457" spans="56:56">
      <c r="BD1457" s="363"/>
    </row>
    <row r="1458" spans="56:56">
      <c r="BD1458" s="363"/>
    </row>
    <row r="1459" spans="56:56">
      <c r="BD1459" s="363"/>
    </row>
    <row r="1460" spans="56:56">
      <c r="BD1460" s="363"/>
    </row>
    <row r="1461" spans="56:56">
      <c r="BD1461" s="363"/>
    </row>
    <row r="1462" spans="56:56">
      <c r="BD1462" s="363"/>
    </row>
    <row r="1463" spans="56:56">
      <c r="BD1463" s="363"/>
    </row>
    <row r="1464" spans="56:56">
      <c r="BD1464" s="363"/>
    </row>
    <row r="1465" spans="56:56">
      <c r="BD1465" s="363"/>
    </row>
    <row r="1466" spans="56:56">
      <c r="BD1466" s="363"/>
    </row>
    <row r="1467" spans="56:56">
      <c r="BD1467" s="363"/>
    </row>
    <row r="1468" spans="56:56">
      <c r="BD1468" s="363"/>
    </row>
    <row r="1469" spans="56:56">
      <c r="BD1469" s="363"/>
    </row>
    <row r="1470" spans="56:56">
      <c r="BD1470" s="363"/>
    </row>
    <row r="1471" spans="56:56">
      <c r="BD1471" s="363"/>
    </row>
    <row r="1472" spans="56:56">
      <c r="BD1472" s="363"/>
    </row>
    <row r="1473" spans="56:56">
      <c r="BD1473" s="363"/>
    </row>
    <row r="1474" spans="56:56">
      <c r="BD1474" s="363"/>
    </row>
    <row r="1475" spans="56:56">
      <c r="BD1475" s="363"/>
    </row>
    <row r="1476" spans="56:56">
      <c r="BD1476" s="363"/>
    </row>
    <row r="1477" spans="56:56">
      <c r="BD1477" s="363"/>
    </row>
    <row r="1478" spans="56:56">
      <c r="BD1478" s="363"/>
    </row>
    <row r="1479" spans="56:56">
      <c r="BD1479" s="363"/>
    </row>
    <row r="1480" spans="56:56">
      <c r="BD1480" s="363"/>
    </row>
    <row r="1481" spans="56:56">
      <c r="BD1481" s="363"/>
    </row>
    <row r="1482" spans="56:56">
      <c r="BD1482" s="363"/>
    </row>
    <row r="1483" spans="56:56">
      <c r="BD1483" s="363"/>
    </row>
    <row r="1484" spans="56:56">
      <c r="BD1484" s="363"/>
    </row>
    <row r="1485" spans="56:56">
      <c r="BD1485" s="363"/>
    </row>
    <row r="1486" spans="56:56">
      <c r="BD1486" s="363"/>
    </row>
    <row r="1487" spans="56:56">
      <c r="BD1487" s="363"/>
    </row>
    <row r="1488" spans="56:56">
      <c r="BD1488" s="363"/>
    </row>
    <row r="1489" spans="56:56">
      <c r="BD1489" s="363"/>
    </row>
    <row r="1490" spans="56:56">
      <c r="BD1490" s="363"/>
    </row>
    <row r="1491" spans="56:56">
      <c r="BD1491" s="363"/>
    </row>
    <row r="1492" spans="56:56">
      <c r="BD1492" s="363"/>
    </row>
    <row r="1493" spans="56:56">
      <c r="BD1493" s="363"/>
    </row>
    <row r="1494" spans="56:56">
      <c r="BD1494" s="363"/>
    </row>
    <row r="1495" spans="56:56">
      <c r="BD1495" s="363"/>
    </row>
    <row r="1496" spans="56:56">
      <c r="BD1496" s="363"/>
    </row>
    <row r="1497" spans="56:56">
      <c r="BD1497" s="363"/>
    </row>
    <row r="1498" spans="56:56">
      <c r="BD1498" s="363"/>
    </row>
    <row r="1499" spans="56:56">
      <c r="BD1499" s="363"/>
    </row>
    <row r="1500" spans="56:56">
      <c r="BD1500" s="363"/>
    </row>
    <row r="1501" spans="56:56">
      <c r="BD1501" s="363"/>
    </row>
    <row r="1502" spans="56:56">
      <c r="BD1502" s="363"/>
    </row>
    <row r="1503" spans="56:56">
      <c r="BD1503" s="363"/>
    </row>
    <row r="1504" spans="56:56">
      <c r="BD1504" s="363"/>
    </row>
    <row r="1505" spans="56:56">
      <c r="BD1505" s="363"/>
    </row>
    <row r="1506" spans="56:56">
      <c r="BD1506" s="363"/>
    </row>
    <row r="1507" spans="56:56">
      <c r="BD1507" s="363"/>
    </row>
    <row r="1508" spans="56:56">
      <c r="BD1508" s="363"/>
    </row>
    <row r="1509" spans="56:56">
      <c r="BD1509" s="363"/>
    </row>
    <row r="1510" spans="56:56">
      <c r="BD1510" s="363"/>
    </row>
    <row r="1511" spans="56:56">
      <c r="BD1511" s="363"/>
    </row>
    <row r="1512" spans="56:56">
      <c r="BD1512" s="363"/>
    </row>
    <row r="1513" spans="56:56">
      <c r="BD1513" s="363"/>
    </row>
    <row r="1514" spans="56:56">
      <c r="BD1514" s="363"/>
    </row>
    <row r="1515" spans="56:56">
      <c r="BD1515" s="363"/>
    </row>
    <row r="1516" spans="56:56">
      <c r="BD1516" s="363"/>
    </row>
    <row r="1517" spans="56:56">
      <c r="BD1517" s="363"/>
    </row>
    <row r="1518" spans="56:56">
      <c r="BD1518" s="363"/>
    </row>
    <row r="1519" spans="56:56">
      <c r="BD1519" s="363"/>
    </row>
    <row r="1520" spans="56:56">
      <c r="BD1520" s="363"/>
    </row>
    <row r="1521" spans="56:56">
      <c r="BD1521" s="363"/>
    </row>
    <row r="1522" spans="56:56">
      <c r="BD1522" s="363"/>
    </row>
    <row r="1523" spans="56:56">
      <c r="BD1523" s="363"/>
    </row>
    <row r="1524" spans="56:56">
      <c r="BD1524" s="363"/>
    </row>
    <row r="1525" spans="56:56">
      <c r="BD1525" s="363"/>
    </row>
    <row r="1526" spans="56:56">
      <c r="BD1526" s="363"/>
    </row>
    <row r="1527" spans="56:56">
      <c r="BD1527" s="363"/>
    </row>
    <row r="1528" spans="56:56">
      <c r="BD1528" s="363"/>
    </row>
    <row r="1529" spans="56:56">
      <c r="BD1529" s="363"/>
    </row>
    <row r="1530" spans="56:56">
      <c r="BD1530" s="363"/>
    </row>
    <row r="1531" spans="56:56">
      <c r="BD1531" s="363"/>
    </row>
    <row r="1532" spans="56:56">
      <c r="BD1532" s="363"/>
    </row>
    <row r="1533" spans="56:56">
      <c r="BD1533" s="363"/>
    </row>
    <row r="1534" spans="56:56">
      <c r="BD1534" s="363"/>
    </row>
    <row r="1535" spans="56:56">
      <c r="BD1535" s="363"/>
    </row>
    <row r="1536" spans="56:56">
      <c r="BD1536" s="363"/>
    </row>
    <row r="1537" spans="56:56">
      <c r="BD1537" s="363"/>
    </row>
    <row r="1538" spans="56:56">
      <c r="BD1538" s="363"/>
    </row>
    <row r="1539" spans="56:56">
      <c r="BD1539" s="363"/>
    </row>
    <row r="1540" spans="56:56">
      <c r="BD1540" s="363"/>
    </row>
    <row r="1541" spans="56:56">
      <c r="BD1541" s="363"/>
    </row>
    <row r="1542" spans="56:56">
      <c r="BD1542" s="363"/>
    </row>
    <row r="1543" spans="56:56">
      <c r="BD1543" s="363"/>
    </row>
    <row r="1544" spans="56:56">
      <c r="BD1544" s="363"/>
    </row>
    <row r="1545" spans="56:56">
      <c r="BD1545" s="363"/>
    </row>
    <row r="1546" spans="56:56">
      <c r="BD1546" s="363"/>
    </row>
    <row r="1547" spans="56:56">
      <c r="BD1547" s="363"/>
    </row>
    <row r="1548" spans="56:56">
      <c r="BD1548" s="363"/>
    </row>
    <row r="1549" spans="56:56">
      <c r="BD1549" s="363"/>
    </row>
    <row r="1550" spans="56:56">
      <c r="BD1550" s="363"/>
    </row>
    <row r="1551" spans="56:56">
      <c r="BD1551" s="363"/>
    </row>
    <row r="1552" spans="56:56">
      <c r="BD1552" s="363"/>
    </row>
    <row r="1553" spans="56:56">
      <c r="BD1553" s="363"/>
    </row>
    <row r="1554" spans="56:56">
      <c r="BD1554" s="363"/>
    </row>
    <row r="1555" spans="56:56">
      <c r="BD1555" s="363"/>
    </row>
    <row r="1556" spans="56:56">
      <c r="BD1556" s="363"/>
    </row>
    <row r="1557" spans="56:56">
      <c r="BD1557" s="363"/>
    </row>
    <row r="1558" spans="56:56">
      <c r="BD1558" s="363"/>
    </row>
    <row r="1559" spans="56:56">
      <c r="BD1559" s="363"/>
    </row>
    <row r="1560" spans="56:56">
      <c r="BD1560" s="363"/>
    </row>
    <row r="1561" spans="56:56">
      <c r="BD1561" s="363"/>
    </row>
    <row r="1562" spans="56:56">
      <c r="BD1562" s="363"/>
    </row>
    <row r="1563" spans="56:56">
      <c r="BD1563" s="363"/>
    </row>
    <row r="1564" spans="56:56">
      <c r="BD1564" s="363"/>
    </row>
    <row r="1565" spans="56:56">
      <c r="BD1565" s="363"/>
    </row>
    <row r="1566" spans="56:56">
      <c r="BD1566" s="363"/>
    </row>
    <row r="1567" spans="56:56">
      <c r="BD1567" s="363"/>
    </row>
    <row r="1568" spans="56:56">
      <c r="BD1568" s="363"/>
    </row>
    <row r="1569" spans="56:56">
      <c r="BD1569" s="363"/>
    </row>
    <row r="1570" spans="56:56">
      <c r="BD1570" s="363"/>
    </row>
    <row r="1571" spans="56:56">
      <c r="BD1571" s="363"/>
    </row>
    <row r="1572" spans="56:56">
      <c r="BD1572" s="363"/>
    </row>
    <row r="1573" spans="56:56">
      <c r="BD1573" s="363"/>
    </row>
    <row r="1574" spans="56:56">
      <c r="BD1574" s="363"/>
    </row>
    <row r="1575" spans="56:56">
      <c r="BD1575" s="363"/>
    </row>
    <row r="1576" spans="56:56">
      <c r="BD1576" s="363"/>
    </row>
    <row r="1577" spans="56:56">
      <c r="BD1577" s="363"/>
    </row>
    <row r="1578" spans="56:56">
      <c r="BD1578" s="363"/>
    </row>
    <row r="1579" spans="56:56">
      <c r="BD1579" s="363"/>
    </row>
    <row r="1580" spans="56:56">
      <c r="BD1580" s="363"/>
    </row>
    <row r="1581" spans="56:56">
      <c r="BD1581" s="363"/>
    </row>
    <row r="1582" spans="56:56">
      <c r="BD1582" s="363"/>
    </row>
    <row r="1583" spans="56:56">
      <c r="BD1583" s="363"/>
    </row>
    <row r="1584" spans="56:56">
      <c r="BD1584" s="363"/>
    </row>
    <row r="1585" spans="56:56">
      <c r="BD1585" s="363"/>
    </row>
    <row r="1586" spans="56:56">
      <c r="BD1586" s="363"/>
    </row>
    <row r="1587" spans="56:56">
      <c r="BD1587" s="363"/>
    </row>
    <row r="1588" spans="56:56">
      <c r="BD1588" s="363"/>
    </row>
    <row r="1589" spans="56:56">
      <c r="BD1589" s="363"/>
    </row>
    <row r="1590" spans="56:56">
      <c r="BD1590" s="363"/>
    </row>
    <row r="1591" spans="56:56">
      <c r="BD1591" s="363"/>
    </row>
    <row r="1592" spans="56:56">
      <c r="BD1592" s="363"/>
    </row>
    <row r="1593" spans="56:56">
      <c r="BD1593" s="363"/>
    </row>
    <row r="1594" spans="56:56">
      <c r="BD1594" s="363"/>
    </row>
    <row r="1595" spans="56:56">
      <c r="BD1595" s="363"/>
    </row>
    <row r="1596" spans="56:56">
      <c r="BD1596" s="363"/>
    </row>
    <row r="1597" spans="56:56">
      <c r="BD1597" s="363"/>
    </row>
    <row r="1598" spans="56:56">
      <c r="BD1598" s="363"/>
    </row>
    <row r="1599" spans="56:56">
      <c r="BD1599" s="363"/>
    </row>
    <row r="1600" spans="56:56">
      <c r="BD1600" s="363"/>
    </row>
    <row r="1601" spans="56:56">
      <c r="BD1601" s="363"/>
    </row>
    <row r="1602" spans="56:56">
      <c r="BD1602" s="363"/>
    </row>
    <row r="1603" spans="56:56">
      <c r="BD1603" s="363"/>
    </row>
    <row r="1604" spans="56:56">
      <c r="BD1604" s="363"/>
    </row>
    <row r="1605" spans="56:56">
      <c r="BD1605" s="363"/>
    </row>
    <row r="1606" spans="56:56">
      <c r="BD1606" s="363"/>
    </row>
    <row r="1607" spans="56:56">
      <c r="BD1607" s="363"/>
    </row>
    <row r="1608" spans="56:56">
      <c r="BD1608" s="363"/>
    </row>
    <row r="1609" spans="56:56">
      <c r="BD1609" s="363"/>
    </row>
    <row r="1610" spans="56:56">
      <c r="BD1610" s="363"/>
    </row>
    <row r="1611" spans="56:56">
      <c r="BD1611" s="363"/>
    </row>
    <row r="1612" spans="56:56">
      <c r="BD1612" s="363"/>
    </row>
    <row r="1613" spans="56:56">
      <c r="BD1613" s="363"/>
    </row>
    <row r="1614" spans="56:56">
      <c r="BD1614" s="363"/>
    </row>
    <row r="1615" spans="56:56">
      <c r="BD1615" s="363"/>
    </row>
    <row r="1616" spans="56:56">
      <c r="BD1616" s="363"/>
    </row>
    <row r="1617" spans="56:56">
      <c r="BD1617" s="363"/>
    </row>
    <row r="1618" spans="56:56">
      <c r="BD1618" s="363"/>
    </row>
    <row r="1619" spans="56:56">
      <c r="BD1619" s="363"/>
    </row>
    <row r="1620" spans="56:56">
      <c r="BD1620" s="363"/>
    </row>
    <row r="1621" spans="56:56">
      <c r="BD1621" s="363"/>
    </row>
    <row r="1622" spans="56:56">
      <c r="BD1622" s="363"/>
    </row>
    <row r="1623" spans="56:56">
      <c r="BD1623" s="363"/>
    </row>
    <row r="1624" spans="56:56">
      <c r="BD1624" s="363"/>
    </row>
    <row r="1625" spans="56:56">
      <c r="BD1625" s="363"/>
    </row>
    <row r="1626" spans="56:56">
      <c r="BD1626" s="363"/>
    </row>
    <row r="1627" spans="56:56">
      <c r="BD1627" s="363"/>
    </row>
    <row r="1628" spans="56:56">
      <c r="BD1628" s="363"/>
    </row>
    <row r="1629" spans="56:56">
      <c r="BD1629" s="363"/>
    </row>
    <row r="1630" spans="56:56">
      <c r="BD1630" s="363"/>
    </row>
    <row r="1631" spans="56:56">
      <c r="BD1631" s="363"/>
    </row>
    <row r="1632" spans="56:56">
      <c r="BD1632" s="363"/>
    </row>
    <row r="1633" spans="56:56">
      <c r="BD1633" s="363"/>
    </row>
    <row r="1634" spans="56:56">
      <c r="BD1634" s="363"/>
    </row>
    <row r="1635" spans="56:56">
      <c r="BD1635" s="363"/>
    </row>
    <row r="1636" spans="56:56">
      <c r="BD1636" s="363"/>
    </row>
    <row r="1637" spans="56:56">
      <c r="BD1637" s="363"/>
    </row>
    <row r="1638" spans="56:56">
      <c r="BD1638" s="363"/>
    </row>
    <row r="1639" spans="56:56">
      <c r="BD1639" s="363"/>
    </row>
    <row r="1640" spans="56:56">
      <c r="BD1640" s="363"/>
    </row>
    <row r="1641" spans="56:56">
      <c r="BD1641" s="363"/>
    </row>
    <row r="1642" spans="56:56">
      <c r="BD1642" s="363"/>
    </row>
    <row r="1643" spans="56:56">
      <c r="BD1643" s="363"/>
    </row>
    <row r="1644" spans="56:56">
      <c r="BD1644" s="363"/>
    </row>
    <row r="1645" spans="56:56">
      <c r="BD1645" s="363"/>
    </row>
    <row r="1646" spans="56:56">
      <c r="BD1646" s="363"/>
    </row>
    <row r="1647" spans="56:56">
      <c r="BD1647" s="363"/>
    </row>
    <row r="1648" spans="56:56">
      <c r="BD1648" s="363"/>
    </row>
    <row r="1649" spans="56:56">
      <c r="BD1649" s="363"/>
    </row>
    <row r="1650" spans="56:56">
      <c r="BD1650" s="363"/>
    </row>
    <row r="1651" spans="56:56">
      <c r="BD1651" s="363"/>
    </row>
    <row r="1652" spans="56:56">
      <c r="BD1652" s="363"/>
    </row>
    <row r="1653" spans="56:56">
      <c r="BD1653" s="363"/>
    </row>
    <row r="1654" spans="56:56">
      <c r="BD1654" s="363"/>
    </row>
    <row r="1655" spans="56:56">
      <c r="BD1655" s="363"/>
    </row>
    <row r="1656" spans="56:56">
      <c r="BD1656" s="363"/>
    </row>
    <row r="1657" spans="56:56">
      <c r="BD1657" s="363"/>
    </row>
    <row r="1658" spans="56:56">
      <c r="BD1658" s="363"/>
    </row>
    <row r="1659" spans="56:56">
      <c r="BD1659" s="363"/>
    </row>
    <row r="1660" spans="56:56">
      <c r="BD1660" s="363"/>
    </row>
    <row r="1661" spans="56:56">
      <c r="BD1661" s="363"/>
    </row>
    <row r="1662" spans="56:56">
      <c r="BD1662" s="363"/>
    </row>
    <row r="1663" spans="56:56">
      <c r="BD1663" s="363"/>
    </row>
    <row r="1664" spans="56:56">
      <c r="BD1664" s="363"/>
    </row>
    <row r="1665" spans="56:56">
      <c r="BD1665" s="363"/>
    </row>
    <row r="1666" spans="56:56">
      <c r="BD1666" s="363"/>
    </row>
    <row r="1667" spans="56:56">
      <c r="BD1667" s="363"/>
    </row>
    <row r="1668" spans="56:56">
      <c r="BD1668" s="363"/>
    </row>
    <row r="1669" spans="56:56">
      <c r="BD1669" s="363"/>
    </row>
    <row r="1670" spans="56:56">
      <c r="BD1670" s="363"/>
    </row>
    <row r="1671" spans="56:56">
      <c r="BD1671" s="363"/>
    </row>
    <row r="1672" spans="56:56">
      <c r="BD1672" s="363"/>
    </row>
    <row r="1673" spans="56:56">
      <c r="BD1673" s="363"/>
    </row>
    <row r="1674" spans="56:56">
      <c r="BD1674" s="363"/>
    </row>
    <row r="1675" spans="56:56">
      <c r="BD1675" s="363"/>
    </row>
    <row r="1676" spans="56:56">
      <c r="BD1676" s="363"/>
    </row>
    <row r="1677" spans="56:56">
      <c r="BD1677" s="363"/>
    </row>
    <row r="1678" spans="56:56">
      <c r="BD1678" s="363"/>
    </row>
    <row r="1679" spans="56:56">
      <c r="BD1679" s="363"/>
    </row>
    <row r="1680" spans="56:56">
      <c r="BD1680" s="363"/>
    </row>
    <row r="1681" spans="56:56">
      <c r="BD1681" s="363"/>
    </row>
    <row r="1682" spans="56:56">
      <c r="BD1682" s="363"/>
    </row>
    <row r="1683" spans="56:56">
      <c r="BD1683" s="363"/>
    </row>
    <row r="1684" spans="56:56">
      <c r="BD1684" s="363"/>
    </row>
    <row r="1685" spans="56:56">
      <c r="BD1685" s="363"/>
    </row>
    <row r="1686" spans="56:56">
      <c r="BD1686" s="363"/>
    </row>
    <row r="1687" spans="56:56">
      <c r="BD1687" s="363"/>
    </row>
    <row r="1688" spans="56:56">
      <c r="BD1688" s="363"/>
    </row>
    <row r="1689" spans="56:56">
      <c r="BD1689" s="363"/>
    </row>
    <row r="1690" spans="56:56">
      <c r="BD1690" s="363"/>
    </row>
    <row r="1691" spans="56:56">
      <c r="BD1691" s="363"/>
    </row>
    <row r="1692" spans="56:56">
      <c r="BD1692" s="363"/>
    </row>
    <row r="1693" spans="56:56">
      <c r="BD1693" s="363"/>
    </row>
    <row r="1694" spans="56:56">
      <c r="BD1694" s="363"/>
    </row>
    <row r="1695" spans="56:56">
      <c r="BD1695" s="363"/>
    </row>
    <row r="1696" spans="56:56">
      <c r="BD1696" s="363"/>
    </row>
    <row r="1697" spans="56:56">
      <c r="BD1697" s="363"/>
    </row>
    <row r="1698" spans="56:56">
      <c r="BD1698" s="363"/>
    </row>
    <row r="1699" spans="56:56">
      <c r="BD1699" s="363"/>
    </row>
    <row r="1700" spans="56:56">
      <c r="BD1700" s="363"/>
    </row>
    <row r="1701" spans="56:56">
      <c r="BD1701" s="363"/>
    </row>
    <row r="1702" spans="56:56">
      <c r="BD1702" s="363"/>
    </row>
    <row r="1703" spans="56:56">
      <c r="BD1703" s="363"/>
    </row>
    <row r="1704" spans="56:56">
      <c r="BD1704" s="363"/>
    </row>
    <row r="1705" spans="56:56">
      <c r="BD1705" s="363"/>
    </row>
    <row r="1706" spans="56:56">
      <c r="BD1706" s="363"/>
    </row>
    <row r="1707" spans="56:56">
      <c r="BD1707" s="363"/>
    </row>
    <row r="1708" spans="56:56">
      <c r="BD1708" s="363"/>
    </row>
    <row r="1709" spans="56:56">
      <c r="BD1709" s="363"/>
    </row>
    <row r="1710" spans="56:56">
      <c r="BD1710" s="363"/>
    </row>
    <row r="1711" spans="56:56">
      <c r="BD1711" s="363"/>
    </row>
    <row r="1712" spans="56:56">
      <c r="BD1712" s="363"/>
    </row>
    <row r="1713" spans="56:56">
      <c r="BD1713" s="363"/>
    </row>
    <row r="1714" spans="56:56">
      <c r="BD1714" s="363"/>
    </row>
    <row r="1715" spans="56:56">
      <c r="BD1715" s="363"/>
    </row>
    <row r="1716" spans="56:56">
      <c r="BD1716" s="363"/>
    </row>
    <row r="1717" spans="56:56">
      <c r="BD1717" s="363"/>
    </row>
    <row r="1718" spans="56:56">
      <c r="BD1718" s="363"/>
    </row>
    <row r="1719" spans="56:56">
      <c r="BD1719" s="363"/>
    </row>
    <row r="1720" spans="56:56">
      <c r="BD1720" s="363"/>
    </row>
    <row r="1721" spans="56:56">
      <c r="BD1721" s="363"/>
    </row>
    <row r="1722" spans="56:56">
      <c r="BD1722" s="363"/>
    </row>
    <row r="1723" spans="56:56">
      <c r="BD1723" s="363"/>
    </row>
    <row r="1724" spans="56:56">
      <c r="BD1724" s="363"/>
    </row>
    <row r="1725" spans="56:56">
      <c r="BD1725" s="363"/>
    </row>
    <row r="1726" spans="56:56">
      <c r="BD1726" s="363"/>
    </row>
    <row r="1727" spans="56:56">
      <c r="BD1727" s="363"/>
    </row>
    <row r="1728" spans="56:56">
      <c r="BD1728" s="363"/>
    </row>
    <row r="1729" spans="56:56">
      <c r="BD1729" s="363"/>
    </row>
    <row r="1730" spans="56:56">
      <c r="BD1730" s="363"/>
    </row>
    <row r="1731" spans="56:56">
      <c r="BD1731" s="363"/>
    </row>
    <row r="1732" spans="56:56">
      <c r="BD1732" s="363"/>
    </row>
    <row r="1733" spans="56:56">
      <c r="BD1733" s="363"/>
    </row>
    <row r="1734" spans="56:56">
      <c r="BD1734" s="363"/>
    </row>
    <row r="1735" spans="56:56">
      <c r="BD1735" s="363"/>
    </row>
    <row r="1736" spans="56:56">
      <c r="BD1736" s="363"/>
    </row>
    <row r="1737" spans="56:56">
      <c r="BD1737" s="363"/>
    </row>
    <row r="1738" spans="56:56">
      <c r="BD1738" s="363"/>
    </row>
    <row r="1739" spans="56:56">
      <c r="BD1739" s="363"/>
    </row>
    <row r="1740" spans="56:56">
      <c r="BD1740" s="363"/>
    </row>
    <row r="1741" spans="56:56">
      <c r="BD1741" s="363"/>
    </row>
    <row r="1742" spans="56:56">
      <c r="BD1742" s="363"/>
    </row>
    <row r="1743" spans="56:56">
      <c r="BD1743" s="363"/>
    </row>
    <row r="1744" spans="56:56">
      <c r="BD1744" s="363"/>
    </row>
    <row r="1745" spans="56:56">
      <c r="BD1745" s="363"/>
    </row>
    <row r="1746" spans="56:56">
      <c r="BD1746" s="363"/>
    </row>
    <row r="1747" spans="56:56">
      <c r="BD1747" s="363"/>
    </row>
    <row r="1748" spans="56:56">
      <c r="BD1748" s="363"/>
    </row>
    <row r="1749" spans="56:56">
      <c r="BD1749" s="363"/>
    </row>
    <row r="1750" spans="56:56">
      <c r="BD1750" s="363"/>
    </row>
    <row r="1751" spans="56:56">
      <c r="BD1751" s="363"/>
    </row>
    <row r="1752" spans="56:56">
      <c r="BD1752" s="363"/>
    </row>
    <row r="1753" spans="56:56">
      <c r="BD1753" s="363"/>
    </row>
    <row r="1754" spans="56:56">
      <c r="BD1754" s="363"/>
    </row>
    <row r="1755" spans="56:56">
      <c r="BD1755" s="363"/>
    </row>
    <row r="1756" spans="56:56">
      <c r="BD1756" s="363"/>
    </row>
    <row r="1757" spans="56:56">
      <c r="BD1757" s="363"/>
    </row>
    <row r="1758" spans="56:56">
      <c r="BD1758" s="363"/>
    </row>
    <row r="1759" spans="56:56">
      <c r="BD1759" s="363"/>
    </row>
    <row r="1760" spans="56:56">
      <c r="BD1760" s="363"/>
    </row>
    <row r="1761" spans="56:56">
      <c r="BD1761" s="363"/>
    </row>
    <row r="1762" spans="56:56">
      <c r="BD1762" s="363"/>
    </row>
    <row r="1763" spans="56:56">
      <c r="BD1763" s="363"/>
    </row>
    <row r="1764" spans="56:56">
      <c r="BD1764" s="363"/>
    </row>
    <row r="1765" spans="56:56">
      <c r="BD1765" s="363"/>
    </row>
    <row r="1766" spans="56:56">
      <c r="BD1766" s="363"/>
    </row>
    <row r="1767" spans="56:56">
      <c r="BD1767" s="363"/>
    </row>
    <row r="1768" spans="56:56">
      <c r="BD1768" s="363"/>
    </row>
    <row r="1769" spans="56:56">
      <c r="BD1769" s="363"/>
    </row>
    <row r="1770" spans="56:56">
      <c r="BD1770" s="363"/>
    </row>
    <row r="1771" spans="56:56">
      <c r="BD1771" s="363"/>
    </row>
    <row r="1772" spans="56:56">
      <c r="BD1772" s="363"/>
    </row>
    <row r="1773" spans="56:56">
      <c r="BD1773" s="363"/>
    </row>
    <row r="1774" spans="56:56">
      <c r="BD1774" s="363"/>
    </row>
    <row r="1775" spans="56:56">
      <c r="BD1775" s="363"/>
    </row>
    <row r="1776" spans="56:56">
      <c r="BD1776" s="363"/>
    </row>
    <row r="1777" spans="56:56">
      <c r="BD1777" s="363"/>
    </row>
    <row r="1778" spans="56:56">
      <c r="BD1778" s="363"/>
    </row>
    <row r="1779" spans="56:56">
      <c r="BD1779" s="363"/>
    </row>
    <row r="1780" spans="56:56">
      <c r="BD1780" s="363"/>
    </row>
    <row r="1781" spans="56:56">
      <c r="BD1781" s="363"/>
    </row>
    <row r="1782" spans="56:56">
      <c r="BD1782" s="363"/>
    </row>
    <row r="1783" spans="56:56">
      <c r="BD1783" s="363"/>
    </row>
    <row r="1784" spans="56:56">
      <c r="BD1784" s="363"/>
    </row>
    <row r="1785" spans="56:56">
      <c r="BD1785" s="363"/>
    </row>
    <row r="1786" spans="56:56">
      <c r="BD1786" s="363"/>
    </row>
    <row r="1787" spans="56:56">
      <c r="BD1787" s="363"/>
    </row>
    <row r="1788" spans="56:56">
      <c r="BD1788" s="363"/>
    </row>
    <row r="1789" spans="56:56">
      <c r="BD1789" s="363"/>
    </row>
    <row r="1790" spans="56:56">
      <c r="BD1790" s="363"/>
    </row>
    <row r="1791" spans="56:56">
      <c r="BD1791" s="363"/>
    </row>
    <row r="1792" spans="56:56">
      <c r="BD1792" s="363"/>
    </row>
    <row r="1793" spans="56:56">
      <c r="BD1793" s="363"/>
    </row>
    <row r="1794" spans="56:56">
      <c r="BD1794" s="363"/>
    </row>
    <row r="1795" spans="56:56">
      <c r="BD1795" s="363"/>
    </row>
    <row r="1796" spans="56:56">
      <c r="BD1796" s="363"/>
    </row>
    <row r="1797" spans="56:56">
      <c r="BD1797" s="363"/>
    </row>
    <row r="1798" spans="56:56">
      <c r="BD1798" s="363"/>
    </row>
    <row r="1799" spans="56:56">
      <c r="BD1799" s="363"/>
    </row>
    <row r="1800" spans="56:56">
      <c r="BD1800" s="363"/>
    </row>
    <row r="1801" spans="56:56">
      <c r="BD1801" s="363"/>
    </row>
    <row r="1802" spans="56:56">
      <c r="BD1802" s="363"/>
    </row>
    <row r="1803" spans="56:56">
      <c r="BD1803" s="363"/>
    </row>
    <row r="1804" spans="56:56">
      <c r="BD1804" s="363"/>
    </row>
    <row r="1805" spans="56:56">
      <c r="BD1805" s="363"/>
    </row>
    <row r="1806" spans="56:56">
      <c r="BD1806" s="363"/>
    </row>
    <row r="1807" spans="56:56">
      <c r="BD1807" s="363"/>
    </row>
    <row r="1808" spans="56:56">
      <c r="BD1808" s="363"/>
    </row>
    <row r="1809" spans="56:56">
      <c r="BD1809" s="363"/>
    </row>
    <row r="1810" spans="56:56">
      <c r="BD1810" s="363"/>
    </row>
    <row r="1811" spans="56:56">
      <c r="BD1811" s="363"/>
    </row>
    <row r="1812" spans="56:56">
      <c r="BD1812" s="363"/>
    </row>
    <row r="1813" spans="56:56">
      <c r="BD1813" s="363"/>
    </row>
    <row r="1814" spans="56:56">
      <c r="BD1814" s="363"/>
    </row>
    <row r="1815" spans="56:56">
      <c r="BD1815" s="363"/>
    </row>
    <row r="1816" spans="56:56">
      <c r="BD1816" s="363"/>
    </row>
    <row r="1817" spans="56:56">
      <c r="BD1817" s="363"/>
    </row>
    <row r="1818" spans="56:56">
      <c r="BD1818" s="363"/>
    </row>
    <row r="1819" spans="56:56">
      <c r="BD1819" s="363"/>
    </row>
    <row r="1820" spans="56:56">
      <c r="BD1820" s="363"/>
    </row>
    <row r="1821" spans="56:56">
      <c r="BD1821" s="363"/>
    </row>
    <row r="1822" spans="56:56">
      <c r="BD1822" s="363"/>
    </row>
    <row r="1823" spans="56:56">
      <c r="BD1823" s="363"/>
    </row>
    <row r="1824" spans="56:56">
      <c r="BD1824" s="363"/>
    </row>
    <row r="1825" spans="56:56">
      <c r="BD1825" s="363"/>
    </row>
    <row r="1826" spans="56:56">
      <c r="BD1826" s="363"/>
    </row>
    <row r="1827" spans="56:56">
      <c r="BD1827" s="363"/>
    </row>
    <row r="1828" spans="56:56">
      <c r="BD1828" s="363"/>
    </row>
    <row r="1829" spans="56:56">
      <c r="BD1829" s="363"/>
    </row>
    <row r="1830" spans="56:56">
      <c r="BD1830" s="363"/>
    </row>
    <row r="1831" spans="56:56">
      <c r="BD1831" s="363"/>
    </row>
    <row r="1832" spans="56:56">
      <c r="BD1832" s="363"/>
    </row>
    <row r="1833" spans="56:56">
      <c r="BD1833" s="363"/>
    </row>
    <row r="1834" spans="56:56">
      <c r="BD1834" s="363"/>
    </row>
    <row r="1835" spans="56:56">
      <c r="BD1835" s="363"/>
    </row>
    <row r="1836" spans="56:56">
      <c r="BD1836" s="363"/>
    </row>
    <row r="1837" spans="56:56">
      <c r="BD1837" s="363"/>
    </row>
    <row r="1838" spans="56:56">
      <c r="BD1838" s="363"/>
    </row>
    <row r="1839" spans="56:56">
      <c r="BD1839" s="363"/>
    </row>
    <row r="1840" spans="56:56">
      <c r="BD1840" s="363"/>
    </row>
    <row r="1841" spans="56:56">
      <c r="BD1841" s="363"/>
    </row>
    <row r="1842" spans="56:56">
      <c r="BD1842" s="363"/>
    </row>
    <row r="1843" spans="56:56">
      <c r="BD1843" s="363"/>
    </row>
    <row r="1844" spans="56:56">
      <c r="BD1844" s="363"/>
    </row>
    <row r="1845" spans="56:56">
      <c r="BD1845" s="363"/>
    </row>
    <row r="1846" spans="56:56">
      <c r="BD1846" s="363"/>
    </row>
    <row r="1847" spans="56:56">
      <c r="BD1847" s="363"/>
    </row>
    <row r="1848" spans="56:56">
      <c r="BD1848" s="363"/>
    </row>
    <row r="1849" spans="56:56">
      <c r="BD1849" s="363"/>
    </row>
    <row r="1850" spans="56:56">
      <c r="BD1850" s="363"/>
    </row>
    <row r="1851" spans="56:56">
      <c r="BD1851" s="363"/>
    </row>
    <row r="1852" spans="56:56">
      <c r="BD1852" s="363"/>
    </row>
    <row r="1853" spans="56:56">
      <c r="BD1853" s="363"/>
    </row>
    <row r="1854" spans="56:56">
      <c r="BD1854" s="363"/>
    </row>
    <row r="1855" spans="56:56">
      <c r="BD1855" s="363"/>
    </row>
    <row r="1856" spans="56:56">
      <c r="BD1856" s="363"/>
    </row>
    <row r="1857" spans="56:56">
      <c r="BD1857" s="363"/>
    </row>
    <row r="1858" spans="56:56">
      <c r="BD1858" s="363"/>
    </row>
    <row r="1859" spans="56:56">
      <c r="BD1859" s="363"/>
    </row>
    <row r="1860" spans="56:56">
      <c r="BD1860" s="363"/>
    </row>
    <row r="1861" spans="56:56">
      <c r="BD1861" s="363"/>
    </row>
    <row r="1862" spans="56:56">
      <c r="BD1862" s="363"/>
    </row>
    <row r="1863" spans="56:56">
      <c r="BD1863" s="363"/>
    </row>
    <row r="1864" spans="56:56">
      <c r="BD1864" s="363"/>
    </row>
    <row r="1865" spans="56:56">
      <c r="BD1865" s="363"/>
    </row>
    <row r="1866" spans="56:56">
      <c r="BD1866" s="363"/>
    </row>
    <row r="1867" spans="56:56">
      <c r="BD1867" s="363"/>
    </row>
    <row r="1868" spans="56:56">
      <c r="BD1868" s="363"/>
    </row>
    <row r="1869" spans="56:56">
      <c r="BD1869" s="363"/>
    </row>
    <row r="1870" spans="56:56">
      <c r="BD1870" s="363"/>
    </row>
    <row r="1871" spans="56:56">
      <c r="BD1871" s="363"/>
    </row>
    <row r="1872" spans="56:56">
      <c r="BD1872" s="363"/>
    </row>
    <row r="1873" spans="56:56">
      <c r="BD1873" s="363"/>
    </row>
    <row r="1874" spans="56:56">
      <c r="BD1874" s="363"/>
    </row>
    <row r="1875" spans="56:56">
      <c r="BD1875" s="363"/>
    </row>
    <row r="1876" spans="56:56">
      <c r="BD1876" s="363"/>
    </row>
    <row r="1877" spans="56:56">
      <c r="BD1877" s="363"/>
    </row>
    <row r="1878" spans="56:56">
      <c r="BD1878" s="363"/>
    </row>
    <row r="1879" spans="56:56">
      <c r="BD1879" s="363"/>
    </row>
    <row r="1880" spans="56:56">
      <c r="BD1880" s="363"/>
    </row>
    <row r="1881" spans="56:56">
      <c r="BD1881" s="363"/>
    </row>
    <row r="1882" spans="56:56">
      <c r="BD1882" s="363"/>
    </row>
    <row r="1883" spans="56:56">
      <c r="BD1883" s="363"/>
    </row>
    <row r="1884" spans="56:56">
      <c r="BD1884" s="363"/>
    </row>
    <row r="1885" spans="56:56">
      <c r="BD1885" s="363"/>
    </row>
    <row r="1886" spans="56:56">
      <c r="BD1886" s="363"/>
    </row>
    <row r="1887" spans="56:56">
      <c r="BD1887" s="363"/>
    </row>
    <row r="1888" spans="56:56">
      <c r="BD1888" s="363"/>
    </row>
    <row r="1889" spans="56:56">
      <c r="BD1889" s="363"/>
    </row>
    <row r="1890" spans="56:56">
      <c r="BD1890" s="363"/>
    </row>
    <row r="1891" spans="56:56">
      <c r="BD1891" s="363"/>
    </row>
    <row r="1892" spans="56:56">
      <c r="BD1892" s="363"/>
    </row>
    <row r="1893" spans="56:56">
      <c r="BD1893" s="363"/>
    </row>
    <row r="1894" spans="56:56">
      <c r="BD1894" s="363"/>
    </row>
    <row r="1895" spans="56:56">
      <c r="BD1895" s="363"/>
    </row>
    <row r="1896" spans="56:56">
      <c r="BD1896" s="363"/>
    </row>
    <row r="1897" spans="56:56">
      <c r="BD1897" s="363"/>
    </row>
    <row r="1898" spans="56:56">
      <c r="BD1898" s="363"/>
    </row>
    <row r="1899" spans="56:56">
      <c r="BD1899" s="363"/>
    </row>
    <row r="1900" spans="56:56">
      <c r="BD1900" s="363"/>
    </row>
    <row r="1901" spans="56:56">
      <c r="BD1901" s="363"/>
    </row>
    <row r="1902" spans="56:56">
      <c r="BD1902" s="363"/>
    </row>
    <row r="1903" spans="56:56">
      <c r="BD1903" s="363"/>
    </row>
    <row r="1904" spans="56:56">
      <c r="BD1904" s="363"/>
    </row>
    <row r="1905" spans="56:56">
      <c r="BD1905" s="363"/>
    </row>
    <row r="1906" spans="56:56">
      <c r="BD1906" s="363"/>
    </row>
    <row r="1907" spans="56:56">
      <c r="BD1907" s="363"/>
    </row>
    <row r="1908" spans="56:56">
      <c r="BD1908" s="363"/>
    </row>
    <row r="1909" spans="56:56">
      <c r="BD1909" s="363"/>
    </row>
    <row r="1910" spans="56:56">
      <c r="BD1910" s="363"/>
    </row>
    <row r="1911" spans="56:56">
      <c r="BD1911" s="363"/>
    </row>
    <row r="1912" spans="56:56">
      <c r="BD1912" s="363"/>
    </row>
    <row r="1913" spans="56:56">
      <c r="BD1913" s="363"/>
    </row>
    <row r="1914" spans="56:56">
      <c r="BD1914" s="363"/>
    </row>
    <row r="1915" spans="56:56">
      <c r="BD1915" s="363"/>
    </row>
    <row r="1916" spans="56:56">
      <c r="BD1916" s="363"/>
    </row>
    <row r="1917" spans="56:56">
      <c r="BD1917" s="363"/>
    </row>
    <row r="1918" spans="56:56">
      <c r="BD1918" s="363"/>
    </row>
    <row r="1919" spans="56:56">
      <c r="BD1919" s="363"/>
    </row>
    <row r="1920" spans="56:56">
      <c r="BD1920" s="363"/>
    </row>
    <row r="1921" spans="56:56">
      <c r="BD1921" s="363"/>
    </row>
    <row r="1922" spans="56:56">
      <c r="BD1922" s="363"/>
    </row>
    <row r="1923" spans="56:56">
      <c r="BD1923" s="363"/>
    </row>
    <row r="1924" spans="56:56">
      <c r="BD1924" s="363"/>
    </row>
    <row r="1925" spans="56:56">
      <c r="BD1925" s="363"/>
    </row>
    <row r="1926" spans="56:56">
      <c r="BD1926" s="363"/>
    </row>
    <row r="1927" spans="56:56">
      <c r="BD1927" s="363"/>
    </row>
    <row r="1928" spans="56:56">
      <c r="BD1928" s="363"/>
    </row>
    <row r="1929" spans="56:56">
      <c r="BD1929" s="363"/>
    </row>
    <row r="1930" spans="56:56">
      <c r="BD1930" s="363"/>
    </row>
    <row r="1931" spans="56:56">
      <c r="BD1931" s="363"/>
    </row>
    <row r="1932" spans="56:56">
      <c r="BD1932" s="363"/>
    </row>
    <row r="1933" spans="56:56">
      <c r="BD1933" s="363"/>
    </row>
    <row r="1934" spans="56:56">
      <c r="BD1934" s="363"/>
    </row>
    <row r="1935" spans="56:56">
      <c r="BD1935" s="363"/>
    </row>
    <row r="1936" spans="56:56">
      <c r="BD1936" s="363"/>
    </row>
    <row r="1937" spans="56:56">
      <c r="BD1937" s="363"/>
    </row>
    <row r="1938" spans="56:56">
      <c r="BD1938" s="363"/>
    </row>
    <row r="1939" spans="56:56">
      <c r="BD1939" s="363"/>
    </row>
    <row r="1940" spans="56:56">
      <c r="BD1940" s="363"/>
    </row>
    <row r="1941" spans="56:56">
      <c r="BD1941" s="363"/>
    </row>
    <row r="1942" spans="56:56">
      <c r="BD1942" s="363"/>
    </row>
    <row r="1943" spans="56:56">
      <c r="BD1943" s="363"/>
    </row>
    <row r="1944" spans="56:56">
      <c r="BD1944" s="363"/>
    </row>
    <row r="1945" spans="56:56">
      <c r="BD1945" s="363"/>
    </row>
    <row r="1946" spans="56:56">
      <c r="BD1946" s="363"/>
    </row>
    <row r="1947" spans="56:56">
      <c r="BD1947" s="363"/>
    </row>
    <row r="1948" spans="56:56">
      <c r="BD1948" s="363"/>
    </row>
    <row r="1949" spans="56:56">
      <c r="BD1949" s="363"/>
    </row>
    <row r="1950" spans="56:56">
      <c r="BD1950" s="363"/>
    </row>
    <row r="1951" spans="56:56">
      <c r="BD1951" s="363"/>
    </row>
    <row r="1952" spans="56:56">
      <c r="BD1952" s="363"/>
    </row>
    <row r="1953" spans="56:56">
      <c r="BD1953" s="363"/>
    </row>
    <row r="1954" spans="56:56">
      <c r="BD1954" s="363"/>
    </row>
    <row r="1955" spans="56:56">
      <c r="BD1955" s="363"/>
    </row>
    <row r="1956" spans="56:56">
      <c r="BD1956" s="363"/>
    </row>
    <row r="1957" spans="56:56">
      <c r="BD1957" s="363"/>
    </row>
    <row r="1958" spans="56:56">
      <c r="BD1958" s="363"/>
    </row>
    <row r="1959" spans="56:56">
      <c r="BD1959" s="363"/>
    </row>
    <row r="1960" spans="56:56">
      <c r="BD1960" s="363"/>
    </row>
    <row r="1961" spans="56:56">
      <c r="BD1961" s="363"/>
    </row>
    <row r="1962" spans="56:56">
      <c r="BD1962" s="363"/>
    </row>
    <row r="1963" spans="56:56">
      <c r="BD1963" s="363"/>
    </row>
    <row r="1964" spans="56:56">
      <c r="BD1964" s="363"/>
    </row>
    <row r="1965" spans="56:56">
      <c r="BD1965" s="363"/>
    </row>
    <row r="1966" spans="56:56">
      <c r="BD1966" s="363"/>
    </row>
    <row r="1967" spans="56:56">
      <c r="BD1967" s="363"/>
    </row>
    <row r="1968" spans="56:56">
      <c r="BD1968" s="363"/>
    </row>
    <row r="1969" spans="56:56">
      <c r="BD1969" s="363"/>
    </row>
    <row r="1970" spans="56:56">
      <c r="BD1970" s="363"/>
    </row>
    <row r="1971" spans="56:56">
      <c r="BD1971" s="363"/>
    </row>
    <row r="1972" spans="56:56">
      <c r="BD1972" s="363"/>
    </row>
    <row r="1973" spans="56:56">
      <c r="BD1973" s="363"/>
    </row>
    <row r="1974" spans="56:56">
      <c r="BD1974" s="363"/>
    </row>
    <row r="1975" spans="56:56">
      <c r="BD1975" s="363"/>
    </row>
    <row r="1976" spans="56:56">
      <c r="BD1976" s="363"/>
    </row>
    <row r="1977" spans="56:56">
      <c r="BD1977" s="363"/>
    </row>
    <row r="1978" spans="56:56">
      <c r="BD1978" s="363"/>
    </row>
    <row r="1979" spans="56:56">
      <c r="BD1979" s="363"/>
    </row>
    <row r="1980" spans="56:56">
      <c r="BD1980" s="363"/>
    </row>
    <row r="1981" spans="56:56">
      <c r="BD1981" s="363"/>
    </row>
    <row r="1982" spans="56:56">
      <c r="BD1982" s="363"/>
    </row>
    <row r="1983" spans="56:56">
      <c r="BD1983" s="363"/>
    </row>
    <row r="1984" spans="56:56">
      <c r="BD1984" s="363"/>
    </row>
    <row r="1985" spans="56:56">
      <c r="BD1985" s="363"/>
    </row>
    <row r="1986" spans="56:56">
      <c r="BD1986" s="363"/>
    </row>
    <row r="1987" spans="56:56">
      <c r="BD1987" s="363"/>
    </row>
    <row r="1988" spans="56:56">
      <c r="BD1988" s="363"/>
    </row>
    <row r="1989" spans="56:56">
      <c r="BD1989" s="363"/>
    </row>
    <row r="1990" spans="56:56">
      <c r="BD1990" s="363"/>
    </row>
    <row r="1991" spans="56:56">
      <c r="BD1991" s="363"/>
    </row>
    <row r="1992" spans="56:56">
      <c r="BD1992" s="363"/>
    </row>
    <row r="1993" spans="56:56">
      <c r="BD1993" s="363"/>
    </row>
    <row r="1994" spans="56:56">
      <c r="BD1994" s="363"/>
    </row>
    <row r="1995" spans="56:56">
      <c r="BD1995" s="363"/>
    </row>
    <row r="1996" spans="56:56">
      <c r="BD1996" s="363"/>
    </row>
    <row r="1997" spans="56:56">
      <c r="BD1997" s="363"/>
    </row>
    <row r="1998" spans="56:56">
      <c r="BD1998" s="363"/>
    </row>
    <row r="1999" spans="56:56">
      <c r="BD1999" s="363"/>
    </row>
    <row r="2000" spans="56:56">
      <c r="BD2000" s="363"/>
    </row>
    <row r="2001" spans="56:56">
      <c r="BD2001" s="363"/>
    </row>
    <row r="2002" spans="56:56">
      <c r="BD2002" s="363"/>
    </row>
    <row r="2003" spans="56:56">
      <c r="BD2003" s="363"/>
    </row>
    <row r="2004" spans="56:56">
      <c r="BD2004" s="363"/>
    </row>
    <row r="2005" spans="56:56">
      <c r="BD2005" s="363"/>
    </row>
    <row r="2006" spans="56:56">
      <c r="BD2006" s="363"/>
    </row>
    <row r="2007" spans="56:56">
      <c r="BD2007" s="363"/>
    </row>
    <row r="2008" spans="56:56">
      <c r="BD2008" s="363"/>
    </row>
    <row r="2009" spans="56:56">
      <c r="BD2009" s="363"/>
    </row>
    <row r="2010" spans="56:56">
      <c r="BD2010" s="363"/>
    </row>
    <row r="2011" spans="56:56">
      <c r="BD2011" s="363"/>
    </row>
    <row r="2012" spans="56:56">
      <c r="BD2012" s="363"/>
    </row>
    <row r="2013" spans="56:56">
      <c r="BD2013" s="363"/>
    </row>
    <row r="2014" spans="56:56">
      <c r="BD2014" s="363"/>
    </row>
    <row r="2015" spans="56:56">
      <c r="BD2015" s="363"/>
    </row>
    <row r="2016" spans="56:56">
      <c r="BD2016" s="363"/>
    </row>
    <row r="2017" spans="56:56">
      <c r="BD2017" s="363"/>
    </row>
    <row r="2018" spans="56:56">
      <c r="BD2018" s="363"/>
    </row>
    <row r="2019" spans="56:56">
      <c r="BD2019" s="363"/>
    </row>
    <row r="2020" spans="56:56">
      <c r="BD2020" s="363"/>
    </row>
    <row r="2021" spans="56:56">
      <c r="BD2021" s="363"/>
    </row>
    <row r="2022" spans="56:56">
      <c r="BD2022" s="363"/>
    </row>
    <row r="2023" spans="56:56">
      <c r="BD2023" s="363"/>
    </row>
    <row r="2024" spans="56:56">
      <c r="BD2024" s="363"/>
    </row>
    <row r="2025" spans="56:56">
      <c r="BD2025" s="363"/>
    </row>
    <row r="2026" spans="56:56">
      <c r="BD2026" s="363"/>
    </row>
    <row r="2027" spans="56:56">
      <c r="BD2027" s="363"/>
    </row>
    <row r="2028" spans="56:56">
      <c r="BD2028" s="363"/>
    </row>
    <row r="2029" spans="56:56">
      <c r="BD2029" s="363"/>
    </row>
    <row r="2030" spans="56:56">
      <c r="BD2030" s="363"/>
    </row>
    <row r="2031" spans="56:56">
      <c r="BD2031" s="363"/>
    </row>
    <row r="2032" spans="56:56">
      <c r="BD2032" s="363"/>
    </row>
    <row r="2033" spans="56:56">
      <c r="BD2033" s="363"/>
    </row>
    <row r="2034" spans="56:56">
      <c r="BD2034" s="363"/>
    </row>
    <row r="2035" spans="56:56">
      <c r="BD2035" s="363"/>
    </row>
    <row r="2036" spans="56:56">
      <c r="BD2036" s="363"/>
    </row>
    <row r="2037" spans="56:56">
      <c r="BD2037" s="363"/>
    </row>
    <row r="2038" spans="56:56">
      <c r="BD2038" s="363"/>
    </row>
    <row r="2039" spans="56:56">
      <c r="BD2039" s="363"/>
    </row>
    <row r="2040" spans="56:56">
      <c r="BD2040" s="363"/>
    </row>
    <row r="2041" spans="56:56">
      <c r="BD2041" s="363"/>
    </row>
    <row r="2042" spans="56:56">
      <c r="BD2042" s="363"/>
    </row>
    <row r="2043" spans="56:56">
      <c r="BD2043" s="363"/>
    </row>
    <row r="2044" spans="56:56">
      <c r="BD2044" s="363"/>
    </row>
    <row r="2045" spans="56:56">
      <c r="BD2045" s="363"/>
    </row>
    <row r="2046" spans="56:56">
      <c r="BD2046" s="363"/>
    </row>
    <row r="2047" spans="56:56">
      <c r="BD2047" s="363"/>
    </row>
    <row r="2048" spans="56:56">
      <c r="BD2048" s="363"/>
    </row>
    <row r="2049" spans="56:56">
      <c r="BD2049" s="363"/>
    </row>
    <row r="2050" spans="56:56">
      <c r="BD2050" s="363"/>
    </row>
    <row r="2051" spans="56:56">
      <c r="BD2051" s="363"/>
    </row>
    <row r="2052" spans="56:56">
      <c r="BD2052" s="363"/>
    </row>
    <row r="2053" spans="56:56">
      <c r="BD2053" s="363"/>
    </row>
    <row r="2054" spans="56:56">
      <c r="BD2054" s="363"/>
    </row>
    <row r="2055" spans="56:56">
      <c r="BD2055" s="363"/>
    </row>
    <row r="2056" spans="56:56">
      <c r="BD2056" s="363"/>
    </row>
    <row r="2057" spans="56:56">
      <c r="BD2057" s="363"/>
    </row>
    <row r="2058" spans="56:56">
      <c r="BD2058" s="363"/>
    </row>
    <row r="2059" spans="56:56">
      <c r="BD2059" s="363"/>
    </row>
    <row r="2060" spans="56:56">
      <c r="BD2060" s="363"/>
    </row>
    <row r="2061" spans="56:56">
      <c r="BD2061" s="363"/>
    </row>
    <row r="2062" spans="56:56">
      <c r="BD2062" s="363"/>
    </row>
    <row r="2063" spans="56:56">
      <c r="BD2063" s="363"/>
    </row>
    <row r="2064" spans="56:56">
      <c r="BD2064" s="363"/>
    </row>
    <row r="2065" spans="56:56">
      <c r="BD2065" s="363"/>
    </row>
    <row r="2066" spans="56:56">
      <c r="BD2066" s="363"/>
    </row>
    <row r="2067" spans="56:56">
      <c r="BD2067" s="363"/>
    </row>
    <row r="2068" spans="56:56">
      <c r="BD2068" s="363"/>
    </row>
    <row r="2069" spans="56:56">
      <c r="BD2069" s="363"/>
    </row>
    <row r="2070" spans="56:56">
      <c r="BD2070" s="363"/>
    </row>
    <row r="2071" spans="56:56">
      <c r="BD2071" s="363"/>
    </row>
    <row r="2072" spans="56:56">
      <c r="BD2072" s="363"/>
    </row>
    <row r="2073" spans="56:56">
      <c r="BD2073" s="363"/>
    </row>
    <row r="2074" spans="56:56">
      <c r="BD2074" s="363"/>
    </row>
    <row r="2075" spans="56:56">
      <c r="BD2075" s="363"/>
    </row>
    <row r="2076" spans="56:56">
      <c r="BD2076" s="363"/>
    </row>
    <row r="2077" spans="56:56">
      <c r="BD2077" s="363"/>
    </row>
    <row r="2078" spans="56:56">
      <c r="BD2078" s="363"/>
    </row>
    <row r="2079" spans="56:56">
      <c r="BD2079" s="363"/>
    </row>
    <row r="2080" spans="56:56">
      <c r="BD2080" s="363"/>
    </row>
    <row r="2081" spans="56:56">
      <c r="BD2081" s="363"/>
    </row>
    <row r="2082" spans="56:56">
      <c r="BD2082" s="363"/>
    </row>
    <row r="2083" spans="56:56">
      <c r="BD2083" s="363"/>
    </row>
    <row r="2084" spans="56:56">
      <c r="BD2084" s="363"/>
    </row>
    <row r="2085" spans="56:56">
      <c r="BD2085" s="363"/>
    </row>
    <row r="2086" spans="56:56">
      <c r="BD2086" s="363"/>
    </row>
    <row r="2087" spans="56:56">
      <c r="BD2087" s="363"/>
    </row>
    <row r="2088" spans="56:56">
      <c r="BD2088" s="363"/>
    </row>
    <row r="2089" spans="56:56">
      <c r="BD2089" s="363"/>
    </row>
    <row r="2090" spans="56:56">
      <c r="BD2090" s="363"/>
    </row>
    <row r="2091" spans="56:56">
      <c r="BD2091" s="363"/>
    </row>
    <row r="2092" spans="56:56">
      <c r="BD2092" s="363"/>
    </row>
    <row r="2093" spans="56:56">
      <c r="BD2093" s="363"/>
    </row>
    <row r="2094" spans="56:56">
      <c r="BD2094" s="363"/>
    </row>
    <row r="2095" spans="56:56">
      <c r="BD2095" s="363"/>
    </row>
    <row r="2096" spans="56:56">
      <c r="BD2096" s="363"/>
    </row>
    <row r="2097" spans="56:56">
      <c r="BD2097" s="363"/>
    </row>
    <row r="2098" spans="56:56">
      <c r="BD2098" s="363"/>
    </row>
    <row r="2099" spans="56:56">
      <c r="BD2099" s="363"/>
    </row>
    <row r="2100" spans="56:56">
      <c r="BD2100" s="363"/>
    </row>
    <row r="2101" spans="56:56">
      <c r="BD2101" s="363"/>
    </row>
    <row r="2102" spans="56:56">
      <c r="BD2102" s="363"/>
    </row>
    <row r="2103" spans="56:56">
      <c r="BD2103" s="363"/>
    </row>
    <row r="2104" spans="56:56">
      <c r="BD2104" s="363"/>
    </row>
    <row r="2105" spans="56:56">
      <c r="BD2105" s="363"/>
    </row>
    <row r="2106" spans="56:56">
      <c r="BD2106" s="363"/>
    </row>
    <row r="2107" spans="56:56">
      <c r="BD2107" s="363"/>
    </row>
    <row r="2108" spans="56:56">
      <c r="BD2108" s="363"/>
    </row>
    <row r="2109" spans="56:56">
      <c r="BD2109" s="363"/>
    </row>
    <row r="2110" spans="56:56">
      <c r="BD2110" s="363"/>
    </row>
    <row r="2111" spans="56:56">
      <c r="BD2111" s="363"/>
    </row>
    <row r="2112" spans="56:56">
      <c r="BD2112" s="363"/>
    </row>
    <row r="2113" spans="56:56">
      <c r="BD2113" s="363"/>
    </row>
    <row r="2114" spans="56:56">
      <c r="BD2114" s="363"/>
    </row>
    <row r="2115" spans="56:56">
      <c r="BD2115" s="363"/>
    </row>
    <row r="2116" spans="56:56">
      <c r="BD2116" s="363"/>
    </row>
    <row r="2117" spans="56:56">
      <c r="BD2117" s="363"/>
    </row>
    <row r="2118" spans="56:56">
      <c r="BD2118" s="363"/>
    </row>
    <row r="2119" spans="56:56">
      <c r="BD2119" s="363"/>
    </row>
    <row r="2120" spans="56:56">
      <c r="BD2120" s="363"/>
    </row>
    <row r="2121" spans="56:56">
      <c r="BD2121" s="363"/>
    </row>
    <row r="2122" spans="56:56">
      <c r="BD2122" s="363"/>
    </row>
    <row r="2123" spans="56:56">
      <c r="BD2123" s="363"/>
    </row>
    <row r="2124" spans="56:56">
      <c r="BD2124" s="363"/>
    </row>
    <row r="2125" spans="56:56">
      <c r="BD2125" s="363"/>
    </row>
    <row r="2126" spans="56:56">
      <c r="BD2126" s="363"/>
    </row>
    <row r="2127" spans="56:56">
      <c r="BD2127" s="363"/>
    </row>
    <row r="2128" spans="56:56">
      <c r="BD2128" s="363"/>
    </row>
    <row r="2129" spans="56:56">
      <c r="BD2129" s="363"/>
    </row>
    <row r="2130" spans="56:56">
      <c r="BD2130" s="363"/>
    </row>
    <row r="2131" spans="56:56">
      <c r="BD2131" s="363"/>
    </row>
    <row r="2132" spans="56:56">
      <c r="BD2132" s="363"/>
    </row>
    <row r="2133" spans="56:56">
      <c r="BD2133" s="363"/>
    </row>
    <row r="2134" spans="56:56">
      <c r="BD2134" s="363"/>
    </row>
    <row r="2135" spans="56:56">
      <c r="BD2135" s="363"/>
    </row>
    <row r="2136" spans="56:56">
      <c r="BD2136" s="363"/>
    </row>
    <row r="2137" spans="56:56">
      <c r="BD2137" s="363"/>
    </row>
    <row r="2138" spans="56:56">
      <c r="BD2138" s="363"/>
    </row>
    <row r="2139" spans="56:56">
      <c r="BD2139" s="363"/>
    </row>
    <row r="2140" spans="56:56">
      <c r="BD2140" s="363"/>
    </row>
    <row r="2141" spans="56:56">
      <c r="BD2141" s="363"/>
    </row>
    <row r="2142" spans="56:56">
      <c r="BD2142" s="363"/>
    </row>
    <row r="2143" spans="56:56">
      <c r="BD2143" s="363"/>
    </row>
    <row r="2144" spans="56:56">
      <c r="BD2144" s="363"/>
    </row>
    <row r="2145" spans="56:56">
      <c r="BD2145" s="363"/>
    </row>
    <row r="2146" spans="56:56">
      <c r="BD2146" s="363"/>
    </row>
    <row r="2147" spans="56:56">
      <c r="BD2147" s="363"/>
    </row>
    <row r="2148" spans="56:56">
      <c r="BD2148" s="363"/>
    </row>
    <row r="2149" spans="56:56">
      <c r="BD2149" s="363"/>
    </row>
    <row r="2150" spans="56:56">
      <c r="BD2150" s="363"/>
    </row>
    <row r="2151" spans="56:56">
      <c r="BD2151" s="363"/>
    </row>
    <row r="2152" spans="56:56">
      <c r="BD2152" s="363"/>
    </row>
    <row r="2153" spans="56:56">
      <c r="BD2153" s="363"/>
    </row>
    <row r="2154" spans="56:56">
      <c r="BD2154" s="363"/>
    </row>
    <row r="2155" spans="56:56">
      <c r="BD2155" s="363"/>
    </row>
    <row r="2156" spans="56:56">
      <c r="BD2156" s="363"/>
    </row>
    <row r="2157" spans="56:56">
      <c r="BD2157" s="363"/>
    </row>
    <row r="2158" spans="56:56">
      <c r="BD2158" s="363"/>
    </row>
    <row r="2159" spans="56:56">
      <c r="BD2159" s="363"/>
    </row>
    <row r="2160" spans="56:56">
      <c r="BD2160" s="363"/>
    </row>
    <row r="2161" spans="56:56">
      <c r="BD2161" s="363"/>
    </row>
    <row r="2162" spans="56:56">
      <c r="BD2162" s="363"/>
    </row>
    <row r="2163" spans="56:56">
      <c r="BD2163" s="363"/>
    </row>
    <row r="2164" spans="56:56">
      <c r="BD2164" s="363"/>
    </row>
    <row r="2165" spans="56:56">
      <c r="BD2165" s="363"/>
    </row>
    <row r="2166" spans="56:56">
      <c r="BD2166" s="363"/>
    </row>
    <row r="2167" spans="56:56">
      <c r="BD2167" s="363"/>
    </row>
    <row r="2168" spans="56:56">
      <c r="BD2168" s="363"/>
    </row>
    <row r="2169" spans="56:56">
      <c r="BD2169" s="363"/>
    </row>
    <row r="2170" spans="56:56">
      <c r="BD2170" s="363"/>
    </row>
    <row r="2171" spans="56:56">
      <c r="BD2171" s="363"/>
    </row>
    <row r="2172" spans="56:56">
      <c r="BD2172" s="363"/>
    </row>
    <row r="2173" spans="56:56">
      <c r="BD2173" s="363"/>
    </row>
    <row r="2174" spans="56:56">
      <c r="BD2174" s="363"/>
    </row>
    <row r="2175" spans="56:56">
      <c r="BD2175" s="363"/>
    </row>
    <row r="2176" spans="56:56">
      <c r="BD2176" s="363"/>
    </row>
    <row r="2177" spans="56:56">
      <c r="BD2177" s="363"/>
    </row>
    <row r="2178" spans="56:56">
      <c r="BD2178" s="363"/>
    </row>
    <row r="2179" spans="56:56">
      <c r="BD2179" s="363"/>
    </row>
    <row r="2180" spans="56:56">
      <c r="BD2180" s="363"/>
    </row>
    <row r="2181" spans="56:56">
      <c r="BD2181" s="363"/>
    </row>
    <row r="2182" spans="56:56">
      <c r="BD2182" s="363"/>
    </row>
    <row r="2183" spans="56:56">
      <c r="BD2183" s="363"/>
    </row>
    <row r="2184" spans="56:56">
      <c r="BD2184" s="363"/>
    </row>
    <row r="2185" spans="56:56">
      <c r="BD2185" s="363"/>
    </row>
    <row r="2186" spans="56:56">
      <c r="BD2186" s="363"/>
    </row>
    <row r="2187" spans="56:56">
      <c r="BD2187" s="363"/>
    </row>
    <row r="2188" spans="56:56">
      <c r="BD2188" s="363"/>
    </row>
    <row r="2189" spans="56:56">
      <c r="BD2189" s="363"/>
    </row>
    <row r="2190" spans="56:56">
      <c r="BD2190" s="363"/>
    </row>
    <row r="2191" spans="56:56">
      <c r="BD2191" s="363"/>
    </row>
    <row r="2192" spans="56:56">
      <c r="BD2192" s="363"/>
    </row>
    <row r="2193" spans="56:56">
      <c r="BD2193" s="363"/>
    </row>
    <row r="2194" spans="56:56">
      <c r="BD2194" s="363"/>
    </row>
    <row r="2195" spans="56:56">
      <c r="BD2195" s="363"/>
    </row>
    <row r="2196" spans="56:56">
      <c r="BD2196" s="363"/>
    </row>
    <row r="2197" spans="56:56">
      <c r="BD2197" s="363"/>
    </row>
    <row r="2198" spans="56:56">
      <c r="BD2198" s="363"/>
    </row>
    <row r="2199" spans="56:56">
      <c r="BD2199" s="363"/>
    </row>
    <row r="2200" spans="56:56">
      <c r="BD2200" s="363"/>
    </row>
    <row r="2201" spans="56:56">
      <c r="BD2201" s="363"/>
    </row>
    <row r="2202" spans="56:56">
      <c r="BD2202" s="363"/>
    </row>
    <row r="2203" spans="56:56">
      <c r="BD2203" s="363"/>
    </row>
    <row r="2204" spans="56:56">
      <c r="BD2204" s="363"/>
    </row>
    <row r="2205" spans="56:56">
      <c r="BD2205" s="363"/>
    </row>
    <row r="2206" spans="56:56">
      <c r="BD2206" s="363"/>
    </row>
    <row r="2207" spans="56:56">
      <c r="BD2207" s="363"/>
    </row>
    <row r="2208" spans="56:56">
      <c r="BD2208" s="363"/>
    </row>
    <row r="2209" spans="56:56">
      <c r="BD2209" s="363"/>
    </row>
    <row r="2210" spans="56:56">
      <c r="BD2210" s="363"/>
    </row>
    <row r="2211" spans="56:56">
      <c r="BD2211" s="363"/>
    </row>
    <row r="2212" spans="56:56">
      <c r="BD2212" s="363"/>
    </row>
    <row r="2213" spans="56:56">
      <c r="BD2213" s="363"/>
    </row>
    <row r="2214" spans="56:56">
      <c r="BD2214" s="363"/>
    </row>
    <row r="2215" spans="56:56">
      <c r="BD2215" s="363"/>
    </row>
    <row r="2216" spans="56:56">
      <c r="BD2216" s="363"/>
    </row>
    <row r="2217" spans="56:56">
      <c r="BD2217" s="363"/>
    </row>
    <row r="2218" spans="56:56">
      <c r="BD2218" s="363"/>
    </row>
    <row r="2219" spans="56:56">
      <c r="BD2219" s="363"/>
    </row>
    <row r="2220" spans="56:56">
      <c r="BD2220" s="363"/>
    </row>
    <row r="2221" spans="56:56">
      <c r="BD2221" s="363"/>
    </row>
    <row r="2222" spans="56:56">
      <c r="BD2222" s="363"/>
    </row>
    <row r="2223" spans="56:56">
      <c r="BD2223" s="363"/>
    </row>
    <row r="2224" spans="56:56">
      <c r="BD2224" s="363"/>
    </row>
    <row r="2225" spans="56:56">
      <c r="BD2225" s="363"/>
    </row>
    <row r="2226" spans="56:56">
      <c r="BD2226" s="363"/>
    </row>
    <row r="2227" spans="56:56">
      <c r="BD2227" s="363"/>
    </row>
    <row r="2228" spans="56:56">
      <c r="BD2228" s="363"/>
    </row>
    <row r="2229" spans="56:56">
      <c r="BD2229" s="363"/>
    </row>
    <row r="2230" spans="56:56">
      <c r="BD2230" s="363"/>
    </row>
    <row r="2231" spans="56:56">
      <c r="BD2231" s="363"/>
    </row>
    <row r="2232" spans="56:56">
      <c r="BD2232" s="363"/>
    </row>
    <row r="2233" spans="56:56">
      <c r="BD2233" s="363"/>
    </row>
    <row r="2234" spans="56:56">
      <c r="BD2234" s="363"/>
    </row>
    <row r="2235" spans="56:56">
      <c r="BD2235" s="363"/>
    </row>
    <row r="2236" spans="56:56">
      <c r="BD2236" s="363"/>
    </row>
    <row r="2237" spans="56:56">
      <c r="BD2237" s="363"/>
    </row>
    <row r="2238" spans="56:56">
      <c r="BD2238" s="363"/>
    </row>
    <row r="2239" spans="56:56">
      <c r="BD2239" s="363"/>
    </row>
    <row r="2240" spans="56:56">
      <c r="BD2240" s="363"/>
    </row>
    <row r="2241" spans="56:56">
      <c r="BD2241" s="363"/>
    </row>
    <row r="2242" spans="56:56">
      <c r="BD2242" s="363"/>
    </row>
    <row r="2243" spans="56:56">
      <c r="BD2243" s="363"/>
    </row>
    <row r="2244" spans="56:56">
      <c r="BD2244" s="363"/>
    </row>
    <row r="2245" spans="56:56">
      <c r="BD2245" s="363"/>
    </row>
    <row r="2246" spans="56:56">
      <c r="BD2246" s="363"/>
    </row>
    <row r="2247" spans="56:56">
      <c r="BD2247" s="363"/>
    </row>
    <row r="2248" spans="56:56">
      <c r="BD2248" s="363"/>
    </row>
    <row r="2249" spans="56:56">
      <c r="BD2249" s="363"/>
    </row>
    <row r="2250" spans="56:56">
      <c r="BD2250" s="363"/>
    </row>
    <row r="2251" spans="56:56">
      <c r="BD2251" s="363"/>
    </row>
    <row r="2252" spans="56:56">
      <c r="BD2252" s="363"/>
    </row>
    <row r="2253" spans="56:56">
      <c r="BD2253" s="363"/>
    </row>
    <row r="2254" spans="56:56">
      <c r="BD2254" s="363"/>
    </row>
    <row r="2255" spans="56:56">
      <c r="BD2255" s="363"/>
    </row>
    <row r="2256" spans="56:56">
      <c r="BD2256" s="363"/>
    </row>
    <row r="2257" spans="56:56">
      <c r="BD2257" s="363"/>
    </row>
    <row r="2258" spans="56:56">
      <c r="BD2258" s="363"/>
    </row>
    <row r="2259" spans="56:56">
      <c r="BD2259" s="363"/>
    </row>
    <row r="2260" spans="56:56">
      <c r="BD2260" s="363"/>
    </row>
    <row r="2261" spans="56:56">
      <c r="BD2261" s="363"/>
    </row>
    <row r="2262" spans="56:56">
      <c r="BD2262" s="363"/>
    </row>
    <row r="2263" spans="56:56">
      <c r="BD2263" s="363"/>
    </row>
    <row r="2264" spans="56:56">
      <c r="BD2264" s="363"/>
    </row>
    <row r="2265" spans="56:56">
      <c r="BD2265" s="363"/>
    </row>
    <row r="2266" spans="56:56">
      <c r="BD2266" s="363"/>
    </row>
    <row r="2267" spans="56:56">
      <c r="BD2267" s="363"/>
    </row>
    <row r="2268" spans="56:56">
      <c r="BD2268" s="363"/>
    </row>
    <row r="2269" spans="56:56">
      <c r="BD2269" s="363"/>
    </row>
    <row r="2270" spans="56:56">
      <c r="BD2270" s="363"/>
    </row>
    <row r="2271" spans="56:56">
      <c r="BD2271" s="363"/>
    </row>
    <row r="2272" spans="56:56">
      <c r="BD2272" s="363"/>
    </row>
    <row r="2273" spans="56:56">
      <c r="BD2273" s="363"/>
    </row>
    <row r="2274" spans="56:56">
      <c r="BD2274" s="363"/>
    </row>
    <row r="2275" spans="56:56">
      <c r="BD2275" s="363"/>
    </row>
    <row r="2276" spans="56:56">
      <c r="BD2276" s="363"/>
    </row>
    <row r="2277" spans="56:56">
      <c r="BD2277" s="363"/>
    </row>
    <row r="2278" spans="56:56">
      <c r="BD2278" s="363"/>
    </row>
    <row r="2279" spans="56:56">
      <c r="BD2279" s="363"/>
    </row>
    <row r="2280" spans="56:56">
      <c r="BD2280" s="363"/>
    </row>
    <row r="2281" spans="56:56">
      <c r="BD2281" s="363"/>
    </row>
    <row r="2282" spans="56:56">
      <c r="BD2282" s="363"/>
    </row>
    <row r="2283" spans="56:56">
      <c r="BD2283" s="363"/>
    </row>
    <row r="2284" spans="56:56">
      <c r="BD2284" s="363"/>
    </row>
    <row r="2285" spans="56:56">
      <c r="BD2285" s="363"/>
    </row>
    <row r="2286" spans="56:56">
      <c r="BD2286" s="363"/>
    </row>
    <row r="2287" spans="56:56">
      <c r="BD2287" s="363"/>
    </row>
    <row r="2288" spans="56:56">
      <c r="BD2288" s="363"/>
    </row>
    <row r="2289" spans="56:56">
      <c r="BD2289" s="363"/>
    </row>
    <row r="2290" spans="56:56">
      <c r="BD2290" s="363"/>
    </row>
    <row r="2291" spans="56:56">
      <c r="BD2291" s="363"/>
    </row>
    <row r="2292" spans="56:56">
      <c r="BD2292" s="363"/>
    </row>
    <row r="2293" spans="56:56">
      <c r="BD2293" s="363"/>
    </row>
    <row r="2294" spans="56:56">
      <c r="BD2294" s="363"/>
    </row>
    <row r="2295" spans="56:56">
      <c r="BD2295" s="363"/>
    </row>
    <row r="2296" spans="56:56">
      <c r="BD2296" s="363"/>
    </row>
    <row r="2297" spans="56:56">
      <c r="BD2297" s="363"/>
    </row>
    <row r="2298" spans="56:56">
      <c r="BD2298" s="363"/>
    </row>
    <row r="2299" spans="56:56">
      <c r="BD2299" s="363"/>
    </row>
    <row r="2300" spans="56:56">
      <c r="BD2300" s="363"/>
    </row>
    <row r="2301" spans="56:56">
      <c r="BD2301" s="363"/>
    </row>
    <row r="2302" spans="56:56">
      <c r="BD2302" s="363"/>
    </row>
    <row r="2303" spans="56:56">
      <c r="BD2303" s="363"/>
    </row>
    <row r="2304" spans="56:56">
      <c r="BD2304" s="363"/>
    </row>
    <row r="2305" spans="56:56">
      <c r="BD2305" s="363"/>
    </row>
    <row r="2306" spans="56:56">
      <c r="BD2306" s="363"/>
    </row>
    <row r="2307" spans="56:56">
      <c r="BD2307" s="363"/>
    </row>
    <row r="2308" spans="56:56">
      <c r="BD2308" s="363"/>
    </row>
    <row r="2309" spans="56:56">
      <c r="BD2309" s="363"/>
    </row>
    <row r="2310" spans="56:56">
      <c r="BD2310" s="363"/>
    </row>
    <row r="2311" spans="56:56">
      <c r="BD2311" s="363"/>
    </row>
    <row r="2312" spans="56:56">
      <c r="BD2312" s="363"/>
    </row>
    <row r="2313" spans="56:56">
      <c r="BD2313" s="363"/>
    </row>
    <row r="2314" spans="56:56">
      <c r="BD2314" s="363"/>
    </row>
    <row r="2315" spans="56:56">
      <c r="BD2315" s="363"/>
    </row>
    <row r="2316" spans="56:56">
      <c r="BD2316" s="363"/>
    </row>
    <row r="2317" spans="56:56">
      <c r="BD2317" s="363"/>
    </row>
    <row r="2318" spans="56:56">
      <c r="BD2318" s="363"/>
    </row>
    <row r="2319" spans="56:56">
      <c r="BD2319" s="363"/>
    </row>
    <row r="2320" spans="56:56">
      <c r="BD2320" s="363"/>
    </row>
    <row r="2321" spans="56:56">
      <c r="BD2321" s="363"/>
    </row>
    <row r="2322" spans="56:56">
      <c r="BD2322" s="363"/>
    </row>
    <row r="2323" spans="56:56">
      <c r="BD2323" s="363"/>
    </row>
    <row r="2324" spans="56:56">
      <c r="BD2324" s="363"/>
    </row>
    <row r="2325" spans="56:56">
      <c r="BD2325" s="363"/>
    </row>
    <row r="2326" spans="56:56">
      <c r="BD2326" s="363"/>
    </row>
    <row r="2327" spans="56:56">
      <c r="BD2327" s="363"/>
    </row>
    <row r="2328" spans="56:56">
      <c r="BD2328" s="363"/>
    </row>
    <row r="2329" spans="56:56">
      <c r="BD2329" s="363"/>
    </row>
    <row r="2330" spans="56:56">
      <c r="BD2330" s="363"/>
    </row>
    <row r="2331" spans="56:56">
      <c r="BD2331" s="363"/>
    </row>
    <row r="2332" spans="56:56">
      <c r="BD2332" s="363"/>
    </row>
    <row r="2333" spans="56:56">
      <c r="BD2333" s="363"/>
    </row>
    <row r="2334" spans="56:56">
      <c r="BD2334" s="363"/>
    </row>
    <row r="2335" spans="56:56">
      <c r="BD2335" s="363"/>
    </row>
    <row r="2336" spans="56:56">
      <c r="BD2336" s="363"/>
    </row>
    <row r="2337" spans="56:56">
      <c r="BD2337" s="363"/>
    </row>
    <row r="2338" spans="56:56">
      <c r="BD2338" s="363"/>
    </row>
    <row r="2339" spans="56:56">
      <c r="BD2339" s="363"/>
    </row>
    <row r="2340" spans="56:56">
      <c r="BD2340" s="363"/>
    </row>
    <row r="2341" spans="56:56">
      <c r="BD2341" s="363"/>
    </row>
    <row r="2342" spans="56:56">
      <c r="BD2342" s="363"/>
    </row>
    <row r="2343" spans="56:56">
      <c r="BD2343" s="363"/>
    </row>
    <row r="2344" spans="56:56">
      <c r="BD2344" s="363"/>
    </row>
    <row r="2345" spans="56:56">
      <c r="BD2345" s="363"/>
    </row>
    <row r="2346" spans="56:56">
      <c r="BD2346" s="363"/>
    </row>
    <row r="2347" spans="56:56">
      <c r="BD2347" s="363"/>
    </row>
    <row r="2348" spans="56:56">
      <c r="BD2348" s="363"/>
    </row>
    <row r="2349" spans="56:56">
      <c r="BD2349" s="363"/>
    </row>
    <row r="2350" spans="56:56">
      <c r="BD2350" s="363"/>
    </row>
    <row r="2351" spans="56:56">
      <c r="BD2351" s="363"/>
    </row>
    <row r="2352" spans="56:56">
      <c r="BD2352" s="363"/>
    </row>
    <row r="2353" spans="56:56">
      <c r="BD2353" s="363"/>
    </row>
    <row r="2354" spans="56:56">
      <c r="BD2354" s="363"/>
    </row>
    <row r="2355" spans="56:56">
      <c r="BD2355" s="363"/>
    </row>
    <row r="2356" spans="56:56">
      <c r="BD2356" s="363"/>
    </row>
    <row r="2357" spans="56:56">
      <c r="BD2357" s="363"/>
    </row>
    <row r="2358" spans="56:56">
      <c r="BD2358" s="363"/>
    </row>
    <row r="2359" spans="56:56">
      <c r="BD2359" s="363"/>
    </row>
    <row r="2360" spans="56:56">
      <c r="BD2360" s="363"/>
    </row>
    <row r="2361" spans="56:56">
      <c r="BD2361" s="363"/>
    </row>
    <row r="2362" spans="56:56">
      <c r="BD2362" s="363"/>
    </row>
    <row r="2363" spans="56:56">
      <c r="BD2363" s="363"/>
    </row>
    <row r="2364" spans="56:56">
      <c r="BD2364" s="363"/>
    </row>
    <row r="2365" spans="56:56">
      <c r="BD2365" s="363"/>
    </row>
    <row r="2366" spans="56:56">
      <c r="BD2366" s="363"/>
    </row>
    <row r="2367" spans="56:56">
      <c r="BD2367" s="363"/>
    </row>
    <row r="2368" spans="56:56">
      <c r="BD2368" s="363"/>
    </row>
    <row r="2369" spans="56:56">
      <c r="BD2369" s="363"/>
    </row>
    <row r="2370" spans="56:56">
      <c r="BD2370" s="363"/>
    </row>
    <row r="2371" spans="56:56">
      <c r="BD2371" s="363"/>
    </row>
    <row r="2372" spans="56:56">
      <c r="BD2372" s="363"/>
    </row>
    <row r="2373" spans="56:56">
      <c r="BD2373" s="363"/>
    </row>
    <row r="2374" spans="56:56">
      <c r="BD2374" s="363"/>
    </row>
    <row r="2375" spans="56:56">
      <c r="BD2375" s="363"/>
    </row>
    <row r="2376" spans="56:56">
      <c r="BD2376" s="363"/>
    </row>
    <row r="2377" spans="56:56">
      <c r="BD2377" s="363"/>
    </row>
    <row r="2378" spans="56:56">
      <c r="BD2378" s="363"/>
    </row>
    <row r="2379" spans="56:56">
      <c r="BD2379" s="363"/>
    </row>
    <row r="2380" spans="56:56">
      <c r="BD2380" s="363"/>
    </row>
    <row r="2381" spans="56:56">
      <c r="BD2381" s="363"/>
    </row>
    <row r="2382" spans="56:56">
      <c r="BD2382" s="363"/>
    </row>
    <row r="2383" spans="56:56">
      <c r="BD2383" s="363"/>
    </row>
    <row r="2384" spans="56:56">
      <c r="BD2384" s="363"/>
    </row>
    <row r="2385" spans="56:56">
      <c r="BD2385" s="363"/>
    </row>
    <row r="2386" spans="56:56">
      <c r="BD2386" s="363"/>
    </row>
    <row r="2387" spans="56:56">
      <c r="BD2387" s="363"/>
    </row>
    <row r="2388" spans="56:56">
      <c r="BD2388" s="363"/>
    </row>
    <row r="2389" spans="56:56">
      <c r="BD2389" s="363"/>
    </row>
    <row r="2390" spans="56:56">
      <c r="BD2390" s="363"/>
    </row>
    <row r="2391" spans="56:56">
      <c r="BD2391" s="363"/>
    </row>
    <row r="2392" spans="56:56">
      <c r="BD2392" s="363"/>
    </row>
    <row r="2393" spans="56:56">
      <c r="BD2393" s="363"/>
    </row>
    <row r="2394" spans="56:56">
      <c r="BD2394" s="363"/>
    </row>
    <row r="2395" spans="56:56">
      <c r="BD2395" s="363"/>
    </row>
    <row r="2396" spans="56:56">
      <c r="BD2396" s="363"/>
    </row>
    <row r="2397" spans="56:56">
      <c r="BD2397" s="363"/>
    </row>
    <row r="2398" spans="56:56">
      <c r="BD2398" s="363"/>
    </row>
    <row r="2399" spans="56:56">
      <c r="BD2399" s="363"/>
    </row>
    <row r="2400" spans="56:56">
      <c r="BD2400" s="363"/>
    </row>
    <row r="2401" spans="56:56">
      <c r="BD2401" s="363"/>
    </row>
    <row r="2402" spans="56:56">
      <c r="BD2402" s="363"/>
    </row>
    <row r="2403" spans="56:56">
      <c r="BD2403" s="363"/>
    </row>
    <row r="2404" spans="56:56">
      <c r="BD2404" s="363"/>
    </row>
    <row r="2405" spans="56:56">
      <c r="BD2405" s="363"/>
    </row>
    <row r="2406" spans="56:56">
      <c r="BD2406" s="363"/>
    </row>
    <row r="2407" spans="56:56">
      <c r="BD2407" s="363"/>
    </row>
    <row r="2408" spans="56:56">
      <c r="BD2408" s="363"/>
    </row>
    <row r="2409" spans="56:56">
      <c r="BD2409" s="363"/>
    </row>
    <row r="2410" spans="56:56">
      <c r="BD2410" s="363"/>
    </row>
    <row r="2411" spans="56:56">
      <c r="BD2411" s="363"/>
    </row>
    <row r="2412" spans="56:56">
      <c r="BD2412" s="363"/>
    </row>
    <row r="2413" spans="56:56">
      <c r="BD2413" s="363"/>
    </row>
    <row r="2414" spans="56:56">
      <c r="BD2414" s="363"/>
    </row>
    <row r="2415" spans="56:56">
      <c r="BD2415" s="363"/>
    </row>
    <row r="2416" spans="56:56">
      <c r="BD2416" s="363"/>
    </row>
    <row r="2417" spans="56:56">
      <c r="BD2417" s="363"/>
    </row>
    <row r="2418" spans="56:56">
      <c r="BD2418" s="363"/>
    </row>
    <row r="2419" spans="56:56">
      <c r="BD2419" s="363"/>
    </row>
    <row r="2420" spans="56:56">
      <c r="BD2420" s="363"/>
    </row>
    <row r="2421" spans="56:56">
      <c r="BD2421" s="363"/>
    </row>
    <row r="2422" spans="56:56">
      <c r="BD2422" s="363"/>
    </row>
    <row r="2423" spans="56:56">
      <c r="BD2423" s="363"/>
    </row>
    <row r="2424" spans="56:56">
      <c r="BD2424" s="363"/>
    </row>
    <row r="2425" spans="56:56">
      <c r="BD2425" s="363"/>
    </row>
    <row r="2426" spans="56:56">
      <c r="BD2426" s="363"/>
    </row>
    <row r="2427" spans="56:56">
      <c r="BD2427" s="363"/>
    </row>
    <row r="2428" spans="56:56">
      <c r="BD2428" s="363"/>
    </row>
    <row r="2429" spans="56:56">
      <c r="BD2429" s="363"/>
    </row>
    <row r="2430" spans="56:56">
      <c r="BD2430" s="363"/>
    </row>
    <row r="2431" spans="56:56">
      <c r="BD2431" s="363"/>
    </row>
    <row r="2432" spans="56:56">
      <c r="BD2432" s="363"/>
    </row>
    <row r="2433" spans="56:56">
      <c r="BD2433" s="363"/>
    </row>
    <row r="2434" spans="56:56">
      <c r="BD2434" s="363"/>
    </row>
    <row r="2435" spans="56:56">
      <c r="BD2435" s="363"/>
    </row>
    <row r="2436" spans="56:56">
      <c r="BD2436" s="363"/>
    </row>
    <row r="2437" spans="56:56">
      <c r="BD2437" s="363"/>
    </row>
    <row r="2438" spans="56:56">
      <c r="BD2438" s="363"/>
    </row>
    <row r="2439" spans="56:56">
      <c r="BD2439" s="363"/>
    </row>
    <row r="2440" spans="56:56">
      <c r="BD2440" s="363"/>
    </row>
    <row r="2441" spans="56:56">
      <c r="BD2441" s="363"/>
    </row>
    <row r="2442" spans="56:56">
      <c r="BD2442" s="363"/>
    </row>
    <row r="2443" spans="56:56">
      <c r="BD2443" s="363"/>
    </row>
    <row r="2444" spans="56:56">
      <c r="BD2444" s="363"/>
    </row>
    <row r="2445" spans="56:56">
      <c r="BD2445" s="363"/>
    </row>
    <row r="2446" spans="56:56">
      <c r="BD2446" s="363"/>
    </row>
    <row r="2447" spans="56:56">
      <c r="BD2447" s="363"/>
    </row>
    <row r="2448" spans="56:56">
      <c r="BD2448" s="363"/>
    </row>
    <row r="2449" spans="56:56">
      <c r="BD2449" s="363"/>
    </row>
    <row r="2450" spans="56:56">
      <c r="BD2450" s="363"/>
    </row>
    <row r="2451" spans="56:56">
      <c r="BD2451" s="363"/>
    </row>
    <row r="2452" spans="56:56">
      <c r="BD2452" s="363"/>
    </row>
    <row r="2453" spans="56:56">
      <c r="BD2453" s="363"/>
    </row>
    <row r="2454" spans="56:56">
      <c r="BD2454" s="363"/>
    </row>
    <row r="2455" spans="56:56">
      <c r="BD2455" s="363"/>
    </row>
    <row r="2456" spans="56:56">
      <c r="BD2456" s="363"/>
    </row>
    <row r="2457" spans="56:56">
      <c r="BD2457" s="363"/>
    </row>
    <row r="2458" spans="56:56">
      <c r="BD2458" s="363"/>
    </row>
    <row r="2459" spans="56:56">
      <c r="BD2459" s="363"/>
    </row>
    <row r="2460" spans="56:56">
      <c r="BD2460" s="363"/>
    </row>
    <row r="2461" spans="56:56">
      <c r="BD2461" s="363"/>
    </row>
    <row r="2462" spans="56:56">
      <c r="BD2462" s="363"/>
    </row>
    <row r="2463" spans="56:56">
      <c r="BD2463" s="363"/>
    </row>
    <row r="2464" spans="56:56">
      <c r="BD2464" s="363"/>
    </row>
    <row r="2465" spans="56:56">
      <c r="BD2465" s="363"/>
    </row>
    <row r="2466" spans="56:56">
      <c r="BD2466" s="363"/>
    </row>
    <row r="2467" spans="56:56">
      <c r="BD2467" s="363"/>
    </row>
    <row r="2468" spans="56:56">
      <c r="BD2468" s="363"/>
    </row>
    <row r="2469" spans="56:56">
      <c r="BD2469" s="363"/>
    </row>
    <row r="2470" spans="56:56">
      <c r="BD2470" s="363"/>
    </row>
    <row r="2471" spans="56:56">
      <c r="BD2471" s="363"/>
    </row>
    <row r="2472" spans="56:56">
      <c r="BD2472" s="363"/>
    </row>
    <row r="2473" spans="56:56">
      <c r="BD2473" s="363"/>
    </row>
    <row r="2474" spans="56:56">
      <c r="BD2474" s="363"/>
    </row>
    <row r="2475" spans="56:56">
      <c r="BD2475" s="363"/>
    </row>
    <row r="2476" spans="56:56">
      <c r="BD2476" s="363"/>
    </row>
    <row r="2477" spans="56:56">
      <c r="BD2477" s="363"/>
    </row>
    <row r="2478" spans="56:56">
      <c r="BD2478" s="363"/>
    </row>
    <row r="2479" spans="56:56">
      <c r="BD2479" s="363"/>
    </row>
    <row r="2480" spans="56:56">
      <c r="BD2480" s="363"/>
    </row>
    <row r="2481" spans="56:56">
      <c r="BD2481" s="363"/>
    </row>
    <row r="2482" spans="56:56">
      <c r="BD2482" s="363"/>
    </row>
    <row r="2483" spans="56:56">
      <c r="BD2483" s="363"/>
    </row>
    <row r="2484" spans="56:56">
      <c r="BD2484" s="363"/>
    </row>
    <row r="2485" spans="56:56">
      <c r="BD2485" s="363"/>
    </row>
    <row r="2486" spans="56:56">
      <c r="BD2486" s="363"/>
    </row>
    <row r="2487" spans="56:56">
      <c r="BD2487" s="363"/>
    </row>
    <row r="2488" spans="56:56">
      <c r="BD2488" s="363"/>
    </row>
    <row r="2489" spans="56:56">
      <c r="BD2489" s="363"/>
    </row>
    <row r="2490" spans="56:56">
      <c r="BD2490" s="363"/>
    </row>
    <row r="2491" spans="56:56">
      <c r="BD2491" s="363"/>
    </row>
    <row r="2492" spans="56:56">
      <c r="BD2492" s="363"/>
    </row>
    <row r="2493" spans="56:56">
      <c r="BD2493" s="363"/>
    </row>
    <row r="2494" spans="56:56">
      <c r="BD2494" s="363"/>
    </row>
    <row r="2495" spans="56:56">
      <c r="BD2495" s="363"/>
    </row>
    <row r="2496" spans="56:56">
      <c r="BD2496" s="363"/>
    </row>
    <row r="2497" spans="56:56">
      <c r="BD2497" s="363"/>
    </row>
    <row r="2498" spans="56:56">
      <c r="BD2498" s="363"/>
    </row>
    <row r="2499" spans="56:56">
      <c r="BD2499" s="363"/>
    </row>
    <row r="2500" spans="56:56">
      <c r="BD2500" s="363"/>
    </row>
    <row r="2501" spans="56:56">
      <c r="BD2501" s="363"/>
    </row>
    <row r="2502" spans="56:56">
      <c r="BD2502" s="363"/>
    </row>
    <row r="2503" spans="56:56">
      <c r="BD2503" s="363"/>
    </row>
    <row r="2504" spans="56:56">
      <c r="BD2504" s="363"/>
    </row>
    <row r="2505" spans="56:56">
      <c r="BD2505" s="363"/>
    </row>
    <row r="2506" spans="56:56">
      <c r="BD2506" s="363"/>
    </row>
    <row r="2507" spans="56:56">
      <c r="BD2507" s="363"/>
    </row>
    <row r="2508" spans="56:56">
      <c r="BD2508" s="363"/>
    </row>
    <row r="2509" spans="56:56">
      <c r="BD2509" s="363"/>
    </row>
    <row r="2510" spans="56:56">
      <c r="BD2510" s="363"/>
    </row>
    <row r="2511" spans="56:56">
      <c r="BD2511" s="363"/>
    </row>
    <row r="2512" spans="56:56">
      <c r="BD2512" s="363"/>
    </row>
    <row r="2513" spans="56:56">
      <c r="BD2513" s="363"/>
    </row>
    <row r="2514" spans="56:56">
      <c r="BD2514" s="363"/>
    </row>
    <row r="2515" spans="56:56">
      <c r="BD2515" s="363"/>
    </row>
    <row r="2516" spans="56:56">
      <c r="BD2516" s="363"/>
    </row>
    <row r="2517" spans="56:56">
      <c r="BD2517" s="363"/>
    </row>
    <row r="2518" spans="56:56">
      <c r="BD2518" s="363"/>
    </row>
    <row r="2519" spans="56:56">
      <c r="BD2519" s="363"/>
    </row>
    <row r="2520" spans="56:56">
      <c r="BD2520" s="363"/>
    </row>
    <row r="2521" spans="56:56">
      <c r="BD2521" s="363"/>
    </row>
    <row r="2522" spans="56:56">
      <c r="BD2522" s="363"/>
    </row>
    <row r="2523" spans="56:56">
      <c r="BD2523" s="363"/>
    </row>
    <row r="2524" spans="56:56">
      <c r="BD2524" s="363"/>
    </row>
    <row r="2525" spans="56:56">
      <c r="BD2525" s="363"/>
    </row>
    <row r="2526" spans="56:56">
      <c r="BD2526" s="363"/>
    </row>
    <row r="2527" spans="56:56">
      <c r="BD2527" s="363"/>
    </row>
    <row r="2528" spans="56:56">
      <c r="BD2528" s="363"/>
    </row>
    <row r="2529" spans="56:56">
      <c r="BD2529" s="363"/>
    </row>
    <row r="2530" spans="56:56">
      <c r="BD2530" s="363"/>
    </row>
    <row r="2531" spans="56:56">
      <c r="BD2531" s="363"/>
    </row>
    <row r="2532" spans="56:56">
      <c r="BD2532" s="363"/>
    </row>
    <row r="2533" spans="56:56">
      <c r="BD2533" s="363"/>
    </row>
    <row r="2534" spans="56:56">
      <c r="BD2534" s="363"/>
    </row>
    <row r="2535" spans="56:56">
      <c r="BD2535" s="363"/>
    </row>
    <row r="2536" spans="56:56">
      <c r="BD2536" s="363"/>
    </row>
    <row r="2537" spans="56:56">
      <c r="BD2537" s="363"/>
    </row>
    <row r="2538" spans="56:56">
      <c r="BD2538" s="363"/>
    </row>
    <row r="2539" spans="56:56">
      <c r="BD2539" s="363"/>
    </row>
    <row r="2540" spans="56:56">
      <c r="BD2540" s="363"/>
    </row>
    <row r="2541" spans="56:56">
      <c r="BD2541" s="363"/>
    </row>
    <row r="2542" spans="56:56">
      <c r="BD2542" s="363"/>
    </row>
    <row r="2543" spans="56:56">
      <c r="BD2543" s="363"/>
    </row>
    <row r="2544" spans="56:56">
      <c r="BD2544" s="363"/>
    </row>
    <row r="2545" spans="56:56">
      <c r="BD2545" s="363"/>
    </row>
    <row r="2546" spans="56:56">
      <c r="BD2546" s="363"/>
    </row>
    <row r="2547" spans="56:56">
      <c r="BD2547" s="363"/>
    </row>
    <row r="2548" spans="56:56">
      <c r="BD2548" s="363"/>
    </row>
    <row r="2549" spans="56:56">
      <c r="BD2549" s="363"/>
    </row>
    <row r="2550" spans="56:56">
      <c r="BD2550" s="363"/>
    </row>
    <row r="2551" spans="56:56">
      <c r="BD2551" s="363"/>
    </row>
    <row r="2552" spans="56:56">
      <c r="BD2552" s="363"/>
    </row>
    <row r="2553" spans="56:56">
      <c r="BD2553" s="363"/>
    </row>
    <row r="2554" spans="56:56">
      <c r="BD2554" s="363"/>
    </row>
    <row r="2555" spans="56:56">
      <c r="BD2555" s="363"/>
    </row>
    <row r="2556" spans="56:56">
      <c r="BD2556" s="363"/>
    </row>
    <row r="2557" spans="56:56">
      <c r="BD2557" s="363"/>
    </row>
    <row r="2558" spans="56:56">
      <c r="BD2558" s="363"/>
    </row>
    <row r="2559" spans="56:56">
      <c r="BD2559" s="363"/>
    </row>
    <row r="2560" spans="56:56">
      <c r="BD2560" s="363"/>
    </row>
    <row r="2561" spans="56:56">
      <c r="BD2561" s="363"/>
    </row>
    <row r="2562" spans="56:56">
      <c r="BD2562" s="363"/>
    </row>
    <row r="2563" spans="56:56">
      <c r="BD2563" s="363"/>
    </row>
    <row r="2564" spans="56:56">
      <c r="BD2564" s="363"/>
    </row>
    <row r="2565" spans="56:56">
      <c r="BD2565" s="363"/>
    </row>
    <row r="2566" spans="56:56">
      <c r="BD2566" s="363"/>
    </row>
    <row r="2567" spans="56:56">
      <c r="BD2567" s="363"/>
    </row>
    <row r="2568" spans="56:56">
      <c r="BD2568" s="363"/>
    </row>
    <row r="2569" spans="56:56">
      <c r="BD2569" s="363"/>
    </row>
    <row r="2570" spans="56:56">
      <c r="BD2570" s="363"/>
    </row>
    <row r="2571" spans="56:56">
      <c r="BD2571" s="363"/>
    </row>
    <row r="2572" spans="56:56">
      <c r="BD2572" s="363"/>
    </row>
    <row r="2573" spans="56:56">
      <c r="BD2573" s="363"/>
    </row>
    <row r="2574" spans="56:56">
      <c r="BD2574" s="363"/>
    </row>
    <row r="2575" spans="56:56">
      <c r="BD2575" s="363"/>
    </row>
    <row r="2576" spans="56:56">
      <c r="BD2576" s="363"/>
    </row>
    <row r="2577" spans="56:56">
      <c r="BD2577" s="363"/>
    </row>
    <row r="2578" spans="56:56">
      <c r="BD2578" s="363"/>
    </row>
    <row r="2579" spans="56:56">
      <c r="BD2579" s="363"/>
    </row>
    <row r="2580" spans="56:56">
      <c r="BD2580" s="363"/>
    </row>
    <row r="2581" spans="56:56">
      <c r="BD2581" s="363"/>
    </row>
    <row r="2582" spans="56:56">
      <c r="BD2582" s="363"/>
    </row>
    <row r="2583" spans="56:56">
      <c r="BD2583" s="363"/>
    </row>
    <row r="2584" spans="56:56">
      <c r="BD2584" s="363"/>
    </row>
    <row r="2585" spans="56:56">
      <c r="BD2585" s="363"/>
    </row>
    <row r="2586" spans="56:56">
      <c r="BD2586" s="363"/>
    </row>
    <row r="2587" spans="56:56">
      <c r="BD2587" s="363"/>
    </row>
    <row r="2588" spans="56:56">
      <c r="BD2588" s="363"/>
    </row>
    <row r="2589" spans="56:56">
      <c r="BD2589" s="363"/>
    </row>
    <row r="2590" spans="56:56">
      <c r="BD2590" s="363"/>
    </row>
    <row r="2591" spans="56:56">
      <c r="BD2591" s="363"/>
    </row>
    <row r="2592" spans="56:56">
      <c r="BD2592" s="363"/>
    </row>
    <row r="2593" spans="56:56">
      <c r="BD2593" s="363"/>
    </row>
    <row r="2594" spans="56:56">
      <c r="BD2594" s="363"/>
    </row>
    <row r="2595" spans="56:56">
      <c r="BD2595" s="363"/>
    </row>
    <row r="2596" spans="56:56">
      <c r="BD2596" s="363"/>
    </row>
    <row r="2597" spans="56:56">
      <c r="BD2597" s="363"/>
    </row>
    <row r="2598" spans="56:56">
      <c r="BD2598" s="363"/>
    </row>
    <row r="2599" spans="56:56">
      <c r="BD2599" s="363"/>
    </row>
    <row r="2600" spans="56:56">
      <c r="BD2600" s="363"/>
    </row>
    <row r="2601" spans="56:56">
      <c r="BD2601" s="363"/>
    </row>
    <row r="2602" spans="56:56">
      <c r="BD2602" s="363"/>
    </row>
    <row r="2603" spans="56:56">
      <c r="BD2603" s="363"/>
    </row>
    <row r="2604" spans="56:56">
      <c r="BD2604" s="363"/>
    </row>
    <row r="2605" spans="56:56">
      <c r="BD2605" s="363"/>
    </row>
    <row r="2606" spans="56:56">
      <c r="BD2606" s="363"/>
    </row>
    <row r="2607" spans="56:56">
      <c r="BD2607" s="363"/>
    </row>
    <row r="2608" spans="56:56">
      <c r="BD2608" s="363"/>
    </row>
    <row r="2609" spans="56:56">
      <c r="BD2609" s="363"/>
    </row>
    <row r="2610" spans="56:56">
      <c r="BD2610" s="363"/>
    </row>
    <row r="2611" spans="56:56">
      <c r="BD2611" s="363"/>
    </row>
    <row r="2612" spans="56:56">
      <c r="BD2612" s="363"/>
    </row>
    <row r="2613" spans="56:56">
      <c r="BD2613" s="363"/>
    </row>
    <row r="2614" spans="56:56">
      <c r="BD2614" s="363"/>
    </row>
    <row r="2615" spans="56:56">
      <c r="BD2615" s="363"/>
    </row>
    <row r="2616" spans="56:56">
      <c r="BD2616" s="363"/>
    </row>
    <row r="2617" spans="56:56">
      <c r="BD2617" s="363"/>
    </row>
    <row r="2618" spans="56:56">
      <c r="BD2618" s="363"/>
    </row>
    <row r="2619" spans="56:56">
      <c r="BD2619" s="363"/>
    </row>
    <row r="2620" spans="56:56">
      <c r="BD2620" s="363"/>
    </row>
    <row r="2621" spans="56:56">
      <c r="BD2621" s="363"/>
    </row>
    <row r="2622" spans="56:56">
      <c r="BD2622" s="363"/>
    </row>
    <row r="2623" spans="56:56">
      <c r="BD2623" s="363"/>
    </row>
    <row r="2624" spans="56:56">
      <c r="BD2624" s="363"/>
    </row>
    <row r="2625" spans="56:56">
      <c r="BD2625" s="363"/>
    </row>
    <row r="2626" spans="56:56">
      <c r="BD2626" s="363"/>
    </row>
    <row r="2627" spans="56:56">
      <c r="BD2627" s="363"/>
    </row>
    <row r="2628" spans="56:56">
      <c r="BD2628" s="363"/>
    </row>
    <row r="2629" spans="56:56">
      <c r="BD2629" s="363"/>
    </row>
    <row r="2630" spans="56:56">
      <c r="BD2630" s="363"/>
    </row>
    <row r="2631" spans="56:56">
      <c r="BD2631" s="363"/>
    </row>
    <row r="2632" spans="56:56">
      <c r="BD2632" s="363"/>
    </row>
    <row r="2633" spans="56:56">
      <c r="BD2633" s="363"/>
    </row>
    <row r="2634" spans="56:56">
      <c r="BD2634" s="363"/>
    </row>
    <row r="2635" spans="56:56">
      <c r="BD2635" s="363"/>
    </row>
    <row r="2636" spans="56:56">
      <c r="BD2636" s="363"/>
    </row>
    <row r="2637" spans="56:56">
      <c r="BD2637" s="363"/>
    </row>
    <row r="2638" spans="56:56">
      <c r="BD2638" s="363"/>
    </row>
    <row r="2639" spans="56:56">
      <c r="BD2639" s="363"/>
    </row>
    <row r="2640" spans="56:56">
      <c r="BD2640" s="363"/>
    </row>
    <row r="2641" spans="56:56">
      <c r="BD2641" s="363"/>
    </row>
    <row r="2642" spans="56:56">
      <c r="BD2642" s="363"/>
    </row>
    <row r="2643" spans="56:56">
      <c r="BD2643" s="363"/>
    </row>
    <row r="2644" spans="56:56">
      <c r="BD2644" s="363"/>
    </row>
    <row r="2645" spans="56:56">
      <c r="BD2645" s="363"/>
    </row>
    <row r="2646" spans="56:56">
      <c r="BD2646" s="363"/>
    </row>
    <row r="2647" spans="56:56">
      <c r="BD2647" s="363"/>
    </row>
    <row r="2648" spans="56:56">
      <c r="BD2648" s="363"/>
    </row>
    <row r="2649" spans="56:56">
      <c r="BD2649" s="363"/>
    </row>
    <row r="2650" spans="56:56">
      <c r="BD2650" s="363"/>
    </row>
    <row r="2651" spans="56:56">
      <c r="BD2651" s="363"/>
    </row>
    <row r="2652" spans="56:56">
      <c r="BD2652" s="363"/>
    </row>
    <row r="2653" spans="56:56">
      <c r="BD2653" s="363"/>
    </row>
    <row r="2654" spans="56:56">
      <c r="BD2654" s="363"/>
    </row>
    <row r="2655" spans="56:56">
      <c r="BD2655" s="363"/>
    </row>
    <row r="2656" spans="56:56">
      <c r="BD2656" s="363"/>
    </row>
    <row r="2657" spans="56:56">
      <c r="BD2657" s="363"/>
    </row>
    <row r="2658" spans="56:56">
      <c r="BD2658" s="363"/>
    </row>
    <row r="2659" spans="56:56">
      <c r="BD2659" s="363"/>
    </row>
    <row r="2660" spans="56:56">
      <c r="BD2660" s="363"/>
    </row>
    <row r="2661" spans="56:56">
      <c r="BD2661" s="363"/>
    </row>
    <row r="2662" spans="56:56">
      <c r="BD2662" s="363"/>
    </row>
    <row r="2663" spans="56:56">
      <c r="BD2663" s="363"/>
    </row>
    <row r="2664" spans="56:56">
      <c r="BD2664" s="363"/>
    </row>
    <row r="2665" spans="56:56">
      <c r="BD2665" s="363"/>
    </row>
    <row r="2666" spans="56:56">
      <c r="BD2666" s="363"/>
    </row>
    <row r="2667" spans="56:56">
      <c r="BD2667" s="363"/>
    </row>
    <row r="2668" spans="56:56">
      <c r="BD2668" s="363"/>
    </row>
    <row r="2669" spans="56:56">
      <c r="BD2669" s="363"/>
    </row>
    <row r="2670" spans="56:56">
      <c r="BD2670" s="363"/>
    </row>
    <row r="2671" spans="56:56">
      <c r="BD2671" s="363"/>
    </row>
    <row r="2672" spans="56:56">
      <c r="BD2672" s="363"/>
    </row>
    <row r="2673" spans="56:56">
      <c r="BD2673" s="363"/>
    </row>
    <row r="2674" spans="56:56">
      <c r="BD2674" s="363"/>
    </row>
    <row r="2675" spans="56:56">
      <c r="BD2675" s="363"/>
    </row>
    <row r="2676" spans="56:56">
      <c r="BD2676" s="363"/>
    </row>
    <row r="2677" spans="56:56">
      <c r="BD2677" s="363"/>
    </row>
    <row r="2678" spans="56:56">
      <c r="BD2678" s="363"/>
    </row>
    <row r="2679" spans="56:56">
      <c r="BD2679" s="363"/>
    </row>
    <row r="2680" spans="56:56">
      <c r="BD2680" s="363"/>
    </row>
    <row r="2681" spans="56:56">
      <c r="BD2681" s="363"/>
    </row>
    <row r="2682" spans="56:56">
      <c r="BD2682" s="363"/>
    </row>
    <row r="2683" spans="56:56">
      <c r="BD2683" s="363"/>
    </row>
    <row r="2684" spans="56:56">
      <c r="BD2684" s="363"/>
    </row>
    <row r="2685" spans="56:56">
      <c r="BD2685" s="363"/>
    </row>
    <row r="2686" spans="56:56">
      <c r="BD2686" s="363"/>
    </row>
    <row r="2687" spans="56:56">
      <c r="BD2687" s="363"/>
    </row>
    <row r="2688" spans="56:56">
      <c r="BD2688" s="363"/>
    </row>
    <row r="2689" spans="56:56">
      <c r="BD2689" s="363"/>
    </row>
    <row r="2690" spans="56:56">
      <c r="BD2690" s="363"/>
    </row>
    <row r="2691" spans="56:56">
      <c r="BD2691" s="363"/>
    </row>
    <row r="2692" spans="56:56">
      <c r="BD2692" s="363"/>
    </row>
    <row r="2693" spans="56:56">
      <c r="BD2693" s="363"/>
    </row>
    <row r="2694" spans="56:56">
      <c r="BD2694" s="363"/>
    </row>
    <row r="2695" spans="56:56">
      <c r="BD2695" s="363"/>
    </row>
    <row r="2696" spans="56:56">
      <c r="BD2696" s="363"/>
    </row>
    <row r="2697" spans="56:56">
      <c r="BD2697" s="363"/>
    </row>
    <row r="2698" spans="56:56">
      <c r="BD2698" s="363"/>
    </row>
    <row r="2699" spans="56:56">
      <c r="BD2699" s="363"/>
    </row>
    <row r="2700" spans="56:56">
      <c r="BD2700" s="363"/>
    </row>
    <row r="2701" spans="56:56">
      <c r="BD2701" s="363"/>
    </row>
    <row r="2702" spans="56:56">
      <c r="BD2702" s="363"/>
    </row>
    <row r="2703" spans="56:56">
      <c r="BD2703" s="363"/>
    </row>
    <row r="2704" spans="56:56">
      <c r="BD2704" s="363"/>
    </row>
    <row r="2705" spans="56:56">
      <c r="BD2705" s="363"/>
    </row>
    <row r="2706" spans="56:56">
      <c r="BD2706" s="363"/>
    </row>
    <row r="2707" spans="56:56">
      <c r="BD2707" s="363"/>
    </row>
    <row r="2708" spans="56:56">
      <c r="BD2708" s="363"/>
    </row>
    <row r="2709" spans="56:56">
      <c r="BD2709" s="363"/>
    </row>
    <row r="2710" spans="56:56">
      <c r="BD2710" s="363"/>
    </row>
    <row r="2711" spans="56:56">
      <c r="BD2711" s="363"/>
    </row>
    <row r="2712" spans="56:56">
      <c r="BD2712" s="363"/>
    </row>
    <row r="2713" spans="56:56">
      <c r="BD2713" s="363"/>
    </row>
    <row r="2714" spans="56:56">
      <c r="BD2714" s="363"/>
    </row>
    <row r="2715" spans="56:56">
      <c r="BD2715" s="363"/>
    </row>
    <row r="2716" spans="56:56">
      <c r="BD2716" s="363"/>
    </row>
    <row r="2717" spans="56:56">
      <c r="BD2717" s="363"/>
    </row>
    <row r="2718" spans="56:56">
      <c r="BD2718" s="363"/>
    </row>
    <row r="2719" spans="56:56">
      <c r="BD2719" s="363"/>
    </row>
    <row r="2720" spans="56:56">
      <c r="BD2720" s="363"/>
    </row>
    <row r="2721" spans="56:56">
      <c r="BD2721" s="363"/>
    </row>
    <row r="2722" spans="56:56">
      <c r="BD2722" s="363"/>
    </row>
    <row r="2723" spans="56:56">
      <c r="BD2723" s="363"/>
    </row>
    <row r="2724" spans="56:56">
      <c r="BD2724" s="363"/>
    </row>
    <row r="2725" spans="56:56">
      <c r="BD2725" s="363"/>
    </row>
    <row r="2726" spans="56:56">
      <c r="BD2726" s="363"/>
    </row>
    <row r="2727" spans="56:56">
      <c r="BD2727" s="363"/>
    </row>
    <row r="2728" spans="56:56">
      <c r="BD2728" s="363"/>
    </row>
    <row r="2729" spans="56:56">
      <c r="BD2729" s="363"/>
    </row>
    <row r="2730" spans="56:56">
      <c r="BD2730" s="363"/>
    </row>
    <row r="2731" spans="56:56">
      <c r="BD2731" s="363"/>
    </row>
    <row r="2732" spans="56:56">
      <c r="BD2732" s="363"/>
    </row>
    <row r="2733" spans="56:56">
      <c r="BD2733" s="363"/>
    </row>
    <row r="2734" spans="56:56">
      <c r="BD2734" s="363"/>
    </row>
    <row r="2735" spans="56:56">
      <c r="BD2735" s="363"/>
    </row>
    <row r="2736" spans="56:56">
      <c r="BD2736" s="363"/>
    </row>
    <row r="2737" spans="56:56">
      <c r="BD2737" s="363"/>
    </row>
    <row r="2738" spans="56:56">
      <c r="BD2738" s="363"/>
    </row>
    <row r="2739" spans="56:56">
      <c r="BD2739" s="363"/>
    </row>
    <row r="2740" spans="56:56">
      <c r="BD2740" s="363"/>
    </row>
    <row r="2741" spans="56:56">
      <c r="BD2741" s="363"/>
    </row>
    <row r="2742" spans="56:56">
      <c r="BD2742" s="363"/>
    </row>
    <row r="2743" spans="56:56">
      <c r="BD2743" s="363"/>
    </row>
    <row r="2744" spans="56:56">
      <c r="BD2744" s="363"/>
    </row>
    <row r="2745" spans="56:56">
      <c r="BD2745" s="363"/>
    </row>
    <row r="2746" spans="56:56">
      <c r="BD2746" s="363"/>
    </row>
    <row r="2747" spans="56:56">
      <c r="BD2747" s="363"/>
    </row>
    <row r="2748" spans="56:56">
      <c r="BD2748" s="363"/>
    </row>
    <row r="2749" spans="56:56">
      <c r="BD2749" s="363"/>
    </row>
    <row r="2750" spans="56:56">
      <c r="BD2750" s="363"/>
    </row>
    <row r="2751" spans="56:56">
      <c r="BD2751" s="363"/>
    </row>
    <row r="2752" spans="56:56">
      <c r="BD2752" s="363"/>
    </row>
    <row r="2753" spans="56:56">
      <c r="BD2753" s="363"/>
    </row>
    <row r="2754" spans="56:56">
      <c r="BD2754" s="363"/>
    </row>
    <row r="2755" spans="56:56">
      <c r="BD2755" s="363"/>
    </row>
    <row r="2756" spans="56:56">
      <c r="BD2756" s="363"/>
    </row>
    <row r="2757" spans="56:56">
      <c r="BD2757" s="363"/>
    </row>
    <row r="2758" spans="56:56">
      <c r="BD2758" s="363"/>
    </row>
    <row r="2759" spans="56:56">
      <c r="BD2759" s="363"/>
    </row>
    <row r="2760" spans="56:56">
      <c r="BD2760" s="363"/>
    </row>
    <row r="2761" spans="56:56">
      <c r="BD2761" s="363"/>
    </row>
    <row r="2762" spans="56:56">
      <c r="BD2762" s="363"/>
    </row>
    <row r="2763" spans="56:56">
      <c r="BD2763" s="363"/>
    </row>
    <row r="2764" spans="56:56">
      <c r="BD2764" s="363"/>
    </row>
    <row r="2765" spans="56:56">
      <c r="BD2765" s="363"/>
    </row>
    <row r="2766" spans="56:56">
      <c r="BD2766" s="363"/>
    </row>
    <row r="2767" spans="56:56">
      <c r="BD2767" s="363"/>
    </row>
    <row r="2768" spans="56:56">
      <c r="BD2768" s="363"/>
    </row>
    <row r="2769" spans="56:56">
      <c r="BD2769" s="363"/>
    </row>
    <row r="2770" spans="56:56">
      <c r="BD2770" s="363"/>
    </row>
    <row r="2771" spans="56:56">
      <c r="BD2771" s="363"/>
    </row>
    <row r="2772" spans="56:56">
      <c r="BD2772" s="363"/>
    </row>
    <row r="2773" spans="56:56">
      <c r="BD2773" s="363"/>
    </row>
    <row r="2774" spans="56:56">
      <c r="BD2774" s="363"/>
    </row>
    <row r="2775" spans="56:56">
      <c r="BD2775" s="363"/>
    </row>
    <row r="2776" spans="56:56">
      <c r="BD2776" s="363"/>
    </row>
    <row r="2777" spans="56:56">
      <c r="BD2777" s="363"/>
    </row>
    <row r="2778" spans="56:56">
      <c r="BD2778" s="363"/>
    </row>
    <row r="2779" spans="56:56">
      <c r="BD2779" s="363"/>
    </row>
    <row r="2780" spans="56:56">
      <c r="BD2780" s="363"/>
    </row>
    <row r="2781" spans="56:56">
      <c r="BD2781" s="363"/>
    </row>
    <row r="2782" spans="56:56">
      <c r="BD2782" s="363"/>
    </row>
    <row r="2783" spans="56:56">
      <c r="BD2783" s="363"/>
    </row>
    <row r="2784" spans="56:56">
      <c r="BD2784" s="363"/>
    </row>
    <row r="2785" spans="56:56">
      <c r="BD2785" s="363"/>
    </row>
    <row r="2786" spans="56:56">
      <c r="BD2786" s="363"/>
    </row>
    <row r="2787" spans="56:56">
      <c r="BD2787" s="363"/>
    </row>
    <row r="2788" spans="56:56">
      <c r="BD2788" s="363"/>
    </row>
    <row r="2789" spans="56:56">
      <c r="BD2789" s="363"/>
    </row>
    <row r="2790" spans="56:56">
      <c r="BD2790" s="363"/>
    </row>
    <row r="2791" spans="56:56">
      <c r="BD2791" s="363"/>
    </row>
    <row r="2792" spans="56:56">
      <c r="BD2792" s="363"/>
    </row>
    <row r="2793" spans="56:56">
      <c r="BD2793" s="363"/>
    </row>
    <row r="2794" spans="56:56">
      <c r="BD2794" s="363"/>
    </row>
    <row r="2795" spans="56:56">
      <c r="BD2795" s="363"/>
    </row>
    <row r="2796" spans="56:56">
      <c r="BD2796" s="363"/>
    </row>
    <row r="2797" spans="56:56">
      <c r="BD2797" s="363"/>
    </row>
    <row r="2798" spans="56:56">
      <c r="BD2798" s="363"/>
    </row>
    <row r="2799" spans="56:56">
      <c r="BD2799" s="363"/>
    </row>
    <row r="2800" spans="56:56">
      <c r="BD2800" s="363"/>
    </row>
    <row r="2801" spans="56:56">
      <c r="BD2801" s="363"/>
    </row>
    <row r="2802" spans="56:56">
      <c r="BD2802" s="363"/>
    </row>
    <row r="2803" spans="56:56">
      <c r="BD2803" s="363"/>
    </row>
    <row r="2804" spans="56:56">
      <c r="BD2804" s="363"/>
    </row>
    <row r="2805" spans="56:56">
      <c r="BD2805" s="363"/>
    </row>
    <row r="2806" spans="56:56">
      <c r="BD2806" s="363"/>
    </row>
    <row r="2807" spans="56:56">
      <c r="BD2807" s="363"/>
    </row>
    <row r="2808" spans="56:56">
      <c r="BD2808" s="363"/>
    </row>
    <row r="2809" spans="56:56">
      <c r="BD2809" s="363"/>
    </row>
    <row r="2810" spans="56:56">
      <c r="BD2810" s="363"/>
    </row>
    <row r="2811" spans="56:56">
      <c r="BD2811" s="363"/>
    </row>
    <row r="2812" spans="56:56">
      <c r="BD2812" s="363"/>
    </row>
    <row r="2813" spans="56:56">
      <c r="BD2813" s="363"/>
    </row>
    <row r="2814" spans="56:56">
      <c r="BD2814" s="363"/>
    </row>
    <row r="2815" spans="56:56">
      <c r="BD2815" s="363"/>
    </row>
    <row r="2816" spans="56:56">
      <c r="BD2816" s="363"/>
    </row>
    <row r="2817" spans="56:56">
      <c r="BD2817" s="363"/>
    </row>
    <row r="2818" spans="56:56">
      <c r="BD2818" s="363"/>
    </row>
    <row r="2819" spans="56:56">
      <c r="BD2819" s="363"/>
    </row>
    <row r="2820" spans="56:56">
      <c r="BD2820" s="363"/>
    </row>
    <row r="2821" spans="56:56">
      <c r="BD2821" s="363"/>
    </row>
    <row r="2822" spans="56:56">
      <c r="BD2822" s="363"/>
    </row>
    <row r="2823" spans="56:56">
      <c r="BD2823" s="363"/>
    </row>
    <row r="2824" spans="56:56">
      <c r="BD2824" s="363"/>
    </row>
    <row r="2825" spans="56:56">
      <c r="BD2825" s="363"/>
    </row>
    <row r="2826" spans="56:56">
      <c r="BD2826" s="363"/>
    </row>
    <row r="2827" spans="56:56">
      <c r="BD2827" s="363"/>
    </row>
    <row r="2828" spans="56:56">
      <c r="BD2828" s="363"/>
    </row>
    <row r="2829" spans="56:56">
      <c r="BD2829" s="363"/>
    </row>
    <row r="2830" spans="56:56">
      <c r="BD2830" s="363"/>
    </row>
    <row r="2831" spans="56:56">
      <c r="BD2831" s="363"/>
    </row>
    <row r="2832" spans="56:56">
      <c r="BD2832" s="363"/>
    </row>
    <row r="2833" spans="56:56">
      <c r="BD2833" s="363"/>
    </row>
    <row r="2834" spans="56:56">
      <c r="BD2834" s="363"/>
    </row>
    <row r="2835" spans="56:56">
      <c r="BD2835" s="363"/>
    </row>
    <row r="2836" spans="56:56">
      <c r="BD2836" s="363"/>
    </row>
    <row r="2837" spans="56:56">
      <c r="BD2837" s="363"/>
    </row>
    <row r="2838" spans="56:56">
      <c r="BD2838" s="363"/>
    </row>
    <row r="2839" spans="56:56">
      <c r="BD2839" s="363"/>
    </row>
    <row r="2840" spans="56:56">
      <c r="BD2840" s="363"/>
    </row>
    <row r="2841" spans="56:56">
      <c r="BD2841" s="363"/>
    </row>
    <row r="2842" spans="56:56">
      <c r="BD2842" s="363"/>
    </row>
    <row r="2843" spans="56:56">
      <c r="BD2843" s="363"/>
    </row>
    <row r="2844" spans="56:56">
      <c r="BD2844" s="363"/>
    </row>
    <row r="2845" spans="56:56">
      <c r="BD2845" s="363"/>
    </row>
    <row r="2846" spans="56:56">
      <c r="BD2846" s="363"/>
    </row>
    <row r="2847" spans="56:56">
      <c r="BD2847" s="363"/>
    </row>
    <row r="2848" spans="56:56">
      <c r="BD2848" s="363"/>
    </row>
    <row r="2849" spans="56:56">
      <c r="BD2849" s="363"/>
    </row>
    <row r="2850" spans="56:56">
      <c r="BD2850" s="363"/>
    </row>
    <row r="2851" spans="56:56">
      <c r="BD2851" s="363"/>
    </row>
    <row r="2852" spans="56:56">
      <c r="BD2852" s="363"/>
    </row>
    <row r="2853" spans="56:56">
      <c r="BD2853" s="363"/>
    </row>
    <row r="2854" spans="56:56">
      <c r="BD2854" s="363"/>
    </row>
    <row r="2855" spans="56:56">
      <c r="BD2855" s="363"/>
    </row>
    <row r="2856" spans="56:56">
      <c r="BD2856" s="363"/>
    </row>
    <row r="2857" spans="56:56">
      <c r="BD2857" s="363"/>
    </row>
    <row r="2858" spans="56:56">
      <c r="BD2858" s="363"/>
    </row>
    <row r="2859" spans="56:56">
      <c r="BD2859" s="363"/>
    </row>
    <row r="2860" spans="56:56">
      <c r="BD2860" s="363"/>
    </row>
    <row r="2861" spans="56:56">
      <c r="BD2861" s="363"/>
    </row>
    <row r="2862" spans="56:56">
      <c r="BD2862" s="363"/>
    </row>
    <row r="2863" spans="56:56">
      <c r="BD2863" s="363"/>
    </row>
    <row r="2864" spans="56:56">
      <c r="BD2864" s="363"/>
    </row>
    <row r="2865" spans="56:56">
      <c r="BD2865" s="363"/>
    </row>
    <row r="2866" spans="56:56">
      <c r="BD2866" s="363"/>
    </row>
    <row r="2867" spans="56:56">
      <c r="BD2867" s="363"/>
    </row>
    <row r="2868" spans="56:56">
      <c r="BD2868" s="363"/>
    </row>
    <row r="2869" spans="56:56">
      <c r="BD2869" s="363"/>
    </row>
    <row r="2870" spans="56:56">
      <c r="BD2870" s="363"/>
    </row>
    <row r="2871" spans="56:56">
      <c r="BD2871" s="363"/>
    </row>
    <row r="2872" spans="56:56">
      <c r="BD2872" s="363"/>
    </row>
    <row r="2873" spans="56:56">
      <c r="BD2873" s="363"/>
    </row>
    <row r="2874" spans="56:56">
      <c r="BD2874" s="363"/>
    </row>
    <row r="2875" spans="56:56">
      <c r="BD2875" s="363"/>
    </row>
    <row r="2876" spans="56:56">
      <c r="BD2876" s="363"/>
    </row>
    <row r="2877" spans="56:56">
      <c r="BD2877" s="363"/>
    </row>
    <row r="2878" spans="56:56">
      <c r="BD2878" s="363"/>
    </row>
    <row r="2879" spans="56:56">
      <c r="BD2879" s="363"/>
    </row>
    <row r="2880" spans="56:56">
      <c r="BD2880" s="363"/>
    </row>
    <row r="2881" spans="56:56">
      <c r="BD2881" s="363"/>
    </row>
    <row r="2882" spans="56:56">
      <c r="BD2882" s="363"/>
    </row>
    <row r="2883" spans="56:56">
      <c r="BD2883" s="363"/>
    </row>
    <row r="2884" spans="56:56">
      <c r="BD2884" s="363"/>
    </row>
    <row r="2885" spans="56:56">
      <c r="BD2885" s="363"/>
    </row>
    <row r="2886" spans="56:56">
      <c r="BD2886" s="363"/>
    </row>
    <row r="2887" spans="56:56">
      <c r="BD2887" s="363"/>
    </row>
    <row r="2888" spans="56:56">
      <c r="BD2888" s="363"/>
    </row>
    <row r="2889" spans="56:56">
      <c r="BD2889" s="363"/>
    </row>
    <row r="2890" spans="56:56">
      <c r="BD2890" s="363"/>
    </row>
    <row r="2891" spans="56:56">
      <c r="BD2891" s="363"/>
    </row>
    <row r="2892" spans="56:56">
      <c r="BD2892" s="363"/>
    </row>
    <row r="2893" spans="56:56">
      <c r="BD2893" s="363"/>
    </row>
    <row r="2894" spans="56:56">
      <c r="BD2894" s="363"/>
    </row>
    <row r="2895" spans="56:56">
      <c r="BD2895" s="363"/>
    </row>
    <row r="2896" spans="56:56">
      <c r="BD2896" s="363"/>
    </row>
    <row r="2897" spans="56:56">
      <c r="BD2897" s="363"/>
    </row>
    <row r="2898" spans="56:56">
      <c r="BD2898" s="363"/>
    </row>
    <row r="2899" spans="56:56">
      <c r="BD2899" s="363"/>
    </row>
    <row r="2900" spans="56:56">
      <c r="BD2900" s="363"/>
    </row>
    <row r="2901" spans="56:56">
      <c r="BD2901" s="363"/>
    </row>
    <row r="2902" spans="56:56">
      <c r="BD2902" s="363"/>
    </row>
    <row r="2903" spans="56:56">
      <c r="BD2903" s="363"/>
    </row>
    <row r="2904" spans="56:56">
      <c r="BD2904" s="363"/>
    </row>
    <row r="2905" spans="56:56">
      <c r="BD2905" s="363"/>
    </row>
    <row r="2906" spans="56:56">
      <c r="BD2906" s="363"/>
    </row>
    <row r="2907" spans="56:56">
      <c r="BD2907" s="363"/>
    </row>
    <row r="2908" spans="56:56">
      <c r="BD2908" s="363"/>
    </row>
    <row r="2909" spans="56:56">
      <c r="BD2909" s="363"/>
    </row>
    <row r="2910" spans="56:56">
      <c r="BD2910" s="363"/>
    </row>
    <row r="2911" spans="56:56">
      <c r="BD2911" s="363"/>
    </row>
    <row r="2912" spans="56:56">
      <c r="BD2912" s="363"/>
    </row>
    <row r="2913" spans="56:56">
      <c r="BD2913" s="363"/>
    </row>
    <row r="2914" spans="56:56">
      <c r="BD2914" s="363"/>
    </row>
    <row r="2915" spans="56:56">
      <c r="BD2915" s="363"/>
    </row>
    <row r="2916" spans="56:56">
      <c r="BD2916" s="363"/>
    </row>
    <row r="2917" spans="56:56">
      <c r="BD2917" s="363"/>
    </row>
    <row r="2918" spans="56:56">
      <c r="BD2918" s="363"/>
    </row>
    <row r="2919" spans="56:56">
      <c r="BD2919" s="363"/>
    </row>
    <row r="2920" spans="56:56">
      <c r="BD2920" s="363"/>
    </row>
    <row r="2921" spans="56:56">
      <c r="BD2921" s="363"/>
    </row>
    <row r="2922" spans="56:56">
      <c r="BD2922" s="363"/>
    </row>
    <row r="2923" spans="56:56">
      <c r="BD2923" s="363"/>
    </row>
    <row r="2924" spans="56:56">
      <c r="BD2924" s="363"/>
    </row>
    <row r="2925" spans="56:56">
      <c r="BD2925" s="363"/>
    </row>
    <row r="2926" spans="56:56">
      <c r="BD2926" s="363"/>
    </row>
    <row r="2927" spans="56:56">
      <c r="BD2927" s="363"/>
    </row>
    <row r="2928" spans="56:56">
      <c r="BD2928" s="363"/>
    </row>
    <row r="2929" spans="56:56">
      <c r="BD2929" s="363"/>
    </row>
    <row r="2930" spans="56:56">
      <c r="BD2930" s="363"/>
    </row>
    <row r="2931" spans="56:56">
      <c r="BD2931" s="363"/>
    </row>
    <row r="2932" spans="56:56">
      <c r="BD2932" s="363"/>
    </row>
    <row r="2933" spans="56:56">
      <c r="BD2933" s="363"/>
    </row>
    <row r="2934" spans="56:56">
      <c r="BD2934" s="363"/>
    </row>
    <row r="2935" spans="56:56">
      <c r="BD2935" s="363"/>
    </row>
    <row r="2936" spans="56:56">
      <c r="BD2936" s="363"/>
    </row>
    <row r="2937" spans="56:56">
      <c r="BD2937" s="363"/>
    </row>
    <row r="2938" spans="56:56">
      <c r="BD2938" s="363"/>
    </row>
    <row r="2939" spans="56:56">
      <c r="BD2939" s="363"/>
    </row>
    <row r="2940" spans="56:56">
      <c r="BD2940" s="363"/>
    </row>
    <row r="2941" spans="56:56">
      <c r="BD2941" s="363"/>
    </row>
    <row r="2942" spans="56:56">
      <c r="BD2942" s="363"/>
    </row>
    <row r="2943" spans="56:56">
      <c r="BD2943" s="363"/>
    </row>
    <row r="2944" spans="56:56">
      <c r="BD2944" s="363"/>
    </row>
    <row r="2945" spans="56:56">
      <c r="BD2945" s="363"/>
    </row>
    <row r="2946" spans="56:56">
      <c r="BD2946" s="363"/>
    </row>
    <row r="2947" spans="56:56">
      <c r="BD2947" s="363"/>
    </row>
    <row r="2948" spans="56:56">
      <c r="BD2948" s="363"/>
    </row>
    <row r="2949" spans="56:56">
      <c r="BD2949" s="363"/>
    </row>
    <row r="2950" spans="56:56">
      <c r="BD2950" s="363"/>
    </row>
    <row r="2951" spans="56:56">
      <c r="BD2951" s="363"/>
    </row>
    <row r="2952" spans="56:56">
      <c r="BD2952" s="363"/>
    </row>
    <row r="2953" spans="56:56">
      <c r="BD2953" s="363"/>
    </row>
    <row r="2954" spans="56:56">
      <c r="BD2954" s="363"/>
    </row>
    <row r="2955" spans="56:56">
      <c r="BD2955" s="363"/>
    </row>
    <row r="2956" spans="56:56">
      <c r="BD2956" s="363"/>
    </row>
    <row r="2957" spans="56:56">
      <c r="BD2957" s="363"/>
    </row>
    <row r="2958" spans="56:56">
      <c r="BD2958" s="363"/>
    </row>
    <row r="2959" spans="56:56">
      <c r="BD2959" s="363"/>
    </row>
    <row r="2960" spans="56:56">
      <c r="BD2960" s="363"/>
    </row>
    <row r="2961" spans="56:56">
      <c r="BD2961" s="363"/>
    </row>
    <row r="2962" spans="56:56">
      <c r="BD2962" s="363"/>
    </row>
    <row r="2963" spans="56:56">
      <c r="BD2963" s="363"/>
    </row>
    <row r="2964" spans="56:56">
      <c r="BD2964" s="363"/>
    </row>
    <row r="2965" spans="56:56">
      <c r="BD2965" s="363"/>
    </row>
    <row r="2966" spans="56:56">
      <c r="BD2966" s="363"/>
    </row>
    <row r="2967" spans="56:56">
      <c r="BD2967" s="363"/>
    </row>
    <row r="2968" spans="56:56">
      <c r="BD2968" s="363"/>
    </row>
    <row r="2969" spans="56:56">
      <c r="BD2969" s="363"/>
    </row>
    <row r="2970" spans="56:56">
      <c r="BD2970" s="363"/>
    </row>
    <row r="2971" spans="56:56">
      <c r="BD2971" s="363"/>
    </row>
    <row r="2972" spans="56:56">
      <c r="BD2972" s="363"/>
    </row>
    <row r="2973" spans="56:56">
      <c r="BD2973" s="363"/>
    </row>
    <row r="2974" spans="56:56">
      <c r="BD2974" s="363"/>
    </row>
    <row r="2975" spans="56:56">
      <c r="BD2975" s="363"/>
    </row>
    <row r="2976" spans="56:56">
      <c r="BD2976" s="363"/>
    </row>
    <row r="2977" spans="56:56">
      <c r="BD2977" s="363"/>
    </row>
    <row r="2978" spans="56:56">
      <c r="BD2978" s="363"/>
    </row>
    <row r="2979" spans="56:56">
      <c r="BD2979" s="363"/>
    </row>
    <row r="2980" spans="56:56">
      <c r="BD2980" s="363"/>
    </row>
    <row r="2981" spans="56:56">
      <c r="BD2981" s="363"/>
    </row>
    <row r="2982" spans="56:56">
      <c r="BD2982" s="363"/>
    </row>
    <row r="2983" spans="56:56">
      <c r="BD2983" s="363"/>
    </row>
    <row r="2984" spans="56:56">
      <c r="BD2984" s="363"/>
    </row>
    <row r="2985" spans="56:56">
      <c r="BD2985" s="363"/>
    </row>
    <row r="2986" spans="56:56">
      <c r="BD2986" s="363"/>
    </row>
    <row r="2987" spans="56:56">
      <c r="BD2987" s="363"/>
    </row>
    <row r="2988" spans="56:56">
      <c r="BD2988" s="363"/>
    </row>
    <row r="2989" spans="56:56">
      <c r="BD2989" s="363"/>
    </row>
    <row r="2990" spans="56:56">
      <c r="BD2990" s="363"/>
    </row>
    <row r="2991" spans="56:56">
      <c r="BD2991" s="363"/>
    </row>
    <row r="2992" spans="56:56">
      <c r="BD2992" s="363"/>
    </row>
    <row r="2993" spans="56:56">
      <c r="BD2993" s="363"/>
    </row>
    <row r="2994" spans="56:56">
      <c r="BD2994" s="363"/>
    </row>
    <row r="2995" spans="56:56">
      <c r="BD2995" s="363"/>
    </row>
    <row r="2996" spans="56:56">
      <c r="BD2996" s="363"/>
    </row>
    <row r="2997" spans="56:56">
      <c r="BD2997" s="363"/>
    </row>
    <row r="2998" spans="56:56">
      <c r="BD2998" s="363"/>
    </row>
    <row r="2999" spans="56:56">
      <c r="BD2999" s="363"/>
    </row>
    <row r="3000" spans="56:56">
      <c r="BD3000" s="363"/>
    </row>
    <row r="3001" spans="56:56">
      <c r="BD3001" s="363"/>
    </row>
    <row r="3002" spans="56:56">
      <c r="BD3002" s="363"/>
    </row>
    <row r="3003" spans="56:56">
      <c r="BD3003" s="363"/>
    </row>
    <row r="3004" spans="56:56">
      <c r="BD3004" s="363"/>
    </row>
    <row r="3005" spans="56:56">
      <c r="BD3005" s="363"/>
    </row>
    <row r="3006" spans="56:56">
      <c r="BD3006" s="363"/>
    </row>
    <row r="3007" spans="56:56">
      <c r="BD3007" s="363"/>
    </row>
    <row r="3008" spans="56:56">
      <c r="BD3008" s="363"/>
    </row>
    <row r="3009" spans="56:56">
      <c r="BD3009" s="363"/>
    </row>
    <row r="3010" spans="56:56">
      <c r="BD3010" s="363"/>
    </row>
    <row r="3011" spans="56:56">
      <c r="BD3011" s="363"/>
    </row>
    <row r="3012" spans="56:56">
      <c r="BD3012" s="363"/>
    </row>
    <row r="3013" spans="56:56">
      <c r="BD3013" s="363"/>
    </row>
    <row r="3014" spans="56:56">
      <c r="BD3014" s="363"/>
    </row>
    <row r="3015" spans="56:56">
      <c r="BD3015" s="363"/>
    </row>
    <row r="3016" spans="56:56">
      <c r="BD3016" s="363"/>
    </row>
    <row r="3017" spans="56:56">
      <c r="BD3017" s="363"/>
    </row>
    <row r="3018" spans="56:56">
      <c r="BD3018" s="363"/>
    </row>
    <row r="3019" spans="56:56">
      <c r="BD3019" s="363"/>
    </row>
    <row r="3020" spans="56:56">
      <c r="BD3020" s="363"/>
    </row>
    <row r="3021" spans="56:56">
      <c r="BD3021" s="363"/>
    </row>
    <row r="3022" spans="56:56">
      <c r="BD3022" s="363"/>
    </row>
    <row r="3023" spans="56:56">
      <c r="BD3023" s="363"/>
    </row>
    <row r="3024" spans="56:56">
      <c r="BD3024" s="363"/>
    </row>
    <row r="3025" spans="56:56">
      <c r="BD3025" s="363"/>
    </row>
    <row r="3026" spans="56:56">
      <c r="BD3026" s="363"/>
    </row>
    <row r="3027" spans="56:56">
      <c r="BD3027" s="363"/>
    </row>
    <row r="3028" spans="56:56">
      <c r="BD3028" s="363"/>
    </row>
    <row r="3029" spans="56:56">
      <c r="BD3029" s="363"/>
    </row>
    <row r="3030" spans="56:56">
      <c r="BD3030" s="363"/>
    </row>
    <row r="3031" spans="56:56">
      <c r="BD3031" s="363"/>
    </row>
    <row r="3032" spans="56:56">
      <c r="BD3032" s="363"/>
    </row>
    <row r="3033" spans="56:56">
      <c r="BD3033" s="363"/>
    </row>
    <row r="3034" spans="56:56">
      <c r="BD3034" s="363"/>
    </row>
    <row r="3035" spans="56:56">
      <c r="BD3035" s="363"/>
    </row>
    <row r="3036" spans="56:56">
      <c r="BD3036" s="363"/>
    </row>
    <row r="3037" spans="56:56">
      <c r="BD3037" s="363"/>
    </row>
    <row r="3038" spans="56:56">
      <c r="BD3038" s="363"/>
    </row>
    <row r="3039" spans="56:56">
      <c r="BD3039" s="363"/>
    </row>
    <row r="3040" spans="56:56">
      <c r="BD3040" s="363"/>
    </row>
    <row r="3041" spans="56:56">
      <c r="BD3041" s="363"/>
    </row>
    <row r="3042" spans="56:56">
      <c r="BD3042" s="363"/>
    </row>
    <row r="3043" spans="56:56">
      <c r="BD3043" s="363"/>
    </row>
    <row r="3044" spans="56:56">
      <c r="BD3044" s="363"/>
    </row>
    <row r="3045" spans="56:56">
      <c r="BD3045" s="363"/>
    </row>
    <row r="3046" spans="56:56">
      <c r="BD3046" s="363"/>
    </row>
    <row r="3047" spans="56:56">
      <c r="BD3047" s="363"/>
    </row>
    <row r="3048" spans="56:56">
      <c r="BD3048" s="363"/>
    </row>
    <row r="3049" spans="56:56">
      <c r="BD3049" s="363"/>
    </row>
    <row r="3050" spans="56:56">
      <c r="BD3050" s="363"/>
    </row>
    <row r="3051" spans="56:56">
      <c r="BD3051" s="363"/>
    </row>
    <row r="3052" spans="56:56">
      <c r="BD3052" s="363"/>
    </row>
    <row r="3053" spans="56:56">
      <c r="BD3053" s="363"/>
    </row>
    <row r="3054" spans="56:56">
      <c r="BD3054" s="363"/>
    </row>
    <row r="3055" spans="56:56">
      <c r="BD3055" s="363"/>
    </row>
    <row r="3056" spans="56:56">
      <c r="BD3056" s="363"/>
    </row>
    <row r="3057" spans="56:56">
      <c r="BD3057" s="363"/>
    </row>
    <row r="3058" spans="56:56">
      <c r="BD3058" s="363"/>
    </row>
    <row r="3059" spans="56:56">
      <c r="BD3059" s="363"/>
    </row>
    <row r="3060" spans="56:56">
      <c r="BD3060" s="363"/>
    </row>
    <row r="3061" spans="56:56">
      <c r="BD3061" s="363"/>
    </row>
    <row r="3062" spans="56:56">
      <c r="BD3062" s="363"/>
    </row>
    <row r="3063" spans="56:56">
      <c r="BD3063" s="363"/>
    </row>
    <row r="3064" spans="56:56">
      <c r="BD3064" s="363"/>
    </row>
    <row r="3065" spans="56:56">
      <c r="BD3065" s="363"/>
    </row>
    <row r="3066" spans="56:56">
      <c r="BD3066" s="363"/>
    </row>
    <row r="3067" spans="56:56">
      <c r="BD3067" s="363"/>
    </row>
    <row r="3068" spans="56:56">
      <c r="BD3068" s="363"/>
    </row>
    <row r="3069" spans="56:56">
      <c r="BD3069" s="363"/>
    </row>
    <row r="3070" spans="56:56">
      <c r="BD3070" s="363"/>
    </row>
    <row r="3071" spans="56:56">
      <c r="BD3071" s="363"/>
    </row>
    <row r="3072" spans="56:56">
      <c r="BD3072" s="363"/>
    </row>
    <row r="3073" spans="56:56">
      <c r="BD3073" s="363"/>
    </row>
    <row r="3074" spans="56:56">
      <c r="BD3074" s="363"/>
    </row>
    <row r="3075" spans="56:56">
      <c r="BD3075" s="363"/>
    </row>
    <row r="3076" spans="56:56">
      <c r="BD3076" s="363"/>
    </row>
    <row r="3077" spans="56:56">
      <c r="BD3077" s="363"/>
    </row>
    <row r="3078" spans="56:56">
      <c r="BD3078" s="363"/>
    </row>
    <row r="3079" spans="56:56">
      <c r="BD3079" s="363"/>
    </row>
    <row r="3080" spans="56:56">
      <c r="BD3080" s="363"/>
    </row>
    <row r="3081" spans="56:56">
      <c r="BD3081" s="363"/>
    </row>
    <row r="3082" spans="56:56">
      <c r="BD3082" s="363"/>
    </row>
    <row r="3083" spans="56:56">
      <c r="BD3083" s="363"/>
    </row>
    <row r="3084" spans="56:56">
      <c r="BD3084" s="363"/>
    </row>
    <row r="3085" spans="56:56">
      <c r="BD3085" s="363"/>
    </row>
    <row r="3086" spans="56:56">
      <c r="BD3086" s="363"/>
    </row>
    <row r="3087" spans="56:56">
      <c r="BD3087" s="363"/>
    </row>
    <row r="3088" spans="56:56">
      <c r="BD3088" s="363"/>
    </row>
    <row r="3089" spans="56:56">
      <c r="BD3089" s="363"/>
    </row>
    <row r="3090" spans="56:56">
      <c r="BD3090" s="363"/>
    </row>
    <row r="3091" spans="56:56">
      <c r="BD3091" s="363"/>
    </row>
    <row r="3092" spans="56:56">
      <c r="BD3092" s="363"/>
    </row>
    <row r="3093" spans="56:56">
      <c r="BD3093" s="363"/>
    </row>
    <row r="3094" spans="56:56">
      <c r="BD3094" s="363"/>
    </row>
    <row r="3095" spans="56:56">
      <c r="BD3095" s="363"/>
    </row>
    <row r="3096" spans="56:56">
      <c r="BD3096" s="363"/>
    </row>
    <row r="3097" spans="56:56">
      <c r="BD3097" s="363"/>
    </row>
    <row r="3098" spans="56:56">
      <c r="BD3098" s="363"/>
    </row>
    <row r="3099" spans="56:56">
      <c r="BD3099" s="363"/>
    </row>
    <row r="3100" spans="56:56">
      <c r="BD3100" s="363"/>
    </row>
    <row r="3101" spans="56:56">
      <c r="BD3101" s="363"/>
    </row>
    <row r="3102" spans="56:56">
      <c r="BD3102" s="363"/>
    </row>
    <row r="3103" spans="56:56">
      <c r="BD3103" s="363"/>
    </row>
    <row r="3104" spans="56:56">
      <c r="BD3104" s="363"/>
    </row>
    <row r="3105" spans="56:56">
      <c r="BD3105" s="363"/>
    </row>
    <row r="3106" spans="56:56">
      <c r="BD3106" s="363"/>
    </row>
    <row r="3107" spans="56:56">
      <c r="BD3107" s="363"/>
    </row>
    <row r="3108" spans="56:56">
      <c r="BD3108" s="363"/>
    </row>
    <row r="3109" spans="56:56">
      <c r="BD3109" s="363"/>
    </row>
    <row r="3110" spans="56:56">
      <c r="BD3110" s="363"/>
    </row>
    <row r="3111" spans="56:56">
      <c r="BD3111" s="363"/>
    </row>
    <row r="3112" spans="56:56">
      <c r="BD3112" s="363"/>
    </row>
    <row r="3113" spans="56:56">
      <c r="BD3113" s="363"/>
    </row>
    <row r="3114" spans="56:56">
      <c r="BD3114" s="363"/>
    </row>
    <row r="3115" spans="56:56">
      <c r="BD3115" s="363"/>
    </row>
    <row r="3116" spans="56:56">
      <c r="BD3116" s="363"/>
    </row>
    <row r="3117" spans="56:56">
      <c r="BD3117" s="363"/>
    </row>
    <row r="3118" spans="56:56">
      <c r="BD3118" s="363"/>
    </row>
    <row r="3119" spans="56:56">
      <c r="BD3119" s="363"/>
    </row>
    <row r="3120" spans="56:56">
      <c r="BD3120" s="363"/>
    </row>
    <row r="3121" spans="56:56">
      <c r="BD3121" s="363"/>
    </row>
    <row r="3122" spans="56:56">
      <c r="BD3122" s="363"/>
    </row>
    <row r="3123" spans="56:56">
      <c r="BD3123" s="363"/>
    </row>
    <row r="3124" spans="56:56">
      <c r="BD3124" s="363"/>
    </row>
    <row r="3125" spans="56:56">
      <c r="BD3125" s="363"/>
    </row>
    <row r="3126" spans="56:56">
      <c r="BD3126" s="363"/>
    </row>
    <row r="3127" spans="56:56">
      <c r="BD3127" s="363"/>
    </row>
    <row r="3128" spans="56:56">
      <c r="BD3128" s="363"/>
    </row>
    <row r="3129" spans="56:56">
      <c r="BD3129" s="363"/>
    </row>
    <row r="3130" spans="56:56">
      <c r="BD3130" s="363"/>
    </row>
    <row r="3131" spans="56:56">
      <c r="BD3131" s="363"/>
    </row>
    <row r="3132" spans="56:56">
      <c r="BD3132" s="363"/>
    </row>
    <row r="3133" spans="56:56">
      <c r="BD3133" s="363"/>
    </row>
    <row r="3134" spans="56:56">
      <c r="BD3134" s="363"/>
    </row>
    <row r="3135" spans="56:56">
      <c r="BD3135" s="363"/>
    </row>
    <row r="3136" spans="56:56">
      <c r="BD3136" s="363"/>
    </row>
    <row r="3137" spans="56:56">
      <c r="BD3137" s="363"/>
    </row>
    <row r="3138" spans="56:56">
      <c r="BD3138" s="363"/>
    </row>
    <row r="3139" spans="56:56">
      <c r="BD3139" s="363"/>
    </row>
    <row r="3140" spans="56:56">
      <c r="BD3140" s="363"/>
    </row>
    <row r="3141" spans="56:56">
      <c r="BD3141" s="363"/>
    </row>
    <row r="3142" spans="56:56">
      <c r="BD3142" s="363"/>
    </row>
    <row r="3143" spans="56:56">
      <c r="BD3143" s="363"/>
    </row>
    <row r="3144" spans="56:56">
      <c r="BD3144" s="363"/>
    </row>
    <row r="3145" spans="56:56">
      <c r="BD3145" s="363"/>
    </row>
    <row r="3146" spans="56:56">
      <c r="BD3146" s="363"/>
    </row>
    <row r="3147" spans="56:56">
      <c r="BD3147" s="363"/>
    </row>
    <row r="3148" spans="56:56">
      <c r="BD3148" s="363"/>
    </row>
    <row r="3149" spans="56:56">
      <c r="BD3149" s="363"/>
    </row>
    <row r="3150" spans="56:56">
      <c r="BD3150" s="363"/>
    </row>
    <row r="3151" spans="56:56">
      <c r="BD3151" s="363"/>
    </row>
    <row r="3152" spans="56:56">
      <c r="BD3152" s="363"/>
    </row>
    <row r="3153" spans="56:56">
      <c r="BD3153" s="363"/>
    </row>
    <row r="3154" spans="56:56">
      <c r="BD3154" s="363"/>
    </row>
    <row r="3155" spans="56:56">
      <c r="BD3155" s="363"/>
    </row>
    <row r="3156" spans="56:56">
      <c r="BD3156" s="363"/>
    </row>
    <row r="3157" spans="56:56">
      <c r="BD3157" s="363"/>
    </row>
    <row r="3158" spans="56:56">
      <c r="BD3158" s="363"/>
    </row>
    <row r="3159" spans="56:56">
      <c r="BD3159" s="363"/>
    </row>
    <row r="3160" spans="56:56">
      <c r="BD3160" s="363"/>
    </row>
    <row r="3161" spans="56:56">
      <c r="BD3161" s="363"/>
    </row>
    <row r="3162" spans="56:56">
      <c r="BD3162" s="363"/>
    </row>
    <row r="3163" spans="56:56">
      <c r="BD3163" s="363"/>
    </row>
    <row r="3164" spans="56:56">
      <c r="BD3164" s="363"/>
    </row>
    <row r="3165" spans="56:56">
      <c r="BD3165" s="363"/>
    </row>
    <row r="3166" spans="56:56">
      <c r="BD3166" s="363"/>
    </row>
    <row r="3167" spans="56:56">
      <c r="BD3167" s="363"/>
    </row>
    <row r="3168" spans="56:56">
      <c r="BD3168" s="363"/>
    </row>
    <row r="3169" spans="56:56">
      <c r="BD3169" s="363"/>
    </row>
    <row r="3170" spans="56:56">
      <c r="BD3170" s="363"/>
    </row>
    <row r="3171" spans="56:56">
      <c r="BD3171" s="363"/>
    </row>
    <row r="3172" spans="56:56">
      <c r="BD3172" s="363"/>
    </row>
    <row r="3173" spans="56:56">
      <c r="BD3173" s="363"/>
    </row>
    <row r="3174" spans="56:56">
      <c r="BD3174" s="363"/>
    </row>
    <row r="3175" spans="56:56">
      <c r="BD3175" s="363"/>
    </row>
    <row r="3176" spans="56:56">
      <c r="BD3176" s="363"/>
    </row>
    <row r="3177" spans="56:56">
      <c r="BD3177" s="363"/>
    </row>
    <row r="3178" spans="56:56">
      <c r="BD3178" s="363"/>
    </row>
    <row r="3179" spans="56:56">
      <c r="BD3179" s="363"/>
    </row>
    <row r="3180" spans="56:56">
      <c r="BD3180" s="363"/>
    </row>
    <row r="3181" spans="56:56">
      <c r="BD3181" s="363"/>
    </row>
    <row r="3182" spans="56:56">
      <c r="BD3182" s="363"/>
    </row>
    <row r="3183" spans="56:56">
      <c r="BD3183" s="363"/>
    </row>
    <row r="3184" spans="56:56">
      <c r="BD3184" s="363"/>
    </row>
    <row r="3185" spans="56:56">
      <c r="BD3185" s="363"/>
    </row>
    <row r="3186" spans="56:56">
      <c r="BD3186" s="363"/>
    </row>
    <row r="3187" spans="56:56">
      <c r="BD3187" s="363"/>
    </row>
    <row r="3188" spans="56:56">
      <c r="BD3188" s="363"/>
    </row>
    <row r="3189" spans="56:56">
      <c r="BD3189" s="363"/>
    </row>
    <row r="3190" spans="56:56">
      <c r="BD3190" s="363"/>
    </row>
    <row r="3191" spans="56:56">
      <c r="BD3191" s="363"/>
    </row>
    <row r="3192" spans="56:56">
      <c r="BD3192" s="363"/>
    </row>
    <row r="3193" spans="56:56">
      <c r="BD3193" s="363"/>
    </row>
    <row r="3194" spans="56:56">
      <c r="BD3194" s="363"/>
    </row>
    <row r="3195" spans="56:56">
      <c r="BD3195" s="363"/>
    </row>
    <row r="3196" spans="56:56">
      <c r="BD3196" s="363"/>
    </row>
    <row r="3197" spans="56:56">
      <c r="BD3197" s="363"/>
    </row>
    <row r="3198" spans="56:56">
      <c r="BD3198" s="363"/>
    </row>
    <row r="3199" spans="56:56">
      <c r="BD3199" s="363"/>
    </row>
    <row r="3200" spans="56:56">
      <c r="BD3200" s="363"/>
    </row>
    <row r="3201" spans="56:56">
      <c r="BD3201" s="363"/>
    </row>
    <row r="3202" spans="56:56">
      <c r="BD3202" s="363"/>
    </row>
    <row r="3203" spans="56:56">
      <c r="BD3203" s="363"/>
    </row>
    <row r="3204" spans="56:56">
      <c r="BD3204" s="363"/>
    </row>
    <row r="3205" spans="56:56">
      <c r="BD3205" s="363"/>
    </row>
    <row r="3206" spans="56:56">
      <c r="BD3206" s="363"/>
    </row>
    <row r="3207" spans="56:56">
      <c r="BD3207" s="363"/>
    </row>
    <row r="3208" spans="56:56">
      <c r="BD3208" s="363"/>
    </row>
    <row r="3209" spans="56:56">
      <c r="BD3209" s="363"/>
    </row>
    <row r="3210" spans="56:56">
      <c r="BD3210" s="363"/>
    </row>
    <row r="3211" spans="56:56">
      <c r="BD3211" s="363"/>
    </row>
    <row r="3212" spans="56:56">
      <c r="BD3212" s="363"/>
    </row>
    <row r="3213" spans="56:56">
      <c r="BD3213" s="363"/>
    </row>
    <row r="3214" spans="56:56">
      <c r="BD3214" s="363"/>
    </row>
    <row r="3215" spans="56:56">
      <c r="BD3215" s="363"/>
    </row>
    <row r="3216" spans="56:56">
      <c r="BD3216" s="363"/>
    </row>
    <row r="3217" spans="56:56">
      <c r="BD3217" s="363"/>
    </row>
    <row r="3218" spans="56:56">
      <c r="BD3218" s="363"/>
    </row>
    <row r="3219" spans="56:56">
      <c r="BD3219" s="363"/>
    </row>
    <row r="3220" spans="56:56">
      <c r="BD3220" s="363"/>
    </row>
    <row r="3221" spans="56:56">
      <c r="BD3221" s="363"/>
    </row>
    <row r="3222" spans="56:56">
      <c r="BD3222" s="363"/>
    </row>
    <row r="3223" spans="56:56">
      <c r="BD3223" s="363"/>
    </row>
    <row r="3224" spans="56:56">
      <c r="BD3224" s="363"/>
    </row>
    <row r="3225" spans="56:56">
      <c r="BD3225" s="363"/>
    </row>
    <row r="3226" spans="56:56">
      <c r="BD3226" s="363"/>
    </row>
    <row r="3227" spans="56:56">
      <c r="BD3227" s="363"/>
    </row>
    <row r="3228" spans="56:56">
      <c r="BD3228" s="363"/>
    </row>
    <row r="3229" spans="56:56">
      <c r="BD3229" s="363"/>
    </row>
    <row r="3230" spans="56:56">
      <c r="BD3230" s="363"/>
    </row>
    <row r="3231" spans="56:56">
      <c r="BD3231" s="363"/>
    </row>
    <row r="3232" spans="56:56">
      <c r="BD3232" s="363"/>
    </row>
    <row r="3233" spans="56:56">
      <c r="BD3233" s="363"/>
    </row>
    <row r="3234" spans="56:56">
      <c r="BD3234" s="363"/>
    </row>
    <row r="3235" spans="56:56">
      <c r="BD3235" s="363"/>
    </row>
    <row r="3236" spans="56:56">
      <c r="BD3236" s="363"/>
    </row>
    <row r="3237" spans="56:56">
      <c r="BD3237" s="363"/>
    </row>
    <row r="3238" spans="56:56">
      <c r="BD3238" s="363"/>
    </row>
    <row r="3239" spans="56:56">
      <c r="BD3239" s="363"/>
    </row>
    <row r="3240" spans="56:56">
      <c r="BD3240" s="363"/>
    </row>
    <row r="3241" spans="56:56">
      <c r="BD3241" s="363"/>
    </row>
    <row r="3242" spans="56:56">
      <c r="BD3242" s="363"/>
    </row>
    <row r="3243" spans="56:56">
      <c r="BD3243" s="363"/>
    </row>
    <row r="3244" spans="56:56">
      <c r="BD3244" s="363"/>
    </row>
    <row r="3245" spans="56:56">
      <c r="BD3245" s="363"/>
    </row>
    <row r="3246" spans="56:56">
      <c r="BD3246" s="363"/>
    </row>
    <row r="3247" spans="56:56">
      <c r="BD3247" s="363"/>
    </row>
    <row r="3248" spans="56:56">
      <c r="BD3248" s="363"/>
    </row>
    <row r="3249" spans="56:56">
      <c r="BD3249" s="363"/>
    </row>
    <row r="3250" spans="56:56">
      <c r="BD3250" s="363"/>
    </row>
    <row r="3251" spans="56:56">
      <c r="BD3251" s="363"/>
    </row>
    <row r="3252" spans="56:56">
      <c r="BD3252" s="363"/>
    </row>
    <row r="3253" spans="56:56">
      <c r="BD3253" s="363"/>
    </row>
    <row r="3254" spans="56:56">
      <c r="BD3254" s="363"/>
    </row>
    <row r="3255" spans="56:56">
      <c r="BD3255" s="363"/>
    </row>
    <row r="3256" spans="56:56">
      <c r="BD3256" s="363"/>
    </row>
    <row r="3257" spans="56:56">
      <c r="BD3257" s="363"/>
    </row>
    <row r="3258" spans="56:56">
      <c r="BD3258" s="363"/>
    </row>
    <row r="3259" spans="56:56">
      <c r="BD3259" s="363"/>
    </row>
    <row r="3260" spans="56:56">
      <c r="BD3260" s="363"/>
    </row>
    <row r="3261" spans="56:56">
      <c r="BD3261" s="363"/>
    </row>
    <row r="3262" spans="56:56">
      <c r="BD3262" s="363"/>
    </row>
    <row r="3263" spans="56:56">
      <c r="BD3263" s="363"/>
    </row>
    <row r="3264" spans="56:56">
      <c r="BD3264" s="363"/>
    </row>
    <row r="3265" spans="56:56">
      <c r="BD3265" s="363"/>
    </row>
    <row r="3266" spans="56:56">
      <c r="BD3266" s="363"/>
    </row>
    <row r="3267" spans="56:56">
      <c r="BD3267" s="363"/>
    </row>
    <row r="3268" spans="56:56">
      <c r="BD3268" s="363"/>
    </row>
    <row r="3269" spans="56:56">
      <c r="BD3269" s="363"/>
    </row>
    <row r="3270" spans="56:56">
      <c r="BD3270" s="363"/>
    </row>
    <row r="3271" spans="56:56">
      <c r="BD3271" s="363"/>
    </row>
    <row r="3272" spans="56:56">
      <c r="BD3272" s="363"/>
    </row>
    <row r="3273" spans="56:56">
      <c r="BD3273" s="363"/>
    </row>
    <row r="3274" spans="56:56">
      <c r="BD3274" s="363"/>
    </row>
    <row r="3275" spans="56:56">
      <c r="BD3275" s="363"/>
    </row>
    <row r="3276" spans="56:56">
      <c r="BD3276" s="363"/>
    </row>
    <row r="3277" spans="56:56">
      <c r="BD3277" s="363"/>
    </row>
    <row r="3278" spans="56:56">
      <c r="BD3278" s="363"/>
    </row>
    <row r="3279" spans="56:56">
      <c r="BD3279" s="363"/>
    </row>
    <row r="3280" spans="56:56">
      <c r="BD3280" s="363"/>
    </row>
    <row r="3281" spans="56:56">
      <c r="BD3281" s="363"/>
    </row>
    <row r="3282" spans="56:56">
      <c r="BD3282" s="363"/>
    </row>
    <row r="3283" spans="56:56">
      <c r="BD3283" s="363"/>
    </row>
    <row r="3284" spans="56:56">
      <c r="BD3284" s="363"/>
    </row>
    <row r="3285" spans="56:56">
      <c r="BD3285" s="363"/>
    </row>
    <row r="3286" spans="56:56">
      <c r="BD3286" s="363"/>
    </row>
    <row r="3287" spans="56:56">
      <c r="BD3287" s="363"/>
    </row>
    <row r="3288" spans="56:56">
      <c r="BD3288" s="363"/>
    </row>
    <row r="3289" spans="56:56">
      <c r="BD3289" s="363"/>
    </row>
    <row r="3290" spans="56:56">
      <c r="BD3290" s="363"/>
    </row>
    <row r="3291" spans="56:56">
      <c r="BD3291" s="363"/>
    </row>
    <row r="3292" spans="56:56">
      <c r="BD3292" s="363"/>
    </row>
    <row r="3293" spans="56:56">
      <c r="BD3293" s="363"/>
    </row>
    <row r="3294" spans="56:56">
      <c r="BD3294" s="363"/>
    </row>
    <row r="3295" spans="56:56">
      <c r="BD3295" s="363"/>
    </row>
    <row r="3296" spans="56:56">
      <c r="BD3296" s="363"/>
    </row>
    <row r="3297" spans="56:56">
      <c r="BD3297" s="363"/>
    </row>
    <row r="3298" spans="56:56">
      <c r="BD3298" s="363"/>
    </row>
    <row r="3299" spans="56:56">
      <c r="BD3299" s="363"/>
    </row>
    <row r="3300" spans="56:56">
      <c r="BD3300" s="363"/>
    </row>
    <row r="3301" spans="56:56">
      <c r="BD3301" s="363"/>
    </row>
    <row r="3302" spans="56:56">
      <c r="BD3302" s="363"/>
    </row>
    <row r="3303" spans="56:56">
      <c r="BD3303" s="363"/>
    </row>
    <row r="3304" spans="56:56">
      <c r="BD3304" s="363"/>
    </row>
    <row r="3305" spans="56:56">
      <c r="BD3305" s="363"/>
    </row>
    <row r="3306" spans="56:56">
      <c r="BD3306" s="363"/>
    </row>
    <row r="3307" spans="56:56">
      <c r="BD3307" s="363"/>
    </row>
    <row r="3308" spans="56:56">
      <c r="BD3308" s="363"/>
    </row>
    <row r="3309" spans="56:56">
      <c r="BD3309" s="363"/>
    </row>
    <row r="3310" spans="56:56">
      <c r="BD3310" s="363"/>
    </row>
    <row r="3311" spans="56:56">
      <c r="BD3311" s="363"/>
    </row>
    <row r="3312" spans="56:56">
      <c r="BD3312" s="363"/>
    </row>
    <row r="3313" spans="56:56">
      <c r="BD3313" s="363"/>
    </row>
    <row r="3314" spans="56:56">
      <c r="BD3314" s="363"/>
    </row>
    <row r="3315" spans="56:56">
      <c r="BD3315" s="363"/>
    </row>
    <row r="3316" spans="56:56">
      <c r="BD3316" s="363"/>
    </row>
    <row r="3317" spans="56:56">
      <c r="BD3317" s="363"/>
    </row>
    <row r="3318" spans="56:56">
      <c r="BD3318" s="363"/>
    </row>
    <row r="3319" spans="56:56">
      <c r="BD3319" s="363"/>
    </row>
    <row r="3320" spans="56:56">
      <c r="BD3320" s="363"/>
    </row>
    <row r="3321" spans="56:56">
      <c r="BD3321" s="363"/>
    </row>
    <row r="3322" spans="56:56">
      <c r="BD3322" s="363"/>
    </row>
    <row r="3323" spans="56:56">
      <c r="BD3323" s="363"/>
    </row>
    <row r="3324" spans="56:56">
      <c r="BD3324" s="363"/>
    </row>
    <row r="3325" spans="56:56">
      <c r="BD3325" s="363"/>
    </row>
    <row r="3326" spans="56:56">
      <c r="BD3326" s="363"/>
    </row>
    <row r="3327" spans="56:56">
      <c r="BD3327" s="363"/>
    </row>
    <row r="3328" spans="56:56">
      <c r="BD3328" s="363"/>
    </row>
    <row r="3329" spans="56:56">
      <c r="BD3329" s="363"/>
    </row>
    <row r="3330" spans="56:56">
      <c r="BD3330" s="363"/>
    </row>
    <row r="3331" spans="56:56">
      <c r="BD3331" s="363"/>
    </row>
    <row r="3332" spans="56:56">
      <c r="BD3332" s="363"/>
    </row>
    <row r="3333" spans="56:56">
      <c r="BD3333" s="363"/>
    </row>
    <row r="3334" spans="56:56">
      <c r="BD3334" s="363"/>
    </row>
    <row r="3335" spans="56:56">
      <c r="BD3335" s="363"/>
    </row>
    <row r="3336" spans="56:56">
      <c r="BD3336" s="363"/>
    </row>
    <row r="3337" spans="56:56">
      <c r="BD3337" s="363"/>
    </row>
    <row r="3338" spans="56:56">
      <c r="BD3338" s="363"/>
    </row>
    <row r="3339" spans="56:56">
      <c r="BD3339" s="363"/>
    </row>
    <row r="3340" spans="56:56">
      <c r="BD3340" s="363"/>
    </row>
    <row r="3341" spans="56:56">
      <c r="BD3341" s="363"/>
    </row>
    <row r="3342" spans="56:56">
      <c r="BD3342" s="363"/>
    </row>
    <row r="3343" spans="56:56">
      <c r="BD3343" s="363"/>
    </row>
    <row r="3344" spans="56:56">
      <c r="BD3344" s="363"/>
    </row>
    <row r="3345" spans="56:56">
      <c r="BD3345" s="363"/>
    </row>
    <row r="3346" spans="56:56">
      <c r="BD3346" s="363"/>
    </row>
    <row r="3347" spans="56:56">
      <c r="BD3347" s="363"/>
    </row>
    <row r="3348" spans="56:56">
      <c r="BD3348" s="363"/>
    </row>
    <row r="3349" spans="56:56">
      <c r="BD3349" s="363"/>
    </row>
    <row r="3350" spans="56:56">
      <c r="BD3350" s="363"/>
    </row>
    <row r="3351" spans="56:56">
      <c r="BD3351" s="363"/>
    </row>
    <row r="3352" spans="56:56">
      <c r="BD3352" s="363"/>
    </row>
    <row r="3353" spans="56:56">
      <c r="BD3353" s="363"/>
    </row>
    <row r="3354" spans="56:56">
      <c r="BD3354" s="363"/>
    </row>
    <row r="3355" spans="56:56">
      <c r="BD3355" s="363"/>
    </row>
    <row r="3356" spans="56:56">
      <c r="BD3356" s="363"/>
    </row>
    <row r="3357" spans="56:56">
      <c r="BD3357" s="363"/>
    </row>
    <row r="3358" spans="56:56">
      <c r="BD3358" s="363"/>
    </row>
    <row r="3359" spans="56:56">
      <c r="BD3359" s="363"/>
    </row>
    <row r="3360" spans="56:56">
      <c r="BD3360" s="363"/>
    </row>
    <row r="3361" spans="56:56">
      <c r="BD3361" s="363"/>
    </row>
    <row r="3362" spans="56:56">
      <c r="BD3362" s="363"/>
    </row>
    <row r="3363" spans="56:56">
      <c r="BD3363" s="363"/>
    </row>
    <row r="3364" spans="56:56">
      <c r="BD3364" s="363"/>
    </row>
    <row r="3365" spans="56:56">
      <c r="BD3365" s="363"/>
    </row>
    <row r="3366" spans="56:56">
      <c r="BD3366" s="363"/>
    </row>
    <row r="3367" spans="56:56">
      <c r="BD3367" s="363"/>
    </row>
    <row r="3368" spans="56:56">
      <c r="BD3368" s="363"/>
    </row>
    <row r="3369" spans="56:56">
      <c r="BD3369" s="363"/>
    </row>
    <row r="3370" spans="56:56">
      <c r="BD3370" s="363"/>
    </row>
    <row r="3371" spans="56:56">
      <c r="BD3371" s="363"/>
    </row>
    <row r="3372" spans="56:56">
      <c r="BD3372" s="363"/>
    </row>
    <row r="3373" spans="56:56">
      <c r="BD3373" s="363"/>
    </row>
    <row r="3374" spans="56:56">
      <c r="BD3374" s="363"/>
    </row>
    <row r="3375" spans="56:56">
      <c r="BD3375" s="363"/>
    </row>
    <row r="3376" spans="56:56">
      <c r="BD3376" s="363"/>
    </row>
    <row r="3377" spans="56:56">
      <c r="BD3377" s="363"/>
    </row>
    <row r="3378" spans="56:56">
      <c r="BD3378" s="363"/>
    </row>
    <row r="3379" spans="56:56">
      <c r="BD3379" s="363"/>
    </row>
    <row r="3380" spans="56:56">
      <c r="BD3380" s="363"/>
    </row>
    <row r="3381" spans="56:56">
      <c r="BD3381" s="363"/>
    </row>
    <row r="3382" spans="56:56">
      <c r="BD3382" s="363"/>
    </row>
    <row r="3383" spans="56:56">
      <c r="BD3383" s="363"/>
    </row>
    <row r="3384" spans="56:56">
      <c r="BD3384" s="363"/>
    </row>
    <row r="3385" spans="56:56">
      <c r="BD3385" s="363"/>
    </row>
    <row r="3386" spans="56:56">
      <c r="BD3386" s="363"/>
    </row>
    <row r="3387" spans="56:56">
      <c r="BD3387" s="363"/>
    </row>
    <row r="3388" spans="56:56">
      <c r="BD3388" s="363"/>
    </row>
    <row r="3389" spans="56:56">
      <c r="BD3389" s="363"/>
    </row>
    <row r="3390" spans="56:56">
      <c r="BD3390" s="363"/>
    </row>
    <row r="3391" spans="56:56">
      <c r="BD3391" s="363"/>
    </row>
    <row r="3392" spans="56:56">
      <c r="BD3392" s="363"/>
    </row>
    <row r="3393" spans="56:56">
      <c r="BD3393" s="363"/>
    </row>
    <row r="3394" spans="56:56">
      <c r="BD3394" s="363"/>
    </row>
    <row r="3395" spans="56:56">
      <c r="BD3395" s="363"/>
    </row>
    <row r="3396" spans="56:56">
      <c r="BD3396" s="363"/>
    </row>
    <row r="3397" spans="56:56">
      <c r="BD3397" s="363"/>
    </row>
    <row r="3398" spans="56:56">
      <c r="BD3398" s="363"/>
    </row>
    <row r="3399" spans="56:56">
      <c r="BD3399" s="363"/>
    </row>
    <row r="3400" spans="56:56">
      <c r="BD3400" s="363"/>
    </row>
    <row r="3401" spans="56:56">
      <c r="BD3401" s="363"/>
    </row>
    <row r="3402" spans="56:56">
      <c r="BD3402" s="363"/>
    </row>
    <row r="3403" spans="56:56">
      <c r="BD3403" s="363"/>
    </row>
    <row r="3404" spans="56:56">
      <c r="BD3404" s="363"/>
    </row>
    <row r="3405" spans="56:56">
      <c r="BD3405" s="363"/>
    </row>
    <row r="3406" spans="56:56">
      <c r="BD3406" s="363"/>
    </row>
    <row r="3407" spans="56:56">
      <c r="BD3407" s="363"/>
    </row>
    <row r="3408" spans="56:56">
      <c r="BD3408" s="363"/>
    </row>
    <row r="3409" spans="56:56">
      <c r="BD3409" s="363"/>
    </row>
    <row r="3410" spans="56:56">
      <c r="BD3410" s="363"/>
    </row>
    <row r="3411" spans="56:56">
      <c r="BD3411" s="363"/>
    </row>
    <row r="3412" spans="56:56">
      <c r="BD3412" s="363"/>
    </row>
    <row r="3413" spans="56:56">
      <c r="BD3413" s="363"/>
    </row>
    <row r="3414" spans="56:56">
      <c r="BD3414" s="363"/>
    </row>
    <row r="3415" spans="56:56">
      <c r="BD3415" s="363"/>
    </row>
    <row r="3416" spans="56:56">
      <c r="BD3416" s="363"/>
    </row>
    <row r="3417" spans="56:56">
      <c r="BD3417" s="363"/>
    </row>
    <row r="3418" spans="56:56">
      <c r="BD3418" s="363"/>
    </row>
    <row r="3419" spans="56:56">
      <c r="BD3419" s="363"/>
    </row>
    <row r="3420" spans="56:56">
      <c r="BD3420" s="363"/>
    </row>
    <row r="3421" spans="56:56">
      <c r="BD3421" s="363"/>
    </row>
    <row r="3422" spans="56:56">
      <c r="BD3422" s="363"/>
    </row>
    <row r="3423" spans="56:56">
      <c r="BD3423" s="363"/>
    </row>
    <row r="3424" spans="56:56">
      <c r="BD3424" s="363"/>
    </row>
    <row r="3425" spans="56:56">
      <c r="BD3425" s="363"/>
    </row>
    <row r="3426" spans="56:56">
      <c r="BD3426" s="363"/>
    </row>
    <row r="3427" spans="56:56">
      <c r="BD3427" s="363"/>
    </row>
    <row r="3428" spans="56:56">
      <c r="BD3428" s="363"/>
    </row>
    <row r="3429" spans="56:56">
      <c r="BD3429" s="363"/>
    </row>
    <row r="3430" spans="56:56">
      <c r="BD3430" s="363"/>
    </row>
    <row r="3431" spans="56:56">
      <c r="BD3431" s="363"/>
    </row>
    <row r="3432" spans="56:56">
      <c r="BD3432" s="363"/>
    </row>
    <row r="3433" spans="56:56">
      <c r="BD3433" s="363"/>
    </row>
    <row r="3434" spans="56:56">
      <c r="BD3434" s="363"/>
    </row>
    <row r="3435" spans="56:56">
      <c r="BD3435" s="363"/>
    </row>
    <row r="3436" spans="56:56">
      <c r="BD3436" s="363"/>
    </row>
    <row r="3437" spans="56:56">
      <c r="BD3437" s="363"/>
    </row>
    <row r="3438" spans="56:56">
      <c r="BD3438" s="363"/>
    </row>
    <row r="3439" spans="56:56">
      <c r="BD3439" s="363"/>
    </row>
    <row r="3440" spans="56:56">
      <c r="BD3440" s="363"/>
    </row>
    <row r="3441" spans="56:56">
      <c r="BD3441" s="363"/>
    </row>
    <row r="3442" spans="56:56">
      <c r="BD3442" s="363"/>
    </row>
    <row r="3443" spans="56:56">
      <c r="BD3443" s="363"/>
    </row>
    <row r="3444" spans="56:56">
      <c r="BD3444" s="363"/>
    </row>
    <row r="3445" spans="56:56">
      <c r="BD3445" s="363"/>
    </row>
    <row r="3446" spans="56:56">
      <c r="BD3446" s="363"/>
    </row>
    <row r="3447" spans="56:56">
      <c r="BD3447" s="363"/>
    </row>
    <row r="3448" spans="56:56">
      <c r="BD3448" s="363"/>
    </row>
    <row r="3449" spans="56:56">
      <c r="BD3449" s="363"/>
    </row>
    <row r="3450" spans="56:56">
      <c r="BD3450" s="363"/>
    </row>
    <row r="3451" spans="56:56">
      <c r="BD3451" s="363"/>
    </row>
    <row r="3452" spans="56:56">
      <c r="BD3452" s="363"/>
    </row>
    <row r="3453" spans="56:56">
      <c r="BD3453" s="363"/>
    </row>
    <row r="3454" spans="56:56">
      <c r="BD3454" s="363"/>
    </row>
    <row r="3455" spans="56:56">
      <c r="BD3455" s="363"/>
    </row>
    <row r="3456" spans="56:56">
      <c r="BD3456" s="363"/>
    </row>
    <row r="3457" spans="56:56">
      <c r="BD3457" s="363"/>
    </row>
    <row r="3458" spans="56:56">
      <c r="BD3458" s="363"/>
    </row>
    <row r="3459" spans="56:56">
      <c r="BD3459" s="363"/>
    </row>
    <row r="3460" spans="56:56">
      <c r="BD3460" s="363"/>
    </row>
    <row r="3461" spans="56:56">
      <c r="BD3461" s="363"/>
    </row>
    <row r="3462" spans="56:56">
      <c r="BD3462" s="363"/>
    </row>
    <row r="3463" spans="56:56">
      <c r="BD3463" s="363"/>
    </row>
    <row r="3464" spans="56:56">
      <c r="BD3464" s="363"/>
    </row>
    <row r="3465" spans="56:56">
      <c r="BD3465" s="363"/>
    </row>
    <row r="3466" spans="56:56">
      <c r="BD3466" s="363"/>
    </row>
    <row r="3467" spans="56:56">
      <c r="BD3467" s="363"/>
    </row>
    <row r="3468" spans="56:56">
      <c r="BD3468" s="363"/>
    </row>
    <row r="3469" spans="56:56">
      <c r="BD3469" s="363"/>
    </row>
    <row r="3470" spans="56:56">
      <c r="BD3470" s="363"/>
    </row>
    <row r="3471" spans="56:56">
      <c r="BD3471" s="363"/>
    </row>
    <row r="3472" spans="56:56">
      <c r="BD3472" s="363"/>
    </row>
    <row r="3473" spans="56:56">
      <c r="BD3473" s="363"/>
    </row>
    <row r="3474" spans="56:56">
      <c r="BD3474" s="363"/>
    </row>
    <row r="3475" spans="56:56">
      <c r="BD3475" s="363"/>
    </row>
    <row r="3476" spans="56:56">
      <c r="BD3476" s="363"/>
    </row>
    <row r="3477" spans="56:56">
      <c r="BD3477" s="363"/>
    </row>
    <row r="3478" spans="56:56">
      <c r="BD3478" s="363"/>
    </row>
    <row r="3479" spans="56:56">
      <c r="BD3479" s="363"/>
    </row>
    <row r="3480" spans="56:56">
      <c r="BD3480" s="363"/>
    </row>
    <row r="3481" spans="56:56">
      <c r="BD3481" s="363"/>
    </row>
    <row r="3482" spans="56:56">
      <c r="BD3482" s="363"/>
    </row>
    <row r="3483" spans="56:56">
      <c r="BD3483" s="363"/>
    </row>
    <row r="3484" spans="56:56">
      <c r="BD3484" s="363"/>
    </row>
    <row r="3485" spans="56:56">
      <c r="BD3485" s="363"/>
    </row>
    <row r="3486" spans="56:56">
      <c r="BD3486" s="363"/>
    </row>
    <row r="3487" spans="56:56">
      <c r="BD3487" s="363"/>
    </row>
    <row r="3488" spans="56:56">
      <c r="BD3488" s="363"/>
    </row>
    <row r="3489" spans="56:56">
      <c r="BD3489" s="363"/>
    </row>
    <row r="3490" spans="56:56">
      <c r="BD3490" s="363"/>
    </row>
    <row r="3491" spans="56:56">
      <c r="BD3491" s="363"/>
    </row>
    <row r="3492" spans="56:56">
      <c r="BD3492" s="363"/>
    </row>
    <row r="3493" spans="56:56">
      <c r="BD3493" s="363"/>
    </row>
    <row r="3494" spans="56:56">
      <c r="BD3494" s="363"/>
    </row>
    <row r="3495" spans="56:56">
      <c r="BD3495" s="363"/>
    </row>
    <row r="3496" spans="56:56">
      <c r="BD3496" s="363"/>
    </row>
    <row r="3497" spans="56:56">
      <c r="BD3497" s="363"/>
    </row>
    <row r="3498" spans="56:56">
      <c r="BD3498" s="363"/>
    </row>
    <row r="3499" spans="56:56">
      <c r="BD3499" s="363"/>
    </row>
    <row r="3500" spans="56:56">
      <c r="BD3500" s="363"/>
    </row>
    <row r="3501" spans="56:56">
      <c r="BD3501" s="363"/>
    </row>
    <row r="3502" spans="56:56">
      <c r="BD3502" s="363"/>
    </row>
    <row r="3503" spans="56:56">
      <c r="BD3503" s="363"/>
    </row>
    <row r="3504" spans="56:56">
      <c r="BD3504" s="363"/>
    </row>
    <row r="3505" spans="56:56">
      <c r="BD3505" s="363"/>
    </row>
    <row r="3506" spans="56:56">
      <c r="BD3506" s="363"/>
    </row>
    <row r="3507" spans="56:56">
      <c r="BD3507" s="363"/>
    </row>
    <row r="3508" spans="56:56">
      <c r="BD3508" s="363"/>
    </row>
    <row r="3509" spans="56:56">
      <c r="BD3509" s="363"/>
    </row>
    <row r="3510" spans="56:56">
      <c r="BD3510" s="363"/>
    </row>
    <row r="3511" spans="56:56">
      <c r="BD3511" s="363"/>
    </row>
    <row r="3512" spans="56:56">
      <c r="BD3512" s="363"/>
    </row>
    <row r="3513" spans="56:56">
      <c r="BD3513" s="363"/>
    </row>
    <row r="3514" spans="56:56">
      <c r="BD3514" s="363"/>
    </row>
    <row r="3515" spans="56:56">
      <c r="BD3515" s="363"/>
    </row>
    <row r="3516" spans="56:56">
      <c r="BD3516" s="363"/>
    </row>
    <row r="3517" spans="56:56">
      <c r="BD3517" s="363"/>
    </row>
    <row r="3518" spans="56:56">
      <c r="BD3518" s="363"/>
    </row>
    <row r="3519" spans="56:56">
      <c r="BD3519" s="363"/>
    </row>
    <row r="3520" spans="56:56">
      <c r="BD3520" s="363"/>
    </row>
    <row r="3521" spans="56:56">
      <c r="BD3521" s="363"/>
    </row>
    <row r="3522" spans="56:56">
      <c r="BD3522" s="363"/>
    </row>
    <row r="3523" spans="56:56">
      <c r="BD3523" s="363"/>
    </row>
    <row r="3524" spans="56:56">
      <c r="BD3524" s="363"/>
    </row>
    <row r="3525" spans="56:56">
      <c r="BD3525" s="363"/>
    </row>
    <row r="3526" spans="56:56">
      <c r="BD3526" s="363"/>
    </row>
    <row r="3527" spans="56:56">
      <c r="BD3527" s="363"/>
    </row>
    <row r="3528" spans="56:56">
      <c r="BD3528" s="363"/>
    </row>
    <row r="3529" spans="56:56">
      <c r="BD3529" s="363"/>
    </row>
    <row r="3530" spans="56:56">
      <c r="BD3530" s="363"/>
    </row>
    <row r="3531" spans="56:56">
      <c r="BD3531" s="363"/>
    </row>
    <row r="3532" spans="56:56">
      <c r="BD3532" s="363"/>
    </row>
    <row r="3533" spans="56:56">
      <c r="BD3533" s="363"/>
    </row>
    <row r="3534" spans="56:56">
      <c r="BD3534" s="363"/>
    </row>
    <row r="3535" spans="56:56">
      <c r="BD3535" s="363"/>
    </row>
    <row r="3536" spans="56:56">
      <c r="BD3536" s="363"/>
    </row>
    <row r="3537" spans="56:56">
      <c r="BD3537" s="363"/>
    </row>
    <row r="3538" spans="56:56">
      <c r="BD3538" s="363"/>
    </row>
    <row r="3539" spans="56:56">
      <c r="BD3539" s="363"/>
    </row>
    <row r="3540" spans="56:56">
      <c r="BD3540" s="363"/>
    </row>
    <row r="3541" spans="56:56">
      <c r="BD3541" s="363"/>
    </row>
    <row r="3542" spans="56:56">
      <c r="BD3542" s="363"/>
    </row>
    <row r="3543" spans="56:56">
      <c r="BD3543" s="363"/>
    </row>
    <row r="3544" spans="56:56">
      <c r="BD3544" s="363"/>
    </row>
    <row r="3545" spans="56:56">
      <c r="BD3545" s="363"/>
    </row>
    <row r="3546" spans="56:56">
      <c r="BD3546" s="363"/>
    </row>
    <row r="3547" spans="56:56">
      <c r="BD3547" s="363"/>
    </row>
    <row r="3548" spans="56:56">
      <c r="BD3548" s="363"/>
    </row>
    <row r="3549" spans="56:56">
      <c r="BD3549" s="363"/>
    </row>
    <row r="3550" spans="56:56">
      <c r="BD3550" s="363"/>
    </row>
    <row r="3551" spans="56:56">
      <c r="BD3551" s="363"/>
    </row>
    <row r="3552" spans="56:56">
      <c r="BD3552" s="363"/>
    </row>
    <row r="3553" spans="56:56">
      <c r="BD3553" s="363"/>
    </row>
    <row r="3554" spans="56:56">
      <c r="BD3554" s="363"/>
    </row>
    <row r="3555" spans="56:56">
      <c r="BD3555" s="363"/>
    </row>
    <row r="3556" spans="56:56">
      <c r="BD3556" s="363"/>
    </row>
    <row r="3557" spans="56:56">
      <c r="BD3557" s="363"/>
    </row>
    <row r="3558" spans="56:56">
      <c r="BD3558" s="363"/>
    </row>
    <row r="3559" spans="56:56">
      <c r="BD3559" s="363"/>
    </row>
    <row r="3560" spans="56:56">
      <c r="BD3560" s="363"/>
    </row>
    <row r="3561" spans="56:56">
      <c r="BD3561" s="363"/>
    </row>
    <row r="3562" spans="56:56">
      <c r="BD3562" s="363"/>
    </row>
    <row r="3563" spans="56:56">
      <c r="BD3563" s="363"/>
    </row>
    <row r="3564" spans="56:56">
      <c r="BD3564" s="363"/>
    </row>
    <row r="3565" spans="56:56">
      <c r="BD3565" s="363"/>
    </row>
    <row r="3566" spans="56:56">
      <c r="BD3566" s="363"/>
    </row>
    <row r="3567" spans="56:56">
      <c r="BD3567" s="363"/>
    </row>
    <row r="3568" spans="56:56">
      <c r="BD3568" s="363"/>
    </row>
    <row r="3569" spans="56:56">
      <c r="BD3569" s="363"/>
    </row>
    <row r="3570" spans="56:56">
      <c r="BD3570" s="363"/>
    </row>
    <row r="3571" spans="56:56">
      <c r="BD3571" s="363"/>
    </row>
    <row r="3572" spans="56:56">
      <c r="BD3572" s="363"/>
    </row>
    <row r="3573" spans="56:56">
      <c r="BD3573" s="363"/>
    </row>
    <row r="3574" spans="56:56">
      <c r="BD3574" s="363"/>
    </row>
    <row r="3575" spans="56:56">
      <c r="BD3575" s="363"/>
    </row>
    <row r="3576" spans="56:56">
      <c r="BD3576" s="363"/>
    </row>
    <row r="3577" spans="56:56">
      <c r="BD3577" s="363"/>
    </row>
    <row r="3578" spans="56:56">
      <c r="BD3578" s="363"/>
    </row>
    <row r="3579" spans="56:56">
      <c r="BD3579" s="363"/>
    </row>
    <row r="3580" spans="56:56">
      <c r="BD3580" s="363"/>
    </row>
    <row r="3581" spans="56:56">
      <c r="BD3581" s="363"/>
    </row>
    <row r="3582" spans="56:56">
      <c r="BD3582" s="363"/>
    </row>
    <row r="3583" spans="56:56">
      <c r="BD3583" s="363"/>
    </row>
    <row r="3584" spans="56:56">
      <c r="BD3584" s="363"/>
    </row>
    <row r="3585" spans="56:56">
      <c r="BD3585" s="363"/>
    </row>
    <row r="3586" spans="56:56">
      <c r="BD3586" s="363"/>
    </row>
    <row r="3587" spans="56:56">
      <c r="BD3587" s="363"/>
    </row>
    <row r="3588" spans="56:56">
      <c r="BD3588" s="363"/>
    </row>
    <row r="3589" spans="56:56">
      <c r="BD3589" s="363"/>
    </row>
    <row r="3590" spans="56:56">
      <c r="BD3590" s="363"/>
    </row>
    <row r="3591" spans="56:56">
      <c r="BD3591" s="363"/>
    </row>
    <row r="3592" spans="56:56">
      <c r="BD3592" s="363"/>
    </row>
    <row r="3593" spans="56:56">
      <c r="BD3593" s="363"/>
    </row>
    <row r="3594" spans="56:56">
      <c r="BD3594" s="363"/>
    </row>
    <row r="3595" spans="56:56">
      <c r="BD3595" s="363"/>
    </row>
    <row r="3596" spans="56:56">
      <c r="BD3596" s="363"/>
    </row>
    <row r="3597" spans="56:56">
      <c r="BD3597" s="363"/>
    </row>
    <row r="3598" spans="56:56">
      <c r="BD3598" s="363"/>
    </row>
    <row r="3599" spans="56:56">
      <c r="BD3599" s="363"/>
    </row>
    <row r="3600" spans="56:56">
      <c r="BD3600" s="363"/>
    </row>
    <row r="3601" spans="56:56">
      <c r="BD3601" s="363"/>
    </row>
    <row r="3602" spans="56:56">
      <c r="BD3602" s="363"/>
    </row>
    <row r="3603" spans="56:56">
      <c r="BD3603" s="363"/>
    </row>
    <row r="3604" spans="56:56">
      <c r="BD3604" s="363"/>
    </row>
    <row r="3605" spans="56:56">
      <c r="BD3605" s="363"/>
    </row>
    <row r="3606" spans="56:56">
      <c r="BD3606" s="363"/>
    </row>
    <row r="3607" spans="56:56">
      <c r="BD3607" s="363"/>
    </row>
    <row r="3608" spans="56:56">
      <c r="BD3608" s="363"/>
    </row>
    <row r="3609" spans="56:56">
      <c r="BD3609" s="363"/>
    </row>
    <row r="3610" spans="56:56">
      <c r="BD3610" s="363"/>
    </row>
    <row r="3611" spans="56:56">
      <c r="BD3611" s="363"/>
    </row>
    <row r="3612" spans="56:56">
      <c r="BD3612" s="363"/>
    </row>
    <row r="3613" spans="56:56">
      <c r="BD3613" s="363"/>
    </row>
    <row r="3614" spans="56:56">
      <c r="BD3614" s="363"/>
    </row>
    <row r="3615" spans="56:56">
      <c r="BD3615" s="363"/>
    </row>
    <row r="3616" spans="56:56">
      <c r="BD3616" s="363"/>
    </row>
    <row r="3617" spans="56:56">
      <c r="BD3617" s="363"/>
    </row>
    <row r="3618" spans="56:56">
      <c r="BD3618" s="363"/>
    </row>
    <row r="3619" spans="56:56">
      <c r="BD3619" s="363"/>
    </row>
    <row r="3620" spans="56:56">
      <c r="BD3620" s="363"/>
    </row>
    <row r="3621" spans="56:56">
      <c r="BD3621" s="363"/>
    </row>
    <row r="3622" spans="56:56">
      <c r="BD3622" s="363"/>
    </row>
    <row r="3623" spans="56:56">
      <c r="BD3623" s="363"/>
    </row>
    <row r="3624" spans="56:56">
      <c r="BD3624" s="363"/>
    </row>
    <row r="3625" spans="56:56">
      <c r="BD3625" s="363"/>
    </row>
    <row r="3626" spans="56:56">
      <c r="BD3626" s="363"/>
    </row>
    <row r="3627" spans="56:56">
      <c r="BD3627" s="363"/>
    </row>
    <row r="3628" spans="56:56">
      <c r="BD3628" s="363"/>
    </row>
    <row r="3629" spans="56:56">
      <c r="BD3629" s="363"/>
    </row>
    <row r="3630" spans="56:56">
      <c r="BD3630" s="363"/>
    </row>
    <row r="3631" spans="56:56">
      <c r="BD3631" s="363"/>
    </row>
    <row r="3632" spans="56:56">
      <c r="BD3632" s="363"/>
    </row>
    <row r="3633" spans="56:56">
      <c r="BD3633" s="363"/>
    </row>
    <row r="3634" spans="56:56">
      <c r="BD3634" s="363"/>
    </row>
    <row r="3635" spans="56:56">
      <c r="BD3635" s="363"/>
    </row>
    <row r="3636" spans="56:56">
      <c r="BD3636" s="363"/>
    </row>
    <row r="3637" spans="56:56">
      <c r="BD3637" s="363"/>
    </row>
    <row r="3638" spans="56:56">
      <c r="BD3638" s="363"/>
    </row>
    <row r="3639" spans="56:56">
      <c r="BD3639" s="363"/>
    </row>
    <row r="3640" spans="56:56">
      <c r="BD3640" s="363"/>
    </row>
    <row r="3641" spans="56:56">
      <c r="BD3641" s="363"/>
    </row>
    <row r="3642" spans="56:56">
      <c r="BD3642" s="363"/>
    </row>
    <row r="3643" spans="56:56">
      <c r="BD3643" s="363"/>
    </row>
    <row r="3644" spans="56:56">
      <c r="BD3644" s="363"/>
    </row>
    <row r="3645" spans="56:56">
      <c r="BD3645" s="363"/>
    </row>
    <row r="3646" spans="56:56">
      <c r="BD3646" s="363"/>
    </row>
    <row r="3647" spans="56:56">
      <c r="BD3647" s="363"/>
    </row>
    <row r="3648" spans="56:56">
      <c r="BD3648" s="363"/>
    </row>
    <row r="3649" spans="56:56">
      <c r="BD3649" s="363"/>
    </row>
    <row r="3650" spans="56:56">
      <c r="BD3650" s="363"/>
    </row>
    <row r="3651" spans="56:56">
      <c r="BD3651" s="363"/>
    </row>
    <row r="3652" spans="56:56">
      <c r="BD3652" s="363"/>
    </row>
    <row r="3653" spans="56:56">
      <c r="BD3653" s="363"/>
    </row>
    <row r="3654" spans="56:56">
      <c r="BD3654" s="363"/>
    </row>
    <row r="3655" spans="56:56">
      <c r="BD3655" s="363"/>
    </row>
    <row r="3656" spans="56:56">
      <c r="BD3656" s="363"/>
    </row>
    <row r="3657" spans="56:56">
      <c r="BD3657" s="363"/>
    </row>
    <row r="3658" spans="56:56">
      <c r="BD3658" s="363"/>
    </row>
    <row r="3659" spans="56:56">
      <c r="BD3659" s="363"/>
    </row>
    <row r="3660" spans="56:56">
      <c r="BD3660" s="363"/>
    </row>
    <row r="3661" spans="56:56">
      <c r="BD3661" s="363"/>
    </row>
    <row r="3662" spans="56:56">
      <c r="BD3662" s="363"/>
    </row>
    <row r="3663" spans="56:56">
      <c r="BD3663" s="363"/>
    </row>
    <row r="3664" spans="56:56">
      <c r="BD3664" s="363"/>
    </row>
    <row r="3665" spans="56:56">
      <c r="BD3665" s="363"/>
    </row>
    <row r="3666" spans="56:56">
      <c r="BD3666" s="363"/>
    </row>
    <row r="3667" spans="56:56">
      <c r="BD3667" s="363"/>
    </row>
    <row r="3668" spans="56:56">
      <c r="BD3668" s="363"/>
    </row>
    <row r="3669" spans="56:56">
      <c r="BD3669" s="363"/>
    </row>
    <row r="3670" spans="56:56">
      <c r="BD3670" s="363"/>
    </row>
    <row r="3671" spans="56:56">
      <c r="BD3671" s="363"/>
    </row>
    <row r="3672" spans="56:56">
      <c r="BD3672" s="363"/>
    </row>
    <row r="3673" spans="56:56">
      <c r="BD3673" s="363"/>
    </row>
    <row r="3674" spans="56:56">
      <c r="BD3674" s="363"/>
    </row>
    <row r="3675" spans="56:56">
      <c r="BD3675" s="363"/>
    </row>
    <row r="3676" spans="56:56">
      <c r="BD3676" s="363"/>
    </row>
    <row r="3677" spans="56:56">
      <c r="BD3677" s="363"/>
    </row>
    <row r="3678" spans="56:56">
      <c r="BD3678" s="363"/>
    </row>
    <row r="3679" spans="56:56">
      <c r="BD3679" s="363"/>
    </row>
    <row r="3680" spans="56:56">
      <c r="BD3680" s="363"/>
    </row>
    <row r="3681" spans="56:56">
      <c r="BD3681" s="363"/>
    </row>
    <row r="3682" spans="56:56">
      <c r="BD3682" s="363"/>
    </row>
    <row r="3683" spans="56:56">
      <c r="BD3683" s="363"/>
    </row>
    <row r="3684" spans="56:56">
      <c r="BD3684" s="363"/>
    </row>
    <row r="3685" spans="56:56">
      <c r="BD3685" s="363"/>
    </row>
    <row r="3686" spans="56:56">
      <c r="BD3686" s="363"/>
    </row>
    <row r="3687" spans="56:56">
      <c r="BD3687" s="363"/>
    </row>
    <row r="3688" spans="56:56">
      <c r="BD3688" s="363"/>
    </row>
    <row r="3689" spans="56:56">
      <c r="BD3689" s="363"/>
    </row>
    <row r="3690" spans="56:56">
      <c r="BD3690" s="363"/>
    </row>
    <row r="3691" spans="56:56">
      <c r="BD3691" s="363"/>
    </row>
    <row r="3692" spans="56:56">
      <c r="BD3692" s="363"/>
    </row>
    <row r="3693" spans="56:56">
      <c r="BD3693" s="363"/>
    </row>
    <row r="3694" spans="56:56">
      <c r="BD3694" s="363"/>
    </row>
    <row r="3695" spans="56:56">
      <c r="BD3695" s="363"/>
    </row>
    <row r="3696" spans="56:56">
      <c r="BD3696" s="363"/>
    </row>
    <row r="3697" spans="56:56">
      <c r="BD3697" s="363"/>
    </row>
    <row r="3698" spans="56:56">
      <c r="BD3698" s="363"/>
    </row>
    <row r="3699" spans="56:56">
      <c r="BD3699" s="363"/>
    </row>
    <row r="3700" spans="56:56">
      <c r="BD3700" s="363"/>
    </row>
    <row r="3701" spans="56:56">
      <c r="BD3701" s="363"/>
    </row>
    <row r="3702" spans="56:56">
      <c r="BD3702" s="363"/>
    </row>
    <row r="3703" spans="56:56">
      <c r="BD3703" s="363"/>
    </row>
    <row r="3704" spans="56:56">
      <c r="BD3704" s="363"/>
    </row>
    <row r="3705" spans="56:56">
      <c r="BD3705" s="363"/>
    </row>
    <row r="3706" spans="56:56">
      <c r="BD3706" s="363"/>
    </row>
    <row r="3707" spans="56:56">
      <c r="BD3707" s="363"/>
    </row>
    <row r="3708" spans="56:56">
      <c r="BD3708" s="363"/>
    </row>
    <row r="3709" spans="56:56">
      <c r="BD3709" s="363"/>
    </row>
    <row r="3710" spans="56:56">
      <c r="BD3710" s="363"/>
    </row>
    <row r="3711" spans="56:56">
      <c r="BD3711" s="363"/>
    </row>
    <row r="3712" spans="56:56">
      <c r="BD3712" s="363"/>
    </row>
    <row r="3713" spans="56:56">
      <c r="BD3713" s="363"/>
    </row>
    <row r="3714" spans="56:56">
      <c r="BD3714" s="363"/>
    </row>
    <row r="3715" spans="56:56">
      <c r="BD3715" s="363"/>
    </row>
    <row r="3716" spans="56:56">
      <c r="BD3716" s="363"/>
    </row>
    <row r="3717" spans="56:56">
      <c r="BD3717" s="363"/>
    </row>
    <row r="3718" spans="56:56">
      <c r="BD3718" s="363"/>
    </row>
    <row r="3719" spans="56:56">
      <c r="BD3719" s="363"/>
    </row>
    <row r="3720" spans="56:56">
      <c r="BD3720" s="363"/>
    </row>
    <row r="3721" spans="56:56">
      <c r="BD3721" s="363"/>
    </row>
    <row r="3722" spans="56:56">
      <c r="BD3722" s="363"/>
    </row>
    <row r="3723" spans="56:56">
      <c r="BD3723" s="363"/>
    </row>
    <row r="3724" spans="56:56">
      <c r="BD3724" s="363"/>
    </row>
    <row r="3725" spans="56:56">
      <c r="BD3725" s="363"/>
    </row>
    <row r="3726" spans="56:56">
      <c r="BD3726" s="363"/>
    </row>
    <row r="3727" spans="56:56">
      <c r="BD3727" s="363"/>
    </row>
    <row r="3728" spans="56:56">
      <c r="BD3728" s="363"/>
    </row>
    <row r="3729" spans="56:56">
      <c r="BD3729" s="363"/>
    </row>
    <row r="3730" spans="56:56">
      <c r="BD3730" s="363"/>
    </row>
    <row r="3731" spans="56:56">
      <c r="BD3731" s="363"/>
    </row>
    <row r="3732" spans="56:56">
      <c r="BD3732" s="363"/>
    </row>
    <row r="3733" spans="56:56">
      <c r="BD3733" s="363"/>
    </row>
    <row r="3734" spans="56:56">
      <c r="BD3734" s="363"/>
    </row>
    <row r="3735" spans="56:56">
      <c r="BD3735" s="363"/>
    </row>
    <row r="3736" spans="56:56">
      <c r="BD3736" s="363"/>
    </row>
    <row r="3737" spans="56:56">
      <c r="BD3737" s="363"/>
    </row>
    <row r="3738" spans="56:56">
      <c r="BD3738" s="363"/>
    </row>
    <row r="3739" spans="56:56">
      <c r="BD3739" s="363"/>
    </row>
    <row r="3740" spans="56:56">
      <c r="BD3740" s="363"/>
    </row>
    <row r="3741" spans="56:56">
      <c r="BD3741" s="363"/>
    </row>
    <row r="3742" spans="56:56">
      <c r="BD3742" s="363"/>
    </row>
    <row r="3743" spans="56:56">
      <c r="BD3743" s="363"/>
    </row>
    <row r="3744" spans="56:56">
      <c r="BD3744" s="363"/>
    </row>
    <row r="3745" spans="56:56">
      <c r="BD3745" s="363"/>
    </row>
    <row r="3746" spans="56:56">
      <c r="BD3746" s="363"/>
    </row>
    <row r="3747" spans="56:56">
      <c r="BD3747" s="363"/>
    </row>
    <row r="3748" spans="56:56">
      <c r="BD3748" s="363"/>
    </row>
    <row r="3749" spans="56:56">
      <c r="BD3749" s="363"/>
    </row>
    <row r="3750" spans="56:56">
      <c r="BD3750" s="363"/>
    </row>
    <row r="3751" spans="56:56">
      <c r="BD3751" s="363"/>
    </row>
    <row r="3752" spans="56:56">
      <c r="BD3752" s="363"/>
    </row>
    <row r="3753" spans="56:56">
      <c r="BD3753" s="363"/>
    </row>
    <row r="3754" spans="56:56">
      <c r="BD3754" s="363"/>
    </row>
    <row r="3755" spans="56:56">
      <c r="BD3755" s="363"/>
    </row>
    <row r="3756" spans="56:56">
      <c r="BD3756" s="363"/>
    </row>
    <row r="3757" spans="56:56">
      <c r="BD3757" s="363"/>
    </row>
    <row r="3758" spans="56:56">
      <c r="BD3758" s="363"/>
    </row>
    <row r="3759" spans="56:56">
      <c r="BD3759" s="363"/>
    </row>
    <row r="3760" spans="56:56">
      <c r="BD3760" s="363"/>
    </row>
    <row r="3761" spans="56:56">
      <c r="BD3761" s="363"/>
    </row>
    <row r="3762" spans="56:56">
      <c r="BD3762" s="363"/>
    </row>
    <row r="3763" spans="56:56">
      <c r="BD3763" s="363"/>
    </row>
    <row r="3764" spans="56:56">
      <c r="BD3764" s="363"/>
    </row>
    <row r="3765" spans="56:56">
      <c r="BD3765" s="363"/>
    </row>
    <row r="3766" spans="56:56">
      <c r="BD3766" s="363"/>
    </row>
    <row r="3767" spans="56:56">
      <c r="BD3767" s="363"/>
    </row>
    <row r="3768" spans="56:56">
      <c r="BD3768" s="363"/>
    </row>
    <row r="3769" spans="56:56">
      <c r="BD3769" s="363"/>
    </row>
    <row r="3770" spans="56:56">
      <c r="BD3770" s="363"/>
    </row>
    <row r="3771" spans="56:56">
      <c r="BD3771" s="363"/>
    </row>
    <row r="3772" spans="56:56">
      <c r="BD3772" s="363"/>
    </row>
    <row r="3773" spans="56:56">
      <c r="BD3773" s="363"/>
    </row>
    <row r="3774" spans="56:56">
      <c r="BD3774" s="363"/>
    </row>
    <row r="3775" spans="56:56">
      <c r="BD3775" s="363"/>
    </row>
    <row r="3776" spans="56:56">
      <c r="BD3776" s="363"/>
    </row>
    <row r="3777" spans="56:56">
      <c r="BD3777" s="363"/>
    </row>
    <row r="3778" spans="56:56">
      <c r="BD3778" s="363"/>
    </row>
    <row r="3779" spans="56:56">
      <c r="BD3779" s="363"/>
    </row>
    <row r="3780" spans="56:56">
      <c r="BD3780" s="363"/>
    </row>
    <row r="3781" spans="56:56">
      <c r="BD3781" s="363"/>
    </row>
    <row r="3782" spans="56:56">
      <c r="BD3782" s="363"/>
    </row>
    <row r="3783" spans="56:56">
      <c r="BD3783" s="363"/>
    </row>
    <row r="3784" spans="56:56">
      <c r="BD3784" s="363"/>
    </row>
    <row r="3785" spans="56:56">
      <c r="BD3785" s="363"/>
    </row>
    <row r="3786" spans="56:56">
      <c r="BD3786" s="363"/>
    </row>
    <row r="3787" spans="56:56">
      <c r="BD3787" s="363"/>
    </row>
    <row r="3788" spans="56:56">
      <c r="BD3788" s="363"/>
    </row>
    <row r="3789" spans="56:56">
      <c r="BD3789" s="363"/>
    </row>
    <row r="3790" spans="56:56">
      <c r="BD3790" s="363"/>
    </row>
    <row r="3791" spans="56:56">
      <c r="BD3791" s="363"/>
    </row>
    <row r="3792" spans="56:56">
      <c r="BD3792" s="363"/>
    </row>
    <row r="3793" spans="56:56">
      <c r="BD3793" s="363"/>
    </row>
    <row r="3794" spans="56:56">
      <c r="BD3794" s="363"/>
    </row>
    <row r="3795" spans="56:56">
      <c r="BD3795" s="363"/>
    </row>
    <row r="3796" spans="56:56">
      <c r="BD3796" s="363"/>
    </row>
    <row r="3797" spans="56:56">
      <c r="BD3797" s="363"/>
    </row>
    <row r="3798" spans="56:56">
      <c r="BD3798" s="363"/>
    </row>
    <row r="3799" spans="56:56">
      <c r="BD3799" s="363"/>
    </row>
    <row r="3800" spans="56:56">
      <c r="BD3800" s="363"/>
    </row>
    <row r="3801" spans="56:56">
      <c r="BD3801" s="363"/>
    </row>
    <row r="3802" spans="56:56">
      <c r="BD3802" s="363"/>
    </row>
    <row r="3803" spans="56:56">
      <c r="BD3803" s="363"/>
    </row>
    <row r="3804" spans="56:56">
      <c r="BD3804" s="363"/>
    </row>
    <row r="3805" spans="56:56">
      <c r="BD3805" s="363"/>
    </row>
    <row r="3806" spans="56:56">
      <c r="BD3806" s="363"/>
    </row>
    <row r="3807" spans="56:56">
      <c r="BD3807" s="363"/>
    </row>
    <row r="3808" spans="56:56">
      <c r="BD3808" s="363"/>
    </row>
    <row r="3809" spans="56:56">
      <c r="BD3809" s="363"/>
    </row>
    <row r="3810" spans="56:56">
      <c r="BD3810" s="363"/>
    </row>
    <row r="3811" spans="56:56">
      <c r="BD3811" s="363"/>
    </row>
    <row r="3812" spans="56:56">
      <c r="BD3812" s="363"/>
    </row>
    <row r="3813" spans="56:56">
      <c r="BD3813" s="363"/>
    </row>
    <row r="3814" spans="56:56">
      <c r="BD3814" s="363"/>
    </row>
    <row r="3815" spans="56:56">
      <c r="BD3815" s="363"/>
    </row>
    <row r="3816" spans="56:56">
      <c r="BD3816" s="363"/>
    </row>
    <row r="3817" spans="56:56">
      <c r="BD3817" s="363"/>
    </row>
    <row r="3818" spans="56:56">
      <c r="BD3818" s="363"/>
    </row>
    <row r="3819" spans="56:56">
      <c r="BD3819" s="363"/>
    </row>
    <row r="3820" spans="56:56">
      <c r="BD3820" s="363"/>
    </row>
    <row r="3821" spans="56:56">
      <c r="BD3821" s="363"/>
    </row>
    <row r="3822" spans="56:56">
      <c r="BD3822" s="363"/>
    </row>
    <row r="3823" spans="56:56">
      <c r="BD3823" s="363"/>
    </row>
    <row r="3824" spans="56:56">
      <c r="BD3824" s="363"/>
    </row>
    <row r="3825" spans="56:56">
      <c r="BD3825" s="363"/>
    </row>
    <row r="3826" spans="56:56">
      <c r="BD3826" s="363"/>
    </row>
    <row r="3827" spans="56:56">
      <c r="BD3827" s="363"/>
    </row>
    <row r="3828" spans="56:56">
      <c r="BD3828" s="363"/>
    </row>
    <row r="3829" spans="56:56">
      <c r="BD3829" s="363"/>
    </row>
    <row r="3830" spans="56:56">
      <c r="BD3830" s="363"/>
    </row>
    <row r="3831" spans="56:56">
      <c r="BD3831" s="363"/>
    </row>
    <row r="3832" spans="56:56">
      <c r="BD3832" s="363"/>
    </row>
    <row r="3833" spans="56:56">
      <c r="BD3833" s="363"/>
    </row>
    <row r="3834" spans="56:56">
      <c r="BD3834" s="363"/>
    </row>
    <row r="3835" spans="56:56">
      <c r="BD3835" s="363"/>
    </row>
    <row r="3836" spans="56:56">
      <c r="BD3836" s="363"/>
    </row>
    <row r="3837" spans="56:56">
      <c r="BD3837" s="363"/>
    </row>
    <row r="3838" spans="56:56">
      <c r="BD3838" s="363"/>
    </row>
    <row r="3839" spans="56:56">
      <c r="BD3839" s="363"/>
    </row>
    <row r="3840" spans="56:56">
      <c r="BD3840" s="363"/>
    </row>
    <row r="3841" spans="56:56">
      <c r="BD3841" s="363"/>
    </row>
    <row r="3842" spans="56:56">
      <c r="BD3842" s="363"/>
    </row>
    <row r="3843" spans="56:56">
      <c r="BD3843" s="363"/>
    </row>
    <row r="3844" spans="56:56">
      <c r="BD3844" s="363"/>
    </row>
    <row r="3845" spans="56:56">
      <c r="BD3845" s="363"/>
    </row>
    <row r="3846" spans="56:56">
      <c r="BD3846" s="363"/>
    </row>
    <row r="3847" spans="56:56">
      <c r="BD3847" s="363"/>
    </row>
    <row r="3848" spans="56:56">
      <c r="BD3848" s="363"/>
    </row>
    <row r="3849" spans="56:56">
      <c r="BD3849" s="363"/>
    </row>
    <row r="3850" spans="56:56">
      <c r="BD3850" s="363"/>
    </row>
    <row r="3851" spans="56:56">
      <c r="BD3851" s="363"/>
    </row>
    <row r="3852" spans="56:56">
      <c r="BD3852" s="363"/>
    </row>
    <row r="3853" spans="56:56">
      <c r="BD3853" s="363"/>
    </row>
    <row r="3854" spans="56:56">
      <c r="BD3854" s="363"/>
    </row>
    <row r="3855" spans="56:56">
      <c r="BD3855" s="363"/>
    </row>
    <row r="3856" spans="56:56">
      <c r="BD3856" s="363"/>
    </row>
    <row r="3857" spans="56:56">
      <c r="BD3857" s="363"/>
    </row>
    <row r="3858" spans="56:56">
      <c r="BD3858" s="363"/>
    </row>
    <row r="3859" spans="56:56">
      <c r="BD3859" s="363"/>
    </row>
    <row r="3860" spans="56:56">
      <c r="BD3860" s="363"/>
    </row>
    <row r="3861" spans="56:56">
      <c r="BD3861" s="363"/>
    </row>
    <row r="3862" spans="56:56">
      <c r="BD3862" s="363"/>
    </row>
    <row r="3863" spans="56:56">
      <c r="BD3863" s="363"/>
    </row>
    <row r="3864" spans="56:56">
      <c r="BD3864" s="363"/>
    </row>
    <row r="3865" spans="56:56">
      <c r="BD3865" s="363"/>
    </row>
    <row r="3866" spans="56:56">
      <c r="BD3866" s="363"/>
    </row>
    <row r="3867" spans="56:56">
      <c r="BD3867" s="363"/>
    </row>
    <row r="3868" spans="56:56">
      <c r="BD3868" s="363"/>
    </row>
    <row r="3869" spans="56:56">
      <c r="BD3869" s="363"/>
    </row>
    <row r="3870" spans="56:56">
      <c r="BD3870" s="363"/>
    </row>
    <row r="3871" spans="56:56">
      <c r="BD3871" s="363"/>
    </row>
    <row r="3872" spans="56:56">
      <c r="BD3872" s="363"/>
    </row>
    <row r="3873" spans="56:56">
      <c r="BD3873" s="363"/>
    </row>
    <row r="3874" spans="56:56">
      <c r="BD3874" s="363"/>
    </row>
    <row r="3875" spans="56:56">
      <c r="BD3875" s="363"/>
    </row>
    <row r="3876" spans="56:56">
      <c r="BD3876" s="363"/>
    </row>
    <row r="3877" spans="56:56">
      <c r="BD3877" s="363"/>
    </row>
    <row r="3878" spans="56:56">
      <c r="BD3878" s="363"/>
    </row>
    <row r="3879" spans="56:56">
      <c r="BD3879" s="363"/>
    </row>
    <row r="3880" spans="56:56">
      <c r="BD3880" s="363"/>
    </row>
    <row r="3881" spans="56:56">
      <c r="BD3881" s="363"/>
    </row>
    <row r="3882" spans="56:56">
      <c r="BD3882" s="363"/>
    </row>
    <row r="3883" spans="56:56">
      <c r="BD3883" s="363"/>
    </row>
    <row r="3884" spans="56:56">
      <c r="BD3884" s="363"/>
    </row>
    <row r="3885" spans="56:56">
      <c r="BD3885" s="363"/>
    </row>
    <row r="3886" spans="56:56">
      <c r="BD3886" s="363"/>
    </row>
    <row r="3887" spans="56:56">
      <c r="BD3887" s="363"/>
    </row>
    <row r="3888" spans="56:56">
      <c r="BD3888" s="363"/>
    </row>
    <row r="3889" spans="56:56">
      <c r="BD3889" s="363"/>
    </row>
    <row r="3890" spans="56:56">
      <c r="BD3890" s="363"/>
    </row>
    <row r="3891" spans="56:56">
      <c r="BD3891" s="363"/>
    </row>
    <row r="3892" spans="56:56">
      <c r="BD3892" s="363"/>
    </row>
    <row r="3893" spans="56:56">
      <c r="BD3893" s="363"/>
    </row>
    <row r="3894" spans="56:56">
      <c r="BD3894" s="363"/>
    </row>
    <row r="3895" spans="56:56">
      <c r="BD3895" s="363"/>
    </row>
    <row r="3896" spans="56:56">
      <c r="BD3896" s="363"/>
    </row>
    <row r="3897" spans="56:56">
      <c r="BD3897" s="363"/>
    </row>
    <row r="3898" spans="56:56">
      <c r="BD3898" s="363"/>
    </row>
    <row r="3899" spans="56:56">
      <c r="BD3899" s="363"/>
    </row>
    <row r="3900" spans="56:56">
      <c r="BD3900" s="363"/>
    </row>
    <row r="3901" spans="56:56">
      <c r="BD3901" s="363"/>
    </row>
    <row r="3902" spans="56:56">
      <c r="BD3902" s="363"/>
    </row>
    <row r="3903" spans="56:56">
      <c r="BD3903" s="363"/>
    </row>
    <row r="3904" spans="56:56">
      <c r="BD3904" s="363"/>
    </row>
    <row r="3905" spans="56:56">
      <c r="BD3905" s="363"/>
    </row>
    <row r="3906" spans="56:56">
      <c r="BD3906" s="363"/>
    </row>
    <row r="3907" spans="56:56">
      <c r="BD3907" s="363"/>
    </row>
    <row r="3908" spans="56:56">
      <c r="BD3908" s="363"/>
    </row>
    <row r="3909" spans="56:56">
      <c r="BD3909" s="363"/>
    </row>
    <row r="3910" spans="56:56">
      <c r="BD3910" s="363"/>
    </row>
    <row r="3911" spans="56:56">
      <c r="BD3911" s="363"/>
    </row>
    <row r="3912" spans="56:56">
      <c r="BD3912" s="363"/>
    </row>
    <row r="3913" spans="56:56">
      <c r="BD3913" s="363"/>
    </row>
    <row r="3914" spans="56:56">
      <c r="BD3914" s="363"/>
    </row>
    <row r="3915" spans="56:56">
      <c r="BD3915" s="363"/>
    </row>
    <row r="3916" spans="56:56">
      <c r="BD3916" s="363"/>
    </row>
    <row r="3917" spans="56:56">
      <c r="BD3917" s="363"/>
    </row>
    <row r="3918" spans="56:56">
      <c r="BD3918" s="363"/>
    </row>
    <row r="3919" spans="56:56">
      <c r="BD3919" s="363"/>
    </row>
    <row r="3920" spans="56:56">
      <c r="BD3920" s="363"/>
    </row>
    <row r="3921" spans="56:56">
      <c r="BD3921" s="363"/>
    </row>
    <row r="3922" spans="56:56">
      <c r="BD3922" s="363"/>
    </row>
    <row r="3923" spans="56:56">
      <c r="BD3923" s="363"/>
    </row>
    <row r="3924" spans="56:56">
      <c r="BD3924" s="363"/>
    </row>
    <row r="3925" spans="56:56">
      <c r="BD3925" s="363"/>
    </row>
    <row r="3926" spans="56:56">
      <c r="BD3926" s="363"/>
    </row>
    <row r="3927" spans="56:56">
      <c r="BD3927" s="363"/>
    </row>
    <row r="3928" spans="56:56">
      <c r="BD3928" s="363"/>
    </row>
    <row r="3929" spans="56:56">
      <c r="BD3929" s="363"/>
    </row>
    <row r="3930" spans="56:56">
      <c r="BD3930" s="363"/>
    </row>
    <row r="3931" spans="56:56">
      <c r="BD3931" s="363"/>
    </row>
    <row r="3932" spans="56:56">
      <c r="BD3932" s="363"/>
    </row>
    <row r="3933" spans="56:56">
      <c r="BD3933" s="363"/>
    </row>
    <row r="3934" spans="56:56">
      <c r="BD3934" s="363"/>
    </row>
    <row r="3935" spans="56:56">
      <c r="BD3935" s="363"/>
    </row>
    <row r="3936" spans="56:56">
      <c r="BD3936" s="363"/>
    </row>
    <row r="3937" spans="56:56">
      <c r="BD3937" s="363"/>
    </row>
    <row r="3938" spans="56:56">
      <c r="BD3938" s="363"/>
    </row>
    <row r="3939" spans="56:56">
      <c r="BD3939" s="363"/>
    </row>
    <row r="3940" spans="56:56">
      <c r="BD3940" s="363"/>
    </row>
    <row r="3941" spans="56:56">
      <c r="BD3941" s="363"/>
    </row>
    <row r="3942" spans="56:56">
      <c r="BD3942" s="363"/>
    </row>
    <row r="3943" spans="56:56">
      <c r="BD3943" s="363"/>
    </row>
    <row r="3944" spans="56:56">
      <c r="BD3944" s="363"/>
    </row>
    <row r="3945" spans="56:56">
      <c r="BD3945" s="363"/>
    </row>
    <row r="3946" spans="56:56">
      <c r="BD3946" s="363"/>
    </row>
    <row r="3947" spans="56:56">
      <c r="BD3947" s="363"/>
    </row>
    <row r="3948" spans="56:56">
      <c r="BD3948" s="363"/>
    </row>
    <row r="3949" spans="56:56">
      <c r="BD3949" s="363"/>
    </row>
    <row r="3950" spans="56:56">
      <c r="BD3950" s="363"/>
    </row>
    <row r="3951" spans="56:56">
      <c r="BD3951" s="363"/>
    </row>
    <row r="3952" spans="56:56">
      <c r="BD3952" s="363"/>
    </row>
    <row r="3953" spans="56:56">
      <c r="BD3953" s="363"/>
    </row>
    <row r="3954" spans="56:56">
      <c r="BD3954" s="363"/>
    </row>
    <row r="3955" spans="56:56">
      <c r="BD3955" s="363"/>
    </row>
    <row r="3956" spans="56:56">
      <c r="BD3956" s="363"/>
    </row>
    <row r="3957" spans="56:56">
      <c r="BD3957" s="363"/>
    </row>
    <row r="3958" spans="56:56">
      <c r="BD3958" s="363"/>
    </row>
    <row r="3959" spans="56:56">
      <c r="BD3959" s="363"/>
    </row>
    <row r="3960" spans="56:56">
      <c r="BD3960" s="363"/>
    </row>
    <row r="3961" spans="56:56">
      <c r="BD3961" s="363"/>
    </row>
    <row r="3962" spans="56:56">
      <c r="BD3962" s="363"/>
    </row>
    <row r="3963" spans="56:56">
      <c r="BD3963" s="363"/>
    </row>
    <row r="3964" spans="56:56">
      <c r="BD3964" s="363"/>
    </row>
    <row r="3965" spans="56:56">
      <c r="BD3965" s="363"/>
    </row>
    <row r="3966" spans="56:56">
      <c r="BD3966" s="363"/>
    </row>
    <row r="3967" spans="56:56">
      <c r="BD3967" s="363"/>
    </row>
    <row r="3968" spans="56:56">
      <c r="BD3968" s="363"/>
    </row>
    <row r="3969" spans="56:56">
      <c r="BD3969" s="363"/>
    </row>
    <row r="3970" spans="56:56">
      <c r="BD3970" s="363"/>
    </row>
    <row r="3971" spans="56:56">
      <c r="BD3971" s="363"/>
    </row>
    <row r="3972" spans="56:56">
      <c r="BD3972" s="363"/>
    </row>
    <row r="3973" spans="56:56">
      <c r="BD3973" s="363"/>
    </row>
    <row r="3974" spans="56:56">
      <c r="BD3974" s="363"/>
    </row>
    <row r="3975" spans="56:56">
      <c r="BD3975" s="363"/>
    </row>
    <row r="3976" spans="56:56">
      <c r="BD3976" s="363"/>
    </row>
    <row r="3977" spans="56:56">
      <c r="BD3977" s="363"/>
    </row>
    <row r="3978" spans="56:56">
      <c r="BD3978" s="363"/>
    </row>
    <row r="3979" spans="56:56">
      <c r="BD3979" s="363"/>
    </row>
    <row r="3980" spans="56:56">
      <c r="BD3980" s="363"/>
    </row>
    <row r="3981" spans="56:56">
      <c r="BD3981" s="363"/>
    </row>
    <row r="3982" spans="56:56">
      <c r="BD3982" s="363"/>
    </row>
    <row r="3983" spans="56:56">
      <c r="BD3983" s="363"/>
    </row>
    <row r="3984" spans="56:56">
      <c r="BD3984" s="363"/>
    </row>
    <row r="3985" spans="56:56">
      <c r="BD3985" s="363"/>
    </row>
    <row r="3986" spans="56:56">
      <c r="BD3986" s="363"/>
    </row>
    <row r="3987" spans="56:56">
      <c r="BD3987" s="363"/>
    </row>
    <row r="3988" spans="56:56">
      <c r="BD3988" s="363"/>
    </row>
    <row r="3989" spans="56:56">
      <c r="BD3989" s="363"/>
    </row>
    <row r="3990" spans="56:56">
      <c r="BD3990" s="363"/>
    </row>
    <row r="3991" spans="56:56">
      <c r="BD3991" s="363"/>
    </row>
    <row r="3992" spans="56:56">
      <c r="BD3992" s="363"/>
    </row>
    <row r="3993" spans="56:56">
      <c r="BD3993" s="363"/>
    </row>
    <row r="3994" spans="56:56">
      <c r="BD3994" s="363"/>
    </row>
    <row r="3995" spans="56:56">
      <c r="BD3995" s="363"/>
    </row>
    <row r="3996" spans="56:56">
      <c r="BD3996" s="363"/>
    </row>
    <row r="3997" spans="56:56">
      <c r="BD3997" s="363"/>
    </row>
    <row r="3998" spans="56:56">
      <c r="BD3998" s="363"/>
    </row>
    <row r="3999" spans="56:56">
      <c r="BD3999" s="363"/>
    </row>
    <row r="4000" spans="56:56">
      <c r="BD4000" s="363"/>
    </row>
    <row r="4001" spans="56:56">
      <c r="BD4001" s="363"/>
    </row>
    <row r="4002" spans="56:56">
      <c r="BD4002" s="363"/>
    </row>
    <row r="4003" spans="56:56">
      <c r="BD4003" s="363"/>
    </row>
    <row r="4004" spans="56:56">
      <c r="BD4004" s="363"/>
    </row>
    <row r="4005" spans="56:56">
      <c r="BD4005" s="363"/>
    </row>
    <row r="4006" spans="56:56">
      <c r="BD4006" s="363"/>
    </row>
    <row r="4007" spans="56:56">
      <c r="BD4007" s="363"/>
    </row>
    <row r="4008" spans="56:56">
      <c r="BD4008" s="363"/>
    </row>
    <row r="4009" spans="56:56">
      <c r="BD4009" s="363"/>
    </row>
    <row r="4010" spans="56:56">
      <c r="BD4010" s="363"/>
    </row>
    <row r="4011" spans="56:56">
      <c r="BD4011" s="363"/>
    </row>
    <row r="4012" spans="56:56">
      <c r="BD4012" s="363"/>
    </row>
    <row r="4013" spans="56:56">
      <c r="BD4013" s="363"/>
    </row>
    <row r="4014" spans="56:56">
      <c r="BD4014" s="363"/>
    </row>
    <row r="4015" spans="56:56">
      <c r="BD4015" s="363"/>
    </row>
    <row r="4016" spans="56:56">
      <c r="BD4016" s="363"/>
    </row>
    <row r="4017" spans="56:56">
      <c r="BD4017" s="363"/>
    </row>
    <row r="4018" spans="56:56">
      <c r="BD4018" s="363"/>
    </row>
    <row r="4019" spans="56:56">
      <c r="BD4019" s="363"/>
    </row>
    <row r="4020" spans="56:56">
      <c r="BD4020" s="363"/>
    </row>
    <row r="4021" spans="56:56">
      <c r="BD4021" s="363"/>
    </row>
    <row r="4022" spans="56:56">
      <c r="BD4022" s="363"/>
    </row>
    <row r="4023" spans="56:56">
      <c r="BD4023" s="363"/>
    </row>
    <row r="4024" spans="56:56">
      <c r="BD4024" s="363"/>
    </row>
    <row r="4025" spans="56:56">
      <c r="BD4025" s="363"/>
    </row>
    <row r="4026" spans="56:56">
      <c r="BD4026" s="363"/>
    </row>
    <row r="4027" spans="56:56">
      <c r="BD4027" s="363"/>
    </row>
    <row r="4028" spans="56:56">
      <c r="BD4028" s="363"/>
    </row>
    <row r="4029" spans="56:56">
      <c r="BD4029" s="363"/>
    </row>
    <row r="4030" spans="56:56">
      <c r="BD4030" s="363"/>
    </row>
    <row r="4031" spans="56:56">
      <c r="BD4031" s="363"/>
    </row>
    <row r="4032" spans="56:56">
      <c r="BD4032" s="363"/>
    </row>
    <row r="4033" spans="56:56">
      <c r="BD4033" s="363"/>
    </row>
    <row r="4034" spans="56:56">
      <c r="BD4034" s="363"/>
    </row>
    <row r="4035" spans="56:56">
      <c r="BD4035" s="363"/>
    </row>
    <row r="4036" spans="56:56">
      <c r="BD4036" s="363"/>
    </row>
    <row r="4037" spans="56:56">
      <c r="BD4037" s="363"/>
    </row>
    <row r="4038" spans="56:56">
      <c r="BD4038" s="363"/>
    </row>
    <row r="4039" spans="56:56">
      <c r="BD4039" s="363"/>
    </row>
    <row r="4040" spans="56:56">
      <c r="BD4040" s="363"/>
    </row>
    <row r="4041" spans="56:56">
      <c r="BD4041" s="363"/>
    </row>
    <row r="4042" spans="56:56">
      <c r="BD4042" s="363"/>
    </row>
    <row r="4043" spans="56:56">
      <c r="BD4043" s="363"/>
    </row>
    <row r="4044" spans="56:56">
      <c r="BD4044" s="363"/>
    </row>
    <row r="4045" spans="56:56">
      <c r="BD4045" s="363"/>
    </row>
    <row r="4046" spans="56:56">
      <c r="BD4046" s="363"/>
    </row>
    <row r="4047" spans="56:56">
      <c r="BD4047" s="363"/>
    </row>
    <row r="4048" spans="56:56">
      <c r="BD4048" s="363"/>
    </row>
    <row r="4049" spans="56:56">
      <c r="BD4049" s="363"/>
    </row>
    <row r="4050" spans="56:56">
      <c r="BD4050" s="363"/>
    </row>
    <row r="4051" spans="56:56">
      <c r="BD4051" s="363"/>
    </row>
    <row r="4052" spans="56:56">
      <c r="BD4052" s="363"/>
    </row>
    <row r="4053" spans="56:56">
      <c r="BD4053" s="363"/>
    </row>
    <row r="4054" spans="56:56">
      <c r="BD4054" s="363"/>
    </row>
    <row r="4055" spans="56:56">
      <c r="BD4055" s="363"/>
    </row>
    <row r="4056" spans="56:56">
      <c r="BD4056" s="363"/>
    </row>
    <row r="4057" spans="56:56">
      <c r="BD4057" s="363"/>
    </row>
    <row r="4058" spans="56:56">
      <c r="BD4058" s="363"/>
    </row>
    <row r="4059" spans="56:56">
      <c r="BD4059" s="363"/>
    </row>
    <row r="4060" spans="56:56">
      <c r="BD4060" s="363"/>
    </row>
    <row r="4061" spans="56:56">
      <c r="BD4061" s="363"/>
    </row>
    <row r="4062" spans="56:56">
      <c r="BD4062" s="363"/>
    </row>
    <row r="4063" spans="56:56">
      <c r="BD4063" s="363"/>
    </row>
    <row r="4064" spans="56:56">
      <c r="BD4064" s="363"/>
    </row>
    <row r="4065" spans="56:56">
      <c r="BD4065" s="363"/>
    </row>
    <row r="4066" spans="56:56">
      <c r="BD4066" s="363"/>
    </row>
    <row r="4067" spans="56:56">
      <c r="BD4067" s="363"/>
    </row>
    <row r="4068" spans="56:56">
      <c r="BD4068" s="363"/>
    </row>
    <row r="4069" spans="56:56">
      <c r="BD4069" s="363"/>
    </row>
    <row r="4070" spans="56:56">
      <c r="BD4070" s="363"/>
    </row>
    <row r="4071" spans="56:56">
      <c r="BD4071" s="363"/>
    </row>
    <row r="4072" spans="56:56">
      <c r="BD4072" s="363"/>
    </row>
    <row r="4073" spans="56:56">
      <c r="BD4073" s="363"/>
    </row>
    <row r="4074" spans="56:56">
      <c r="BD4074" s="363"/>
    </row>
    <row r="4075" spans="56:56">
      <c r="BD4075" s="363"/>
    </row>
    <row r="4076" spans="56:56">
      <c r="BD4076" s="363"/>
    </row>
    <row r="4077" spans="56:56">
      <c r="BD4077" s="363"/>
    </row>
    <row r="4078" spans="56:56">
      <c r="BD4078" s="363"/>
    </row>
    <row r="4079" spans="56:56">
      <c r="BD4079" s="363"/>
    </row>
    <row r="4080" spans="56:56">
      <c r="BD4080" s="363"/>
    </row>
    <row r="4081" spans="56:56">
      <c r="BD4081" s="363"/>
    </row>
    <row r="4082" spans="56:56">
      <c r="BD4082" s="363"/>
    </row>
    <row r="4083" spans="56:56">
      <c r="BD4083" s="363"/>
    </row>
    <row r="4084" spans="56:56">
      <c r="BD4084" s="363"/>
    </row>
    <row r="4085" spans="56:56">
      <c r="BD4085" s="363"/>
    </row>
    <row r="4086" spans="56:56">
      <c r="BD4086" s="363"/>
    </row>
    <row r="4087" spans="56:56">
      <c r="BD4087" s="363"/>
    </row>
    <row r="4088" spans="56:56">
      <c r="BD4088" s="363"/>
    </row>
    <row r="4089" spans="56:56">
      <c r="BD4089" s="363"/>
    </row>
    <row r="4090" spans="56:56">
      <c r="BD4090" s="363"/>
    </row>
    <row r="4091" spans="56:56">
      <c r="BD4091" s="363"/>
    </row>
    <row r="4092" spans="56:56">
      <c r="BD4092" s="363"/>
    </row>
    <row r="4093" spans="56:56">
      <c r="BD4093" s="363"/>
    </row>
    <row r="4094" spans="56:56">
      <c r="BD4094" s="363"/>
    </row>
    <row r="4095" spans="56:56">
      <c r="BD4095" s="363"/>
    </row>
    <row r="4096" spans="56:56">
      <c r="BD4096" s="363"/>
    </row>
    <row r="4097" spans="56:56">
      <c r="BD4097" s="363"/>
    </row>
    <row r="4098" spans="56:56">
      <c r="BD4098" s="363"/>
    </row>
    <row r="4099" spans="56:56">
      <c r="BD4099" s="363"/>
    </row>
    <row r="4100" spans="56:56">
      <c r="BD4100" s="363"/>
    </row>
    <row r="4101" spans="56:56">
      <c r="BD4101" s="363"/>
    </row>
    <row r="4102" spans="56:56">
      <c r="BD4102" s="363"/>
    </row>
    <row r="4103" spans="56:56">
      <c r="BD4103" s="363"/>
    </row>
    <row r="4104" spans="56:56">
      <c r="BD4104" s="363"/>
    </row>
    <row r="4105" spans="56:56">
      <c r="BD4105" s="363"/>
    </row>
    <row r="4106" spans="56:56">
      <c r="BD4106" s="363"/>
    </row>
    <row r="4107" spans="56:56">
      <c r="BD4107" s="363"/>
    </row>
    <row r="4108" spans="56:56">
      <c r="BD4108" s="363"/>
    </row>
    <row r="4109" spans="56:56">
      <c r="BD4109" s="363"/>
    </row>
    <row r="4110" spans="56:56">
      <c r="BD4110" s="363"/>
    </row>
    <row r="4111" spans="56:56">
      <c r="BD4111" s="363"/>
    </row>
    <row r="4112" spans="56:56">
      <c r="BD4112" s="363"/>
    </row>
    <row r="4113" spans="56:56">
      <c r="BD4113" s="363"/>
    </row>
    <row r="4114" spans="56:56">
      <c r="BD4114" s="363"/>
    </row>
    <row r="4115" spans="56:56">
      <c r="BD4115" s="363"/>
    </row>
    <row r="4116" spans="56:56">
      <c r="BD4116" s="363"/>
    </row>
    <row r="4117" spans="56:56">
      <c r="BD4117" s="363"/>
    </row>
    <row r="4118" spans="56:56">
      <c r="BD4118" s="363"/>
    </row>
    <row r="4119" spans="56:56">
      <c r="BD4119" s="363"/>
    </row>
    <row r="4120" spans="56:56">
      <c r="BD4120" s="363"/>
    </row>
    <row r="4121" spans="56:56">
      <c r="BD4121" s="363"/>
    </row>
    <row r="4122" spans="56:56">
      <c r="BD4122" s="363"/>
    </row>
    <row r="4123" spans="56:56">
      <c r="BD4123" s="363"/>
    </row>
    <row r="4124" spans="56:56">
      <c r="BD4124" s="363"/>
    </row>
    <row r="4125" spans="56:56">
      <c r="BD4125" s="363"/>
    </row>
    <row r="4126" spans="56:56">
      <c r="BD4126" s="363"/>
    </row>
    <row r="4127" spans="56:56">
      <c r="BD4127" s="363"/>
    </row>
    <row r="4128" spans="56:56">
      <c r="BD4128" s="363"/>
    </row>
    <row r="4129" spans="56:56">
      <c r="BD4129" s="363"/>
    </row>
    <row r="4130" spans="56:56">
      <c r="BD4130" s="363"/>
    </row>
    <row r="4131" spans="56:56">
      <c r="BD4131" s="363"/>
    </row>
    <row r="4132" spans="56:56">
      <c r="BD4132" s="363"/>
    </row>
    <row r="4133" spans="56:56">
      <c r="BD4133" s="363"/>
    </row>
    <row r="4134" spans="56:56">
      <c r="BD4134" s="363"/>
    </row>
    <row r="4135" spans="56:56">
      <c r="BD4135" s="363"/>
    </row>
    <row r="4136" spans="56:56">
      <c r="BD4136" s="363"/>
    </row>
    <row r="4137" spans="56:56">
      <c r="BD4137" s="363"/>
    </row>
    <row r="4138" spans="56:56">
      <c r="BD4138" s="363"/>
    </row>
    <row r="4139" spans="56:56">
      <c r="BD4139" s="363"/>
    </row>
    <row r="4140" spans="56:56">
      <c r="BD4140" s="363"/>
    </row>
    <row r="4141" spans="56:56">
      <c r="BD4141" s="363"/>
    </row>
    <row r="4142" spans="56:56">
      <c r="BD4142" s="363"/>
    </row>
    <row r="4143" spans="56:56">
      <c r="BD4143" s="363"/>
    </row>
    <row r="4144" spans="56:56">
      <c r="BD4144" s="363"/>
    </row>
    <row r="4145" spans="56:56">
      <c r="BD4145" s="363"/>
    </row>
    <row r="4146" spans="56:56">
      <c r="BD4146" s="363"/>
    </row>
    <row r="4147" spans="56:56">
      <c r="BD4147" s="363"/>
    </row>
    <row r="4148" spans="56:56">
      <c r="BD4148" s="363"/>
    </row>
    <row r="4149" spans="56:56">
      <c r="BD4149" s="363"/>
    </row>
    <row r="4150" spans="56:56">
      <c r="BD4150" s="363"/>
    </row>
    <row r="4151" spans="56:56">
      <c r="BD4151" s="363"/>
    </row>
    <row r="4152" spans="56:56">
      <c r="BD4152" s="363"/>
    </row>
    <row r="4153" spans="56:56">
      <c r="BD4153" s="363"/>
    </row>
    <row r="4154" spans="56:56">
      <c r="BD4154" s="363"/>
    </row>
    <row r="4155" spans="56:56">
      <c r="BD4155" s="363"/>
    </row>
    <row r="4156" spans="56:56">
      <c r="BD4156" s="363"/>
    </row>
    <row r="4157" spans="56:56">
      <c r="BD4157" s="363"/>
    </row>
    <row r="4158" spans="56:56">
      <c r="BD4158" s="363"/>
    </row>
    <row r="4159" spans="56:56">
      <c r="BD4159" s="363"/>
    </row>
    <row r="4160" spans="56:56">
      <c r="BD4160" s="363"/>
    </row>
    <row r="4161" spans="56:56">
      <c r="BD4161" s="363"/>
    </row>
    <row r="4162" spans="56:56">
      <c r="BD4162" s="363"/>
    </row>
    <row r="4163" spans="56:56">
      <c r="BD4163" s="363"/>
    </row>
    <row r="4164" spans="56:56">
      <c r="BD4164" s="363"/>
    </row>
    <row r="4165" spans="56:56">
      <c r="BD4165" s="363"/>
    </row>
    <row r="4166" spans="56:56">
      <c r="BD4166" s="363"/>
    </row>
    <row r="4167" spans="56:56">
      <c r="BD4167" s="363"/>
    </row>
    <row r="4168" spans="56:56">
      <c r="BD4168" s="363"/>
    </row>
    <row r="4169" spans="56:56">
      <c r="BD4169" s="363"/>
    </row>
    <row r="4170" spans="56:56">
      <c r="BD4170" s="363"/>
    </row>
    <row r="4171" spans="56:56">
      <c r="BD4171" s="363"/>
    </row>
    <row r="4172" spans="56:56">
      <c r="BD4172" s="363"/>
    </row>
    <row r="4173" spans="56:56">
      <c r="BD4173" s="363"/>
    </row>
    <row r="4174" spans="56:56">
      <c r="BD4174" s="363"/>
    </row>
    <row r="4175" spans="56:56">
      <c r="BD4175" s="363"/>
    </row>
    <row r="4176" spans="56:56">
      <c r="BD4176" s="363"/>
    </row>
    <row r="4177" spans="56:56">
      <c r="BD4177" s="363"/>
    </row>
    <row r="4178" spans="56:56">
      <c r="BD4178" s="363"/>
    </row>
    <row r="4179" spans="56:56">
      <c r="BD4179" s="363"/>
    </row>
    <row r="4180" spans="56:56">
      <c r="BD4180" s="363"/>
    </row>
    <row r="4181" spans="56:56">
      <c r="BD4181" s="363"/>
    </row>
    <row r="4182" spans="56:56">
      <c r="BD4182" s="363"/>
    </row>
    <row r="4183" spans="56:56">
      <c r="BD4183" s="363"/>
    </row>
    <row r="4184" spans="56:56">
      <c r="BD4184" s="363"/>
    </row>
    <row r="4185" spans="56:56">
      <c r="BD4185" s="363"/>
    </row>
    <row r="4186" spans="56:56">
      <c r="BD4186" s="363"/>
    </row>
    <row r="4187" spans="56:56">
      <c r="BD4187" s="363"/>
    </row>
    <row r="4188" spans="56:56">
      <c r="BD4188" s="363"/>
    </row>
    <row r="4189" spans="56:56">
      <c r="BD4189" s="363"/>
    </row>
    <row r="4190" spans="56:56">
      <c r="BD4190" s="363"/>
    </row>
    <row r="4191" spans="56:56">
      <c r="BD4191" s="363"/>
    </row>
    <row r="4192" spans="56:56">
      <c r="BD4192" s="363"/>
    </row>
    <row r="4193" spans="56:56">
      <c r="BD4193" s="363"/>
    </row>
    <row r="4194" spans="56:56">
      <c r="BD4194" s="363"/>
    </row>
    <row r="4195" spans="56:56">
      <c r="BD4195" s="363"/>
    </row>
    <row r="4196" spans="56:56">
      <c r="BD4196" s="363"/>
    </row>
    <row r="4197" spans="56:56">
      <c r="BD4197" s="363"/>
    </row>
    <row r="4198" spans="56:56">
      <c r="BD4198" s="363"/>
    </row>
    <row r="4199" spans="56:56">
      <c r="BD4199" s="363"/>
    </row>
    <row r="4200" spans="56:56">
      <c r="BD4200" s="363"/>
    </row>
    <row r="4201" spans="56:56">
      <c r="BD4201" s="363"/>
    </row>
    <row r="4202" spans="56:56">
      <c r="BD4202" s="363"/>
    </row>
    <row r="4203" spans="56:56">
      <c r="BD4203" s="363"/>
    </row>
    <row r="4204" spans="56:56">
      <c r="BD4204" s="363"/>
    </row>
    <row r="4205" spans="56:56">
      <c r="BD4205" s="363"/>
    </row>
    <row r="4206" spans="56:56">
      <c r="BD4206" s="363"/>
    </row>
    <row r="4207" spans="56:56">
      <c r="BD4207" s="363"/>
    </row>
    <row r="4208" spans="56:56">
      <c r="BD4208" s="363"/>
    </row>
    <row r="4209" spans="56:56">
      <c r="BD4209" s="363"/>
    </row>
    <row r="4210" spans="56:56">
      <c r="BD4210" s="363"/>
    </row>
    <row r="4211" spans="56:56">
      <c r="BD4211" s="363"/>
    </row>
    <row r="4212" spans="56:56">
      <c r="BD4212" s="363"/>
    </row>
    <row r="4213" spans="56:56">
      <c r="BD4213" s="363"/>
    </row>
    <row r="4214" spans="56:56">
      <c r="BD4214" s="363"/>
    </row>
    <row r="4215" spans="56:56">
      <c r="BD4215" s="363"/>
    </row>
    <row r="4216" spans="56:56">
      <c r="BD4216" s="363"/>
    </row>
    <row r="4217" spans="56:56">
      <c r="BD4217" s="363"/>
    </row>
    <row r="4218" spans="56:56">
      <c r="BD4218" s="363"/>
    </row>
    <row r="4219" spans="56:56">
      <c r="BD4219" s="363"/>
    </row>
    <row r="4220" spans="56:56">
      <c r="BD4220" s="363"/>
    </row>
    <row r="4221" spans="56:56">
      <c r="BD4221" s="363"/>
    </row>
    <row r="4222" spans="56:56">
      <c r="BD4222" s="363"/>
    </row>
    <row r="4223" spans="56:56">
      <c r="BD4223" s="363"/>
    </row>
    <row r="4224" spans="56:56">
      <c r="BD4224" s="363"/>
    </row>
    <row r="4225" spans="56:56">
      <c r="BD4225" s="363"/>
    </row>
    <row r="4226" spans="56:56">
      <c r="BD4226" s="363"/>
    </row>
    <row r="4227" spans="56:56">
      <c r="BD4227" s="363"/>
    </row>
    <row r="4228" spans="56:56">
      <c r="BD4228" s="363"/>
    </row>
    <row r="4229" spans="56:56">
      <c r="BD4229" s="363"/>
    </row>
    <row r="4230" spans="56:56">
      <c r="BD4230" s="363"/>
    </row>
    <row r="4231" spans="56:56">
      <c r="BD4231" s="363"/>
    </row>
    <row r="4232" spans="56:56">
      <c r="BD4232" s="363"/>
    </row>
    <row r="4233" spans="56:56">
      <c r="BD4233" s="363"/>
    </row>
    <row r="4234" spans="56:56">
      <c r="BD4234" s="363"/>
    </row>
    <row r="4235" spans="56:56">
      <c r="BD4235" s="363"/>
    </row>
    <row r="4236" spans="56:56">
      <c r="BD4236" s="363"/>
    </row>
    <row r="4237" spans="56:56">
      <c r="BD4237" s="363"/>
    </row>
    <row r="4238" spans="56:56">
      <c r="BD4238" s="363"/>
    </row>
    <row r="4239" spans="56:56">
      <c r="BD4239" s="363"/>
    </row>
    <row r="4240" spans="56:56">
      <c r="BD4240" s="363"/>
    </row>
    <row r="4241" spans="56:56">
      <c r="BD4241" s="363"/>
    </row>
    <row r="4242" spans="56:56">
      <c r="BD4242" s="363"/>
    </row>
    <row r="4243" spans="56:56">
      <c r="BD4243" s="363"/>
    </row>
    <row r="4244" spans="56:56">
      <c r="BD4244" s="363"/>
    </row>
    <row r="4245" spans="56:56">
      <c r="BD4245" s="363"/>
    </row>
    <row r="4246" spans="56:56">
      <c r="BD4246" s="363"/>
    </row>
    <row r="4247" spans="56:56">
      <c r="BD4247" s="363"/>
    </row>
    <row r="4248" spans="56:56">
      <c r="BD4248" s="363"/>
    </row>
    <row r="4249" spans="56:56">
      <c r="BD4249" s="363"/>
    </row>
    <row r="4250" spans="56:56">
      <c r="BD4250" s="363"/>
    </row>
    <row r="4251" spans="56:56">
      <c r="BD4251" s="363"/>
    </row>
    <row r="4252" spans="56:56">
      <c r="BD4252" s="363"/>
    </row>
    <row r="4253" spans="56:56">
      <c r="BD4253" s="363"/>
    </row>
    <row r="4254" spans="56:56">
      <c r="BD4254" s="363"/>
    </row>
    <row r="4255" spans="56:56">
      <c r="BD4255" s="363"/>
    </row>
    <row r="4256" spans="56:56">
      <c r="BD4256" s="363"/>
    </row>
    <row r="4257" spans="56:56">
      <c r="BD4257" s="363"/>
    </row>
    <row r="4258" spans="56:56">
      <c r="BD4258" s="363"/>
    </row>
    <row r="4259" spans="56:56">
      <c r="BD4259" s="363"/>
    </row>
    <row r="4260" spans="56:56">
      <c r="BD4260" s="363"/>
    </row>
    <row r="4261" spans="56:56">
      <c r="BD4261" s="363"/>
    </row>
    <row r="4262" spans="56:56">
      <c r="BD4262" s="363"/>
    </row>
    <row r="4263" spans="56:56">
      <c r="BD4263" s="363"/>
    </row>
    <row r="4264" spans="56:56">
      <c r="BD4264" s="363"/>
    </row>
    <row r="4265" spans="56:56">
      <c r="BD4265" s="363"/>
    </row>
    <row r="4266" spans="56:56">
      <c r="BD4266" s="363"/>
    </row>
    <row r="4267" spans="56:56">
      <c r="BD4267" s="363"/>
    </row>
    <row r="4268" spans="56:56">
      <c r="BD4268" s="363"/>
    </row>
    <row r="4269" spans="56:56">
      <c r="BD4269" s="363"/>
    </row>
    <row r="4270" spans="56:56">
      <c r="BD4270" s="363"/>
    </row>
    <row r="4271" spans="56:56">
      <c r="BD4271" s="363"/>
    </row>
    <row r="4272" spans="56:56">
      <c r="BD4272" s="363"/>
    </row>
    <row r="4273" spans="56:56">
      <c r="BD4273" s="363"/>
    </row>
    <row r="4274" spans="56:56">
      <c r="BD4274" s="363"/>
    </row>
    <row r="4275" spans="56:56">
      <c r="BD4275" s="363"/>
    </row>
    <row r="4276" spans="56:56">
      <c r="BD4276" s="363"/>
    </row>
    <row r="4277" spans="56:56">
      <c r="BD4277" s="363"/>
    </row>
    <row r="4278" spans="56:56">
      <c r="BD4278" s="363"/>
    </row>
    <row r="4279" spans="56:56">
      <c r="BD4279" s="363"/>
    </row>
    <row r="4280" spans="56:56">
      <c r="BD4280" s="363"/>
    </row>
    <row r="4281" spans="56:56">
      <c r="BD4281" s="363"/>
    </row>
    <row r="4282" spans="56:56">
      <c r="BD4282" s="363"/>
    </row>
    <row r="4283" spans="56:56">
      <c r="BD4283" s="363"/>
    </row>
    <row r="4284" spans="56:56">
      <c r="BD4284" s="363"/>
    </row>
    <row r="4285" spans="56:56">
      <c r="BD4285" s="363"/>
    </row>
    <row r="4286" spans="56:56">
      <c r="BD4286" s="363"/>
    </row>
    <row r="4287" spans="56:56">
      <c r="BD4287" s="363"/>
    </row>
    <row r="4288" spans="56:56">
      <c r="BD4288" s="363"/>
    </row>
    <row r="4289" spans="56:56">
      <c r="BD4289" s="363"/>
    </row>
    <row r="4290" spans="56:56">
      <c r="BD4290" s="363"/>
    </row>
    <row r="4291" spans="56:56">
      <c r="BD4291" s="363"/>
    </row>
    <row r="4292" spans="56:56">
      <c r="BD4292" s="363"/>
    </row>
    <row r="4293" spans="56:56">
      <c r="BD4293" s="363"/>
    </row>
    <row r="4294" spans="56:56">
      <c r="BD4294" s="363"/>
    </row>
    <row r="4295" spans="56:56">
      <c r="BD4295" s="363"/>
    </row>
    <row r="4296" spans="56:56">
      <c r="BD4296" s="363"/>
    </row>
    <row r="4297" spans="56:56">
      <c r="BD4297" s="363"/>
    </row>
    <row r="4298" spans="56:56">
      <c r="BD4298" s="363"/>
    </row>
    <row r="4299" spans="56:56">
      <c r="BD4299" s="363"/>
    </row>
    <row r="4300" spans="56:56">
      <c r="BD4300" s="363"/>
    </row>
    <row r="4301" spans="56:56">
      <c r="BD4301" s="363"/>
    </row>
    <row r="4302" spans="56:56">
      <c r="BD4302" s="363"/>
    </row>
    <row r="4303" spans="56:56">
      <c r="BD4303" s="363"/>
    </row>
    <row r="4304" spans="56:56">
      <c r="BD4304" s="363"/>
    </row>
    <row r="4305" spans="56:56">
      <c r="BD4305" s="363"/>
    </row>
    <row r="4306" spans="56:56">
      <c r="BD4306" s="363"/>
    </row>
    <row r="4307" spans="56:56">
      <c r="BD4307" s="363"/>
    </row>
    <row r="4308" spans="56:56">
      <c r="BD4308" s="363"/>
    </row>
    <row r="4309" spans="56:56">
      <c r="BD4309" s="363"/>
    </row>
    <row r="4310" spans="56:56">
      <c r="BD4310" s="363"/>
    </row>
    <row r="4311" spans="56:56">
      <c r="BD4311" s="363"/>
    </row>
    <row r="4312" spans="56:56">
      <c r="BD4312" s="363"/>
    </row>
    <row r="4313" spans="56:56">
      <c r="BD4313" s="363"/>
    </row>
    <row r="4314" spans="56:56">
      <c r="BD4314" s="363"/>
    </row>
    <row r="4315" spans="56:56">
      <c r="BD4315" s="363"/>
    </row>
    <row r="4316" spans="56:56">
      <c r="BD4316" s="363"/>
    </row>
    <row r="4317" spans="56:56">
      <c r="BD4317" s="363"/>
    </row>
    <row r="4318" spans="56:56">
      <c r="BD4318" s="363"/>
    </row>
    <row r="4319" spans="56:56">
      <c r="BD4319" s="363"/>
    </row>
    <row r="4320" spans="56:56">
      <c r="BD4320" s="363"/>
    </row>
    <row r="4321" spans="56:56">
      <c r="BD4321" s="363"/>
    </row>
    <row r="4322" spans="56:56">
      <c r="BD4322" s="363"/>
    </row>
    <row r="4323" spans="56:56">
      <c r="BD4323" s="363"/>
    </row>
    <row r="4324" spans="56:56">
      <c r="BD4324" s="363"/>
    </row>
    <row r="4325" spans="56:56">
      <c r="BD4325" s="363"/>
    </row>
    <row r="4326" spans="56:56">
      <c r="BD4326" s="363"/>
    </row>
    <row r="4327" spans="56:56">
      <c r="BD4327" s="363"/>
    </row>
    <row r="4328" spans="56:56">
      <c r="BD4328" s="363"/>
    </row>
    <row r="4329" spans="56:56">
      <c r="BD4329" s="363"/>
    </row>
    <row r="4330" spans="56:56">
      <c r="BD4330" s="363"/>
    </row>
    <row r="4331" spans="56:56">
      <c r="BD4331" s="363"/>
    </row>
    <row r="4332" spans="56:56">
      <c r="BD4332" s="363"/>
    </row>
    <row r="4333" spans="56:56">
      <c r="BD4333" s="363"/>
    </row>
    <row r="4334" spans="56:56">
      <c r="BD4334" s="363"/>
    </row>
    <row r="4335" spans="56:56">
      <c r="BD4335" s="363"/>
    </row>
    <row r="4336" spans="56:56">
      <c r="BD4336" s="363"/>
    </row>
    <row r="4337" spans="56:56">
      <c r="BD4337" s="363"/>
    </row>
    <row r="4338" spans="56:56">
      <c r="BD4338" s="363"/>
    </row>
    <row r="4339" spans="56:56">
      <c r="BD4339" s="363"/>
    </row>
    <row r="4340" spans="56:56">
      <c r="BD4340" s="363"/>
    </row>
    <row r="4341" spans="56:56">
      <c r="BD4341" s="363"/>
    </row>
    <row r="4342" spans="56:56">
      <c r="BD4342" s="363"/>
    </row>
    <row r="4343" spans="56:56">
      <c r="BD4343" s="363"/>
    </row>
    <row r="4344" spans="56:56">
      <c r="BD4344" s="363"/>
    </row>
    <row r="4345" spans="56:56">
      <c r="BD4345" s="363"/>
    </row>
    <row r="4346" spans="56:56">
      <c r="BD4346" s="363"/>
    </row>
    <row r="4347" spans="56:56">
      <c r="BD4347" s="363"/>
    </row>
    <row r="4348" spans="56:56">
      <c r="BD4348" s="363"/>
    </row>
    <row r="4349" spans="56:56">
      <c r="BD4349" s="363"/>
    </row>
    <row r="4350" spans="56:56">
      <c r="BD4350" s="363"/>
    </row>
    <row r="4351" spans="56:56">
      <c r="BD4351" s="363"/>
    </row>
    <row r="4352" spans="56:56">
      <c r="BD4352" s="363"/>
    </row>
    <row r="4353" spans="56:56">
      <c r="BD4353" s="363"/>
    </row>
    <row r="4354" spans="56:56">
      <c r="BD4354" s="363"/>
    </row>
    <row r="4355" spans="56:56">
      <c r="BD4355" s="363"/>
    </row>
    <row r="4356" spans="56:56">
      <c r="BD4356" s="363"/>
    </row>
    <row r="4357" spans="56:56">
      <c r="BD4357" s="363"/>
    </row>
    <row r="4358" spans="56:56">
      <c r="BD4358" s="363"/>
    </row>
    <row r="4359" spans="56:56">
      <c r="BD4359" s="363"/>
    </row>
    <row r="4360" spans="56:56">
      <c r="BD4360" s="363"/>
    </row>
    <row r="4361" spans="56:56">
      <c r="BD4361" s="363"/>
    </row>
    <row r="4362" spans="56:56">
      <c r="BD4362" s="363"/>
    </row>
    <row r="4363" spans="56:56">
      <c r="BD4363" s="363"/>
    </row>
    <row r="4364" spans="56:56">
      <c r="BD4364" s="363"/>
    </row>
    <row r="4365" spans="56:56">
      <c r="BD4365" s="363"/>
    </row>
    <row r="4366" spans="56:56">
      <c r="BD4366" s="363"/>
    </row>
    <row r="4367" spans="56:56">
      <c r="BD4367" s="363"/>
    </row>
    <row r="4368" spans="56:56">
      <c r="BD4368" s="363"/>
    </row>
    <row r="4369" spans="56:56">
      <c r="BD4369" s="363"/>
    </row>
    <row r="4370" spans="56:56">
      <c r="BD4370" s="363"/>
    </row>
    <row r="4371" spans="56:56">
      <c r="BD4371" s="363"/>
    </row>
    <row r="4372" spans="56:56">
      <c r="BD4372" s="363"/>
    </row>
    <row r="4373" spans="56:56">
      <c r="BD4373" s="363"/>
    </row>
    <row r="4374" spans="56:56">
      <c r="BD4374" s="363"/>
    </row>
    <row r="4375" spans="56:56">
      <c r="BD4375" s="363"/>
    </row>
    <row r="4376" spans="56:56">
      <c r="BD4376" s="363"/>
    </row>
    <row r="4377" spans="56:56">
      <c r="BD4377" s="363"/>
    </row>
    <row r="4378" spans="56:56">
      <c r="BD4378" s="363"/>
    </row>
    <row r="4379" spans="56:56">
      <c r="BD4379" s="363"/>
    </row>
    <row r="4380" spans="56:56">
      <c r="BD4380" s="363"/>
    </row>
    <row r="4381" spans="56:56">
      <c r="BD4381" s="363"/>
    </row>
    <row r="4382" spans="56:56">
      <c r="BD4382" s="363"/>
    </row>
    <row r="4383" spans="56:56">
      <c r="BD4383" s="363"/>
    </row>
    <row r="4384" spans="56:56">
      <c r="BD4384" s="363"/>
    </row>
    <row r="4385" spans="56:56">
      <c r="BD4385" s="363"/>
    </row>
    <row r="4386" spans="56:56">
      <c r="BD4386" s="363"/>
    </row>
    <row r="4387" spans="56:56">
      <c r="BD4387" s="363"/>
    </row>
    <row r="4388" spans="56:56">
      <c r="BD4388" s="363"/>
    </row>
    <row r="4389" spans="56:56">
      <c r="BD4389" s="363"/>
    </row>
    <row r="4390" spans="56:56">
      <c r="BD4390" s="363"/>
    </row>
    <row r="4391" spans="56:56">
      <c r="BD4391" s="363"/>
    </row>
    <row r="4392" spans="56:56">
      <c r="BD4392" s="363"/>
    </row>
    <row r="4393" spans="56:56">
      <c r="BD4393" s="363"/>
    </row>
    <row r="4394" spans="56:56">
      <c r="BD4394" s="363"/>
    </row>
    <row r="4395" spans="56:56">
      <c r="BD4395" s="363"/>
    </row>
    <row r="4396" spans="56:56">
      <c r="BD4396" s="363"/>
    </row>
    <row r="4397" spans="56:56">
      <c r="BD4397" s="363"/>
    </row>
    <row r="4398" spans="56:56">
      <c r="BD4398" s="363"/>
    </row>
    <row r="4399" spans="56:56">
      <c r="BD4399" s="363"/>
    </row>
    <row r="4400" spans="56:56">
      <c r="BD4400" s="363"/>
    </row>
    <row r="4401" spans="56:56">
      <c r="BD4401" s="363"/>
    </row>
    <row r="4402" spans="56:56">
      <c r="BD4402" s="363"/>
    </row>
    <row r="4403" spans="56:56">
      <c r="BD4403" s="363"/>
    </row>
    <row r="4404" spans="56:56">
      <c r="BD4404" s="363"/>
    </row>
    <row r="4405" spans="56:56">
      <c r="BD4405" s="363"/>
    </row>
    <row r="4406" spans="56:56">
      <c r="BD4406" s="363"/>
    </row>
    <row r="4407" spans="56:56">
      <c r="BD4407" s="363"/>
    </row>
    <row r="4408" spans="56:56">
      <c r="BD4408" s="363"/>
    </row>
    <row r="4409" spans="56:56">
      <c r="BD4409" s="363"/>
    </row>
    <row r="4410" spans="56:56">
      <c r="BD4410" s="363"/>
    </row>
    <row r="4411" spans="56:56">
      <c r="BD4411" s="363"/>
    </row>
    <row r="4412" spans="56:56">
      <c r="BD4412" s="363"/>
    </row>
    <row r="4413" spans="56:56">
      <c r="BD4413" s="363"/>
    </row>
    <row r="4414" spans="56:56">
      <c r="BD4414" s="363"/>
    </row>
    <row r="4415" spans="56:56">
      <c r="BD4415" s="363"/>
    </row>
    <row r="4416" spans="56:56">
      <c r="BD4416" s="363"/>
    </row>
    <row r="4417" spans="56:56">
      <c r="BD4417" s="363"/>
    </row>
    <row r="4418" spans="56:56">
      <c r="BD4418" s="363"/>
    </row>
    <row r="4419" spans="56:56">
      <c r="BD4419" s="363"/>
    </row>
    <row r="4420" spans="56:56">
      <c r="BD4420" s="363"/>
    </row>
    <row r="4421" spans="56:56">
      <c r="BD4421" s="363"/>
    </row>
    <row r="4422" spans="56:56">
      <c r="BD4422" s="363"/>
    </row>
    <row r="4423" spans="56:56">
      <c r="BD4423" s="363"/>
    </row>
    <row r="4424" spans="56:56">
      <c r="BD4424" s="363"/>
    </row>
    <row r="4425" spans="56:56">
      <c r="BD4425" s="363"/>
    </row>
    <row r="4426" spans="56:56">
      <c r="BD4426" s="363"/>
    </row>
    <row r="4427" spans="56:56">
      <c r="BD4427" s="363"/>
    </row>
    <row r="4428" spans="56:56">
      <c r="BD4428" s="363"/>
    </row>
    <row r="4429" spans="56:56">
      <c r="BD4429" s="363"/>
    </row>
    <row r="4430" spans="56:56">
      <c r="BD4430" s="363"/>
    </row>
    <row r="4431" spans="56:56">
      <c r="BD4431" s="363"/>
    </row>
    <row r="4432" spans="56:56">
      <c r="BD4432" s="363"/>
    </row>
    <row r="4433" spans="56:56">
      <c r="BD4433" s="363"/>
    </row>
    <row r="4434" spans="56:56">
      <c r="BD4434" s="363"/>
    </row>
    <row r="4435" spans="56:56">
      <c r="BD4435" s="363"/>
    </row>
  </sheetData>
  <phoneticPr fontId="8" type="noConversion"/>
  <conditionalFormatting sqref="BL128:BL65469">
    <cfRule type="cellIs" dxfId="0" priority="1" stopIfTrue="1" operator="lessThan">
      <formula>0</formula>
    </cfRule>
  </conditionalFormatting>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
  <sheetViews>
    <sheetView workbookViewId="0">
      <selection activeCell="U1" sqref="U1"/>
    </sheetView>
  </sheetViews>
  <sheetFormatPr defaultRowHeight="12.75"/>
  <cols>
    <col min="1" max="16384" width="9.140625" style="270"/>
  </cols>
  <sheetData>
    <row r="1" spans="1:1">
      <c r="A1" s="484"/>
    </row>
  </sheetData>
  <phoneticPr fontId="8"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I137"/>
  <sheetViews>
    <sheetView showGridLines="0" zoomScaleNormal="100" workbookViewId="0">
      <selection activeCell="C45" sqref="C45:F45"/>
    </sheetView>
  </sheetViews>
  <sheetFormatPr defaultRowHeight="12.75"/>
  <cols>
    <col min="1" max="1" width="13.7109375" style="20" customWidth="1"/>
    <col min="2" max="2" width="36.5703125" style="20" customWidth="1"/>
    <col min="3" max="3" width="13.7109375" style="20" customWidth="1"/>
    <col min="4" max="4" width="14.7109375" style="20" customWidth="1"/>
    <col min="5" max="5" width="25.7109375" style="20" customWidth="1"/>
    <col min="6" max="8" width="12.7109375" style="20" customWidth="1"/>
    <col min="9" max="9" width="11.7109375" style="20" bestFit="1" customWidth="1"/>
    <col min="10" max="16384" width="9.140625" style="20"/>
  </cols>
  <sheetData>
    <row r="1" spans="1:9" ht="8.25" customHeight="1">
      <c r="A1" s="519"/>
      <c r="B1" s="519"/>
      <c r="C1" s="519"/>
      <c r="D1" s="519"/>
      <c r="E1" s="519"/>
      <c r="F1" s="519"/>
      <c r="G1" s="519"/>
      <c r="H1" s="519"/>
    </row>
    <row r="2" spans="1:9" ht="20.25" customHeight="1">
      <c r="A2" s="520" t="s">
        <v>265</v>
      </c>
      <c r="B2" s="520"/>
      <c r="C2" s="520"/>
      <c r="D2" s="520"/>
      <c r="E2" s="520"/>
      <c r="F2" s="520"/>
      <c r="G2" s="520"/>
      <c r="H2" s="520"/>
    </row>
    <row r="3" spans="1:9" ht="8.25" customHeight="1"/>
    <row r="4" spans="1:9" ht="56.25" customHeight="1">
      <c r="A4" s="527" t="s">
        <v>284</v>
      </c>
      <c r="B4" s="527"/>
      <c r="C4" s="527"/>
      <c r="D4" s="527"/>
      <c r="E4" s="527"/>
      <c r="F4" s="527"/>
      <c r="G4" s="527"/>
      <c r="H4" s="527"/>
      <c r="I4" s="21"/>
    </row>
    <row r="5" spans="1:9" ht="20.25">
      <c r="A5" s="134"/>
      <c r="B5" s="134"/>
      <c r="C5" s="134"/>
      <c r="D5" s="134"/>
      <c r="E5" s="134"/>
      <c r="F5" s="134"/>
      <c r="G5" s="134"/>
      <c r="H5" s="134"/>
      <c r="I5" s="21"/>
    </row>
    <row r="6" spans="1:9">
      <c r="A6" s="22" t="s">
        <v>395</v>
      </c>
      <c r="B6" s="23" t="str">
        <f>'b) Template'!B3</f>
        <v>Green Tree Valley Primary School</v>
      </c>
      <c r="G6" s="24" t="s">
        <v>396</v>
      </c>
      <c r="H6" s="25" t="str">
        <f>'b) Template'!I3</f>
        <v>ABCD</v>
      </c>
    </row>
    <row r="8" spans="1:9" ht="28.5" customHeight="1">
      <c r="A8" s="437" t="s">
        <v>269</v>
      </c>
      <c r="B8" s="438"/>
      <c r="C8" s="438"/>
      <c r="D8" s="438"/>
      <c r="E8" s="292" t="s">
        <v>266</v>
      </c>
      <c r="F8" s="285"/>
      <c r="G8" s="285"/>
      <c r="H8" s="285"/>
      <c r="I8" s="21"/>
    </row>
    <row r="10" spans="1:9" s="26" customFormat="1" hidden="1">
      <c r="A10" s="9"/>
      <c r="B10" s="8"/>
      <c r="C10" s="8"/>
      <c r="D10" s="8"/>
    </row>
    <row r="11" spans="1:9" s="26" customFormat="1" ht="15">
      <c r="A11" s="149" t="s">
        <v>270</v>
      </c>
      <c r="B11" s="150"/>
      <c r="C11" s="150"/>
      <c r="D11" s="8"/>
      <c r="E11" s="528" t="s">
        <v>285</v>
      </c>
    </row>
    <row r="12" spans="1:9" s="26" customFormat="1" ht="14.25">
      <c r="A12" s="115" t="s">
        <v>291</v>
      </c>
      <c r="B12" s="150"/>
      <c r="C12" s="150"/>
      <c r="D12" s="8"/>
      <c r="E12" s="529"/>
    </row>
    <row r="13" spans="1:9" s="26" customFormat="1" ht="14.25">
      <c r="A13" s="2"/>
      <c r="B13" s="150"/>
      <c r="C13" s="150"/>
      <c r="D13" s="8"/>
    </row>
    <row r="14" spans="1:9" s="26" customFormat="1" ht="15.75" hidden="1">
      <c r="A14" s="149" t="s">
        <v>271</v>
      </c>
      <c r="B14" s="150"/>
      <c r="C14" s="150"/>
      <c r="D14" s="8"/>
      <c r="E14" s="528" t="s">
        <v>290</v>
      </c>
      <c r="F14" s="525" t="str">
        <f>IF(E14="1 YEAR","3 year return required by 30th June 2013","")</f>
        <v/>
      </c>
      <c r="G14" s="526"/>
      <c r="H14" s="526"/>
    </row>
    <row r="15" spans="1:9" s="26" customFormat="1" ht="14.25" hidden="1">
      <c r="A15" s="115" t="s">
        <v>291</v>
      </c>
      <c r="B15" s="150"/>
      <c r="C15" s="150"/>
      <c r="D15" s="8"/>
      <c r="E15" s="529"/>
    </row>
    <row r="16" spans="1:9" s="26" customFormat="1" hidden="1">
      <c r="A16" s="9"/>
      <c r="B16" s="8"/>
      <c r="C16" s="8"/>
      <c r="D16" s="8"/>
    </row>
    <row r="17" spans="1:8" s="26" customFormat="1">
      <c r="A17" s="9"/>
      <c r="B17" s="8"/>
      <c r="C17" s="8"/>
      <c r="D17" s="8"/>
    </row>
    <row r="18" spans="1:8" s="26" customFormat="1" ht="15">
      <c r="A18" s="148" t="s">
        <v>292</v>
      </c>
      <c r="B18" s="8"/>
      <c r="C18" s="8"/>
      <c r="D18" s="8"/>
    </row>
    <row r="19" spans="1:8" s="26" customFormat="1">
      <c r="A19" s="9"/>
      <c r="B19" s="8"/>
      <c r="C19" s="8"/>
      <c r="D19" s="8"/>
    </row>
    <row r="20" spans="1:8" s="26" customFormat="1" ht="15">
      <c r="A20" s="149" t="s">
        <v>193</v>
      </c>
      <c r="B20" s="8"/>
      <c r="C20" s="8"/>
      <c r="D20" s="8"/>
      <c r="E20" s="528" t="s">
        <v>163</v>
      </c>
    </row>
    <row r="21" spans="1:8" s="26" customFormat="1" ht="12.75" customHeight="1">
      <c r="A21" s="12"/>
      <c r="B21" s="8"/>
      <c r="C21" s="8"/>
      <c r="D21" s="8"/>
      <c r="E21" s="529"/>
    </row>
    <row r="22" spans="1:8" s="26" customFormat="1">
      <c r="A22" s="9"/>
      <c r="B22" s="8"/>
      <c r="C22" s="8"/>
      <c r="D22" s="8"/>
    </row>
    <row r="23" spans="1:8" s="26" customFormat="1">
      <c r="A23" s="147" t="s">
        <v>299</v>
      </c>
      <c r="B23" s="8"/>
      <c r="C23" s="8"/>
      <c r="D23" s="8"/>
    </row>
    <row r="24" spans="1:8" s="26" customFormat="1">
      <c r="A24" s="147" t="s">
        <v>298</v>
      </c>
      <c r="B24" s="8"/>
      <c r="C24" s="8"/>
      <c r="D24" s="8"/>
    </row>
    <row r="25" spans="1:8" s="26" customFormat="1">
      <c r="A25" s="147" t="s">
        <v>301</v>
      </c>
      <c r="B25" s="8"/>
      <c r="C25" s="8"/>
      <c r="D25" s="8"/>
    </row>
    <row r="26" spans="1:8" s="26" customFormat="1">
      <c r="A26" s="10" t="s">
        <v>300</v>
      </c>
      <c r="B26" s="8"/>
      <c r="C26" s="8"/>
      <c r="D26" s="135"/>
      <c r="E26" s="27"/>
      <c r="F26" s="27"/>
      <c r="G26" s="27"/>
      <c r="H26" s="27"/>
    </row>
    <row r="27" spans="1:8" s="26" customFormat="1">
      <c r="A27" s="10"/>
      <c r="B27" s="8"/>
      <c r="C27" s="8"/>
      <c r="D27" s="8"/>
      <c r="E27" s="27"/>
      <c r="F27" s="27"/>
      <c r="G27" s="27"/>
      <c r="H27" s="27"/>
    </row>
    <row r="28" spans="1:8" s="26" customFormat="1">
      <c r="A28" s="10" t="s">
        <v>160</v>
      </c>
      <c r="B28" s="8"/>
      <c r="C28" s="530" t="s">
        <v>957</v>
      </c>
      <c r="D28" s="530"/>
      <c r="E28" s="530"/>
      <c r="F28" s="530"/>
      <c r="G28" s="27"/>
      <c r="H28" s="27"/>
    </row>
    <row r="29" spans="1:8" s="26" customFormat="1">
      <c r="A29" s="10"/>
      <c r="B29" s="8"/>
      <c r="C29" s="8"/>
      <c r="D29" s="8"/>
      <c r="E29" s="27"/>
      <c r="F29" s="27"/>
      <c r="G29" s="27"/>
      <c r="H29" s="27"/>
    </row>
    <row r="30" spans="1:8">
      <c r="A30" s="11" t="s">
        <v>161</v>
      </c>
      <c r="B30" s="8"/>
      <c r="C30" s="530" t="s">
        <v>922</v>
      </c>
      <c r="D30" s="530"/>
      <c r="E30" s="530"/>
      <c r="F30" s="530"/>
      <c r="G30" s="28"/>
      <c r="H30" s="28"/>
    </row>
    <row r="31" spans="1:8">
      <c r="A31" s="11"/>
      <c r="B31" s="8"/>
      <c r="C31" s="9"/>
      <c r="D31" s="9"/>
    </row>
    <row r="32" spans="1:8">
      <c r="A32" s="11" t="s">
        <v>162</v>
      </c>
      <c r="B32" s="8"/>
      <c r="C32" s="531">
        <v>43296</v>
      </c>
      <c r="D32" s="530"/>
      <c r="E32" s="530"/>
      <c r="F32" s="530"/>
    </row>
    <row r="35" spans="1:6" ht="15">
      <c r="A35" s="148" t="s">
        <v>382</v>
      </c>
      <c r="B35" s="8"/>
      <c r="C35" s="8"/>
      <c r="D35" s="8"/>
      <c r="E35" s="26"/>
    </row>
    <row r="36" spans="1:6">
      <c r="A36" s="9"/>
      <c r="B36" s="8"/>
      <c r="C36" s="8"/>
      <c r="D36" s="8"/>
      <c r="E36" s="26"/>
    </row>
    <row r="37" spans="1:6" ht="15">
      <c r="A37" s="149" t="s">
        <v>296</v>
      </c>
      <c r="B37" s="8"/>
      <c r="C37" s="8"/>
      <c r="D37" s="8"/>
      <c r="E37" s="528" t="s">
        <v>163</v>
      </c>
    </row>
    <row r="38" spans="1:6" ht="15">
      <c r="A38" s="12"/>
      <c r="B38" s="8"/>
      <c r="C38" s="8"/>
      <c r="D38" s="8"/>
      <c r="E38" s="529"/>
    </row>
    <row r="39" spans="1:6">
      <c r="A39" s="9"/>
      <c r="B39" s="8"/>
      <c r="C39" s="8"/>
      <c r="D39" s="8"/>
      <c r="E39" s="26"/>
    </row>
    <row r="40" spans="1:6">
      <c r="A40" s="147" t="s">
        <v>383</v>
      </c>
      <c r="B40" s="8"/>
      <c r="C40" s="8"/>
      <c r="D40" s="8"/>
      <c r="E40" s="26"/>
    </row>
    <row r="41" spans="1:6">
      <c r="A41" s="10" t="s">
        <v>300</v>
      </c>
      <c r="B41" s="8"/>
      <c r="C41" s="8"/>
      <c r="D41" s="135"/>
      <c r="E41" s="27"/>
    </row>
    <row r="42" spans="1:6">
      <c r="A42" s="10"/>
      <c r="B42" s="8"/>
      <c r="C42" s="8"/>
      <c r="D42" s="8"/>
      <c r="E42" s="27"/>
    </row>
    <row r="43" spans="1:6">
      <c r="A43" s="10" t="s">
        <v>294</v>
      </c>
      <c r="B43" s="8"/>
      <c r="C43" s="530" t="s">
        <v>958</v>
      </c>
      <c r="D43" s="530"/>
      <c r="E43" s="530"/>
      <c r="F43" s="530"/>
    </row>
    <row r="44" spans="1:6">
      <c r="A44" s="10"/>
      <c r="B44" s="8"/>
      <c r="C44" s="8"/>
      <c r="D44" s="8"/>
      <c r="E44" s="27"/>
    </row>
    <row r="45" spans="1:6">
      <c r="A45" s="11" t="s">
        <v>295</v>
      </c>
      <c r="B45" s="8"/>
      <c r="C45" s="530" t="s">
        <v>923</v>
      </c>
      <c r="D45" s="530"/>
      <c r="E45" s="530"/>
      <c r="F45" s="530"/>
    </row>
    <row r="46" spans="1:6">
      <c r="A46" s="11"/>
      <c r="B46" s="8"/>
      <c r="C46" s="9"/>
      <c r="D46" s="9"/>
    </row>
    <row r="47" spans="1:6">
      <c r="A47" s="11" t="s">
        <v>162</v>
      </c>
      <c r="B47" s="8"/>
      <c r="C47" s="531">
        <v>43296</v>
      </c>
      <c r="D47" s="530"/>
      <c r="E47" s="530"/>
      <c r="F47" s="530"/>
    </row>
    <row r="48" spans="1:6">
      <c r="A48" s="11"/>
      <c r="B48" s="8"/>
      <c r="C48" s="153"/>
      <c r="D48" s="153"/>
    </row>
    <row r="49" spans="1:9">
      <c r="A49" s="11"/>
      <c r="B49" s="8"/>
      <c r="C49" s="153"/>
      <c r="D49" s="153"/>
    </row>
    <row r="50" spans="1:9">
      <c r="A50" s="151" t="s">
        <v>828</v>
      </c>
      <c r="B50" s="8"/>
      <c r="C50" s="39" t="str">
        <f>B6</f>
        <v>Green Tree Valley Primary School</v>
      </c>
      <c r="D50" s="153"/>
    </row>
    <row r="51" spans="1:9" s="99" customFormat="1">
      <c r="A51" s="11"/>
      <c r="B51" s="8"/>
      <c r="C51" s="153"/>
      <c r="D51" s="153"/>
    </row>
    <row r="52" spans="1:9">
      <c r="A52" s="40" t="s">
        <v>238</v>
      </c>
      <c r="B52" s="41"/>
      <c r="C52" s="41"/>
      <c r="D52" s="41"/>
      <c r="E52" s="42"/>
      <c r="F52" s="152" t="s">
        <v>297</v>
      </c>
      <c r="G52" s="152" t="s">
        <v>272</v>
      </c>
      <c r="H52" s="288"/>
      <c r="I52" s="288"/>
    </row>
    <row r="53" spans="1:9">
      <c r="A53" s="29" t="s">
        <v>416</v>
      </c>
      <c r="B53" s="30"/>
      <c r="C53" s="30"/>
      <c r="D53" s="30"/>
      <c r="E53" s="31"/>
      <c r="F53" s="283">
        <f>'b) Template'!E31</f>
        <v>1014229</v>
      </c>
      <c r="G53" s="283">
        <f>'b) Template'!$K$31</f>
        <v>1018072</v>
      </c>
      <c r="H53" s="287"/>
      <c r="I53" s="287"/>
    </row>
    <row r="54" spans="1:9">
      <c r="A54" s="29" t="s">
        <v>464</v>
      </c>
      <c r="B54" s="30"/>
      <c r="C54" s="30"/>
      <c r="D54" s="30"/>
      <c r="E54" s="31"/>
      <c r="F54" s="283">
        <f>'b) Template'!E66</f>
        <v>1023269</v>
      </c>
      <c r="G54" s="283">
        <f>'b) Template'!$K$66</f>
        <v>1014528</v>
      </c>
      <c r="H54" s="287"/>
      <c r="I54" s="287"/>
    </row>
    <row r="55" spans="1:9">
      <c r="A55" s="29" t="s">
        <v>145</v>
      </c>
      <c r="B55" s="30"/>
      <c r="C55" s="30"/>
      <c r="D55" s="30"/>
      <c r="E55" s="30"/>
      <c r="F55" s="283">
        <f>'b) Template'!E73</f>
        <v>-9040</v>
      </c>
      <c r="G55" s="283">
        <f>'b) Template'!$K$73</f>
        <v>3544</v>
      </c>
      <c r="H55" s="287"/>
      <c r="I55" s="287"/>
    </row>
    <row r="56" spans="1:9">
      <c r="A56" s="29" t="s">
        <v>829</v>
      </c>
      <c r="B56" s="30"/>
      <c r="C56" s="30"/>
      <c r="D56" s="30"/>
      <c r="E56" s="31"/>
      <c r="F56" s="283">
        <f>'b) Template'!E74</f>
        <v>49746</v>
      </c>
      <c r="G56" s="283">
        <f>'b) Template'!$K$74</f>
        <v>49746</v>
      </c>
      <c r="H56" s="287"/>
      <c r="I56" s="287"/>
    </row>
    <row r="57" spans="1:9">
      <c r="A57" s="32" t="s">
        <v>832</v>
      </c>
      <c r="B57" s="30"/>
      <c r="C57" s="30"/>
      <c r="D57" s="30"/>
      <c r="E57" s="31"/>
      <c r="F57" s="284">
        <f>'b) Template'!E75</f>
        <v>40706</v>
      </c>
      <c r="G57" s="284">
        <f>'b) Template'!$K$75</f>
        <v>53290</v>
      </c>
      <c r="H57" s="289"/>
      <c r="I57" s="289"/>
    </row>
    <row r="58" spans="1:9">
      <c r="A58" s="28"/>
      <c r="B58" s="33"/>
      <c r="C58" s="33"/>
      <c r="D58" s="33"/>
      <c r="E58" s="33"/>
      <c r="F58" s="34"/>
      <c r="G58" s="35"/>
      <c r="H58" s="290"/>
      <c r="I58" s="290"/>
    </row>
    <row r="59" spans="1:9" s="33" customFormat="1">
      <c r="A59" s="40" t="s">
        <v>239</v>
      </c>
      <c r="B59" s="41"/>
      <c r="C59" s="41"/>
      <c r="D59" s="41"/>
      <c r="E59" s="42"/>
      <c r="F59" s="152" t="s">
        <v>297</v>
      </c>
      <c r="G59" s="152" t="s">
        <v>272</v>
      </c>
      <c r="H59" s="288"/>
      <c r="I59" s="288"/>
    </row>
    <row r="60" spans="1:9">
      <c r="A60" s="37" t="s">
        <v>416</v>
      </c>
      <c r="B60" s="36"/>
      <c r="C60" s="36"/>
      <c r="D60" s="36"/>
      <c r="E60" s="38"/>
      <c r="F60" s="283">
        <f>'b) Template'!E94</f>
        <v>7000</v>
      </c>
      <c r="G60" s="283">
        <f>'b) Template'!$K$94</f>
        <v>8500</v>
      </c>
      <c r="H60" s="287"/>
      <c r="I60" s="287"/>
    </row>
    <row r="61" spans="1:9">
      <c r="A61" s="29" t="s">
        <v>464</v>
      </c>
      <c r="B61" s="30"/>
      <c r="C61" s="30"/>
      <c r="D61" s="30"/>
      <c r="E61" s="31"/>
      <c r="F61" s="283">
        <f>'b) Template'!E95</f>
        <v>6610</v>
      </c>
      <c r="G61" s="283">
        <f>'b) Template'!$K$95</f>
        <v>6900</v>
      </c>
      <c r="H61" s="287"/>
      <c r="I61" s="287"/>
    </row>
    <row r="62" spans="1:9">
      <c r="A62" s="29" t="s">
        <v>158</v>
      </c>
      <c r="B62" s="30"/>
      <c r="C62" s="30"/>
      <c r="D62" s="30"/>
      <c r="E62" s="31"/>
      <c r="F62" s="283">
        <f>'b) Template'!E96</f>
        <v>390</v>
      </c>
      <c r="G62" s="283">
        <f>'b) Template'!$K$96</f>
        <v>1600</v>
      </c>
      <c r="H62" s="287"/>
      <c r="I62" s="287"/>
    </row>
    <row r="63" spans="1:9">
      <c r="A63" s="29" t="s">
        <v>829</v>
      </c>
      <c r="B63" s="30"/>
      <c r="C63" s="30"/>
      <c r="D63" s="30"/>
      <c r="E63" s="31"/>
      <c r="F63" s="283">
        <f>'b) Template'!E97</f>
        <v>2315</v>
      </c>
      <c r="G63" s="283">
        <f>'b) Template'!$K$97</f>
        <v>2315</v>
      </c>
      <c r="H63" s="287"/>
      <c r="I63" s="287"/>
    </row>
    <row r="64" spans="1:9">
      <c r="A64" s="32" t="s">
        <v>833</v>
      </c>
      <c r="B64" s="30"/>
      <c r="C64" s="30"/>
      <c r="D64" s="30"/>
      <c r="E64" s="31"/>
      <c r="F64" s="284">
        <f>'b) Template'!E98</f>
        <v>2705</v>
      </c>
      <c r="G64" s="284">
        <f>'b) Template'!$K$98</f>
        <v>3915</v>
      </c>
      <c r="H64" s="289"/>
      <c r="I64" s="289"/>
    </row>
    <row r="65" spans="1:9" s="33" customFormat="1">
      <c r="A65" s="28"/>
      <c r="F65" s="43"/>
      <c r="G65" s="43"/>
      <c r="H65" s="287"/>
      <c r="I65" s="287"/>
    </row>
    <row r="66" spans="1:9">
      <c r="A66" s="532" t="s">
        <v>830</v>
      </c>
      <c r="B66" s="533"/>
      <c r="C66" s="533"/>
      <c r="D66" s="533"/>
      <c r="E66" s="534"/>
      <c r="F66" s="521">
        <f>'b) Template'!E104</f>
        <v>43411</v>
      </c>
      <c r="G66" s="521">
        <f>'b) Template'!$K$104</f>
        <v>57205</v>
      </c>
      <c r="H66" s="523"/>
      <c r="I66" s="523"/>
    </row>
    <row r="67" spans="1:9">
      <c r="A67" s="535"/>
      <c r="B67" s="536"/>
      <c r="C67" s="536"/>
      <c r="D67" s="536"/>
      <c r="E67" s="537"/>
      <c r="F67" s="522"/>
      <c r="G67" s="522"/>
      <c r="H67" s="524"/>
      <c r="I67" s="524"/>
    </row>
    <row r="68" spans="1:9">
      <c r="F68" s="35"/>
      <c r="G68" s="35"/>
      <c r="H68" s="291"/>
      <c r="I68" s="291"/>
    </row>
    <row r="69" spans="1:9">
      <c r="F69" s="35"/>
      <c r="G69" s="35"/>
      <c r="H69" s="291"/>
      <c r="I69" s="291"/>
    </row>
    <row r="70" spans="1:9" s="33" customFormat="1">
      <c r="A70" s="40" t="s">
        <v>240</v>
      </c>
      <c r="B70" s="41"/>
      <c r="C70" s="41"/>
      <c r="D70" s="41"/>
      <c r="E70" s="42"/>
      <c r="F70" s="152" t="s">
        <v>297</v>
      </c>
      <c r="G70" s="152" t="s">
        <v>272</v>
      </c>
      <c r="H70" s="288"/>
      <c r="I70" s="288"/>
    </row>
    <row r="71" spans="1:9">
      <c r="A71" s="37" t="s">
        <v>471</v>
      </c>
      <c r="B71" s="36"/>
      <c r="C71" s="36"/>
      <c r="D71" s="36"/>
      <c r="E71" s="38"/>
      <c r="F71" s="283">
        <f>'b) Template'!E118</f>
        <v>13740</v>
      </c>
      <c r="G71" s="283">
        <f>'b) Template'!$K$118</f>
        <v>13740</v>
      </c>
      <c r="H71" s="287"/>
      <c r="I71" s="287"/>
    </row>
    <row r="72" spans="1:9">
      <c r="A72" s="29" t="s">
        <v>480</v>
      </c>
      <c r="B72" s="30"/>
      <c r="C72" s="30"/>
      <c r="D72" s="30"/>
      <c r="E72" s="31"/>
      <c r="F72" s="283">
        <f>'b) Template'!E125</f>
        <v>27400</v>
      </c>
      <c r="G72" s="283">
        <f>'b) Template'!$K$125</f>
        <v>27400</v>
      </c>
      <c r="H72" s="287"/>
      <c r="I72" s="287"/>
    </row>
    <row r="73" spans="1:9">
      <c r="A73" s="29" t="s">
        <v>222</v>
      </c>
      <c r="B73" s="30"/>
      <c r="C73" s="30"/>
      <c r="D73" s="30"/>
      <c r="E73" s="31"/>
      <c r="F73" s="283">
        <f>'b) Template'!E127</f>
        <v>-13660</v>
      </c>
      <c r="G73" s="283">
        <f>'b) Template'!$K$127</f>
        <v>-13660</v>
      </c>
      <c r="H73" s="287"/>
      <c r="I73" s="287"/>
    </row>
    <row r="74" spans="1:9">
      <c r="A74" s="29" t="s">
        <v>829</v>
      </c>
      <c r="B74" s="30"/>
      <c r="C74" s="30"/>
      <c r="D74" s="30"/>
      <c r="E74" s="31"/>
      <c r="F74" s="283">
        <f>'b) Template'!E128</f>
        <v>13660</v>
      </c>
      <c r="G74" s="283">
        <f>'b) Template'!$K$128</f>
        <v>13660</v>
      </c>
      <c r="H74" s="287"/>
      <c r="I74" s="287"/>
    </row>
    <row r="75" spans="1:9">
      <c r="A75" s="32" t="s">
        <v>831</v>
      </c>
      <c r="B75" s="30"/>
      <c r="C75" s="30"/>
      <c r="D75" s="30"/>
      <c r="E75" s="31"/>
      <c r="F75" s="284">
        <f>'b) Template'!E129</f>
        <v>0</v>
      </c>
      <c r="G75" s="284">
        <f>'b) Template'!$K$129</f>
        <v>0</v>
      </c>
      <c r="H75" s="289"/>
      <c r="I75" s="289"/>
    </row>
    <row r="79" spans="1:9" hidden="1">
      <c r="A79" s="20" t="s">
        <v>290</v>
      </c>
    </row>
    <row r="80" spans="1:9" hidden="1">
      <c r="A80" s="20" t="s">
        <v>285</v>
      </c>
    </row>
    <row r="81" spans="1:1" hidden="1">
      <c r="A81" s="20" t="s">
        <v>286</v>
      </c>
    </row>
    <row r="82" spans="1:1" hidden="1">
      <c r="A82" s="20" t="s">
        <v>287</v>
      </c>
    </row>
    <row r="83" spans="1:1" hidden="1">
      <c r="A83" s="20" t="s">
        <v>288</v>
      </c>
    </row>
    <row r="84" spans="1:1" hidden="1">
      <c r="A84" s="20" t="s">
        <v>289</v>
      </c>
    </row>
    <row r="85" spans="1:1" hidden="1"/>
    <row r="86" spans="1:1" hidden="1">
      <c r="A86" s="20" t="s">
        <v>290</v>
      </c>
    </row>
    <row r="87" spans="1:1" hidden="1">
      <c r="A87" s="20" t="s">
        <v>163</v>
      </c>
    </row>
    <row r="88" spans="1:1" hidden="1">
      <c r="A88" s="20" t="s">
        <v>164</v>
      </c>
    </row>
    <row r="89" spans="1:1" hidden="1"/>
    <row r="90" spans="1:1" hidden="1">
      <c r="A90" s="20" t="s">
        <v>290</v>
      </c>
    </row>
    <row r="91" spans="1:1" hidden="1">
      <c r="A91" s="20" t="s">
        <v>163</v>
      </c>
    </row>
    <row r="92" spans="1:1" hidden="1">
      <c r="A92" s="20" t="s">
        <v>164</v>
      </c>
    </row>
    <row r="93" spans="1:1" hidden="1">
      <c r="A93" s="20" t="s">
        <v>293</v>
      </c>
    </row>
    <row r="94" spans="1:1" hidden="1">
      <c r="A94" s="20" t="s">
        <v>90</v>
      </c>
    </row>
    <row r="95" spans="1:1" hidden="1">
      <c r="A95" s="20" t="s">
        <v>266</v>
      </c>
    </row>
    <row r="96" spans="1:1" hidden="1">
      <c r="A96" s="20" t="s">
        <v>267</v>
      </c>
    </row>
    <row r="97" spans="1:1" hidden="1">
      <c r="A97" s="20" t="s">
        <v>268</v>
      </c>
    </row>
    <row r="119" spans="1:1" hidden="1">
      <c r="A119" s="20" t="s">
        <v>210</v>
      </c>
    </row>
    <row r="120" spans="1:1" hidden="1">
      <c r="A120" s="20" t="s">
        <v>211</v>
      </c>
    </row>
    <row r="121" spans="1:1" hidden="1"/>
    <row r="122" spans="1:1" hidden="1"/>
    <row r="123" spans="1:1" hidden="1"/>
    <row r="124" spans="1:1" hidden="1"/>
    <row r="125" spans="1:1" hidden="1"/>
    <row r="126" spans="1:1" hidden="1"/>
    <row r="127" spans="1:1" hidden="1"/>
    <row r="128" spans="1:1" hidden="1">
      <c r="A128" s="20" t="s">
        <v>159</v>
      </c>
    </row>
    <row r="129" spans="1:1" hidden="1">
      <c r="A129" s="20" t="s">
        <v>163</v>
      </c>
    </row>
    <row r="130" spans="1:1" hidden="1">
      <c r="A130" s="20" t="s">
        <v>164</v>
      </c>
    </row>
    <row r="131" spans="1:1" hidden="1"/>
    <row r="132" spans="1:1" hidden="1"/>
    <row r="133" spans="1:1" hidden="1"/>
    <row r="134" spans="1:1" hidden="1">
      <c r="A134" s="20" t="s">
        <v>159</v>
      </c>
    </row>
    <row r="135" spans="1:1" hidden="1">
      <c r="A135" s="20" t="s">
        <v>165</v>
      </c>
    </row>
    <row r="136" spans="1:1" hidden="1">
      <c r="A136" s="20" t="s">
        <v>166</v>
      </c>
    </row>
    <row r="137" spans="1:1" hidden="1"/>
  </sheetData>
  <mergeCells count="19">
    <mergeCell ref="I66:I67"/>
    <mergeCell ref="C28:F28"/>
    <mergeCell ref="C30:F30"/>
    <mergeCell ref="C32:F32"/>
    <mergeCell ref="C43:F43"/>
    <mergeCell ref="C45:F45"/>
    <mergeCell ref="C47:F47"/>
    <mergeCell ref="E37:E38"/>
    <mergeCell ref="A66:E67"/>
    <mergeCell ref="A1:H1"/>
    <mergeCell ref="A2:H2"/>
    <mergeCell ref="F66:F67"/>
    <mergeCell ref="G66:G67"/>
    <mergeCell ref="H66:H67"/>
    <mergeCell ref="F14:H14"/>
    <mergeCell ref="A4:H4"/>
    <mergeCell ref="E11:E12"/>
    <mergeCell ref="E14:E15"/>
    <mergeCell ref="E20:E21"/>
  </mergeCells>
  <phoneticPr fontId="8" type="noConversion"/>
  <conditionalFormatting sqref="C43:F43 C28:F28 C32:F32 C45:F45 C30:F30 C48:D51 C47:F47">
    <cfRule type="cellIs" dxfId="20" priority="1" stopIfTrue="1" operator="equal">
      <formula>"please fill in before submitting"</formula>
    </cfRule>
  </conditionalFormatting>
  <conditionalFormatting sqref="F14:H14">
    <cfRule type="cellIs" dxfId="19" priority="2" stopIfTrue="1" operator="equal">
      <formula>"3 year return required by 30th June 2013"</formula>
    </cfRule>
  </conditionalFormatting>
  <conditionalFormatting sqref="E11:E12 E14:E15 E20:E21 E37:E38">
    <cfRule type="cellIs" dxfId="18" priority="3" stopIfTrue="1" operator="equal">
      <formula>"PLEASE CHOOSE"</formula>
    </cfRule>
    <cfRule type="cellIs" dxfId="17" priority="4" stopIfTrue="1" operator="notEqual">
      <formula>"PLEASE CHOOSE"</formula>
    </cfRule>
  </conditionalFormatting>
  <conditionalFormatting sqref="E8">
    <cfRule type="cellIs" dxfId="16" priority="5" stopIfTrue="1" operator="equal">
      <formula>"please choose  a quarter in the authorisation page"</formula>
    </cfRule>
  </conditionalFormatting>
  <dataValidations count="4">
    <dataValidation type="list" allowBlank="1" showInputMessage="1" showErrorMessage="1" sqref="E11:E12">
      <formula1>$A$79:$A$84</formula1>
    </dataValidation>
    <dataValidation type="list" allowBlank="1" showInputMessage="1" showErrorMessage="1" sqref="E14 E20:E21">
      <formula1>$A$86:$A$88</formula1>
    </dataValidation>
    <dataValidation type="list" allowBlank="1" showInputMessage="1" showErrorMessage="1" sqref="E37:E38">
      <formula1>$A$90:$A$93</formula1>
    </dataValidation>
    <dataValidation type="list" allowBlank="1" showInputMessage="1" showErrorMessage="1" sqref="E8">
      <formula1>$A$94:$A$97</formula1>
    </dataValidation>
  </dataValidations>
  <pageMargins left="0.15748031496062992" right="0.15748031496062992" top="0.39370078740157483" bottom="0.39370078740157483" header="0.51181102362204722" footer="0.51181102362204722"/>
  <pageSetup paperSize="9" scale="83" fitToHeight="2" orientation="landscape" r:id="rId1"/>
  <headerFooter alignWithMargins="0"/>
  <rowBreaks count="1" manualBreakCount="1">
    <brk id="47"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44"/>
  <sheetViews>
    <sheetView zoomScale="90" zoomScaleNormal="100" workbookViewId="0">
      <selection activeCell="B17" sqref="B17"/>
    </sheetView>
  </sheetViews>
  <sheetFormatPr defaultRowHeight="14.25"/>
  <cols>
    <col min="1" max="1" width="3.5703125" style="2" customWidth="1"/>
    <col min="2" max="2" width="110.42578125" style="114" customWidth="1"/>
    <col min="3" max="3" width="3" style="114" customWidth="1"/>
    <col min="4" max="4" width="10.7109375" style="2" customWidth="1"/>
    <col min="5" max="5" width="2.7109375" style="2" customWidth="1"/>
    <col min="6" max="6" width="10.7109375" style="2" customWidth="1"/>
    <col min="7" max="16384" width="9.140625" style="2"/>
  </cols>
  <sheetData>
    <row r="1" spans="1:7" s="110" customFormat="1" ht="25.5" customHeight="1">
      <c r="A1" s="540" t="str">
        <f>'b) Template'!A1:N1</f>
        <v>2018/19 Budget Monitoring</v>
      </c>
      <c r="B1" s="540"/>
      <c r="C1" s="540"/>
      <c r="D1" s="540"/>
      <c r="E1" s="540"/>
      <c r="F1" s="109"/>
      <c r="G1" s="109"/>
    </row>
    <row r="2" spans="1:7" s="110" customFormat="1" ht="15">
      <c r="B2" s="111"/>
      <c r="C2" s="111"/>
      <c r="D2" s="109"/>
      <c r="E2" s="109"/>
      <c r="F2" s="109"/>
      <c r="G2" s="109"/>
    </row>
    <row r="3" spans="1:7" s="110" customFormat="1" ht="21" customHeight="1">
      <c r="A3" s="544" t="str">
        <f>'a) Authorisation'!E8</f>
        <v>Quarter 1</v>
      </c>
      <c r="B3" s="544"/>
      <c r="C3" s="544"/>
      <c r="D3" s="544"/>
      <c r="E3" s="109"/>
      <c r="F3" s="109"/>
      <c r="G3" s="109"/>
    </row>
    <row r="4" spans="1:7" s="110" customFormat="1" ht="8.25" customHeight="1">
      <c r="B4" s="286"/>
      <c r="C4" s="111"/>
      <c r="D4" s="109"/>
      <c r="E4" s="109"/>
      <c r="F4" s="109"/>
      <c r="G4" s="109"/>
    </row>
    <row r="5" spans="1:7" s="110" customFormat="1" ht="15.75">
      <c r="B5" s="112" t="s">
        <v>144</v>
      </c>
      <c r="C5" s="113"/>
      <c r="D5" s="109"/>
      <c r="E5" s="109"/>
      <c r="F5" s="109"/>
      <c r="G5" s="109"/>
    </row>
    <row r="6" spans="1:7" ht="6.75" customHeight="1"/>
    <row r="7" spans="1:7" s="115" customFormat="1" ht="86.25" customHeight="1">
      <c r="B7" s="543" t="s">
        <v>373</v>
      </c>
      <c r="C7" s="543"/>
      <c r="D7" s="543"/>
      <c r="E7" s="543"/>
      <c r="F7" s="116"/>
    </row>
    <row r="8" spans="1:7" s="3" customFormat="1" ht="15">
      <c r="B8" s="279" t="str">
        <f>'a) Authorisation'!B6</f>
        <v>Green Tree Valley Primary School</v>
      </c>
      <c r="D8" s="118" t="str">
        <f>'b) Template'!E11</f>
        <v>2018/2019</v>
      </c>
    </row>
    <row r="9" spans="1:7" s="3" customFormat="1" ht="15.75" thickBot="1"/>
    <row r="10" spans="1:7">
      <c r="A10" s="2" t="s">
        <v>361</v>
      </c>
      <c r="B10" s="114" t="s">
        <v>378</v>
      </c>
      <c r="D10" s="541" t="str">
        <f>IF('b) Template'!K65='b) Template'!K117,"YES","NO")</f>
        <v>YES</v>
      </c>
      <c r="F10" s="117"/>
    </row>
    <row r="11" spans="1:7" ht="15" thickBot="1">
      <c r="B11" s="117" t="s">
        <v>376</v>
      </c>
      <c r="D11" s="542"/>
      <c r="F11" s="117"/>
    </row>
    <row r="12" spans="1:7" ht="15" thickBot="1">
      <c r="B12" s="119"/>
      <c r="D12" s="5"/>
      <c r="F12" s="117"/>
    </row>
    <row r="13" spans="1:7">
      <c r="A13" s="2" t="s">
        <v>362</v>
      </c>
      <c r="B13" s="114" t="s">
        <v>834</v>
      </c>
      <c r="D13" s="538" t="str">
        <f>IF('b) Template'!K73&gt;0,"YES","NO")</f>
        <v>YES</v>
      </c>
      <c r="F13" s="117"/>
    </row>
    <row r="14" spans="1:7" ht="15" thickBot="1">
      <c r="B14" s="117" t="s">
        <v>377</v>
      </c>
      <c r="D14" s="539"/>
      <c r="F14" s="117"/>
    </row>
    <row r="15" spans="1:7" ht="15" thickBot="1">
      <c r="B15" s="119"/>
      <c r="D15" s="5"/>
      <c r="F15" s="117"/>
    </row>
    <row r="16" spans="1:7">
      <c r="A16" s="2" t="s">
        <v>363</v>
      </c>
      <c r="B16" s="114" t="s">
        <v>835</v>
      </c>
      <c r="D16" s="538" t="str">
        <f>IF('b) Template'!K96&gt;0,"YES","NO")</f>
        <v>YES</v>
      </c>
      <c r="F16" s="117"/>
    </row>
    <row r="17" spans="1:6" ht="15" thickBot="1">
      <c r="B17" s="117" t="s">
        <v>377</v>
      </c>
      <c r="D17" s="539"/>
      <c r="F17" s="117"/>
    </row>
    <row r="18" spans="1:6" ht="15" thickBot="1">
      <c r="B18" s="119"/>
      <c r="D18" s="5"/>
      <c r="F18" s="117"/>
    </row>
    <row r="19" spans="1:6">
      <c r="A19" s="2" t="s">
        <v>364</v>
      </c>
      <c r="B19" s="114" t="s">
        <v>836</v>
      </c>
      <c r="D19" s="538" t="str">
        <f>IF('d) IUB reporting March 2019'!F20&gt;0,"YES","NO")</f>
        <v>YES</v>
      </c>
      <c r="F19" s="117"/>
    </row>
    <row r="20" spans="1:6" ht="15" thickBot="1">
      <c r="B20" s="117" t="s">
        <v>388</v>
      </c>
      <c r="D20" s="539"/>
      <c r="F20" s="117"/>
    </row>
    <row r="21" spans="1:6" ht="15" thickBot="1">
      <c r="D21" s="4"/>
      <c r="F21" s="117"/>
    </row>
    <row r="22" spans="1:6">
      <c r="A22" s="2" t="s">
        <v>365</v>
      </c>
      <c r="B22" s="114" t="s">
        <v>389</v>
      </c>
      <c r="D22" s="538" t="str">
        <f>IF('b) Template'!K75&lt;('b) Template'!K74/2),"YES","NO")</f>
        <v>NO</v>
      </c>
      <c r="F22" s="117"/>
    </row>
    <row r="23" spans="1:6" ht="15" thickBot="1">
      <c r="B23" s="117" t="s">
        <v>837</v>
      </c>
      <c r="D23" s="539"/>
      <c r="F23" s="117"/>
    </row>
    <row r="24" spans="1:6" ht="15" thickBot="1">
      <c r="D24" s="4"/>
      <c r="F24" s="117"/>
    </row>
    <row r="25" spans="1:6">
      <c r="A25" s="2" t="s">
        <v>366</v>
      </c>
      <c r="B25" s="114" t="s">
        <v>379</v>
      </c>
      <c r="D25" s="538" t="str">
        <f>IF('b) Template'!K75&lt;0,"YES","NO")</f>
        <v>NO</v>
      </c>
      <c r="F25" s="117"/>
    </row>
    <row r="26" spans="1:6" ht="15" thickBot="1">
      <c r="B26" s="117" t="s">
        <v>374</v>
      </c>
      <c r="D26" s="539"/>
      <c r="F26" s="117"/>
    </row>
    <row r="27" spans="1:6" ht="15" thickBot="1">
      <c r="D27" s="5"/>
      <c r="F27" s="117"/>
    </row>
    <row r="28" spans="1:6">
      <c r="A28" s="2" t="s">
        <v>367</v>
      </c>
      <c r="B28" s="114" t="s">
        <v>380</v>
      </c>
      <c r="D28" s="538" t="str">
        <f>IF('b) Template'!K98&lt;0,"YES","NO")</f>
        <v>NO</v>
      </c>
      <c r="F28" s="117"/>
    </row>
    <row r="29" spans="1:6" ht="15" thickBot="1">
      <c r="B29" s="117" t="s">
        <v>374</v>
      </c>
      <c r="D29" s="539"/>
      <c r="F29" s="117"/>
    </row>
    <row r="30" spans="1:6" ht="15" thickBot="1">
      <c r="B30" s="119"/>
      <c r="D30" s="4"/>
      <c r="F30" s="117"/>
    </row>
    <row r="31" spans="1:6">
      <c r="A31" s="2" t="s">
        <v>368</v>
      </c>
      <c r="B31" s="114" t="s">
        <v>838</v>
      </c>
      <c r="D31" s="538" t="str">
        <f>IF('b) Template'!K129&lt;0,"YES","NO")</f>
        <v>NO</v>
      </c>
      <c r="F31" s="117"/>
    </row>
    <row r="32" spans="1:6" ht="15" thickBot="1">
      <c r="B32" s="117" t="s">
        <v>374</v>
      </c>
      <c r="D32" s="539"/>
      <c r="F32" s="117"/>
    </row>
    <row r="33" spans="1:6" ht="15" thickBot="1">
      <c r="B33" s="119"/>
      <c r="D33" s="4"/>
      <c r="F33" s="117"/>
    </row>
    <row r="34" spans="1:6">
      <c r="A34" s="2" t="s">
        <v>369</v>
      </c>
      <c r="B34" s="114" t="s">
        <v>384</v>
      </c>
      <c r="D34" s="538" t="str">
        <f>IF('b) Template'!C8="","NO","YES")</f>
        <v>YES</v>
      </c>
    </row>
    <row r="35" spans="1:6" ht="15" thickBot="1">
      <c r="B35" s="119" t="s">
        <v>375</v>
      </c>
      <c r="D35" s="539"/>
    </row>
    <row r="36" spans="1:6" ht="15" thickBot="1"/>
    <row r="37" spans="1:6">
      <c r="A37" s="2" t="s">
        <v>370</v>
      </c>
      <c r="B37" s="114" t="s">
        <v>839</v>
      </c>
      <c r="D37" s="538" t="str">
        <f>IF(AND('c) IUB reporting March 2018'!E17&gt;0,'c) IUB reporting March 2018'!F37=0),"NO","YES")</f>
        <v>YES</v>
      </c>
    </row>
    <row r="38" spans="1:6" ht="15" thickBot="1">
      <c r="B38" s="119" t="s">
        <v>375</v>
      </c>
      <c r="D38" s="539"/>
    </row>
    <row r="39" spans="1:6" ht="15" thickBot="1"/>
    <row r="40" spans="1:6">
      <c r="A40" s="2" t="s">
        <v>372</v>
      </c>
      <c r="B40" s="114" t="s">
        <v>385</v>
      </c>
      <c r="D40" s="538" t="str">
        <f>IF(AND('b) Template'!K118=0,'b) Template'!K125=0),"NO","YES")</f>
        <v>YES</v>
      </c>
    </row>
    <row r="41" spans="1:6" ht="15" thickBot="1">
      <c r="B41" s="119" t="s">
        <v>375</v>
      </c>
      <c r="D41" s="539"/>
    </row>
    <row r="42" spans="1:6" ht="15" thickBot="1"/>
    <row r="43" spans="1:6">
      <c r="A43" s="2" t="s">
        <v>387</v>
      </c>
      <c r="B43" s="114" t="s">
        <v>386</v>
      </c>
      <c r="D43" s="538" t="s">
        <v>371</v>
      </c>
    </row>
    <row r="44" spans="1:6" ht="15" thickBot="1">
      <c r="B44" s="119"/>
      <c r="D44" s="539"/>
    </row>
  </sheetData>
  <sheetProtection password="8719" sheet="1" objects="1" scenarios="1"/>
  <mergeCells count="15">
    <mergeCell ref="D22:D23"/>
    <mergeCell ref="D34:D35"/>
    <mergeCell ref="D37:D38"/>
    <mergeCell ref="D40:D41"/>
    <mergeCell ref="D43:D44"/>
    <mergeCell ref="D28:D29"/>
    <mergeCell ref="D25:D26"/>
    <mergeCell ref="D31:D32"/>
    <mergeCell ref="D19:D20"/>
    <mergeCell ref="D16:D17"/>
    <mergeCell ref="D13:D14"/>
    <mergeCell ref="A1:E1"/>
    <mergeCell ref="D10:D11"/>
    <mergeCell ref="B7:E7"/>
    <mergeCell ref="A3:D3"/>
  </mergeCells>
  <phoneticPr fontId="8" type="noConversion"/>
  <conditionalFormatting sqref="D12 D27 D15 D18">
    <cfRule type="cellIs" dxfId="15" priority="1" stopIfTrue="1" operator="equal">
      <formula>"Check"</formula>
    </cfRule>
  </conditionalFormatting>
  <conditionalFormatting sqref="D43:D44">
    <cfRule type="cellIs" dxfId="14" priority="2" stopIfTrue="1" operator="equal">
      <formula>"Check"</formula>
    </cfRule>
  </conditionalFormatting>
  <conditionalFormatting sqref="D13:D14 D16:D17 D19:D20 D25:D26 D28:D29 D31:D32 D22:D23">
    <cfRule type="cellIs" dxfId="13" priority="3" stopIfTrue="1" operator="equal">
      <formula>"YES"</formula>
    </cfRule>
  </conditionalFormatting>
  <conditionalFormatting sqref="D34:D35 D37:D38 D40:D41">
    <cfRule type="cellIs" dxfId="12" priority="4" stopIfTrue="1" operator="equal">
      <formula>"NO"</formula>
    </cfRule>
  </conditionalFormatting>
  <conditionalFormatting sqref="D10:D11">
    <cfRule type="cellIs" dxfId="11" priority="5" stopIfTrue="1" operator="equal">
      <formula>"No"</formula>
    </cfRule>
  </conditionalFormatting>
  <pageMargins left="0.15748031496062992" right="0.15748031496062992" top="0.39370078740157483" bottom="0.39370078740157483"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7"/>
  </sheetPr>
  <dimension ref="A1:IV860"/>
  <sheetViews>
    <sheetView showGridLines="0" tabSelected="1" topLeftCell="D19" zoomScale="78" zoomScaleNormal="78" workbookViewId="0">
      <selection activeCell="O115" sqref="O115"/>
    </sheetView>
  </sheetViews>
  <sheetFormatPr defaultRowHeight="15"/>
  <cols>
    <col min="1" max="1" width="8.28515625" style="93" customWidth="1"/>
    <col min="2" max="2" width="66.42578125" style="92" customWidth="1"/>
    <col min="3" max="3" width="16.28515625" style="91" customWidth="1"/>
    <col min="4" max="4" width="1.5703125" style="92" customWidth="1"/>
    <col min="5" max="5" width="16.5703125" style="91" customWidth="1"/>
    <col min="6" max="6" width="1.5703125" style="26" customWidth="1"/>
    <col min="7" max="7" width="16.28515625" style="91" customWidth="1"/>
    <col min="8" max="8" width="1.5703125" style="26" customWidth="1"/>
    <col min="9" max="9" width="19.28515625" style="91" customWidth="1"/>
    <col min="10" max="10" width="7.85546875" style="91" customWidth="1"/>
    <col min="11" max="11" width="16.28515625" style="91" customWidth="1"/>
    <col min="12" max="12" width="1.5703125" style="103" customWidth="1"/>
    <col min="13" max="13" width="16.28515625" style="91" customWidth="1"/>
    <col min="14" max="14" width="1.7109375" style="26" customWidth="1"/>
    <col min="15" max="15" width="63.7109375" style="93" customWidth="1"/>
    <col min="16" max="16384" width="9.140625" style="26"/>
  </cols>
  <sheetData>
    <row r="1" spans="1:16" s="27" customFormat="1" ht="25.5" customHeight="1">
      <c r="A1" s="552" t="s">
        <v>885</v>
      </c>
      <c r="B1" s="552"/>
      <c r="C1" s="552"/>
      <c r="D1" s="552"/>
      <c r="E1" s="552"/>
      <c r="F1" s="552"/>
      <c r="G1" s="552"/>
      <c r="H1" s="552"/>
      <c r="I1" s="552"/>
      <c r="J1" s="552"/>
      <c r="K1" s="552"/>
      <c r="L1" s="552"/>
      <c r="M1" s="552"/>
      <c r="N1" s="552"/>
      <c r="O1" s="552"/>
    </row>
    <row r="2" spans="1:16" s="27" customFormat="1" ht="24" thickBot="1">
      <c r="A2" s="45"/>
      <c r="B2" s="44"/>
      <c r="C2" s="44"/>
      <c r="D2" s="44"/>
      <c r="E2" s="44"/>
      <c r="F2" s="44"/>
      <c r="G2" s="44"/>
      <c r="H2" s="44"/>
      <c r="I2" s="44"/>
      <c r="J2" s="44"/>
      <c r="K2" s="44"/>
      <c r="L2" s="172"/>
      <c r="M2" s="44"/>
      <c r="N2" s="44"/>
      <c r="O2" s="293" t="str">
        <f>'a) Authorisation'!E8</f>
        <v>Quarter 1</v>
      </c>
    </row>
    <row r="3" spans="1:16" s="27" customFormat="1" ht="25.5" customHeight="1" thickBot="1">
      <c r="A3" s="162" t="s">
        <v>395</v>
      </c>
      <c r="B3" s="498" t="s">
        <v>924</v>
      </c>
      <c r="C3" s="155"/>
      <c r="D3" s="556" t="s">
        <v>223</v>
      </c>
      <c r="E3" s="557"/>
      <c r="F3" s="557"/>
      <c r="G3" s="557"/>
      <c r="H3" s="558"/>
      <c r="I3" s="170" t="s">
        <v>925</v>
      </c>
      <c r="J3" s="168"/>
      <c r="K3" s="168"/>
      <c r="L3" s="173"/>
      <c r="M3" s="168"/>
      <c r="N3" s="159"/>
      <c r="O3" s="106"/>
      <c r="P3" s="46"/>
    </row>
    <row r="4" spans="1:16" s="27" customFormat="1" ht="22.5" customHeight="1" thickBot="1">
      <c r="A4" s="163" t="s">
        <v>306</v>
      </c>
      <c r="B4" s="164" t="str">
        <f>VLOOKUP($B$3,$A$183:$D$309,2,FALSE)</f>
        <v>PRIMARY</v>
      </c>
      <c r="C4" s="155"/>
      <c r="D4" s="556" t="s">
        <v>307</v>
      </c>
      <c r="E4" s="554"/>
      <c r="F4" s="554"/>
      <c r="G4" s="554"/>
      <c r="H4" s="555"/>
      <c r="I4" s="170">
        <f>VLOOKUP($B$3,$A$183:$D$309,3,FALSE)</f>
        <v>2760</v>
      </c>
      <c r="J4" s="168"/>
      <c r="K4" s="168"/>
      <c r="L4" s="173"/>
      <c r="M4" s="168"/>
      <c r="N4" s="159"/>
      <c r="O4" s="106"/>
      <c r="P4" s="46"/>
    </row>
    <row r="5" spans="1:16" s="27" customFormat="1" ht="28.5" customHeight="1" thickBot="1">
      <c r="A5" s="161"/>
      <c r="B5" s="490"/>
      <c r="C5" s="160"/>
      <c r="D5" s="553" t="s">
        <v>305</v>
      </c>
      <c r="E5" s="554"/>
      <c r="F5" s="554"/>
      <c r="G5" s="554"/>
      <c r="H5" s="555"/>
      <c r="I5" s="171" t="str">
        <f>IF(O2="QUARTER 1","30/06/18",IF(O2="QUARTER 2","30/09/18","31/12/18"))</f>
        <v>30/06/18</v>
      </c>
      <c r="J5" s="169"/>
      <c r="K5" s="169"/>
      <c r="L5" s="174"/>
      <c r="M5" s="169"/>
      <c r="N5" s="159"/>
      <c r="O5" s="106"/>
      <c r="P5" s="46"/>
    </row>
    <row r="6" spans="1:16" s="27" customFormat="1" ht="15.75">
      <c r="A6" s="199" t="s">
        <v>308</v>
      </c>
      <c r="B6" s="156"/>
      <c r="C6" s="157"/>
      <c r="D6" s="46"/>
      <c r="E6" s="158"/>
      <c r="F6" s="158"/>
      <c r="G6" s="158"/>
      <c r="H6" s="158"/>
      <c r="I6" s="155"/>
      <c r="J6" s="155"/>
      <c r="K6" s="155"/>
      <c r="L6" s="175"/>
      <c r="M6" s="155"/>
      <c r="N6" s="159"/>
      <c r="O6" s="106"/>
      <c r="P6" s="46"/>
    </row>
    <row r="7" spans="1:16" s="27" customFormat="1" ht="6" customHeight="1" thickBot="1">
      <c r="A7" s="156"/>
      <c r="B7" s="156"/>
      <c r="C7" s="157"/>
      <c r="D7" s="46"/>
      <c r="E7" s="158"/>
      <c r="F7" s="158"/>
      <c r="G7" s="158"/>
      <c r="H7" s="158"/>
      <c r="I7" s="155"/>
      <c r="J7" s="155"/>
      <c r="K7" s="155"/>
      <c r="L7" s="175"/>
      <c r="M7" s="155"/>
      <c r="N7" s="159"/>
      <c r="O7" s="106"/>
      <c r="P7" s="46"/>
    </row>
    <row r="8" spans="1:16" s="27" customFormat="1" ht="16.5" thickBot="1">
      <c r="A8" s="200" t="s">
        <v>309</v>
      </c>
      <c r="B8" s="156"/>
      <c r="C8" s="271">
        <v>3</v>
      </c>
      <c r="D8" s="46"/>
      <c r="E8" s="165" t="str">
        <f>IF(C8="","** please complete **","")</f>
        <v/>
      </c>
      <c r="F8" s="158"/>
      <c r="G8" s="158"/>
      <c r="H8" s="158"/>
      <c r="I8" s="155"/>
      <c r="J8" s="155"/>
      <c r="K8" s="155"/>
      <c r="L8" s="175"/>
      <c r="M8" s="155"/>
      <c r="N8" s="159"/>
      <c r="O8" s="106"/>
      <c r="P8" s="46"/>
    </row>
    <row r="9" spans="1:16" s="27" customFormat="1" ht="16.5" thickBot="1">
      <c r="A9" s="200" t="s">
        <v>310</v>
      </c>
      <c r="B9" s="156"/>
      <c r="C9" s="271">
        <v>3</v>
      </c>
      <c r="D9" s="46"/>
      <c r="E9" s="165" t="str">
        <f>IF(C9="","** please complete **","")</f>
        <v/>
      </c>
      <c r="F9" s="158"/>
      <c r="G9" s="158"/>
      <c r="H9" s="158"/>
      <c r="I9" s="155"/>
      <c r="J9" s="155"/>
      <c r="K9" s="155"/>
      <c r="L9" s="175"/>
      <c r="M9" s="155"/>
      <c r="N9" s="159"/>
      <c r="O9" s="106"/>
      <c r="P9" s="46"/>
    </row>
    <row r="10" spans="1:16" s="27" customFormat="1" ht="16.5" thickBot="1">
      <c r="A10" s="200" t="s">
        <v>311</v>
      </c>
      <c r="B10" s="156"/>
      <c r="C10" s="271">
        <v>3</v>
      </c>
      <c r="D10" s="46"/>
      <c r="E10" s="165" t="str">
        <f>IF(C10="","** please complete **","")</f>
        <v/>
      </c>
      <c r="F10" s="158"/>
      <c r="G10" s="158"/>
      <c r="H10" s="158"/>
      <c r="I10" s="155"/>
      <c r="J10" s="155"/>
      <c r="K10" s="155"/>
      <c r="L10" s="175"/>
      <c r="M10" s="155"/>
      <c r="N10" s="159"/>
      <c r="O10" s="106"/>
      <c r="P10" s="46"/>
    </row>
    <row r="11" spans="1:16" s="50" customFormat="1" ht="14.25" customHeight="1">
      <c r="A11" s="201"/>
      <c r="B11" s="47"/>
      <c r="C11" s="48" t="s">
        <v>154</v>
      </c>
      <c r="D11" s="47"/>
      <c r="E11" s="48" t="s">
        <v>889</v>
      </c>
      <c r="F11" s="49"/>
      <c r="G11" s="48"/>
      <c r="H11" s="49"/>
      <c r="I11" s="48"/>
      <c r="J11" s="48"/>
      <c r="K11" s="48"/>
      <c r="L11" s="48"/>
      <c r="M11" s="48"/>
      <c r="N11" s="180"/>
      <c r="O11" s="183"/>
    </row>
    <row r="12" spans="1:16" s="50" customFormat="1" ht="33" customHeight="1">
      <c r="A12" s="559" t="s">
        <v>238</v>
      </c>
      <c r="B12" s="560"/>
      <c r="C12" s="560"/>
      <c r="D12" s="560"/>
      <c r="E12" s="560"/>
      <c r="F12" s="560"/>
      <c r="G12" s="560"/>
      <c r="H12" s="560"/>
      <c r="I12" s="560"/>
      <c r="J12" s="560"/>
      <c r="K12" s="560"/>
      <c r="L12" s="560"/>
      <c r="M12" s="560"/>
      <c r="N12" s="560"/>
      <c r="O12" s="561"/>
    </row>
    <row r="13" spans="1:16" s="167" customFormat="1" ht="105">
      <c r="A13" s="166"/>
      <c r="B13" s="187"/>
      <c r="C13" s="188" t="s">
        <v>886</v>
      </c>
      <c r="D13" s="189"/>
      <c r="E13" s="188" t="s">
        <v>887</v>
      </c>
      <c r="F13" s="190"/>
      <c r="G13" s="188" t="s">
        <v>381</v>
      </c>
      <c r="H13" s="190"/>
      <c r="I13" s="188" t="s">
        <v>312</v>
      </c>
      <c r="J13" s="191" t="s">
        <v>315</v>
      </c>
      <c r="K13" s="188" t="s">
        <v>313</v>
      </c>
      <c r="L13" s="188"/>
      <c r="M13" s="188" t="s">
        <v>314</v>
      </c>
      <c r="N13" s="181"/>
      <c r="O13" s="192" t="s">
        <v>768</v>
      </c>
    </row>
    <row r="14" spans="1:16" s="50" customFormat="1" ht="23.25" customHeight="1">
      <c r="A14" s="51"/>
      <c r="B14" s="193"/>
      <c r="C14" s="548" t="s">
        <v>316</v>
      </c>
      <c r="D14" s="548"/>
      <c r="E14" s="548"/>
      <c r="F14" s="548"/>
      <c r="G14" s="548"/>
      <c r="H14" s="548"/>
      <c r="I14" s="548"/>
      <c r="J14" s="548"/>
      <c r="K14" s="548"/>
      <c r="L14" s="548"/>
      <c r="M14" s="548"/>
      <c r="N14" s="182"/>
      <c r="O14" s="194"/>
    </row>
    <row r="15" spans="1:16" s="27" customFormat="1" ht="19.5" customHeight="1">
      <c r="A15" s="52" t="s">
        <v>156</v>
      </c>
      <c r="B15" s="53" t="s">
        <v>155</v>
      </c>
      <c r="C15" s="54" t="s">
        <v>397</v>
      </c>
      <c r="D15" s="55"/>
      <c r="E15" s="54" t="s">
        <v>397</v>
      </c>
      <c r="G15" s="54" t="s">
        <v>397</v>
      </c>
      <c r="I15" s="54" t="s">
        <v>397</v>
      </c>
      <c r="J15" s="62"/>
      <c r="K15" s="54" t="s">
        <v>397</v>
      </c>
      <c r="L15" s="176"/>
      <c r="M15" s="54" t="s">
        <v>397</v>
      </c>
      <c r="O15" s="195"/>
      <c r="P15" s="46"/>
    </row>
    <row r="16" spans="1:16" s="27" customFormat="1" ht="19.5" customHeight="1">
      <c r="A16" s="56" t="s">
        <v>484</v>
      </c>
      <c r="B16" s="57" t="s">
        <v>241</v>
      </c>
      <c r="C16" s="364">
        <v>817662</v>
      </c>
      <c r="D16" s="55"/>
      <c r="E16" s="364">
        <v>879511</v>
      </c>
      <c r="F16" s="58"/>
      <c r="G16" s="16">
        <v>885641</v>
      </c>
      <c r="H16" s="58"/>
      <c r="I16" s="16">
        <v>885641</v>
      </c>
      <c r="J16" s="202">
        <f>IF(I16="",0%,I16/K16)</f>
        <v>1</v>
      </c>
      <c r="K16" s="16">
        <v>885641</v>
      </c>
      <c r="L16" s="179"/>
      <c r="M16" s="206">
        <f>IF(G16="",(K16-E16),(K16-G16))</f>
        <v>0</v>
      </c>
      <c r="N16" s="58"/>
      <c r="O16" s="517" t="s">
        <v>926</v>
      </c>
    </row>
    <row r="17" spans="1:15" s="27" customFormat="1" ht="19.5" customHeight="1">
      <c r="A17" s="56" t="s">
        <v>398</v>
      </c>
      <c r="B17" s="57" t="s">
        <v>399</v>
      </c>
      <c r="C17" s="364">
        <v>0</v>
      </c>
      <c r="D17" s="55"/>
      <c r="E17" s="364">
        <v>0</v>
      </c>
      <c r="F17" s="58"/>
      <c r="G17" s="16">
        <v>0</v>
      </c>
      <c r="H17" s="58"/>
      <c r="I17" s="16"/>
      <c r="J17" s="202">
        <f t="shared" ref="J17:J30" si="0">IF(I17="",0%,I17/K17)</f>
        <v>0</v>
      </c>
      <c r="K17" s="16">
        <v>0</v>
      </c>
      <c r="L17" s="179"/>
      <c r="M17" s="206">
        <f t="shared" ref="M17:M30" si="1">IF(G17="",(K17-E17),(K17-G17))</f>
        <v>0</v>
      </c>
      <c r="N17" s="58"/>
      <c r="O17" s="207"/>
    </row>
    <row r="18" spans="1:15" s="27" customFormat="1" ht="19.5" customHeight="1">
      <c r="A18" s="56" t="s">
        <v>400</v>
      </c>
      <c r="B18" s="57" t="s">
        <v>317</v>
      </c>
      <c r="C18" s="364">
        <v>6410</v>
      </c>
      <c r="D18" s="55"/>
      <c r="E18" s="364">
        <v>7818</v>
      </c>
      <c r="F18" s="58"/>
      <c r="G18" s="16">
        <v>7818</v>
      </c>
      <c r="H18" s="58"/>
      <c r="I18" s="16">
        <v>7818</v>
      </c>
      <c r="J18" s="202">
        <f t="shared" si="0"/>
        <v>0.81344292997606904</v>
      </c>
      <c r="K18" s="16">
        <v>9611</v>
      </c>
      <c r="L18" s="179"/>
      <c r="M18" s="206">
        <f t="shared" si="1"/>
        <v>1793</v>
      </c>
      <c r="N18" s="58"/>
      <c r="O18" s="517" t="s">
        <v>927</v>
      </c>
    </row>
    <row r="19" spans="1:15" s="27" customFormat="1" ht="19.5" customHeight="1">
      <c r="A19" s="56" t="s">
        <v>401</v>
      </c>
      <c r="B19" s="57" t="s">
        <v>499</v>
      </c>
      <c r="C19" s="364">
        <v>0</v>
      </c>
      <c r="D19" s="55"/>
      <c r="E19" s="364">
        <v>0</v>
      </c>
      <c r="F19" s="58"/>
      <c r="G19" s="16">
        <v>0</v>
      </c>
      <c r="H19" s="58"/>
      <c r="I19" s="16"/>
      <c r="J19" s="202">
        <f t="shared" si="0"/>
        <v>0</v>
      </c>
      <c r="K19" s="16">
        <v>0</v>
      </c>
      <c r="L19" s="179"/>
      <c r="M19" s="206">
        <f t="shared" si="1"/>
        <v>0</v>
      </c>
      <c r="N19" s="58"/>
      <c r="O19" s="207"/>
    </row>
    <row r="20" spans="1:15" s="27" customFormat="1" ht="19.5" customHeight="1">
      <c r="A20" s="56" t="s">
        <v>402</v>
      </c>
      <c r="B20" s="57" t="s">
        <v>191</v>
      </c>
      <c r="C20" s="364">
        <v>14550</v>
      </c>
      <c r="D20" s="55"/>
      <c r="E20" s="364">
        <v>16900</v>
      </c>
      <c r="F20" s="58"/>
      <c r="G20" s="16">
        <v>15800</v>
      </c>
      <c r="H20" s="58"/>
      <c r="I20" s="16">
        <v>15800</v>
      </c>
      <c r="J20" s="202">
        <f t="shared" si="0"/>
        <v>1</v>
      </c>
      <c r="K20" s="16">
        <v>15800</v>
      </c>
      <c r="L20" s="179"/>
      <c r="M20" s="206">
        <f t="shared" si="1"/>
        <v>0</v>
      </c>
      <c r="N20" s="58"/>
      <c r="O20" s="517" t="s">
        <v>928</v>
      </c>
    </row>
    <row r="21" spans="1:15" s="27" customFormat="1" ht="19.5" customHeight="1">
      <c r="A21" s="56" t="s">
        <v>403</v>
      </c>
      <c r="B21" s="57" t="s">
        <v>404</v>
      </c>
      <c r="C21" s="364">
        <v>750</v>
      </c>
      <c r="D21" s="55"/>
      <c r="E21" s="364">
        <v>1000</v>
      </c>
      <c r="F21" s="58"/>
      <c r="G21" s="16">
        <v>1800</v>
      </c>
      <c r="H21" s="58"/>
      <c r="I21" s="16">
        <v>1000</v>
      </c>
      <c r="J21" s="202">
        <f t="shared" si="0"/>
        <v>0.55555555555555558</v>
      </c>
      <c r="K21" s="16">
        <v>1800</v>
      </c>
      <c r="L21" s="179"/>
      <c r="M21" s="206">
        <f t="shared" si="1"/>
        <v>0</v>
      </c>
      <c r="N21" s="58"/>
      <c r="O21" s="517" t="s">
        <v>929</v>
      </c>
    </row>
    <row r="22" spans="1:15" s="27" customFormat="1" ht="19.5" customHeight="1">
      <c r="A22" s="56" t="s">
        <v>405</v>
      </c>
      <c r="B22" s="57" t="s">
        <v>500</v>
      </c>
      <c r="C22" s="364">
        <v>8796</v>
      </c>
      <c r="D22" s="55"/>
      <c r="E22" s="364">
        <v>12200</v>
      </c>
      <c r="F22" s="58"/>
      <c r="G22" s="16">
        <v>11200</v>
      </c>
      <c r="H22" s="58"/>
      <c r="I22" s="16">
        <v>5075</v>
      </c>
      <c r="J22" s="202">
        <f t="shared" si="0"/>
        <v>0.453125</v>
      </c>
      <c r="K22" s="16">
        <v>11200</v>
      </c>
      <c r="L22" s="179"/>
      <c r="M22" s="206">
        <f t="shared" si="1"/>
        <v>0</v>
      </c>
      <c r="N22" s="58"/>
      <c r="O22" s="207"/>
    </row>
    <row r="23" spans="1:15" s="27" customFormat="1" ht="19.5" customHeight="1">
      <c r="A23" s="56" t="s">
        <v>406</v>
      </c>
      <c r="B23" s="57" t="s">
        <v>407</v>
      </c>
      <c r="C23" s="364">
        <v>9000</v>
      </c>
      <c r="D23" s="55"/>
      <c r="E23" s="364">
        <v>14000</v>
      </c>
      <c r="F23" s="58"/>
      <c r="G23" s="16">
        <v>14000</v>
      </c>
      <c r="H23" s="58"/>
      <c r="I23" s="16">
        <v>4960.24</v>
      </c>
      <c r="J23" s="202">
        <f t="shared" si="0"/>
        <v>0.31001499999999999</v>
      </c>
      <c r="K23" s="16">
        <v>16000</v>
      </c>
      <c r="L23" s="179"/>
      <c r="M23" s="206">
        <f t="shared" si="1"/>
        <v>2000</v>
      </c>
      <c r="N23" s="58"/>
      <c r="O23" s="517" t="s">
        <v>930</v>
      </c>
    </row>
    <row r="24" spans="1:15" s="27" customFormat="1" ht="19.5" customHeight="1">
      <c r="A24" s="56" t="s">
        <v>408</v>
      </c>
      <c r="B24" s="57" t="s">
        <v>409</v>
      </c>
      <c r="C24" s="364">
        <v>0</v>
      </c>
      <c r="D24" s="55"/>
      <c r="E24" s="364">
        <v>0</v>
      </c>
      <c r="F24" s="58"/>
      <c r="G24" s="16">
        <v>0</v>
      </c>
      <c r="H24" s="58"/>
      <c r="I24" s="16"/>
      <c r="J24" s="202">
        <f t="shared" si="0"/>
        <v>0</v>
      </c>
      <c r="K24" s="16">
        <v>0</v>
      </c>
      <c r="L24" s="179"/>
      <c r="M24" s="206">
        <f t="shared" si="1"/>
        <v>0</v>
      </c>
      <c r="N24" s="58"/>
      <c r="O24" s="207"/>
    </row>
    <row r="25" spans="1:15" s="27" customFormat="1" ht="19.5" customHeight="1">
      <c r="A25" s="56" t="s">
        <v>410</v>
      </c>
      <c r="B25" s="57" t="s">
        <v>501</v>
      </c>
      <c r="C25" s="364">
        <v>5320</v>
      </c>
      <c r="D25" s="55"/>
      <c r="E25" s="364">
        <v>0</v>
      </c>
      <c r="F25" s="58"/>
      <c r="G25" s="16">
        <v>0</v>
      </c>
      <c r="H25" s="58"/>
      <c r="I25" s="16"/>
      <c r="J25" s="202">
        <f t="shared" si="0"/>
        <v>0</v>
      </c>
      <c r="K25" s="16">
        <v>0</v>
      </c>
      <c r="L25" s="179"/>
      <c r="M25" s="206">
        <f t="shared" si="1"/>
        <v>0</v>
      </c>
      <c r="N25" s="58"/>
      <c r="O25" s="207"/>
    </row>
    <row r="26" spans="1:15" s="27" customFormat="1" ht="19.5" customHeight="1">
      <c r="A26" s="56" t="s">
        <v>411</v>
      </c>
      <c r="B26" s="57" t="s">
        <v>412</v>
      </c>
      <c r="C26" s="364">
        <v>0</v>
      </c>
      <c r="D26" s="55"/>
      <c r="E26" s="364">
        <v>0</v>
      </c>
      <c r="F26" s="58"/>
      <c r="G26" s="16">
        <v>0</v>
      </c>
      <c r="H26" s="58"/>
      <c r="I26" s="16"/>
      <c r="J26" s="202">
        <f t="shared" si="0"/>
        <v>0</v>
      </c>
      <c r="K26" s="16">
        <v>0</v>
      </c>
      <c r="L26" s="179"/>
      <c r="M26" s="206">
        <f t="shared" si="1"/>
        <v>0</v>
      </c>
      <c r="N26" s="58"/>
      <c r="O26" s="207"/>
    </row>
    <row r="27" spans="1:15" s="27" customFormat="1" ht="19.5" customHeight="1">
      <c r="A27" s="56" t="s">
        <v>413</v>
      </c>
      <c r="B27" s="57" t="s">
        <v>414</v>
      </c>
      <c r="C27" s="364">
        <v>12500</v>
      </c>
      <c r="D27" s="55"/>
      <c r="E27" s="364">
        <v>19000</v>
      </c>
      <c r="F27" s="58"/>
      <c r="G27" s="16">
        <v>14000</v>
      </c>
      <c r="H27" s="58"/>
      <c r="I27" s="16">
        <v>6535.42</v>
      </c>
      <c r="J27" s="202">
        <f t="shared" si="0"/>
        <v>0.46681571428571428</v>
      </c>
      <c r="K27" s="16">
        <v>14000</v>
      </c>
      <c r="L27" s="179"/>
      <c r="M27" s="206">
        <f t="shared" si="1"/>
        <v>0</v>
      </c>
      <c r="N27" s="58"/>
      <c r="O27" s="517" t="s">
        <v>931</v>
      </c>
    </row>
    <row r="28" spans="1:15" s="27" customFormat="1" ht="19.5" customHeight="1">
      <c r="A28" s="56" t="s">
        <v>415</v>
      </c>
      <c r="B28" s="57" t="s">
        <v>502</v>
      </c>
      <c r="C28" s="364">
        <v>6000</v>
      </c>
      <c r="D28" s="55"/>
      <c r="E28" s="364">
        <v>7000</v>
      </c>
      <c r="F28" s="58"/>
      <c r="G28" s="16">
        <v>9600</v>
      </c>
      <c r="H28" s="58"/>
      <c r="I28" s="16">
        <v>0</v>
      </c>
      <c r="J28" s="202">
        <f t="shared" si="0"/>
        <v>0</v>
      </c>
      <c r="K28" s="16">
        <v>9600</v>
      </c>
      <c r="L28" s="179"/>
      <c r="M28" s="206">
        <f t="shared" si="1"/>
        <v>0</v>
      </c>
      <c r="N28" s="58"/>
      <c r="O28" s="517" t="s">
        <v>932</v>
      </c>
    </row>
    <row r="29" spans="1:15" s="27" customFormat="1" ht="19.5" customHeight="1">
      <c r="A29" s="56" t="s">
        <v>492</v>
      </c>
      <c r="B29" s="57" t="s">
        <v>495</v>
      </c>
      <c r="C29" s="364">
        <v>0</v>
      </c>
      <c r="D29" s="55"/>
      <c r="E29" s="364">
        <v>0</v>
      </c>
      <c r="F29" s="58"/>
      <c r="G29" s="16">
        <v>0</v>
      </c>
      <c r="H29" s="58"/>
      <c r="I29" s="16"/>
      <c r="J29" s="202">
        <f t="shared" si="0"/>
        <v>0</v>
      </c>
      <c r="K29" s="16">
        <v>0</v>
      </c>
      <c r="L29" s="179"/>
      <c r="M29" s="206">
        <f t="shared" si="1"/>
        <v>0</v>
      </c>
      <c r="N29" s="58"/>
      <c r="O29" s="207"/>
    </row>
    <row r="30" spans="1:15" s="27" customFormat="1" ht="19.5" customHeight="1" thickBot="1">
      <c r="A30" s="59" t="s">
        <v>212</v>
      </c>
      <c r="B30" s="60" t="s">
        <v>219</v>
      </c>
      <c r="C30" s="364">
        <v>51750</v>
      </c>
      <c r="D30" s="55"/>
      <c r="E30" s="364">
        <v>56800</v>
      </c>
      <c r="F30" s="58"/>
      <c r="G30" s="16">
        <v>54420</v>
      </c>
      <c r="H30" s="58"/>
      <c r="I30" s="16">
        <v>54420</v>
      </c>
      <c r="J30" s="202">
        <f t="shared" si="0"/>
        <v>1</v>
      </c>
      <c r="K30" s="16">
        <v>54420</v>
      </c>
      <c r="L30" s="179"/>
      <c r="M30" s="280">
        <f t="shared" si="1"/>
        <v>0</v>
      </c>
      <c r="N30" s="58"/>
      <c r="O30" s="517" t="s">
        <v>933</v>
      </c>
    </row>
    <row r="31" spans="1:15" s="27" customFormat="1" ht="19.5" customHeight="1" thickBot="1">
      <c r="A31" s="56"/>
      <c r="B31" s="61" t="s">
        <v>318</v>
      </c>
      <c r="C31" s="1">
        <f>SUM(C16:C30)</f>
        <v>932738</v>
      </c>
      <c r="D31" s="55"/>
      <c r="E31" s="1">
        <f>SUM(E16:E30)</f>
        <v>1014229</v>
      </c>
      <c r="F31" s="58"/>
      <c r="G31" s="1">
        <f>SUM(G16:G30)</f>
        <v>1014279</v>
      </c>
      <c r="H31" s="58"/>
      <c r="I31" s="1">
        <f>SUM(I16:I30)</f>
        <v>981249.66</v>
      </c>
      <c r="J31" s="203">
        <f>IF(OR(I31="",I31=0),0%,I31/K31)</f>
        <v>0.96383130073315049</v>
      </c>
      <c r="K31" s="1">
        <f>SUM(K16:K30)</f>
        <v>1018072</v>
      </c>
      <c r="L31" s="98"/>
      <c r="M31" s="208">
        <f>SUM(M16:M30)</f>
        <v>3793</v>
      </c>
      <c r="O31" s="196"/>
    </row>
    <row r="32" spans="1:15" s="27" customFormat="1" ht="12" customHeight="1">
      <c r="A32" s="56"/>
      <c r="B32" s="61"/>
      <c r="C32" s="6"/>
      <c r="D32" s="55"/>
      <c r="E32" s="6"/>
      <c r="G32" s="6"/>
      <c r="I32" s="6"/>
      <c r="J32" s="6"/>
      <c r="K32" s="6"/>
      <c r="L32" s="72"/>
      <c r="M32" s="6"/>
      <c r="O32" s="195"/>
    </row>
    <row r="33" spans="1:16" s="27" customFormat="1" ht="105">
      <c r="A33" s="65" t="str">
        <f>B3</f>
        <v>Green Tree Valley Primary School</v>
      </c>
      <c r="B33" s="61"/>
      <c r="C33" s="188" t="s">
        <v>886</v>
      </c>
      <c r="D33" s="189"/>
      <c r="E33" s="188" t="s">
        <v>887</v>
      </c>
      <c r="F33" s="190"/>
      <c r="G33" s="188" t="s">
        <v>381</v>
      </c>
      <c r="H33" s="190"/>
      <c r="I33" s="188" t="s">
        <v>312</v>
      </c>
      <c r="J33" s="191" t="s">
        <v>315</v>
      </c>
      <c r="K33" s="188" t="s">
        <v>313</v>
      </c>
      <c r="L33" s="188"/>
      <c r="M33" s="188" t="s">
        <v>314</v>
      </c>
      <c r="N33" s="181"/>
      <c r="O33" s="192" t="s">
        <v>768</v>
      </c>
    </row>
    <row r="34" spans="1:16" s="50" customFormat="1" ht="23.25" customHeight="1">
      <c r="A34" s="51"/>
      <c r="B34" s="193"/>
      <c r="C34" s="548" t="s">
        <v>316</v>
      </c>
      <c r="D34" s="548"/>
      <c r="E34" s="548"/>
      <c r="F34" s="548"/>
      <c r="G34" s="548"/>
      <c r="H34" s="548"/>
      <c r="I34" s="548"/>
      <c r="J34" s="548"/>
      <c r="K34" s="548"/>
      <c r="L34" s="548"/>
      <c r="M34" s="548"/>
      <c r="N34" s="182"/>
      <c r="O34" s="194"/>
    </row>
    <row r="35" spans="1:16" s="27" customFormat="1" ht="19.5" customHeight="1">
      <c r="A35" s="64" t="s">
        <v>156</v>
      </c>
      <c r="B35" s="53" t="s">
        <v>157</v>
      </c>
      <c r="C35" s="62" t="s">
        <v>397</v>
      </c>
      <c r="D35" s="55"/>
      <c r="E35" s="62" t="s">
        <v>397</v>
      </c>
      <c r="G35" s="62" t="s">
        <v>397</v>
      </c>
      <c r="I35" s="62" t="s">
        <v>397</v>
      </c>
      <c r="J35" s="62"/>
      <c r="K35" s="62" t="s">
        <v>397</v>
      </c>
      <c r="L35" s="176"/>
      <c r="M35" s="62" t="s">
        <v>397</v>
      </c>
      <c r="O35" s="195"/>
      <c r="P35" s="46"/>
    </row>
    <row r="36" spans="1:16" s="27" customFormat="1" ht="19.5" customHeight="1">
      <c r="A36" s="56" t="s">
        <v>417</v>
      </c>
      <c r="B36" s="57" t="s">
        <v>503</v>
      </c>
      <c r="C36" s="365">
        <v>397276</v>
      </c>
      <c r="D36" s="55"/>
      <c r="E36" s="365">
        <v>435688</v>
      </c>
      <c r="F36" s="58"/>
      <c r="G36" s="17">
        <v>414847</v>
      </c>
      <c r="H36" s="58"/>
      <c r="I36" s="17">
        <v>68702.47</v>
      </c>
      <c r="J36" s="202">
        <f>IF(I36="",0%,I36/K36)</f>
        <v>0.16560917639515291</v>
      </c>
      <c r="K36" s="17">
        <v>414847</v>
      </c>
      <c r="L36" s="179"/>
      <c r="M36" s="206">
        <f>IF(G36="",(K36-E36),(K36-G36))</f>
        <v>0</v>
      </c>
      <c r="N36" s="58"/>
      <c r="O36" s="517" t="s">
        <v>934</v>
      </c>
    </row>
    <row r="37" spans="1:16" s="27" customFormat="1" ht="19.5" customHeight="1">
      <c r="A37" s="56" t="s">
        <v>418</v>
      </c>
      <c r="B37" s="57" t="s">
        <v>504</v>
      </c>
      <c r="C37" s="365">
        <v>0</v>
      </c>
      <c r="D37" s="55"/>
      <c r="E37" s="365">
        <v>0</v>
      </c>
      <c r="F37" s="58"/>
      <c r="G37" s="17">
        <v>0</v>
      </c>
      <c r="H37" s="58"/>
      <c r="I37" s="17"/>
      <c r="J37" s="202">
        <f t="shared" ref="J37:J65" si="2">IF(I37="",0%,I37/K37)</f>
        <v>0</v>
      </c>
      <c r="K37" s="17">
        <v>0</v>
      </c>
      <c r="L37" s="179"/>
      <c r="M37" s="206">
        <f t="shared" ref="M37:M65" si="3">IF(G37="",(K37-E37),(K37-G37))</f>
        <v>0</v>
      </c>
      <c r="N37" s="58"/>
      <c r="O37" s="207"/>
    </row>
    <row r="38" spans="1:16" s="27" customFormat="1" ht="19.5" customHeight="1">
      <c r="A38" s="56" t="s">
        <v>419</v>
      </c>
      <c r="B38" s="57" t="s">
        <v>78</v>
      </c>
      <c r="C38" s="365">
        <v>131441</v>
      </c>
      <c r="D38" s="55"/>
      <c r="E38" s="365">
        <v>134956</v>
      </c>
      <c r="F38" s="58"/>
      <c r="G38" s="17">
        <v>136457</v>
      </c>
      <c r="H38" s="58"/>
      <c r="I38" s="17">
        <v>23552.86</v>
      </c>
      <c r="J38" s="202">
        <f t="shared" si="2"/>
        <v>0.17260279795100289</v>
      </c>
      <c r="K38" s="17">
        <v>136457</v>
      </c>
      <c r="L38" s="179"/>
      <c r="M38" s="206">
        <f t="shared" si="3"/>
        <v>0</v>
      </c>
      <c r="N38" s="58"/>
      <c r="O38" s="517" t="s">
        <v>935</v>
      </c>
    </row>
    <row r="39" spans="1:16" s="27" customFormat="1" ht="19.5" customHeight="1">
      <c r="A39" s="56" t="s">
        <v>420</v>
      </c>
      <c r="B39" s="57" t="s">
        <v>421</v>
      </c>
      <c r="C39" s="365">
        <v>21321</v>
      </c>
      <c r="D39" s="55"/>
      <c r="E39" s="365">
        <v>22458</v>
      </c>
      <c r="F39" s="58"/>
      <c r="G39" s="17">
        <v>22938</v>
      </c>
      <c r="H39" s="58"/>
      <c r="I39" s="17">
        <v>3852.95</v>
      </c>
      <c r="J39" s="202">
        <f t="shared" si="2"/>
        <v>0.16797236027552531</v>
      </c>
      <c r="K39" s="17">
        <v>22938</v>
      </c>
      <c r="L39" s="179"/>
      <c r="M39" s="206">
        <f t="shared" si="3"/>
        <v>0</v>
      </c>
      <c r="N39" s="58"/>
      <c r="O39" s="517" t="s">
        <v>936</v>
      </c>
    </row>
    <row r="40" spans="1:16" s="27" customFormat="1" ht="19.5" customHeight="1">
      <c r="A40" s="56" t="s">
        <v>422</v>
      </c>
      <c r="B40" s="57" t="s">
        <v>505</v>
      </c>
      <c r="C40" s="365">
        <v>48540</v>
      </c>
      <c r="D40" s="55"/>
      <c r="E40" s="365">
        <v>52433</v>
      </c>
      <c r="F40" s="58"/>
      <c r="G40" s="17">
        <v>52433</v>
      </c>
      <c r="H40" s="58"/>
      <c r="I40" s="17">
        <v>7592.2</v>
      </c>
      <c r="J40" s="202">
        <f t="shared" si="2"/>
        <v>0.14479812331928366</v>
      </c>
      <c r="K40" s="17">
        <v>52433</v>
      </c>
      <c r="L40" s="179"/>
      <c r="M40" s="206">
        <f t="shared" si="3"/>
        <v>0</v>
      </c>
      <c r="N40" s="58"/>
      <c r="O40" s="517"/>
    </row>
    <row r="41" spans="1:16" s="27" customFormat="1" ht="19.5" customHeight="1">
      <c r="A41" s="56" t="s">
        <v>423</v>
      </c>
      <c r="B41" s="57" t="s">
        <v>424</v>
      </c>
      <c r="C41" s="365">
        <v>0</v>
      </c>
      <c r="D41" s="55"/>
      <c r="E41" s="365">
        <v>0</v>
      </c>
      <c r="F41" s="58"/>
      <c r="G41" s="17">
        <v>0</v>
      </c>
      <c r="H41" s="58"/>
      <c r="I41" s="17"/>
      <c r="J41" s="202">
        <f t="shared" si="2"/>
        <v>0</v>
      </c>
      <c r="K41" s="17">
        <v>0</v>
      </c>
      <c r="L41" s="179"/>
      <c r="M41" s="206">
        <f t="shared" si="3"/>
        <v>0</v>
      </c>
      <c r="N41" s="58"/>
      <c r="O41" s="207"/>
    </row>
    <row r="42" spans="1:16" s="27" customFormat="1" ht="19.5" customHeight="1">
      <c r="A42" s="56" t="s">
        <v>425</v>
      </c>
      <c r="B42" s="57" t="s">
        <v>426</v>
      </c>
      <c r="C42" s="365">
        <v>7620</v>
      </c>
      <c r="D42" s="55"/>
      <c r="E42" s="365">
        <v>8166</v>
      </c>
      <c r="F42" s="58"/>
      <c r="G42" s="17">
        <v>8880</v>
      </c>
      <c r="H42" s="58"/>
      <c r="I42" s="17">
        <v>1494.12</v>
      </c>
      <c r="J42" s="202">
        <f t="shared" si="2"/>
        <v>0.16825675675675675</v>
      </c>
      <c r="K42" s="17">
        <v>8880</v>
      </c>
      <c r="L42" s="179"/>
      <c r="M42" s="206">
        <f t="shared" si="3"/>
        <v>0</v>
      </c>
      <c r="N42" s="58"/>
      <c r="O42" s="517" t="s">
        <v>937</v>
      </c>
    </row>
    <row r="43" spans="1:16" s="27" customFormat="1" ht="19.5" customHeight="1">
      <c r="A43" s="56" t="s">
        <v>427</v>
      </c>
      <c r="B43" s="57" t="s">
        <v>428</v>
      </c>
      <c r="C43" s="365">
        <v>6200</v>
      </c>
      <c r="D43" s="55"/>
      <c r="E43" s="365">
        <v>8793</v>
      </c>
      <c r="F43" s="58"/>
      <c r="G43" s="17">
        <v>8793</v>
      </c>
      <c r="H43" s="58"/>
      <c r="I43" s="17">
        <v>787.35</v>
      </c>
      <c r="J43" s="202">
        <f t="shared" si="2"/>
        <v>8.954281815080177E-2</v>
      </c>
      <c r="K43" s="17">
        <v>8793</v>
      </c>
      <c r="L43" s="179"/>
      <c r="M43" s="206">
        <f t="shared" si="3"/>
        <v>0</v>
      </c>
      <c r="N43" s="58"/>
      <c r="O43" s="207"/>
    </row>
    <row r="44" spans="1:16" s="27" customFormat="1" ht="19.5" customHeight="1">
      <c r="A44" s="56" t="s">
        <v>429</v>
      </c>
      <c r="B44" s="57" t="s">
        <v>506</v>
      </c>
      <c r="C44" s="365">
        <v>7000</v>
      </c>
      <c r="D44" s="55"/>
      <c r="E44" s="365">
        <v>7742</v>
      </c>
      <c r="F44" s="58"/>
      <c r="G44" s="17">
        <v>7742</v>
      </c>
      <c r="H44" s="58"/>
      <c r="I44" s="17">
        <v>2037.71</v>
      </c>
      <c r="J44" s="202">
        <f t="shared" si="2"/>
        <v>0.25002576687116562</v>
      </c>
      <c r="K44" s="17">
        <v>8150</v>
      </c>
      <c r="L44" s="179"/>
      <c r="M44" s="206">
        <f t="shared" si="3"/>
        <v>408</v>
      </c>
      <c r="N44" s="58"/>
      <c r="O44" s="517" t="s">
        <v>941</v>
      </c>
    </row>
    <row r="45" spans="1:16" s="27" customFormat="1" ht="19.5" customHeight="1">
      <c r="A45" s="56" t="s">
        <v>430</v>
      </c>
      <c r="B45" s="57" t="s">
        <v>431</v>
      </c>
      <c r="C45" s="365">
        <v>13011</v>
      </c>
      <c r="D45" s="55"/>
      <c r="E45" s="365">
        <v>13852</v>
      </c>
      <c r="F45" s="58"/>
      <c r="G45" s="17">
        <v>12988</v>
      </c>
      <c r="H45" s="58"/>
      <c r="I45" s="17">
        <v>12988</v>
      </c>
      <c r="J45" s="202">
        <f t="shared" si="2"/>
        <v>1</v>
      </c>
      <c r="K45" s="17">
        <v>12988</v>
      </c>
      <c r="L45" s="179"/>
      <c r="M45" s="206">
        <f t="shared" si="3"/>
        <v>0</v>
      </c>
      <c r="N45" s="58"/>
      <c r="O45" s="517" t="s">
        <v>938</v>
      </c>
    </row>
    <row r="46" spans="1:16" s="27" customFormat="1" ht="19.5" customHeight="1">
      <c r="A46" s="56" t="s">
        <v>432</v>
      </c>
      <c r="B46" s="57" t="s">
        <v>433</v>
      </c>
      <c r="C46" s="365">
        <v>8120</v>
      </c>
      <c r="D46" s="55"/>
      <c r="E46" s="365">
        <v>8640</v>
      </c>
      <c r="F46" s="58"/>
      <c r="G46" s="17">
        <v>8900</v>
      </c>
      <c r="H46" s="58"/>
      <c r="I46" s="17">
        <v>8900</v>
      </c>
      <c r="J46" s="202">
        <f t="shared" si="2"/>
        <v>1</v>
      </c>
      <c r="K46" s="17">
        <v>8900</v>
      </c>
      <c r="L46" s="179"/>
      <c r="M46" s="206">
        <f t="shared" si="3"/>
        <v>0</v>
      </c>
      <c r="N46" s="58"/>
      <c r="O46" s="517" t="s">
        <v>939</v>
      </c>
    </row>
    <row r="47" spans="1:16" s="27" customFormat="1" ht="19.5" customHeight="1">
      <c r="A47" s="56" t="s">
        <v>434</v>
      </c>
      <c r="B47" s="57" t="s">
        <v>435</v>
      </c>
      <c r="C47" s="365">
        <v>25400</v>
      </c>
      <c r="D47" s="55"/>
      <c r="E47" s="365">
        <v>26000</v>
      </c>
      <c r="F47" s="58"/>
      <c r="G47" s="17">
        <v>27357</v>
      </c>
      <c r="H47" s="58"/>
      <c r="I47" s="17">
        <v>1295.8399999999999</v>
      </c>
      <c r="J47" s="202">
        <f t="shared" si="2"/>
        <v>4.736776693350879E-2</v>
      </c>
      <c r="K47" s="17">
        <v>27357</v>
      </c>
      <c r="L47" s="179"/>
      <c r="M47" s="206">
        <f t="shared" si="3"/>
        <v>0</v>
      </c>
      <c r="N47" s="58"/>
      <c r="O47" s="207"/>
    </row>
    <row r="48" spans="1:16" s="27" customFormat="1" ht="19.5" customHeight="1">
      <c r="A48" s="56" t="s">
        <v>436</v>
      </c>
      <c r="B48" s="57" t="s">
        <v>508</v>
      </c>
      <c r="C48" s="365">
        <v>3000</v>
      </c>
      <c r="D48" s="55"/>
      <c r="E48" s="365">
        <v>25500</v>
      </c>
      <c r="F48" s="58"/>
      <c r="G48" s="17">
        <v>25500</v>
      </c>
      <c r="H48" s="58"/>
      <c r="I48" s="17">
        <v>-75.72</v>
      </c>
      <c r="J48" s="202">
        <f t="shared" si="2"/>
        <v>-2.7484573502722324E-3</v>
      </c>
      <c r="K48" s="17">
        <v>27550</v>
      </c>
      <c r="L48" s="179"/>
      <c r="M48" s="206">
        <f t="shared" si="3"/>
        <v>2050</v>
      </c>
      <c r="N48" s="58"/>
      <c r="O48" s="517" t="s">
        <v>940</v>
      </c>
    </row>
    <row r="49" spans="1:15" s="27" customFormat="1" ht="19.5" customHeight="1">
      <c r="A49" s="56" t="s">
        <v>437</v>
      </c>
      <c r="B49" s="57" t="s">
        <v>507</v>
      </c>
      <c r="C49" s="365">
        <v>15732</v>
      </c>
      <c r="D49" s="55"/>
      <c r="E49" s="365">
        <v>16255</v>
      </c>
      <c r="F49" s="58"/>
      <c r="G49" s="17">
        <v>17000</v>
      </c>
      <c r="H49" s="58"/>
      <c r="I49" s="17">
        <v>3927</v>
      </c>
      <c r="J49" s="202">
        <f t="shared" si="2"/>
        <v>0.22439999999999999</v>
      </c>
      <c r="K49" s="17">
        <v>17500</v>
      </c>
      <c r="L49" s="179"/>
      <c r="M49" s="206">
        <f t="shared" si="3"/>
        <v>500</v>
      </c>
      <c r="N49" s="58"/>
      <c r="O49" s="517" t="s">
        <v>942</v>
      </c>
    </row>
    <row r="50" spans="1:15" s="27" customFormat="1" ht="19.5" customHeight="1">
      <c r="A50" s="56" t="s">
        <v>438</v>
      </c>
      <c r="B50" s="57" t="s">
        <v>439</v>
      </c>
      <c r="C50" s="365">
        <v>5150</v>
      </c>
      <c r="D50" s="55"/>
      <c r="E50" s="365">
        <v>5750</v>
      </c>
      <c r="F50" s="58"/>
      <c r="G50" s="17">
        <v>5750</v>
      </c>
      <c r="H50" s="58"/>
      <c r="I50" s="17">
        <v>479</v>
      </c>
      <c r="J50" s="202">
        <f t="shared" si="2"/>
        <v>8.330434782608695E-2</v>
      </c>
      <c r="K50" s="17">
        <v>5750</v>
      </c>
      <c r="L50" s="179"/>
      <c r="M50" s="206">
        <f t="shared" si="3"/>
        <v>0</v>
      </c>
      <c r="N50" s="58"/>
      <c r="O50" s="207"/>
    </row>
    <row r="51" spans="1:15" s="27" customFormat="1" ht="19.5" customHeight="1">
      <c r="A51" s="56" t="s">
        <v>440</v>
      </c>
      <c r="B51" s="57" t="s">
        <v>441</v>
      </c>
      <c r="C51" s="365">
        <v>9215</v>
      </c>
      <c r="D51" s="55"/>
      <c r="E51" s="365">
        <v>10150</v>
      </c>
      <c r="F51" s="58"/>
      <c r="G51" s="17">
        <v>10924</v>
      </c>
      <c r="H51" s="58"/>
      <c r="I51" s="17">
        <v>3376.56</v>
      </c>
      <c r="J51" s="202">
        <f t="shared" si="2"/>
        <v>0.30013866666666666</v>
      </c>
      <c r="K51" s="17">
        <v>11250</v>
      </c>
      <c r="L51" s="179"/>
      <c r="M51" s="206">
        <f t="shared" si="3"/>
        <v>326</v>
      </c>
      <c r="N51" s="58"/>
      <c r="O51" s="517" t="s">
        <v>943</v>
      </c>
    </row>
    <row r="52" spans="1:15" s="27" customFormat="1" ht="19.5" customHeight="1">
      <c r="A52" s="56" t="s">
        <v>442</v>
      </c>
      <c r="B52" s="57" t="s">
        <v>443</v>
      </c>
      <c r="C52" s="365">
        <v>16800</v>
      </c>
      <c r="D52" s="55"/>
      <c r="E52" s="365">
        <v>17250</v>
      </c>
      <c r="F52" s="58"/>
      <c r="G52" s="17">
        <v>17400</v>
      </c>
      <c r="H52" s="58"/>
      <c r="I52" s="17">
        <v>0</v>
      </c>
      <c r="J52" s="202">
        <f t="shared" si="2"/>
        <v>0</v>
      </c>
      <c r="K52" s="17">
        <v>17400</v>
      </c>
      <c r="L52" s="179"/>
      <c r="M52" s="206">
        <f t="shared" si="3"/>
        <v>0</v>
      </c>
      <c r="N52" s="58"/>
      <c r="O52" s="517" t="s">
        <v>944</v>
      </c>
    </row>
    <row r="53" spans="1:15" s="27" customFormat="1" ht="19.5" customHeight="1">
      <c r="A53" s="56" t="s">
        <v>444</v>
      </c>
      <c r="B53" s="57" t="s">
        <v>509</v>
      </c>
      <c r="C53" s="365">
        <v>5103</v>
      </c>
      <c r="D53" s="55"/>
      <c r="E53" s="365">
        <v>5500</v>
      </c>
      <c r="F53" s="58"/>
      <c r="G53" s="17">
        <v>5500</v>
      </c>
      <c r="H53" s="58"/>
      <c r="I53" s="17">
        <v>2662.07</v>
      </c>
      <c r="J53" s="202">
        <f t="shared" si="2"/>
        <v>0.46321037062815384</v>
      </c>
      <c r="K53" s="17">
        <v>5747</v>
      </c>
      <c r="L53" s="179"/>
      <c r="M53" s="206">
        <f t="shared" si="3"/>
        <v>247</v>
      </c>
      <c r="N53" s="58"/>
      <c r="O53" s="517" t="s">
        <v>945</v>
      </c>
    </row>
    <row r="54" spans="1:15" s="27" customFormat="1" ht="19.5" customHeight="1">
      <c r="A54" s="56" t="s">
        <v>445</v>
      </c>
      <c r="B54" s="57" t="s">
        <v>510</v>
      </c>
      <c r="C54" s="365">
        <v>41222</v>
      </c>
      <c r="D54" s="55"/>
      <c r="E54" s="365">
        <v>44000</v>
      </c>
      <c r="F54" s="58"/>
      <c r="G54" s="17">
        <v>44434</v>
      </c>
      <c r="H54" s="58"/>
      <c r="I54" s="17">
        <v>6378.42</v>
      </c>
      <c r="J54" s="202">
        <f t="shared" si="2"/>
        <v>0.14354818382319845</v>
      </c>
      <c r="K54" s="17">
        <v>44434</v>
      </c>
      <c r="L54" s="179"/>
      <c r="M54" s="206">
        <f t="shared" si="3"/>
        <v>0</v>
      </c>
      <c r="N54" s="58"/>
      <c r="O54" s="207"/>
    </row>
    <row r="55" spans="1:15" s="27" customFormat="1" ht="19.5" customHeight="1">
      <c r="A55" s="56" t="s">
        <v>446</v>
      </c>
      <c r="B55" s="57" t="s">
        <v>447</v>
      </c>
      <c r="C55" s="365">
        <v>22666</v>
      </c>
      <c r="D55" s="55"/>
      <c r="E55" s="365">
        <v>24000</v>
      </c>
      <c r="F55" s="58"/>
      <c r="G55" s="17">
        <v>24000</v>
      </c>
      <c r="H55" s="58"/>
      <c r="I55" s="17">
        <v>3714.76</v>
      </c>
      <c r="J55" s="202">
        <f t="shared" si="2"/>
        <v>0.16257155361050329</v>
      </c>
      <c r="K55" s="17">
        <v>22850</v>
      </c>
      <c r="L55" s="179"/>
      <c r="M55" s="206">
        <f t="shared" si="3"/>
        <v>-1150</v>
      </c>
      <c r="N55" s="58"/>
      <c r="O55" s="517" t="s">
        <v>946</v>
      </c>
    </row>
    <row r="56" spans="1:15" s="27" customFormat="1" ht="19.5" customHeight="1">
      <c r="A56" s="56" t="s">
        <v>448</v>
      </c>
      <c r="B56" s="57" t="s">
        <v>449</v>
      </c>
      <c r="C56" s="365">
        <v>0</v>
      </c>
      <c r="D56" s="55"/>
      <c r="E56" s="365">
        <v>0</v>
      </c>
      <c r="F56" s="58"/>
      <c r="G56" s="17">
        <v>0</v>
      </c>
      <c r="H56" s="58"/>
      <c r="I56" s="17"/>
      <c r="J56" s="202">
        <f t="shared" si="2"/>
        <v>0</v>
      </c>
      <c r="K56" s="17">
        <v>0</v>
      </c>
      <c r="L56" s="179"/>
      <c r="M56" s="206">
        <f t="shared" si="3"/>
        <v>0</v>
      </c>
      <c r="N56" s="58"/>
      <c r="O56" s="207"/>
    </row>
    <row r="57" spans="1:15" s="27" customFormat="1" ht="19.5" customHeight="1">
      <c r="A57" s="56" t="s">
        <v>450</v>
      </c>
      <c r="B57" s="57" t="s">
        <v>451</v>
      </c>
      <c r="C57" s="365">
        <v>13245</v>
      </c>
      <c r="D57" s="55"/>
      <c r="E57" s="365">
        <v>14150</v>
      </c>
      <c r="F57" s="58"/>
      <c r="G57" s="17">
        <v>14150</v>
      </c>
      <c r="H57" s="58"/>
      <c r="I57" s="17">
        <v>1470.93</v>
      </c>
      <c r="J57" s="202">
        <f t="shared" si="2"/>
        <v>0.10262540989325333</v>
      </c>
      <c r="K57" s="17">
        <v>14333</v>
      </c>
      <c r="L57" s="179"/>
      <c r="M57" s="206">
        <f t="shared" si="3"/>
        <v>183</v>
      </c>
      <c r="N57" s="58"/>
      <c r="O57" s="517" t="s">
        <v>947</v>
      </c>
    </row>
    <row r="58" spans="1:15" s="27" customFormat="1" ht="19.5" customHeight="1">
      <c r="A58" s="56" t="s">
        <v>452</v>
      </c>
      <c r="B58" s="57" t="s">
        <v>453</v>
      </c>
      <c r="C58" s="365">
        <v>4251</v>
      </c>
      <c r="D58" s="55"/>
      <c r="E58" s="365">
        <v>4865</v>
      </c>
      <c r="F58" s="58"/>
      <c r="G58" s="17">
        <v>4865</v>
      </c>
      <c r="H58" s="58"/>
      <c r="I58" s="17">
        <v>4995</v>
      </c>
      <c r="J58" s="202">
        <f t="shared" si="2"/>
        <v>1</v>
      </c>
      <c r="K58" s="17">
        <v>4995</v>
      </c>
      <c r="L58" s="179"/>
      <c r="M58" s="206">
        <f t="shared" si="3"/>
        <v>130</v>
      </c>
      <c r="N58" s="58"/>
      <c r="O58" s="517" t="s">
        <v>948</v>
      </c>
    </row>
    <row r="59" spans="1:15" s="27" customFormat="1" ht="19.5" customHeight="1">
      <c r="A59" s="56" t="s">
        <v>454</v>
      </c>
      <c r="B59" s="57" t="s">
        <v>455</v>
      </c>
      <c r="C59" s="365">
        <v>0</v>
      </c>
      <c r="D59" s="55"/>
      <c r="E59" s="365">
        <v>0</v>
      </c>
      <c r="F59" s="58"/>
      <c r="G59" s="17">
        <v>0</v>
      </c>
      <c r="H59" s="58"/>
      <c r="I59" s="17"/>
      <c r="J59" s="202">
        <f t="shared" si="2"/>
        <v>0</v>
      </c>
      <c r="K59" s="17">
        <v>0</v>
      </c>
      <c r="L59" s="179"/>
      <c r="M59" s="206">
        <f t="shared" si="3"/>
        <v>0</v>
      </c>
      <c r="N59" s="58"/>
      <c r="O59" s="207"/>
    </row>
    <row r="60" spans="1:15" s="27" customFormat="1" ht="19.5" customHeight="1">
      <c r="A60" s="56" t="s">
        <v>456</v>
      </c>
      <c r="B60" s="57" t="s">
        <v>457</v>
      </c>
      <c r="C60" s="365">
        <v>64235</v>
      </c>
      <c r="D60" s="55"/>
      <c r="E60" s="365">
        <v>68122</v>
      </c>
      <c r="F60" s="58"/>
      <c r="G60" s="17">
        <v>70521</v>
      </c>
      <c r="H60" s="58"/>
      <c r="I60" s="17">
        <v>29048.959999999999</v>
      </c>
      <c r="J60" s="202">
        <f t="shared" si="2"/>
        <v>0.41191928645368048</v>
      </c>
      <c r="K60" s="17">
        <v>70521</v>
      </c>
      <c r="L60" s="179"/>
      <c r="M60" s="206">
        <f t="shared" si="3"/>
        <v>0</v>
      </c>
      <c r="N60" s="58"/>
      <c r="O60" s="207"/>
    </row>
    <row r="61" spans="1:15" s="27" customFormat="1" ht="19.5" customHeight="1">
      <c r="A61" s="56" t="s">
        <v>458</v>
      </c>
      <c r="B61" s="57" t="s">
        <v>511</v>
      </c>
      <c r="C61" s="365">
        <v>8641</v>
      </c>
      <c r="D61" s="55"/>
      <c r="E61" s="365">
        <v>14000</v>
      </c>
      <c r="F61" s="58"/>
      <c r="G61" s="17">
        <v>14000</v>
      </c>
      <c r="H61" s="58"/>
      <c r="I61" s="17">
        <v>2760</v>
      </c>
      <c r="J61" s="202">
        <f t="shared" si="2"/>
        <v>0.15771428571428572</v>
      </c>
      <c r="K61" s="17">
        <v>17500</v>
      </c>
      <c r="L61" s="179"/>
      <c r="M61" s="206">
        <f t="shared" si="3"/>
        <v>3500</v>
      </c>
      <c r="N61" s="58"/>
      <c r="O61" s="517" t="s">
        <v>949</v>
      </c>
    </row>
    <row r="62" spans="1:15" s="27" customFormat="1" ht="19.5" customHeight="1">
      <c r="A62" s="56" t="s">
        <v>459</v>
      </c>
      <c r="B62" s="57" t="s">
        <v>512</v>
      </c>
      <c r="C62" s="365">
        <v>30713</v>
      </c>
      <c r="D62" s="55"/>
      <c r="E62" s="365">
        <v>31735</v>
      </c>
      <c r="F62" s="58"/>
      <c r="G62" s="17">
        <v>32000</v>
      </c>
      <c r="H62" s="58"/>
      <c r="I62" s="17">
        <v>2883.69</v>
      </c>
      <c r="J62" s="202">
        <f t="shared" si="2"/>
        <v>9.943758620689655E-2</v>
      </c>
      <c r="K62" s="17">
        <v>29000</v>
      </c>
      <c r="L62" s="179"/>
      <c r="M62" s="206">
        <f t="shared" si="3"/>
        <v>-3000</v>
      </c>
      <c r="N62" s="58"/>
      <c r="O62" s="517" t="s">
        <v>950</v>
      </c>
    </row>
    <row r="63" spans="1:15" s="27" customFormat="1" ht="19.5" customHeight="1">
      <c r="A63" s="56" t="s">
        <v>460</v>
      </c>
      <c r="B63" s="57" t="s">
        <v>892</v>
      </c>
      <c r="C63" s="365">
        <v>16841</v>
      </c>
      <c r="D63" s="55"/>
      <c r="E63" s="365">
        <v>17264</v>
      </c>
      <c r="F63" s="58"/>
      <c r="G63" s="17">
        <v>17955</v>
      </c>
      <c r="H63" s="58"/>
      <c r="I63" s="17">
        <v>16500</v>
      </c>
      <c r="J63" s="202">
        <f t="shared" si="2"/>
        <v>0.91896407685881365</v>
      </c>
      <c r="K63" s="17">
        <v>17955</v>
      </c>
      <c r="L63" s="179"/>
      <c r="M63" s="206">
        <f t="shared" si="3"/>
        <v>0</v>
      </c>
      <c r="N63" s="58"/>
      <c r="O63" s="207" t="s">
        <v>921</v>
      </c>
    </row>
    <row r="64" spans="1:15" s="27" customFormat="1" ht="19.5" customHeight="1">
      <c r="A64" s="56" t="s">
        <v>461</v>
      </c>
      <c r="B64" s="57" t="s">
        <v>462</v>
      </c>
      <c r="C64" s="365">
        <v>0</v>
      </c>
      <c r="D64" s="55"/>
      <c r="E64" s="365">
        <v>0</v>
      </c>
      <c r="F64" s="58"/>
      <c r="G64" s="17">
        <v>0</v>
      </c>
      <c r="H64" s="58"/>
      <c r="I64" s="17"/>
      <c r="J64" s="202">
        <f t="shared" si="2"/>
        <v>0</v>
      </c>
      <c r="K64" s="17">
        <v>0</v>
      </c>
      <c r="L64" s="179"/>
      <c r="M64" s="206">
        <f t="shared" si="3"/>
        <v>0</v>
      </c>
      <c r="N64" s="58"/>
      <c r="O64" s="207"/>
    </row>
    <row r="65" spans="1:16" s="27" customFormat="1" ht="19.5" customHeight="1" thickBot="1">
      <c r="A65" s="56" t="s">
        <v>463</v>
      </c>
      <c r="B65" s="57" t="s">
        <v>513</v>
      </c>
      <c r="C65" s="365">
        <v>0</v>
      </c>
      <c r="D65" s="55"/>
      <c r="E65" s="365">
        <v>6000</v>
      </c>
      <c r="F65" s="58"/>
      <c r="G65" s="17">
        <v>6000</v>
      </c>
      <c r="H65" s="58"/>
      <c r="I65" s="17">
        <v>0</v>
      </c>
      <c r="J65" s="202">
        <f t="shared" si="2"/>
        <v>0</v>
      </c>
      <c r="K65" s="17">
        <v>6000</v>
      </c>
      <c r="L65" s="179"/>
      <c r="M65" s="206">
        <f t="shared" si="3"/>
        <v>0</v>
      </c>
      <c r="N65" s="58"/>
      <c r="O65" s="517" t="s">
        <v>951</v>
      </c>
    </row>
    <row r="66" spans="1:16" s="27" customFormat="1" ht="19.5" customHeight="1" thickBot="1">
      <c r="A66" s="65"/>
      <c r="B66" s="61" t="s">
        <v>319</v>
      </c>
      <c r="C66" s="1">
        <f>SUM(C36:C65)</f>
        <v>922743</v>
      </c>
      <c r="D66" s="66"/>
      <c r="E66" s="1">
        <f>SUM(E36:E65)</f>
        <v>1023269</v>
      </c>
      <c r="F66" s="67"/>
      <c r="G66" s="1">
        <f>SUM(G36:G65)</f>
        <v>1011334</v>
      </c>
      <c r="H66" s="67"/>
      <c r="I66" s="1">
        <f>SUM(I36:I65)</f>
        <v>209324.17</v>
      </c>
      <c r="J66" s="203">
        <f>IF(OR(I66="",I66=0),0%,I66/K66)</f>
        <v>0.20632665633673986</v>
      </c>
      <c r="K66" s="1">
        <f>SUM(K36:K65)</f>
        <v>1014528</v>
      </c>
      <c r="L66" s="177"/>
      <c r="M66" s="208">
        <f>SUM(M36:M65)</f>
        <v>3194</v>
      </c>
      <c r="N66" s="186"/>
      <c r="O66" s="196"/>
    </row>
    <row r="67" spans="1:16" s="27" customFormat="1" ht="19.5" customHeight="1">
      <c r="A67" s="68"/>
      <c r="B67" s="61"/>
      <c r="C67" s="69"/>
      <c r="D67" s="55"/>
      <c r="E67" s="69"/>
      <c r="G67" s="69"/>
      <c r="I67" s="69"/>
      <c r="J67" s="69"/>
      <c r="K67" s="69"/>
      <c r="L67" s="178"/>
      <c r="M67" s="69"/>
      <c r="O67" s="195"/>
    </row>
    <row r="68" spans="1:16" ht="105">
      <c r="A68" s="70"/>
      <c r="B68" s="57"/>
      <c r="C68" s="188" t="s">
        <v>886</v>
      </c>
      <c r="D68" s="189"/>
      <c r="E68" s="188" t="s">
        <v>887</v>
      </c>
      <c r="F68" s="190"/>
      <c r="G68" s="188" t="s">
        <v>381</v>
      </c>
      <c r="H68" s="190"/>
      <c r="I68" s="188" t="s">
        <v>312</v>
      </c>
      <c r="J68" s="191" t="s">
        <v>315</v>
      </c>
      <c r="K68" s="188" t="s">
        <v>313</v>
      </c>
      <c r="L68" s="188"/>
      <c r="M68" s="188" t="s">
        <v>314</v>
      </c>
      <c r="N68" s="181"/>
      <c r="O68" s="192"/>
    </row>
    <row r="69" spans="1:16" s="27" customFormat="1" ht="19.5" customHeight="1">
      <c r="A69" s="70" t="s">
        <v>330</v>
      </c>
      <c r="B69" s="57"/>
      <c r="C69" s="62" t="s">
        <v>397</v>
      </c>
      <c r="D69" s="55"/>
      <c r="E69" s="62" t="s">
        <v>397</v>
      </c>
      <c r="G69" s="62" t="s">
        <v>397</v>
      </c>
      <c r="I69" s="62"/>
      <c r="J69" s="62"/>
      <c r="K69" s="62"/>
      <c r="L69" s="176"/>
      <c r="M69" s="62"/>
      <c r="O69" s="195"/>
      <c r="P69" s="46"/>
    </row>
    <row r="70" spans="1:16" s="27" customFormat="1" ht="19.5" customHeight="1">
      <c r="A70" s="68"/>
      <c r="B70" s="57"/>
      <c r="C70" s="62"/>
      <c r="D70" s="55"/>
      <c r="E70" s="62"/>
      <c r="G70" s="62"/>
      <c r="I70" s="62"/>
      <c r="J70" s="62"/>
      <c r="K70" s="62"/>
      <c r="L70" s="176"/>
      <c r="M70" s="62"/>
      <c r="O70" s="195"/>
      <c r="P70" s="46"/>
    </row>
    <row r="71" spans="1:16" s="27" customFormat="1" ht="19.5" customHeight="1">
      <c r="A71" s="68"/>
      <c r="B71" s="57" t="s">
        <v>320</v>
      </c>
      <c r="C71" s="205">
        <f>C31</f>
        <v>932738</v>
      </c>
      <c r="D71" s="55"/>
      <c r="E71" s="205">
        <f>E31</f>
        <v>1014229</v>
      </c>
      <c r="F71" s="218"/>
      <c r="G71" s="205">
        <f>G31</f>
        <v>1014279</v>
      </c>
      <c r="I71" s="62"/>
      <c r="J71" s="62"/>
      <c r="K71" s="205">
        <f>K31</f>
        <v>1018072</v>
      </c>
      <c r="L71" s="176"/>
      <c r="M71" s="62"/>
      <c r="O71" s="195"/>
      <c r="P71" s="46"/>
    </row>
    <row r="72" spans="1:16" s="27" customFormat="1" ht="19.5" customHeight="1" thickBot="1">
      <c r="A72" s="68"/>
      <c r="B72" s="57" t="s">
        <v>319</v>
      </c>
      <c r="C72" s="219">
        <f>C66</f>
        <v>922743</v>
      </c>
      <c r="D72" s="55"/>
      <c r="E72" s="219">
        <f>E66</f>
        <v>1023269</v>
      </c>
      <c r="F72" s="218"/>
      <c r="G72" s="219">
        <f>G66</f>
        <v>1011334</v>
      </c>
      <c r="I72" s="62"/>
      <c r="J72" s="62"/>
      <c r="K72" s="219">
        <f>K66</f>
        <v>1014528</v>
      </c>
      <c r="L72" s="176"/>
      <c r="M72" s="62"/>
      <c r="O72" s="195"/>
      <c r="P72" s="46"/>
    </row>
    <row r="73" spans="1:16" ht="19.5" customHeight="1" thickBot="1">
      <c r="A73" s="68"/>
      <c r="B73" s="61" t="s">
        <v>321</v>
      </c>
      <c r="C73" s="208">
        <f>C71-C72</f>
        <v>9995</v>
      </c>
      <c r="D73" s="55"/>
      <c r="E73" s="208">
        <f>E71-E72</f>
        <v>-9040</v>
      </c>
      <c r="F73" s="58"/>
      <c r="G73" s="208">
        <f>G71-G72</f>
        <v>2945</v>
      </c>
      <c r="H73" s="185"/>
      <c r="I73" s="19"/>
      <c r="J73" s="19"/>
      <c r="K73" s="208">
        <f>K71-K72</f>
        <v>3544</v>
      </c>
      <c r="L73" s="98"/>
      <c r="M73" s="19"/>
      <c r="N73" s="27"/>
      <c r="O73" s="195"/>
    </row>
    <row r="74" spans="1:16" ht="19.5" customHeight="1" thickBot="1">
      <c r="A74" s="68"/>
      <c r="B74" s="61" t="s">
        <v>261</v>
      </c>
      <c r="C74" s="261">
        <v>39751</v>
      </c>
      <c r="D74" s="55"/>
      <c r="E74" s="261">
        <f>C75</f>
        <v>49746</v>
      </c>
      <c r="F74" s="58"/>
      <c r="G74" s="261">
        <v>49746</v>
      </c>
      <c r="H74" s="185"/>
      <c r="I74" s="98"/>
      <c r="J74" s="98"/>
      <c r="K74" s="261">
        <f>G74</f>
        <v>49746</v>
      </c>
      <c r="L74" s="98"/>
      <c r="M74" s="98"/>
      <c r="N74" s="27"/>
      <c r="O74" s="195"/>
    </row>
    <row r="75" spans="1:16" s="27" customFormat="1" ht="19.5" customHeight="1" thickBot="1">
      <c r="A75" s="68"/>
      <c r="B75" s="61" t="s">
        <v>322</v>
      </c>
      <c r="C75" s="208">
        <f>C73+C74</f>
        <v>49746</v>
      </c>
      <c r="D75" s="55"/>
      <c r="E75" s="208">
        <f>E73+E74</f>
        <v>40706</v>
      </c>
      <c r="F75" s="58"/>
      <c r="G75" s="208">
        <f>G73+G74</f>
        <v>52691</v>
      </c>
      <c r="H75" s="185"/>
      <c r="I75" s="98"/>
      <c r="J75" s="98"/>
      <c r="K75" s="209">
        <f>K73+K74</f>
        <v>53290</v>
      </c>
      <c r="L75" s="98"/>
      <c r="M75" s="98"/>
      <c r="O75" s="195"/>
    </row>
    <row r="76" spans="1:16" s="27" customFormat="1" ht="7.5" customHeight="1" thickBot="1">
      <c r="A76" s="68"/>
      <c r="B76" s="57"/>
      <c r="C76" s="210"/>
      <c r="D76" s="55"/>
      <c r="E76" s="210"/>
      <c r="G76" s="210"/>
      <c r="I76" s="98"/>
      <c r="J76" s="98"/>
      <c r="K76" s="211"/>
      <c r="L76" s="98"/>
      <c r="M76" s="98"/>
      <c r="O76" s="195"/>
    </row>
    <row r="77" spans="1:16" s="27" customFormat="1" ht="19.5" customHeight="1" thickBot="1">
      <c r="A77" s="68"/>
      <c r="B77" s="57" t="s">
        <v>325</v>
      </c>
      <c r="C77" s="264">
        <f>C75/SUM(C16:C20)</f>
        <v>5.9318739551311554E-2</v>
      </c>
      <c r="D77" s="55"/>
      <c r="E77" s="264">
        <f>E75/SUM(E16:E20)</f>
        <v>4.501735732872978E-2</v>
      </c>
      <c r="F77" s="265"/>
      <c r="G77" s="264">
        <f>G75/SUM(G16:G20)</f>
        <v>5.7949385158684162E-2</v>
      </c>
      <c r="I77" s="98"/>
      <c r="J77" s="98"/>
      <c r="K77" s="266">
        <f>K75/SUM(K16:K20)</f>
        <v>5.8492819290227122E-2</v>
      </c>
      <c r="L77" s="98"/>
      <c r="M77" s="98"/>
      <c r="O77" s="212" t="s">
        <v>888</v>
      </c>
    </row>
    <row r="78" spans="1:16" s="27" customFormat="1" ht="19.5" customHeight="1">
      <c r="A78" s="76"/>
      <c r="B78" s="77"/>
      <c r="C78" s="88"/>
      <c r="D78" s="79"/>
      <c r="E78" s="88"/>
      <c r="F78" s="80"/>
      <c r="G78" s="88"/>
      <c r="H78" s="80"/>
      <c r="I78" s="88"/>
      <c r="J78" s="88"/>
      <c r="K78" s="88"/>
      <c r="L78" s="197"/>
      <c r="M78" s="88"/>
      <c r="N78" s="80"/>
      <c r="O78" s="198"/>
    </row>
    <row r="79" spans="1:16" s="27" customFormat="1" ht="31.5" customHeight="1">
      <c r="A79" s="545" t="s">
        <v>239</v>
      </c>
      <c r="B79" s="546"/>
      <c r="C79" s="546"/>
      <c r="D79" s="546"/>
      <c r="E79" s="546"/>
      <c r="F79" s="546"/>
      <c r="G79" s="546"/>
      <c r="H79" s="546"/>
      <c r="I79" s="546"/>
      <c r="J79" s="546"/>
      <c r="K79" s="546"/>
      <c r="L79" s="546"/>
      <c r="M79" s="546"/>
      <c r="N79" s="546"/>
      <c r="O79" s="547"/>
    </row>
    <row r="80" spans="1:16" s="27" customFormat="1" ht="105">
      <c r="A80" s="65" t="str">
        <f>B3</f>
        <v>Green Tree Valley Primary School</v>
      </c>
      <c r="B80" s="61"/>
      <c r="C80" s="188" t="s">
        <v>886</v>
      </c>
      <c r="D80" s="189"/>
      <c r="E80" s="188" t="s">
        <v>887</v>
      </c>
      <c r="F80" s="190"/>
      <c r="G80" s="188" t="s">
        <v>381</v>
      </c>
      <c r="H80" s="190"/>
      <c r="I80" s="188" t="s">
        <v>312</v>
      </c>
      <c r="J80" s="191" t="s">
        <v>315</v>
      </c>
      <c r="K80" s="188" t="s">
        <v>313</v>
      </c>
      <c r="L80" s="188"/>
      <c r="M80" s="188" t="s">
        <v>314</v>
      </c>
      <c r="N80" s="181"/>
      <c r="O80" s="192" t="s">
        <v>768</v>
      </c>
    </row>
    <row r="81" spans="1:16" s="50" customFormat="1" ht="23.25" customHeight="1">
      <c r="A81" s="51"/>
      <c r="B81" s="193"/>
      <c r="C81" s="548" t="s">
        <v>316</v>
      </c>
      <c r="D81" s="548"/>
      <c r="E81" s="548"/>
      <c r="F81" s="548"/>
      <c r="G81" s="548"/>
      <c r="H81" s="548"/>
      <c r="I81" s="548"/>
      <c r="J81" s="548"/>
      <c r="K81" s="548"/>
      <c r="L81" s="548"/>
      <c r="M81" s="548"/>
      <c r="N81" s="182"/>
      <c r="O81" s="194"/>
    </row>
    <row r="82" spans="1:16" s="27" customFormat="1" ht="19.5" customHeight="1">
      <c r="A82" s="64" t="s">
        <v>156</v>
      </c>
      <c r="B82" s="61" t="s">
        <v>194</v>
      </c>
      <c r="C82" s="62" t="s">
        <v>397</v>
      </c>
      <c r="D82" s="55"/>
      <c r="E82" s="62" t="s">
        <v>397</v>
      </c>
      <c r="G82" s="62" t="s">
        <v>397</v>
      </c>
      <c r="I82" s="62" t="s">
        <v>397</v>
      </c>
      <c r="J82" s="62"/>
      <c r="K82" s="62" t="s">
        <v>397</v>
      </c>
      <c r="L82" s="176"/>
      <c r="M82" s="62" t="s">
        <v>397</v>
      </c>
      <c r="O82" s="198"/>
    </row>
    <row r="83" spans="1:16" s="27" customFormat="1" ht="19.5" customHeight="1">
      <c r="A83" s="56" t="s">
        <v>493</v>
      </c>
      <c r="B83" s="57" t="s">
        <v>215</v>
      </c>
      <c r="C83" s="365">
        <v>0</v>
      </c>
      <c r="D83" s="55"/>
      <c r="E83" s="365">
        <v>0</v>
      </c>
      <c r="F83" s="58"/>
      <c r="G83" s="17">
        <v>0</v>
      </c>
      <c r="H83" s="58"/>
      <c r="I83" s="17"/>
      <c r="J83" s="202">
        <f>IF(I83="",0%,I83/K83)</f>
        <v>0</v>
      </c>
      <c r="K83" s="260"/>
      <c r="L83" s="179"/>
      <c r="M83" s="206">
        <f>IF(G83="",(K83-E83),(K83-G83))</f>
        <v>0</v>
      </c>
      <c r="N83" s="58"/>
      <c r="O83" s="207"/>
    </row>
    <row r="84" spans="1:16" s="27" customFormat="1" ht="19.5" customHeight="1" thickBot="1">
      <c r="A84" s="56" t="s">
        <v>494</v>
      </c>
      <c r="B84" s="57" t="s">
        <v>216</v>
      </c>
      <c r="C84" s="365">
        <v>6000</v>
      </c>
      <c r="D84" s="55"/>
      <c r="E84" s="365">
        <v>7000</v>
      </c>
      <c r="F84" s="58"/>
      <c r="G84" s="17">
        <v>8100</v>
      </c>
      <c r="H84" s="58"/>
      <c r="I84" s="17">
        <v>2111</v>
      </c>
      <c r="J84" s="202">
        <f>IF(I84="",0%,I84/K84)</f>
        <v>0.24835294117647058</v>
      </c>
      <c r="K84" s="260">
        <v>8500</v>
      </c>
      <c r="L84" s="179"/>
      <c r="M84" s="206">
        <f>IF(G84="",(K84-E84),(K84-G84))</f>
        <v>400</v>
      </c>
      <c r="N84" s="58"/>
      <c r="O84" s="517" t="s">
        <v>952</v>
      </c>
    </row>
    <row r="85" spans="1:16" s="27" customFormat="1" ht="19.5" customHeight="1" thickBot="1">
      <c r="A85" s="56"/>
      <c r="B85" s="61" t="s">
        <v>196</v>
      </c>
      <c r="C85" s="1">
        <f>C83+C84</f>
        <v>6000</v>
      </c>
      <c r="D85" s="55"/>
      <c r="E85" s="18">
        <f>E83+E84</f>
        <v>7000</v>
      </c>
      <c r="F85" s="58"/>
      <c r="G85" s="18">
        <f>G83+G84</f>
        <v>8100</v>
      </c>
      <c r="H85" s="58"/>
      <c r="I85" s="18">
        <f>I83+I84</f>
        <v>2111</v>
      </c>
      <c r="J85" s="203">
        <f>IF(OR(I85="",I85=0),0%,I85/K85)</f>
        <v>0.24835294117647058</v>
      </c>
      <c r="K85" s="18">
        <f>K83+K84</f>
        <v>8500</v>
      </c>
      <c r="L85" s="98"/>
      <c r="M85" s="208">
        <f>M83+M84</f>
        <v>400</v>
      </c>
      <c r="O85" s="196"/>
    </row>
    <row r="86" spans="1:16" s="27" customFormat="1" ht="19.5" customHeight="1">
      <c r="A86" s="56"/>
      <c r="B86" s="57"/>
      <c r="C86" s="71"/>
      <c r="D86" s="55"/>
      <c r="E86" s="71"/>
      <c r="G86" s="71"/>
      <c r="I86" s="71"/>
      <c r="J86" s="71"/>
      <c r="K86" s="71"/>
      <c r="L86" s="105"/>
      <c r="M86" s="71"/>
      <c r="O86" s="195"/>
    </row>
    <row r="87" spans="1:16" s="27" customFormat="1" ht="19.5" customHeight="1">
      <c r="A87" s="64" t="s">
        <v>156</v>
      </c>
      <c r="B87" s="61" t="s">
        <v>195</v>
      </c>
      <c r="C87" s="62" t="s">
        <v>397</v>
      </c>
      <c r="D87" s="55"/>
      <c r="E87" s="62" t="s">
        <v>397</v>
      </c>
      <c r="G87" s="62" t="s">
        <v>397</v>
      </c>
      <c r="I87" s="62" t="s">
        <v>397</v>
      </c>
      <c r="J87" s="62"/>
      <c r="K87" s="62" t="s">
        <v>397</v>
      </c>
      <c r="L87" s="176"/>
      <c r="M87" s="62" t="s">
        <v>397</v>
      </c>
      <c r="O87" s="198"/>
    </row>
    <row r="88" spans="1:16" s="27" customFormat="1" ht="19.5" customHeight="1">
      <c r="A88" s="56" t="s">
        <v>496</v>
      </c>
      <c r="B88" s="57" t="s">
        <v>217</v>
      </c>
      <c r="C88" s="365">
        <v>3700</v>
      </c>
      <c r="D88" s="55"/>
      <c r="E88" s="365">
        <v>4510</v>
      </c>
      <c r="F88" s="58"/>
      <c r="G88" s="17">
        <v>4510</v>
      </c>
      <c r="H88" s="58"/>
      <c r="I88" s="17">
        <v>1700</v>
      </c>
      <c r="J88" s="202">
        <f>IF(I88="",0%,I88/K88)</f>
        <v>0.35416666666666669</v>
      </c>
      <c r="K88" s="260">
        <v>4800</v>
      </c>
      <c r="L88" s="179"/>
      <c r="M88" s="206">
        <f>IF(G88="",(K88-E88),(K88-G88))</f>
        <v>290</v>
      </c>
      <c r="N88" s="58"/>
      <c r="O88" s="517" t="s">
        <v>953</v>
      </c>
    </row>
    <row r="89" spans="1:16" s="27" customFormat="1" ht="19.5" customHeight="1" thickBot="1">
      <c r="A89" s="56" t="s">
        <v>497</v>
      </c>
      <c r="B89" s="57" t="s">
        <v>218</v>
      </c>
      <c r="C89" s="365">
        <v>1585</v>
      </c>
      <c r="D89" s="55"/>
      <c r="E89" s="365">
        <v>2100</v>
      </c>
      <c r="F89" s="58"/>
      <c r="G89" s="17">
        <v>2100</v>
      </c>
      <c r="H89" s="58"/>
      <c r="I89" s="17">
        <v>485.47</v>
      </c>
      <c r="J89" s="202">
        <f>IF(I89="",0%,I89/K89)</f>
        <v>0.23117619047619048</v>
      </c>
      <c r="K89" s="260">
        <v>2100</v>
      </c>
      <c r="L89" s="179"/>
      <c r="M89" s="206">
        <f>IF(G89="",(K89-E89),(K89-G89))</f>
        <v>0</v>
      </c>
      <c r="N89" s="58"/>
      <c r="O89" s="207"/>
    </row>
    <row r="90" spans="1:16" s="27" customFormat="1" ht="19.5" customHeight="1" thickBot="1">
      <c r="A90" s="68"/>
      <c r="B90" s="61" t="s">
        <v>324</v>
      </c>
      <c r="C90" s="1">
        <f>C88+C89</f>
        <v>5285</v>
      </c>
      <c r="D90" s="55"/>
      <c r="E90" s="18">
        <f>E88+E89</f>
        <v>6610</v>
      </c>
      <c r="F90" s="58"/>
      <c r="G90" s="18">
        <f>G88+G89</f>
        <v>6610</v>
      </c>
      <c r="H90" s="58"/>
      <c r="I90" s="18">
        <f>I88+I89</f>
        <v>2185.4700000000003</v>
      </c>
      <c r="J90" s="203">
        <f>IF(OR(I90="",I90=0),0%,I90/K90)</f>
        <v>0.3167347826086957</v>
      </c>
      <c r="K90" s="18">
        <f>K88+K89</f>
        <v>6900</v>
      </c>
      <c r="L90" s="98"/>
      <c r="M90" s="208">
        <f>M88+M89</f>
        <v>290</v>
      </c>
      <c r="O90" s="196"/>
    </row>
    <row r="91" spans="1:16" s="27" customFormat="1" ht="19.5" customHeight="1">
      <c r="A91" s="68"/>
      <c r="B91" s="57"/>
      <c r="C91" s="71"/>
      <c r="D91" s="55"/>
      <c r="E91" s="71"/>
      <c r="G91" s="71"/>
      <c r="I91" s="71"/>
      <c r="J91" s="71"/>
      <c r="K91" s="71"/>
      <c r="L91" s="105"/>
      <c r="M91" s="71"/>
      <c r="O91" s="195"/>
    </row>
    <row r="92" spans="1:16" ht="19.5" customHeight="1">
      <c r="A92" s="70" t="s">
        <v>331</v>
      </c>
      <c r="B92" s="57"/>
      <c r="C92" s="71"/>
      <c r="D92" s="55"/>
      <c r="E92" s="71"/>
      <c r="F92" s="27"/>
      <c r="G92" s="71"/>
      <c r="H92" s="27"/>
      <c r="I92" s="71"/>
      <c r="J92" s="71"/>
      <c r="K92" s="71"/>
      <c r="L92" s="105"/>
      <c r="M92" s="71"/>
      <c r="N92" s="27"/>
      <c r="O92" s="195"/>
    </row>
    <row r="93" spans="1:16" s="27" customFormat="1" ht="19.5" customHeight="1">
      <c r="A93" s="68"/>
      <c r="B93" s="57"/>
      <c r="C93" s="62" t="s">
        <v>397</v>
      </c>
      <c r="D93" s="55"/>
      <c r="E93" s="62" t="s">
        <v>397</v>
      </c>
      <c r="G93" s="62" t="s">
        <v>397</v>
      </c>
      <c r="I93" s="176"/>
      <c r="J93" s="62"/>
      <c r="K93" s="62" t="s">
        <v>397</v>
      </c>
      <c r="L93" s="176"/>
      <c r="M93" s="62"/>
      <c r="O93" s="195"/>
      <c r="P93" s="46"/>
    </row>
    <row r="94" spans="1:16" s="27" customFormat="1" ht="19.5" customHeight="1">
      <c r="A94" s="68"/>
      <c r="B94" s="57" t="s">
        <v>320</v>
      </c>
      <c r="C94" s="205">
        <f>C85</f>
        <v>6000</v>
      </c>
      <c r="D94" s="55"/>
      <c r="E94" s="205">
        <f>E85</f>
        <v>7000</v>
      </c>
      <c r="F94" s="218"/>
      <c r="G94" s="205">
        <f>G85</f>
        <v>8100</v>
      </c>
      <c r="I94" s="176"/>
      <c r="J94" s="62"/>
      <c r="K94" s="205">
        <f>K85</f>
        <v>8500</v>
      </c>
      <c r="L94" s="176"/>
      <c r="M94" s="62"/>
      <c r="O94" s="195"/>
      <c r="P94" s="46"/>
    </row>
    <row r="95" spans="1:16" s="27" customFormat="1" ht="19.5" customHeight="1" thickBot="1">
      <c r="A95" s="68"/>
      <c r="B95" s="57" t="s">
        <v>319</v>
      </c>
      <c r="C95" s="219">
        <f>C90</f>
        <v>5285</v>
      </c>
      <c r="D95" s="55"/>
      <c r="E95" s="219">
        <f>E90</f>
        <v>6610</v>
      </c>
      <c r="F95" s="218"/>
      <c r="G95" s="219">
        <f>G90</f>
        <v>6610</v>
      </c>
      <c r="I95" s="176"/>
      <c r="J95" s="62"/>
      <c r="K95" s="219">
        <f>K90</f>
        <v>6900</v>
      </c>
      <c r="L95" s="176"/>
      <c r="M95" s="62"/>
      <c r="O95" s="195"/>
      <c r="P95" s="46"/>
    </row>
    <row r="96" spans="1:16" ht="19.5" customHeight="1" thickBot="1">
      <c r="A96" s="68"/>
      <c r="B96" s="57" t="s">
        <v>321</v>
      </c>
      <c r="C96" s="208">
        <f>C94-C95</f>
        <v>715</v>
      </c>
      <c r="D96" s="55"/>
      <c r="E96" s="208">
        <f>E94-E95</f>
        <v>390</v>
      </c>
      <c r="F96" s="58"/>
      <c r="G96" s="208">
        <f>G94-G95</f>
        <v>1490</v>
      </c>
      <c r="H96" s="185"/>
      <c r="I96" s="98"/>
      <c r="J96" s="19"/>
      <c r="K96" s="208">
        <f>K94-K95</f>
        <v>1600</v>
      </c>
      <c r="L96" s="98"/>
      <c r="M96" s="19"/>
      <c r="N96" s="27"/>
      <c r="O96" s="195"/>
    </row>
    <row r="97" spans="1:15" ht="19.5" customHeight="1" thickBot="1">
      <c r="A97" s="68"/>
      <c r="B97" s="57" t="s">
        <v>262</v>
      </c>
      <c r="C97" s="261">
        <v>1600</v>
      </c>
      <c r="D97" s="55"/>
      <c r="E97" s="261">
        <f>C98</f>
        <v>2315</v>
      </c>
      <c r="F97" s="58"/>
      <c r="G97" s="261">
        <v>2315</v>
      </c>
      <c r="H97" s="185"/>
      <c r="I97" s="98"/>
      <c r="J97" s="98"/>
      <c r="K97" s="261">
        <f>G97</f>
        <v>2315</v>
      </c>
      <c r="L97" s="98"/>
      <c r="M97" s="98"/>
      <c r="N97" s="27"/>
      <c r="O97" s="195"/>
    </row>
    <row r="98" spans="1:15" s="27" customFormat="1" ht="19.5" customHeight="1" thickBot="1">
      <c r="A98" s="56"/>
      <c r="B98" s="57" t="s">
        <v>323</v>
      </c>
      <c r="C98" s="208">
        <f>C96+C97</f>
        <v>2315</v>
      </c>
      <c r="D98" s="55"/>
      <c r="E98" s="208">
        <f>E96+E97</f>
        <v>2705</v>
      </c>
      <c r="F98" s="58"/>
      <c r="G98" s="208">
        <f>G96+G97</f>
        <v>3805</v>
      </c>
      <c r="H98" s="185"/>
      <c r="I98" s="98"/>
      <c r="J98" s="98"/>
      <c r="K98" s="209">
        <f>K96+K97</f>
        <v>3915</v>
      </c>
      <c r="L98" s="98"/>
      <c r="M98" s="98"/>
      <c r="O98" s="195"/>
    </row>
    <row r="99" spans="1:15" s="27" customFormat="1" ht="19.5" customHeight="1" thickBot="1">
      <c r="A99" s="56"/>
      <c r="B99" s="57"/>
      <c r="C99" s="72"/>
      <c r="D99" s="55"/>
      <c r="E99" s="72"/>
      <c r="G99" s="72"/>
      <c r="I99" s="72"/>
      <c r="J99" s="72"/>
      <c r="K99" s="72"/>
      <c r="L99" s="72"/>
      <c r="M99" s="72"/>
      <c r="O99" s="195"/>
    </row>
    <row r="100" spans="1:15" s="27" customFormat="1" ht="27.75" customHeight="1" thickBot="1">
      <c r="A100" s="220" t="s">
        <v>333</v>
      </c>
      <c r="B100" s="221"/>
      <c r="C100" s="222" t="s">
        <v>397</v>
      </c>
      <c r="D100" s="223"/>
      <c r="E100" s="222" t="s">
        <v>397</v>
      </c>
      <c r="F100" s="224"/>
      <c r="G100" s="222" t="s">
        <v>397</v>
      </c>
      <c r="H100" s="224"/>
      <c r="I100" s="222"/>
      <c r="J100" s="222"/>
      <c r="K100" s="222" t="s">
        <v>397</v>
      </c>
      <c r="L100" s="225"/>
      <c r="M100" s="222"/>
      <c r="N100" s="224"/>
      <c r="O100" s="226"/>
    </row>
    <row r="101" spans="1:15" s="27" customFormat="1" ht="19.5" customHeight="1" thickBot="1">
      <c r="A101" s="227" t="s">
        <v>465</v>
      </c>
      <c r="B101" s="57" t="s">
        <v>186</v>
      </c>
      <c r="C101" s="261">
        <v>0</v>
      </c>
      <c r="D101" s="55"/>
      <c r="E101" s="261">
        <v>0</v>
      </c>
      <c r="F101" s="58"/>
      <c r="G101" s="18">
        <v>0</v>
      </c>
      <c r="H101" s="185"/>
      <c r="I101" s="98"/>
      <c r="J101" s="98"/>
      <c r="K101" s="281"/>
      <c r="L101" s="98"/>
      <c r="M101" s="98"/>
      <c r="O101" s="228"/>
    </row>
    <row r="102" spans="1:15" s="27" customFormat="1" ht="19.5" customHeight="1" thickBot="1">
      <c r="A102" s="227" t="s">
        <v>466</v>
      </c>
      <c r="B102" s="57" t="s">
        <v>187</v>
      </c>
      <c r="C102" s="261">
        <f>$C$75</f>
        <v>49746</v>
      </c>
      <c r="D102" s="55"/>
      <c r="E102" s="261">
        <f>E75</f>
        <v>40706</v>
      </c>
      <c r="F102" s="58"/>
      <c r="G102" s="18">
        <f>G75</f>
        <v>52691</v>
      </c>
      <c r="H102" s="185"/>
      <c r="I102" s="98"/>
      <c r="J102" s="98"/>
      <c r="K102" s="18">
        <f>K75-K101</f>
        <v>53290</v>
      </c>
      <c r="L102" s="98"/>
      <c r="M102" s="98"/>
      <c r="O102" s="228"/>
    </row>
    <row r="103" spans="1:15" s="27" customFormat="1" ht="19.5" customHeight="1" thickBot="1">
      <c r="A103" s="227" t="s">
        <v>498</v>
      </c>
      <c r="B103" s="57" t="s">
        <v>197</v>
      </c>
      <c r="C103" s="261">
        <f>C98</f>
        <v>2315</v>
      </c>
      <c r="D103" s="55"/>
      <c r="E103" s="261">
        <f>E98</f>
        <v>2705</v>
      </c>
      <c r="F103" s="58"/>
      <c r="G103" s="261">
        <f>G98</f>
        <v>3805</v>
      </c>
      <c r="H103" s="185"/>
      <c r="I103" s="98"/>
      <c r="J103" s="98"/>
      <c r="K103" s="261">
        <f>K98</f>
        <v>3915</v>
      </c>
      <c r="L103" s="98"/>
      <c r="M103" s="98"/>
      <c r="O103" s="228"/>
    </row>
    <row r="104" spans="1:15" s="27" customFormat="1" ht="18.75" thickBot="1">
      <c r="A104" s="229" t="s">
        <v>332</v>
      </c>
      <c r="B104" s="73"/>
      <c r="C104" s="204">
        <f>SUM(C101:C103)</f>
        <v>52061</v>
      </c>
      <c r="D104" s="73"/>
      <c r="E104" s="204">
        <f>SUM(E101:E103)</f>
        <v>43411</v>
      </c>
      <c r="F104" s="74"/>
      <c r="G104" s="204">
        <f>SUM(G101:G103)</f>
        <v>56496</v>
      </c>
      <c r="H104" s="213"/>
      <c r="I104" s="75"/>
      <c r="J104" s="75"/>
      <c r="K104" s="261">
        <f>SUM(K101:K103)</f>
        <v>57205</v>
      </c>
      <c r="L104" s="75"/>
      <c r="M104" s="75"/>
      <c r="O104" s="228"/>
    </row>
    <row r="105" spans="1:15" s="27" customFormat="1" ht="7.5" customHeight="1" thickBot="1">
      <c r="A105" s="229"/>
      <c r="B105" s="73"/>
      <c r="C105" s="97"/>
      <c r="D105" s="73"/>
      <c r="E105" s="75"/>
      <c r="F105" s="73"/>
      <c r="G105" s="75"/>
      <c r="H105" s="73"/>
      <c r="I105" s="75"/>
      <c r="J105" s="75"/>
      <c r="K105" s="75"/>
      <c r="L105" s="75"/>
      <c r="M105" s="75"/>
      <c r="O105" s="228"/>
    </row>
    <row r="106" spans="1:15" s="27" customFormat="1" ht="19.5" customHeight="1" thickBot="1">
      <c r="A106" s="230"/>
      <c r="B106" s="57" t="s">
        <v>326</v>
      </c>
      <c r="C106" s="264">
        <f>C104/SUM(C16:C20)</f>
        <v>6.2079220435428593E-2</v>
      </c>
      <c r="D106" s="55"/>
      <c r="E106" s="264">
        <f>E104/SUM(E16:E20)</f>
        <v>4.8008856163648812E-2</v>
      </c>
      <c r="G106" s="264">
        <f>G104/SUM(G16:G20)</f>
        <v>6.2134111402801624E-2</v>
      </c>
      <c r="I106" s="98"/>
      <c r="J106" s="98"/>
      <c r="K106" s="266">
        <f>K104/SUM(K16:K20)</f>
        <v>6.2790049305637877E-2</v>
      </c>
      <c r="L106" s="98"/>
      <c r="M106" s="98"/>
      <c r="O106" s="231" t="s">
        <v>888</v>
      </c>
    </row>
    <row r="107" spans="1:15" s="27" customFormat="1" ht="19.5" customHeight="1">
      <c r="A107" s="230"/>
      <c r="B107" s="57"/>
      <c r="C107" s="239"/>
      <c r="D107" s="55"/>
      <c r="E107" s="239"/>
      <c r="G107" s="239"/>
      <c r="I107" s="98"/>
      <c r="J107" s="98"/>
      <c r="K107" s="240"/>
      <c r="L107" s="98"/>
      <c r="M107" s="98"/>
      <c r="O107" s="231"/>
    </row>
    <row r="108" spans="1:15" s="27" customFormat="1" ht="19.5" customHeight="1">
      <c r="A108" s="230"/>
      <c r="B108" s="57" t="s">
        <v>810</v>
      </c>
      <c r="C108" s="239"/>
      <c r="D108" s="55"/>
      <c r="E108" s="239"/>
      <c r="G108" s="239"/>
      <c r="I108" s="98"/>
      <c r="J108" s="98"/>
      <c r="K108" s="241">
        <f>K104-E104</f>
        <v>13794</v>
      </c>
      <c r="L108" s="98"/>
      <c r="M108" s="98"/>
      <c r="O108" s="231"/>
    </row>
    <row r="109" spans="1:15" s="27" customFormat="1" ht="19.5" customHeight="1">
      <c r="A109" s="230"/>
      <c r="B109" s="57" t="s">
        <v>390</v>
      </c>
      <c r="C109" s="239"/>
      <c r="D109" s="55"/>
      <c r="E109" s="239"/>
      <c r="G109" s="239"/>
      <c r="I109" s="98"/>
      <c r="J109" s="98"/>
      <c r="K109" s="282">
        <f>K108/SUM(E16:E20)</f>
        <v>1.5254985186274717E-2</v>
      </c>
      <c r="L109" s="98"/>
      <c r="M109" s="98"/>
      <c r="O109" s="231"/>
    </row>
    <row r="110" spans="1:15" s="27" customFormat="1" ht="7.5" customHeight="1" thickBot="1">
      <c r="A110" s="232"/>
      <c r="B110" s="233"/>
      <c r="C110" s="234"/>
      <c r="D110" s="235"/>
      <c r="E110" s="234"/>
      <c r="F110" s="236"/>
      <c r="G110" s="237"/>
      <c r="H110" s="236"/>
      <c r="I110" s="237"/>
      <c r="J110" s="237"/>
      <c r="K110" s="234"/>
      <c r="L110" s="234"/>
      <c r="M110" s="237"/>
      <c r="N110" s="236"/>
      <c r="O110" s="238"/>
    </row>
    <row r="111" spans="1:15" s="27" customFormat="1" ht="30.75" customHeight="1">
      <c r="A111" s="549" t="s">
        <v>240</v>
      </c>
      <c r="B111" s="550"/>
      <c r="C111" s="550"/>
      <c r="D111" s="550"/>
      <c r="E111" s="550"/>
      <c r="F111" s="550"/>
      <c r="G111" s="550"/>
      <c r="H111" s="550"/>
      <c r="I111" s="550"/>
      <c r="J111" s="550"/>
      <c r="K111" s="550"/>
      <c r="L111" s="550"/>
      <c r="M111" s="550"/>
      <c r="N111" s="550"/>
      <c r="O111" s="551"/>
    </row>
    <row r="112" spans="1:15" s="27" customFormat="1" ht="105">
      <c r="A112" s="65" t="str">
        <f>B3</f>
        <v>Green Tree Valley Primary School</v>
      </c>
      <c r="B112" s="61"/>
      <c r="C112" s="188" t="s">
        <v>886</v>
      </c>
      <c r="D112" s="189"/>
      <c r="E112" s="188" t="s">
        <v>887</v>
      </c>
      <c r="F112" s="190"/>
      <c r="G112" s="188" t="s">
        <v>381</v>
      </c>
      <c r="H112" s="190"/>
      <c r="I112" s="188" t="s">
        <v>312</v>
      </c>
      <c r="J112" s="191" t="s">
        <v>315</v>
      </c>
      <c r="K112" s="188" t="s">
        <v>313</v>
      </c>
      <c r="L112" s="188"/>
      <c r="M112" s="188" t="s">
        <v>314</v>
      </c>
      <c r="N112" s="181"/>
      <c r="O112" s="192" t="s">
        <v>768</v>
      </c>
    </row>
    <row r="113" spans="1:15" s="50" customFormat="1" ht="23.25" customHeight="1">
      <c r="A113" s="51"/>
      <c r="B113" s="193"/>
      <c r="C113" s="548" t="s">
        <v>316</v>
      </c>
      <c r="D113" s="548"/>
      <c r="E113" s="548"/>
      <c r="F113" s="548"/>
      <c r="G113" s="548"/>
      <c r="H113" s="548"/>
      <c r="I113" s="548"/>
      <c r="J113" s="548"/>
      <c r="K113" s="548"/>
      <c r="L113" s="548"/>
      <c r="M113" s="548"/>
      <c r="N113" s="182"/>
      <c r="O113" s="194"/>
    </row>
    <row r="114" spans="1:15" s="27" customFormat="1" ht="19.5" customHeight="1">
      <c r="A114" s="70" t="s">
        <v>467</v>
      </c>
      <c r="B114" s="81"/>
      <c r="C114" s="62" t="s">
        <v>397</v>
      </c>
      <c r="E114" s="62" t="s">
        <v>397</v>
      </c>
      <c r="G114" s="62" t="s">
        <v>397</v>
      </c>
      <c r="I114" s="62" t="s">
        <v>397</v>
      </c>
      <c r="J114" s="62"/>
      <c r="K114" s="62" t="s">
        <v>397</v>
      </c>
      <c r="L114" s="176"/>
      <c r="M114" s="62" t="s">
        <v>397</v>
      </c>
      <c r="O114" s="198"/>
    </row>
    <row r="115" spans="1:15" s="27" customFormat="1" ht="19.5" customHeight="1">
      <c r="A115" s="82" t="s">
        <v>468</v>
      </c>
      <c r="B115" s="81" t="s">
        <v>327</v>
      </c>
      <c r="C115" s="365">
        <v>7560</v>
      </c>
      <c r="D115" s="55"/>
      <c r="E115" s="365">
        <v>7740</v>
      </c>
      <c r="F115" s="58"/>
      <c r="G115" s="17">
        <v>7740</v>
      </c>
      <c r="H115" s="58"/>
      <c r="I115" s="17">
        <v>7740</v>
      </c>
      <c r="J115" s="202">
        <f>IF(I115="",0%,I115/K115)</f>
        <v>1</v>
      </c>
      <c r="K115" s="17">
        <v>7740</v>
      </c>
      <c r="L115" s="179"/>
      <c r="M115" s="206">
        <f>IF(G115="",(K115-E115),(K115-G115))</f>
        <v>0</v>
      </c>
      <c r="N115" s="58"/>
      <c r="O115" s="517" t="s">
        <v>956</v>
      </c>
    </row>
    <row r="116" spans="1:15" s="27" customFormat="1" ht="19.5" customHeight="1">
      <c r="A116" s="82" t="s">
        <v>469</v>
      </c>
      <c r="B116" s="81" t="s">
        <v>514</v>
      </c>
      <c r="C116" s="365">
        <v>0</v>
      </c>
      <c r="D116" s="55"/>
      <c r="E116" s="365">
        <v>0</v>
      </c>
      <c r="F116" s="58"/>
      <c r="G116" s="17"/>
      <c r="H116" s="58"/>
      <c r="I116" s="17"/>
      <c r="J116" s="202">
        <f>IF(I116="",0%,I116/K116)</f>
        <v>0</v>
      </c>
      <c r="K116" s="17"/>
      <c r="L116" s="179"/>
      <c r="M116" s="206">
        <f>IF(G116="",(K116-E116),(K116-G116))</f>
        <v>0</v>
      </c>
      <c r="N116" s="58"/>
      <c r="O116" s="207"/>
    </row>
    <row r="117" spans="1:15" s="27" customFormat="1" ht="32.25" customHeight="1" thickBot="1">
      <c r="A117" s="82" t="s">
        <v>470</v>
      </c>
      <c r="B117" s="81" t="s">
        <v>513</v>
      </c>
      <c r="C117" s="365">
        <v>0</v>
      </c>
      <c r="D117" s="55"/>
      <c r="E117" s="365">
        <v>6000</v>
      </c>
      <c r="F117" s="58"/>
      <c r="G117" s="17">
        <v>6000</v>
      </c>
      <c r="H117" s="58"/>
      <c r="I117" s="17">
        <v>0</v>
      </c>
      <c r="J117" s="202">
        <f>IF(I117="",0%,I117/K117)</f>
        <v>0</v>
      </c>
      <c r="K117" s="260">
        <v>6000</v>
      </c>
      <c r="L117" s="179"/>
      <c r="M117" s="280">
        <f>IF(G117="",(K117-E117),(K117-G117))</f>
        <v>0</v>
      </c>
      <c r="N117" s="58"/>
      <c r="O117" s="518" t="s">
        <v>954</v>
      </c>
    </row>
    <row r="118" spans="1:15" s="63" customFormat="1" ht="19.5" customHeight="1" thickBot="1">
      <c r="A118" s="83"/>
      <c r="B118" s="84" t="s">
        <v>471</v>
      </c>
      <c r="C118" s="1">
        <f>SUM(C115:C117)</f>
        <v>7560</v>
      </c>
      <c r="D118" s="66"/>
      <c r="E118" s="1">
        <f>SUM(E115:E117)</f>
        <v>13740</v>
      </c>
      <c r="F118" s="85"/>
      <c r="G118" s="1">
        <f>SUM(G115:G117)</f>
        <v>13740</v>
      </c>
      <c r="H118" s="85"/>
      <c r="I118" s="1">
        <f>SUM(I115:I117)</f>
        <v>7740</v>
      </c>
      <c r="J118" s="203">
        <f>IF(OR(I118="",I118=0),0%,I118/K118)</f>
        <v>0.5633187772925764</v>
      </c>
      <c r="K118" s="1">
        <f>SUM(K115:K117)</f>
        <v>13740</v>
      </c>
      <c r="L118" s="98"/>
      <c r="M118" s="208">
        <f>SUM(M115:M117)</f>
        <v>0</v>
      </c>
      <c r="O118" s="216"/>
    </row>
    <row r="119" spans="1:15" s="27" customFormat="1" ht="19.5" customHeight="1">
      <c r="A119" s="82"/>
      <c r="B119" s="81"/>
      <c r="C119" s="71"/>
      <c r="D119" s="55"/>
      <c r="E119" s="71"/>
      <c r="G119" s="71"/>
      <c r="I119" s="71"/>
      <c r="J119" s="71"/>
      <c r="K119" s="71"/>
      <c r="L119" s="105"/>
      <c r="M119" s="71"/>
      <c r="O119" s="195"/>
    </row>
    <row r="120" spans="1:15" s="27" customFormat="1" ht="19.5" customHeight="1">
      <c r="A120" s="70" t="s">
        <v>472</v>
      </c>
      <c r="B120" s="81"/>
      <c r="C120" s="62" t="s">
        <v>397</v>
      </c>
      <c r="E120" s="62" t="s">
        <v>397</v>
      </c>
      <c r="G120" s="62" t="s">
        <v>397</v>
      </c>
      <c r="I120" s="62" t="s">
        <v>397</v>
      </c>
      <c r="J120" s="62"/>
      <c r="K120" s="62" t="s">
        <v>397</v>
      </c>
      <c r="L120" s="176"/>
      <c r="M120" s="62" t="s">
        <v>397</v>
      </c>
      <c r="O120" s="198"/>
    </row>
    <row r="121" spans="1:15" s="27" customFormat="1" ht="19.5" customHeight="1">
      <c r="A121" s="82" t="s">
        <v>473</v>
      </c>
      <c r="B121" s="81" t="s">
        <v>474</v>
      </c>
      <c r="C121" s="365">
        <v>0</v>
      </c>
      <c r="D121" s="55"/>
      <c r="E121" s="365">
        <v>0</v>
      </c>
      <c r="F121" s="58"/>
      <c r="G121" s="17"/>
      <c r="H121" s="58"/>
      <c r="I121" s="17"/>
      <c r="J121" s="202">
        <f>IF(I121="",0%,I121/K121)</f>
        <v>0</v>
      </c>
      <c r="K121" s="17"/>
      <c r="L121" s="179"/>
      <c r="M121" s="206">
        <f>IF(G121="",(K121-E121),(K121-G121))</f>
        <v>0</v>
      </c>
      <c r="N121" s="58"/>
      <c r="O121" s="207"/>
    </row>
    <row r="122" spans="1:15" s="27" customFormat="1" ht="16.5" customHeight="1">
      <c r="A122" s="82" t="s">
        <v>475</v>
      </c>
      <c r="B122" s="81" t="s">
        <v>476</v>
      </c>
      <c r="C122" s="365">
        <v>0</v>
      </c>
      <c r="D122" s="55"/>
      <c r="E122" s="365">
        <v>27400</v>
      </c>
      <c r="F122" s="58"/>
      <c r="G122" s="17">
        <v>27400</v>
      </c>
      <c r="H122" s="58"/>
      <c r="I122" s="17">
        <v>0</v>
      </c>
      <c r="J122" s="202">
        <f>IF(I122="",0%,I122/K122)</f>
        <v>0</v>
      </c>
      <c r="K122" s="17">
        <v>27400</v>
      </c>
      <c r="L122" s="179"/>
      <c r="M122" s="206">
        <f>IF(G122="",(K122-E122),(K122-G122))</f>
        <v>0</v>
      </c>
      <c r="N122" s="58"/>
      <c r="O122" s="518" t="s">
        <v>955</v>
      </c>
    </row>
    <row r="123" spans="1:15" s="27" customFormat="1" ht="19.5" customHeight="1">
      <c r="A123" s="82" t="s">
        <v>477</v>
      </c>
      <c r="B123" s="81" t="s">
        <v>478</v>
      </c>
      <c r="C123" s="365">
        <v>0</v>
      </c>
      <c r="D123" s="55"/>
      <c r="E123" s="365">
        <v>0</v>
      </c>
      <c r="F123" s="58"/>
      <c r="G123" s="17"/>
      <c r="H123" s="58"/>
      <c r="I123" s="17"/>
      <c r="J123" s="202">
        <f>IF(I123="",0%,I123/K123)</f>
        <v>0</v>
      </c>
      <c r="K123" s="17"/>
      <c r="L123" s="179"/>
      <c r="M123" s="206">
        <f>IF(G123="",(K123-E123),(K123-G123))</f>
        <v>0</v>
      </c>
      <c r="N123" s="58"/>
      <c r="O123" s="207"/>
    </row>
    <row r="124" spans="1:15" s="27" customFormat="1" ht="19.5" customHeight="1" thickBot="1">
      <c r="A124" s="82" t="s">
        <v>479</v>
      </c>
      <c r="B124" s="81" t="s">
        <v>515</v>
      </c>
      <c r="C124" s="365">
        <v>0</v>
      </c>
      <c r="D124" s="55"/>
      <c r="E124" s="365">
        <v>0</v>
      </c>
      <c r="F124" s="58"/>
      <c r="G124" s="17"/>
      <c r="H124" s="58"/>
      <c r="I124" s="17"/>
      <c r="J124" s="202">
        <f>IF(I124="",0%,I124/K124)</f>
        <v>0</v>
      </c>
      <c r="K124" s="17"/>
      <c r="L124" s="179"/>
      <c r="M124" s="206">
        <f>IF(G124="",(K124-E124),(K124-G124))</f>
        <v>0</v>
      </c>
      <c r="N124" s="58"/>
      <c r="O124" s="207"/>
    </row>
    <row r="125" spans="1:15" s="27" customFormat="1" ht="19.5" customHeight="1" thickBot="1">
      <c r="A125" s="82"/>
      <c r="B125" s="84" t="s">
        <v>480</v>
      </c>
      <c r="C125" s="1">
        <f>SUM(C121:C124)</f>
        <v>0</v>
      </c>
      <c r="D125" s="55"/>
      <c r="E125" s="1">
        <f>SUM(E121:E124)</f>
        <v>27400</v>
      </c>
      <c r="F125" s="58"/>
      <c r="G125" s="1">
        <f>SUM(G121:G124)</f>
        <v>27400</v>
      </c>
      <c r="H125" s="58"/>
      <c r="I125" s="1">
        <f>SUM(I121:I124)</f>
        <v>0</v>
      </c>
      <c r="J125" s="203">
        <f>IF(OR(I125="",I125=0),0%,I125/K125)</f>
        <v>0</v>
      </c>
      <c r="K125" s="1">
        <f>SUM(K121:K124)</f>
        <v>27400</v>
      </c>
      <c r="L125" s="98"/>
      <c r="M125" s="208">
        <f>SUM(M121:M124)</f>
        <v>0</v>
      </c>
      <c r="N125" s="185"/>
      <c r="O125" s="196"/>
    </row>
    <row r="126" spans="1:15" s="27" customFormat="1" ht="19.5" customHeight="1" thickBot="1">
      <c r="A126" s="82"/>
      <c r="B126" s="84"/>
      <c r="C126" s="6"/>
      <c r="D126" s="55"/>
      <c r="E126" s="6"/>
      <c r="G126" s="6"/>
      <c r="I126" s="6"/>
      <c r="J126" s="6"/>
      <c r="K126" s="6"/>
      <c r="L126" s="72"/>
      <c r="M126" s="6"/>
      <c r="O126" s="195"/>
    </row>
    <row r="127" spans="1:15" s="27" customFormat="1" ht="19.5" customHeight="1" thickBot="1">
      <c r="A127" s="82"/>
      <c r="B127" s="81" t="s">
        <v>481</v>
      </c>
      <c r="C127" s="208">
        <f>C118-C125</f>
        <v>7560</v>
      </c>
      <c r="D127" s="55"/>
      <c r="E127" s="208">
        <f>E118-E125</f>
        <v>-13660</v>
      </c>
      <c r="F127" s="58"/>
      <c r="G127" s="208">
        <f>G118-G125</f>
        <v>-13660</v>
      </c>
      <c r="H127" s="185"/>
      <c r="I127" s="215"/>
      <c r="J127" s="214"/>
      <c r="K127" s="208">
        <f>K118-K125</f>
        <v>-13660</v>
      </c>
      <c r="L127" s="215"/>
      <c r="M127" s="214"/>
      <c r="O127" s="195"/>
    </row>
    <row r="128" spans="1:15" s="27" customFormat="1" ht="19.5" customHeight="1" thickBot="1">
      <c r="A128" s="82"/>
      <c r="B128" s="81" t="s">
        <v>328</v>
      </c>
      <c r="C128" s="439">
        <v>6100</v>
      </c>
      <c r="D128" s="55"/>
      <c r="E128" s="439">
        <f>C129</f>
        <v>13660</v>
      </c>
      <c r="F128" s="58"/>
      <c r="G128" s="439">
        <v>13660</v>
      </c>
      <c r="H128" s="185"/>
      <c r="I128" s="215"/>
      <c r="J128" s="214"/>
      <c r="K128" s="439">
        <f>G128</f>
        <v>13660</v>
      </c>
      <c r="L128" s="215"/>
      <c r="M128" s="214"/>
      <c r="O128" s="195"/>
    </row>
    <row r="129" spans="1:15" s="27" customFormat="1" ht="19.5" customHeight="1" thickBot="1">
      <c r="A129" s="82"/>
      <c r="B129" s="61" t="s">
        <v>329</v>
      </c>
      <c r="C129" s="208">
        <f>C127+C128</f>
        <v>13660</v>
      </c>
      <c r="D129" s="55"/>
      <c r="E129" s="208">
        <f>E127+E128</f>
        <v>0</v>
      </c>
      <c r="F129" s="58"/>
      <c r="G129" s="208">
        <f>G127+G128</f>
        <v>0</v>
      </c>
      <c r="H129" s="185"/>
      <c r="I129" s="98"/>
      <c r="J129" s="19"/>
      <c r="K129" s="208">
        <f>K127+K128</f>
        <v>0</v>
      </c>
      <c r="L129" s="98"/>
      <c r="M129" s="19"/>
      <c r="O129" s="195"/>
    </row>
    <row r="130" spans="1:15" ht="19.5" customHeight="1">
      <c r="A130" s="87"/>
      <c r="B130" s="217"/>
      <c r="C130" s="7"/>
      <c r="D130" s="79"/>
      <c r="E130" s="7"/>
      <c r="F130" s="80"/>
      <c r="G130" s="7"/>
      <c r="H130" s="80"/>
      <c r="I130" s="7"/>
      <c r="J130" s="7"/>
      <c r="K130" s="7"/>
      <c r="L130" s="78"/>
      <c r="M130" s="7"/>
      <c r="N130" s="80"/>
      <c r="O130" s="198"/>
    </row>
    <row r="131" spans="1:15" ht="17.25" customHeight="1">
      <c r="A131" s="89"/>
      <c r="B131" s="90"/>
    </row>
    <row r="132" spans="1:15" ht="17.25" customHeight="1">
      <c r="A132" s="89"/>
      <c r="B132" s="90"/>
    </row>
    <row r="175" spans="2:7">
      <c r="B175" s="71"/>
      <c r="C175" s="71"/>
      <c r="D175" s="71"/>
      <c r="E175" s="71"/>
      <c r="F175" s="86"/>
      <c r="G175" s="71"/>
    </row>
    <row r="176" spans="2:7">
      <c r="B176" s="71"/>
      <c r="C176" s="71"/>
      <c r="D176" s="71"/>
      <c r="E176" s="71"/>
      <c r="F176" s="86"/>
      <c r="G176" s="71"/>
    </row>
    <row r="177" spans="1:256">
      <c r="B177" s="71"/>
      <c r="C177" s="71"/>
      <c r="D177" s="71"/>
      <c r="E177" s="71"/>
      <c r="F177" s="86"/>
      <c r="G177" s="71"/>
    </row>
    <row r="178" spans="1:256">
      <c r="B178" s="71"/>
      <c r="C178" s="71"/>
      <c r="D178" s="71"/>
      <c r="E178" s="71"/>
      <c r="F178" s="86"/>
      <c r="G178" s="71"/>
    </row>
    <row r="179" spans="1:256">
      <c r="B179" s="71"/>
      <c r="C179" s="71"/>
      <c r="D179" s="71"/>
      <c r="E179" s="71"/>
      <c r="F179" s="86"/>
      <c r="G179" s="71"/>
    </row>
    <row r="180" spans="1:256">
      <c r="B180" s="71"/>
      <c r="C180" s="71"/>
      <c r="D180" s="71"/>
      <c r="E180" s="71"/>
      <c r="F180" s="86"/>
      <c r="G180" s="71"/>
    </row>
    <row r="181" spans="1:256" ht="15" customHeight="1">
      <c r="B181" s="71"/>
      <c r="C181" s="71"/>
      <c r="D181" s="71"/>
      <c r="E181" s="71"/>
      <c r="F181" s="86"/>
      <c r="G181" s="71"/>
    </row>
    <row r="182" spans="1:256">
      <c r="B182" s="71"/>
      <c r="C182" s="71"/>
      <c r="D182" s="71"/>
      <c r="E182" s="71"/>
      <c r="F182" s="86"/>
      <c r="G182" s="71"/>
    </row>
    <row r="183" spans="1:256">
      <c r="A183" s="93" t="s">
        <v>237</v>
      </c>
      <c r="B183" s="71"/>
      <c r="C183" s="71"/>
      <c r="D183" s="71"/>
      <c r="E183" s="71"/>
      <c r="F183" s="93"/>
      <c r="G183" s="71"/>
      <c r="H183" s="71"/>
      <c r="I183" s="71"/>
      <c r="J183" s="71"/>
      <c r="K183" s="71"/>
      <c r="L183" s="105"/>
      <c r="M183" s="71"/>
      <c r="N183" s="71"/>
      <c r="P183" s="71"/>
      <c r="Q183" s="71"/>
      <c r="R183" s="71"/>
      <c r="S183" s="71"/>
      <c r="T183" s="93"/>
      <c r="U183" s="71"/>
      <c r="V183" s="71"/>
      <c r="W183" s="71"/>
      <c r="X183" s="71"/>
      <c r="Y183" s="93"/>
      <c r="Z183" s="71"/>
      <c r="AA183" s="71"/>
      <c r="AB183" s="71"/>
      <c r="AC183" s="71"/>
      <c r="AD183" s="93"/>
      <c r="AE183" s="71"/>
      <c r="AF183" s="71"/>
      <c r="AG183" s="71"/>
      <c r="AH183" s="71"/>
      <c r="AI183" s="93"/>
      <c r="AJ183" s="71"/>
      <c r="AK183" s="71"/>
      <c r="AL183" s="71"/>
      <c r="AM183" s="71"/>
      <c r="AN183" s="93"/>
      <c r="AO183" s="71"/>
      <c r="AP183" s="71"/>
      <c r="AQ183" s="71"/>
      <c r="AR183" s="71"/>
      <c r="AS183" s="93"/>
      <c r="AT183" s="71"/>
      <c r="AU183" s="71"/>
      <c r="AV183" s="71"/>
      <c r="AW183" s="71"/>
      <c r="AX183" s="93"/>
      <c r="AY183" s="71"/>
      <c r="AZ183" s="71"/>
      <c r="BA183" s="71"/>
      <c r="BB183" s="71"/>
      <c r="BC183" s="93"/>
      <c r="BD183" s="71"/>
      <c r="BE183" s="71"/>
      <c r="BF183" s="71"/>
      <c r="BG183" s="71"/>
      <c r="BH183" s="93"/>
      <c r="BI183" s="71"/>
      <c r="BJ183" s="71"/>
      <c r="BK183" s="71"/>
      <c r="BL183" s="71"/>
      <c r="BM183" s="93"/>
      <c r="BN183" s="71"/>
      <c r="BO183" s="71"/>
      <c r="BP183" s="71"/>
      <c r="BQ183" s="71"/>
      <c r="BR183" s="93"/>
      <c r="BS183" s="71"/>
      <c r="BT183" s="71"/>
      <c r="BU183" s="71"/>
      <c r="BV183" s="71"/>
      <c r="BW183" s="93"/>
      <c r="BX183" s="71"/>
      <c r="BY183" s="71"/>
      <c r="BZ183" s="71"/>
      <c r="CA183" s="71"/>
      <c r="CB183" s="93"/>
      <c r="CC183" s="71"/>
      <c r="CD183" s="71"/>
      <c r="CE183" s="71"/>
      <c r="CF183" s="71"/>
      <c r="CG183" s="93"/>
      <c r="CH183" s="71"/>
      <c r="CI183" s="71"/>
      <c r="CJ183" s="71"/>
      <c r="CK183" s="71"/>
      <c r="CL183" s="93"/>
      <c r="CM183" s="71"/>
      <c r="CN183" s="71"/>
      <c r="CO183" s="71"/>
      <c r="CP183" s="71"/>
      <c r="CQ183" s="93"/>
      <c r="CR183" s="71"/>
      <c r="CS183" s="71"/>
      <c r="CT183" s="71"/>
      <c r="CU183" s="71"/>
      <c r="CV183" s="93"/>
      <c r="CW183" s="71"/>
      <c r="CX183" s="71"/>
      <c r="CY183" s="71"/>
      <c r="CZ183" s="71"/>
      <c r="DA183" s="93"/>
      <c r="DB183" s="71"/>
      <c r="DC183" s="71"/>
      <c r="DD183" s="71"/>
      <c r="DE183" s="71"/>
      <c r="DF183" s="93"/>
      <c r="DG183" s="71"/>
      <c r="DH183" s="71"/>
      <c r="DI183" s="71"/>
      <c r="DJ183" s="71"/>
      <c r="DK183" s="93"/>
      <c r="DL183" s="71"/>
      <c r="DM183" s="71"/>
      <c r="DN183" s="71"/>
      <c r="DO183" s="71"/>
      <c r="DP183" s="93"/>
      <c r="DQ183" s="71"/>
      <c r="DR183" s="71"/>
      <c r="DS183" s="71"/>
      <c r="DT183" s="71"/>
      <c r="DU183" s="93"/>
      <c r="DV183" s="71"/>
      <c r="DW183" s="71"/>
      <c r="DX183" s="71"/>
      <c r="DY183" s="71"/>
      <c r="DZ183" s="93"/>
      <c r="EA183" s="71"/>
      <c r="EB183" s="71"/>
      <c r="EC183" s="71"/>
      <c r="ED183" s="71"/>
      <c r="EE183" s="93"/>
      <c r="EF183" s="71"/>
      <c r="EG183" s="71"/>
      <c r="EH183" s="71"/>
      <c r="EI183" s="71"/>
      <c r="EJ183" s="93"/>
      <c r="EK183" s="71"/>
      <c r="EL183" s="71"/>
      <c r="EM183" s="71"/>
      <c r="EN183" s="71"/>
      <c r="EO183" s="93"/>
      <c r="EP183" s="71"/>
      <c r="EQ183" s="71"/>
      <c r="ER183" s="71"/>
      <c r="ES183" s="71"/>
      <c r="ET183" s="93"/>
      <c r="EU183" s="71"/>
      <c r="EV183" s="71"/>
      <c r="EW183" s="71"/>
      <c r="EX183" s="71"/>
      <c r="EY183" s="93"/>
      <c r="EZ183" s="71"/>
      <c r="FA183" s="71"/>
      <c r="FB183" s="71"/>
      <c r="FC183" s="71"/>
      <c r="FD183" s="93"/>
      <c r="FE183" s="71"/>
      <c r="FF183" s="71"/>
      <c r="FG183" s="71"/>
      <c r="FH183" s="71"/>
      <c r="FI183" s="93"/>
      <c r="FJ183" s="71"/>
      <c r="FK183" s="71"/>
      <c r="FL183" s="71"/>
      <c r="FM183" s="71"/>
      <c r="FN183" s="93"/>
      <c r="FO183" s="71"/>
      <c r="FP183" s="71"/>
      <c r="FQ183" s="71"/>
      <c r="FR183" s="71"/>
      <c r="FS183" s="93"/>
      <c r="FT183" s="71"/>
      <c r="FU183" s="71"/>
      <c r="FV183" s="71"/>
      <c r="FW183" s="71"/>
      <c r="FX183" s="93"/>
      <c r="FY183" s="71"/>
      <c r="FZ183" s="71"/>
      <c r="GA183" s="71"/>
      <c r="GB183" s="71"/>
      <c r="GC183" s="93"/>
      <c r="GD183" s="71"/>
      <c r="GE183" s="71"/>
      <c r="GF183" s="71"/>
      <c r="GG183" s="71"/>
      <c r="GH183" s="93"/>
      <c r="GI183" s="71"/>
      <c r="GJ183" s="71"/>
      <c r="GK183" s="71"/>
      <c r="GL183" s="71"/>
      <c r="GM183" s="93"/>
      <c r="GN183" s="71"/>
      <c r="GO183" s="71"/>
      <c r="GP183" s="71"/>
      <c r="GQ183" s="71"/>
      <c r="GR183" s="93"/>
      <c r="GS183" s="71"/>
      <c r="GT183" s="71"/>
      <c r="GU183" s="71"/>
      <c r="GV183" s="71"/>
      <c r="GW183" s="93"/>
      <c r="GX183" s="71"/>
      <c r="GY183" s="71"/>
      <c r="GZ183" s="71"/>
      <c r="HA183" s="71"/>
      <c r="HB183" s="93"/>
      <c r="HC183" s="71"/>
      <c r="HD183" s="71"/>
      <c r="HE183" s="71"/>
      <c r="HF183" s="71"/>
      <c r="HG183" s="93"/>
      <c r="HH183" s="71"/>
      <c r="HI183" s="71"/>
      <c r="HJ183" s="71"/>
      <c r="HK183" s="71"/>
      <c r="HL183" s="93"/>
      <c r="HM183" s="71"/>
      <c r="HN183" s="71"/>
      <c r="HO183" s="71"/>
      <c r="HP183" s="71"/>
      <c r="HQ183" s="93"/>
      <c r="HR183" s="71"/>
      <c r="HS183" s="71"/>
      <c r="HT183" s="71"/>
      <c r="HU183" s="71"/>
      <c r="HV183" s="93"/>
      <c r="HW183" s="71"/>
      <c r="HX183" s="71"/>
      <c r="HY183" s="71"/>
      <c r="HZ183" s="71"/>
      <c r="IA183" s="93"/>
      <c r="IB183" s="71"/>
      <c r="IC183" s="71"/>
      <c r="ID183" s="71"/>
      <c r="IE183" s="71"/>
      <c r="IF183" s="93"/>
      <c r="IG183" s="71"/>
      <c r="IH183" s="71"/>
      <c r="II183" s="71"/>
      <c r="IJ183" s="71"/>
      <c r="IK183" s="93"/>
      <c r="IL183" s="71"/>
      <c r="IM183" s="71"/>
      <c r="IN183" s="71"/>
      <c r="IO183" s="71"/>
      <c r="IP183" s="93"/>
      <c r="IQ183" s="71"/>
      <c r="IR183" s="71"/>
      <c r="IS183" s="71"/>
      <c r="IT183" s="71"/>
      <c r="IU183" s="93"/>
      <c r="IV183" s="71"/>
    </row>
    <row r="184" spans="1:256">
      <c r="A184" s="93" t="s">
        <v>924</v>
      </c>
      <c r="B184" s="71" t="s">
        <v>170</v>
      </c>
      <c r="C184" s="94">
        <v>2760</v>
      </c>
      <c r="D184" s="71" t="s">
        <v>516</v>
      </c>
      <c r="E184" s="71" t="s">
        <v>925</v>
      </c>
      <c r="F184" s="93"/>
      <c r="G184" s="71"/>
      <c r="H184" s="71"/>
      <c r="I184" s="71"/>
      <c r="J184" s="71"/>
      <c r="K184" s="71"/>
      <c r="L184" s="105"/>
      <c r="M184" s="71"/>
      <c r="N184" s="71"/>
      <c r="P184" s="71"/>
      <c r="Q184" s="71"/>
      <c r="R184" s="71"/>
      <c r="S184" s="71"/>
      <c r="T184" s="93"/>
      <c r="U184" s="71"/>
      <c r="V184" s="71"/>
      <c r="W184" s="71"/>
      <c r="X184" s="71"/>
      <c r="Y184" s="93"/>
      <c r="Z184" s="71"/>
      <c r="AA184" s="71"/>
      <c r="AB184" s="71"/>
      <c r="AC184" s="71"/>
      <c r="AD184" s="93"/>
      <c r="AE184" s="71"/>
      <c r="AF184" s="71"/>
      <c r="AG184" s="71"/>
      <c r="AH184" s="71"/>
      <c r="AI184" s="93"/>
      <c r="AJ184" s="71"/>
      <c r="AK184" s="71"/>
      <c r="AL184" s="71"/>
      <c r="AM184" s="71"/>
      <c r="AN184" s="93"/>
      <c r="AO184" s="71"/>
      <c r="AP184" s="71"/>
      <c r="AQ184" s="71"/>
      <c r="AR184" s="71"/>
      <c r="AS184" s="93"/>
      <c r="AT184" s="71"/>
      <c r="AU184" s="71"/>
      <c r="AV184" s="71"/>
      <c r="AW184" s="71"/>
      <c r="AX184" s="93"/>
      <c r="AY184" s="71"/>
      <c r="AZ184" s="71"/>
      <c r="BA184" s="71"/>
      <c r="BB184" s="71"/>
      <c r="BC184" s="93"/>
      <c r="BD184" s="71"/>
      <c r="BE184" s="71"/>
      <c r="BF184" s="71"/>
      <c r="BG184" s="71"/>
      <c r="BH184" s="93"/>
      <c r="BI184" s="71"/>
      <c r="BJ184" s="71"/>
      <c r="BK184" s="71"/>
      <c r="BL184" s="71"/>
      <c r="BM184" s="93"/>
      <c r="BN184" s="71"/>
      <c r="BO184" s="71"/>
      <c r="BP184" s="71"/>
      <c r="BQ184" s="71"/>
      <c r="BR184" s="93"/>
      <c r="BS184" s="71"/>
      <c r="BT184" s="71"/>
      <c r="BU184" s="71"/>
      <c r="BV184" s="71"/>
      <c r="BW184" s="93"/>
      <c r="BX184" s="71"/>
      <c r="BY184" s="71"/>
      <c r="BZ184" s="71"/>
      <c r="CA184" s="71"/>
      <c r="CB184" s="93"/>
      <c r="CC184" s="71"/>
      <c r="CD184" s="71"/>
      <c r="CE184" s="71"/>
      <c r="CF184" s="71"/>
      <c r="CG184" s="93"/>
      <c r="CH184" s="71"/>
      <c r="CI184" s="71"/>
      <c r="CJ184" s="71"/>
      <c r="CK184" s="71"/>
      <c r="CL184" s="93"/>
      <c r="CM184" s="71"/>
      <c r="CN184" s="71"/>
      <c r="CO184" s="71"/>
      <c r="CP184" s="71"/>
      <c r="CQ184" s="93"/>
      <c r="CR184" s="71"/>
      <c r="CS184" s="71"/>
      <c r="CT184" s="71"/>
      <c r="CU184" s="71"/>
      <c r="CV184" s="93"/>
      <c r="CW184" s="71"/>
      <c r="CX184" s="71"/>
      <c r="CY184" s="71"/>
      <c r="CZ184" s="71"/>
      <c r="DA184" s="93"/>
      <c r="DB184" s="71"/>
      <c r="DC184" s="71"/>
      <c r="DD184" s="71"/>
      <c r="DE184" s="71"/>
      <c r="DF184" s="93"/>
      <c r="DG184" s="71"/>
      <c r="DH184" s="71"/>
      <c r="DI184" s="71"/>
      <c r="DJ184" s="71"/>
      <c r="DK184" s="93"/>
      <c r="DL184" s="71"/>
      <c r="DM184" s="71"/>
      <c r="DN184" s="71"/>
      <c r="DO184" s="71"/>
      <c r="DP184" s="93"/>
      <c r="DQ184" s="71"/>
      <c r="DR184" s="71"/>
      <c r="DS184" s="71"/>
      <c r="DT184" s="71"/>
      <c r="DU184" s="93"/>
      <c r="DV184" s="71"/>
      <c r="DW184" s="71"/>
      <c r="DX184" s="71"/>
      <c r="DY184" s="71"/>
      <c r="DZ184" s="93"/>
      <c r="EA184" s="71"/>
      <c r="EB184" s="71"/>
      <c r="EC184" s="71"/>
      <c r="ED184" s="71"/>
      <c r="EE184" s="93"/>
      <c r="EF184" s="71"/>
      <c r="EG184" s="71"/>
      <c r="EH184" s="71"/>
      <c r="EI184" s="71"/>
      <c r="EJ184" s="93"/>
      <c r="EK184" s="71"/>
      <c r="EL184" s="71"/>
      <c r="EM184" s="71"/>
      <c r="EN184" s="71"/>
      <c r="EO184" s="93"/>
      <c r="EP184" s="71"/>
      <c r="EQ184" s="71"/>
      <c r="ER184" s="71"/>
      <c r="ES184" s="71"/>
      <c r="ET184" s="93"/>
      <c r="EU184" s="71"/>
      <c r="EV184" s="71"/>
      <c r="EW184" s="71"/>
      <c r="EX184" s="71"/>
      <c r="EY184" s="93"/>
      <c r="EZ184" s="71"/>
      <c r="FA184" s="71"/>
      <c r="FB184" s="71"/>
      <c r="FC184" s="71"/>
      <c r="FD184" s="93"/>
      <c r="FE184" s="71"/>
      <c r="FF184" s="71"/>
      <c r="FG184" s="71"/>
      <c r="FH184" s="71"/>
      <c r="FI184" s="93"/>
      <c r="FJ184" s="71"/>
      <c r="FK184" s="71"/>
      <c r="FL184" s="71"/>
      <c r="FM184" s="71"/>
      <c r="FN184" s="93"/>
      <c r="FO184" s="71"/>
      <c r="FP184" s="71"/>
      <c r="FQ184" s="71"/>
      <c r="FR184" s="71"/>
      <c r="FS184" s="93"/>
      <c r="FT184" s="71"/>
      <c r="FU184" s="71"/>
      <c r="FV184" s="71"/>
      <c r="FW184" s="71"/>
      <c r="FX184" s="93"/>
      <c r="FY184" s="71"/>
      <c r="FZ184" s="71"/>
      <c r="GA184" s="71"/>
      <c r="GB184" s="71"/>
      <c r="GC184" s="93"/>
      <c r="GD184" s="71"/>
      <c r="GE184" s="71"/>
      <c r="GF184" s="71"/>
      <c r="GG184" s="71"/>
      <c r="GH184" s="93"/>
      <c r="GI184" s="71"/>
      <c r="GJ184" s="71"/>
      <c r="GK184" s="71"/>
      <c r="GL184" s="71"/>
      <c r="GM184" s="93"/>
      <c r="GN184" s="71"/>
      <c r="GO184" s="71"/>
      <c r="GP184" s="71"/>
      <c r="GQ184" s="71"/>
      <c r="GR184" s="93"/>
      <c r="GS184" s="71"/>
      <c r="GT184" s="71"/>
      <c r="GU184" s="71"/>
      <c r="GV184" s="71"/>
      <c r="GW184" s="93"/>
      <c r="GX184" s="71"/>
      <c r="GY184" s="71"/>
      <c r="GZ184" s="71"/>
      <c r="HA184" s="71"/>
      <c r="HB184" s="93"/>
      <c r="HC184" s="71"/>
      <c r="HD184" s="71"/>
      <c r="HE184" s="71"/>
      <c r="HF184" s="71"/>
      <c r="HG184" s="93"/>
      <c r="HH184" s="71"/>
      <c r="HI184" s="71"/>
      <c r="HJ184" s="71"/>
      <c r="HK184" s="71"/>
      <c r="HL184" s="93"/>
      <c r="HM184" s="71"/>
      <c r="HN184" s="71"/>
      <c r="HO184" s="71"/>
      <c r="HP184" s="71"/>
      <c r="HQ184" s="93"/>
      <c r="HR184" s="71"/>
      <c r="HS184" s="71"/>
      <c r="HT184" s="71"/>
      <c r="HU184" s="71"/>
      <c r="HV184" s="93"/>
      <c r="HW184" s="71"/>
      <c r="HX184" s="71"/>
      <c r="HY184" s="71"/>
      <c r="HZ184" s="71"/>
      <c r="IA184" s="93"/>
      <c r="IB184" s="71"/>
      <c r="IC184" s="71"/>
      <c r="ID184" s="71"/>
      <c r="IE184" s="71"/>
      <c r="IF184" s="93"/>
      <c r="IG184" s="71"/>
      <c r="IH184" s="71"/>
      <c r="II184" s="71"/>
      <c r="IJ184" s="71"/>
      <c r="IK184" s="93"/>
      <c r="IL184" s="71"/>
      <c r="IM184" s="71"/>
      <c r="IN184" s="71"/>
      <c r="IO184" s="71"/>
      <c r="IP184" s="93"/>
      <c r="IQ184" s="71"/>
      <c r="IR184" s="71"/>
      <c r="IS184" s="71"/>
      <c r="IT184" s="71"/>
      <c r="IU184" s="93"/>
      <c r="IV184" s="71"/>
    </row>
    <row r="185" spans="1:256">
      <c r="B185" s="71"/>
      <c r="C185" s="94"/>
      <c r="D185" s="71"/>
      <c r="E185" s="71"/>
      <c r="F185" s="93"/>
      <c r="G185" s="71"/>
      <c r="H185" s="71"/>
      <c r="I185" s="71"/>
      <c r="J185" s="71"/>
      <c r="K185" s="71"/>
      <c r="L185" s="105"/>
      <c r="M185" s="71"/>
      <c r="N185" s="71"/>
      <c r="P185" s="71"/>
      <c r="Q185" s="71"/>
      <c r="R185" s="71"/>
      <c r="S185" s="71"/>
      <c r="T185" s="93"/>
      <c r="U185" s="71"/>
      <c r="V185" s="71"/>
      <c r="W185" s="71"/>
      <c r="X185" s="71"/>
      <c r="Y185" s="93"/>
      <c r="Z185" s="71"/>
      <c r="AA185" s="71"/>
      <c r="AB185" s="71"/>
      <c r="AC185" s="71"/>
      <c r="AD185" s="93"/>
      <c r="AE185" s="71"/>
      <c r="AF185" s="71"/>
      <c r="AG185" s="71"/>
      <c r="AH185" s="71"/>
      <c r="AI185" s="93"/>
      <c r="AJ185" s="71"/>
      <c r="AK185" s="71"/>
      <c r="AL185" s="71"/>
      <c r="AM185" s="71"/>
      <c r="AN185" s="93"/>
      <c r="AO185" s="71"/>
      <c r="AP185" s="71"/>
      <c r="AQ185" s="71"/>
      <c r="AR185" s="71"/>
      <c r="AS185" s="93"/>
      <c r="AT185" s="71"/>
      <c r="AU185" s="71"/>
      <c r="AV185" s="71"/>
      <c r="AW185" s="71"/>
      <c r="AX185" s="93"/>
      <c r="AY185" s="71"/>
      <c r="AZ185" s="71"/>
      <c r="BA185" s="71"/>
      <c r="BB185" s="71"/>
      <c r="BC185" s="93"/>
      <c r="BD185" s="71"/>
      <c r="BE185" s="71"/>
      <c r="BF185" s="71"/>
      <c r="BG185" s="71"/>
      <c r="BH185" s="93"/>
      <c r="BI185" s="71"/>
      <c r="BJ185" s="71"/>
      <c r="BK185" s="71"/>
      <c r="BL185" s="71"/>
      <c r="BM185" s="93"/>
      <c r="BN185" s="71"/>
      <c r="BO185" s="71"/>
      <c r="BP185" s="71"/>
      <c r="BQ185" s="71"/>
      <c r="BR185" s="93"/>
      <c r="BS185" s="71"/>
      <c r="BT185" s="71"/>
      <c r="BU185" s="71"/>
      <c r="BV185" s="71"/>
      <c r="BW185" s="93"/>
      <c r="BX185" s="71"/>
      <c r="BY185" s="71"/>
      <c r="BZ185" s="71"/>
      <c r="CA185" s="71"/>
      <c r="CB185" s="93"/>
      <c r="CC185" s="71"/>
      <c r="CD185" s="71"/>
      <c r="CE185" s="71"/>
      <c r="CF185" s="71"/>
      <c r="CG185" s="93"/>
      <c r="CH185" s="71"/>
      <c r="CI185" s="71"/>
      <c r="CJ185" s="71"/>
      <c r="CK185" s="71"/>
      <c r="CL185" s="93"/>
      <c r="CM185" s="71"/>
      <c r="CN185" s="71"/>
      <c r="CO185" s="71"/>
      <c r="CP185" s="71"/>
      <c r="CQ185" s="93"/>
      <c r="CR185" s="71"/>
      <c r="CS185" s="71"/>
      <c r="CT185" s="71"/>
      <c r="CU185" s="71"/>
      <c r="CV185" s="93"/>
      <c r="CW185" s="71"/>
      <c r="CX185" s="71"/>
      <c r="CY185" s="71"/>
      <c r="CZ185" s="71"/>
      <c r="DA185" s="93"/>
      <c r="DB185" s="71"/>
      <c r="DC185" s="71"/>
      <c r="DD185" s="71"/>
      <c r="DE185" s="71"/>
      <c r="DF185" s="93"/>
      <c r="DG185" s="71"/>
      <c r="DH185" s="71"/>
      <c r="DI185" s="71"/>
      <c r="DJ185" s="71"/>
      <c r="DK185" s="93"/>
      <c r="DL185" s="71"/>
      <c r="DM185" s="71"/>
      <c r="DN185" s="71"/>
      <c r="DO185" s="71"/>
      <c r="DP185" s="93"/>
      <c r="DQ185" s="71"/>
      <c r="DR185" s="71"/>
      <c r="DS185" s="71"/>
      <c r="DT185" s="71"/>
      <c r="DU185" s="93"/>
      <c r="DV185" s="71"/>
      <c r="DW185" s="71"/>
      <c r="DX185" s="71"/>
      <c r="DY185" s="71"/>
      <c r="DZ185" s="93"/>
      <c r="EA185" s="71"/>
      <c r="EB185" s="71"/>
      <c r="EC185" s="71"/>
      <c r="ED185" s="71"/>
      <c r="EE185" s="93"/>
      <c r="EF185" s="71"/>
      <c r="EG185" s="71"/>
      <c r="EH185" s="71"/>
      <c r="EI185" s="71"/>
      <c r="EJ185" s="93"/>
      <c r="EK185" s="71"/>
      <c r="EL185" s="71"/>
      <c r="EM185" s="71"/>
      <c r="EN185" s="71"/>
      <c r="EO185" s="93"/>
      <c r="EP185" s="71"/>
      <c r="EQ185" s="71"/>
      <c r="ER185" s="71"/>
      <c r="ES185" s="71"/>
      <c r="ET185" s="93"/>
      <c r="EU185" s="71"/>
      <c r="EV185" s="71"/>
      <c r="EW185" s="71"/>
      <c r="EX185" s="71"/>
      <c r="EY185" s="93"/>
      <c r="EZ185" s="71"/>
      <c r="FA185" s="71"/>
      <c r="FB185" s="71"/>
      <c r="FC185" s="71"/>
      <c r="FD185" s="93"/>
      <c r="FE185" s="71"/>
      <c r="FF185" s="71"/>
      <c r="FG185" s="71"/>
      <c r="FH185" s="71"/>
      <c r="FI185" s="93"/>
      <c r="FJ185" s="71"/>
      <c r="FK185" s="71"/>
      <c r="FL185" s="71"/>
      <c r="FM185" s="71"/>
      <c r="FN185" s="93"/>
      <c r="FO185" s="71"/>
      <c r="FP185" s="71"/>
      <c r="FQ185" s="71"/>
      <c r="FR185" s="71"/>
      <c r="FS185" s="93"/>
      <c r="FT185" s="71"/>
      <c r="FU185" s="71"/>
      <c r="FV185" s="71"/>
      <c r="FW185" s="71"/>
      <c r="FX185" s="93"/>
      <c r="FY185" s="71"/>
      <c r="FZ185" s="71"/>
      <c r="GA185" s="71"/>
      <c r="GB185" s="71"/>
      <c r="GC185" s="93"/>
      <c r="GD185" s="71"/>
      <c r="GE185" s="71"/>
      <c r="GF185" s="71"/>
      <c r="GG185" s="71"/>
      <c r="GH185" s="93"/>
      <c r="GI185" s="71"/>
      <c r="GJ185" s="71"/>
      <c r="GK185" s="71"/>
      <c r="GL185" s="71"/>
      <c r="GM185" s="93"/>
      <c r="GN185" s="71"/>
      <c r="GO185" s="71"/>
      <c r="GP185" s="71"/>
      <c r="GQ185" s="71"/>
      <c r="GR185" s="93"/>
      <c r="GS185" s="71"/>
      <c r="GT185" s="71"/>
      <c r="GU185" s="71"/>
      <c r="GV185" s="71"/>
      <c r="GW185" s="93"/>
      <c r="GX185" s="71"/>
      <c r="GY185" s="71"/>
      <c r="GZ185" s="71"/>
      <c r="HA185" s="71"/>
      <c r="HB185" s="93"/>
      <c r="HC185" s="71"/>
      <c r="HD185" s="71"/>
      <c r="HE185" s="71"/>
      <c r="HF185" s="71"/>
      <c r="HG185" s="93"/>
      <c r="HH185" s="71"/>
      <c r="HI185" s="71"/>
      <c r="HJ185" s="71"/>
      <c r="HK185" s="71"/>
      <c r="HL185" s="93"/>
      <c r="HM185" s="71"/>
      <c r="HN185" s="71"/>
      <c r="HO185" s="71"/>
      <c r="HP185" s="71"/>
      <c r="HQ185" s="93"/>
      <c r="HR185" s="71"/>
      <c r="HS185" s="71"/>
      <c r="HT185" s="71"/>
      <c r="HU185" s="71"/>
      <c r="HV185" s="93"/>
      <c r="HW185" s="71"/>
      <c r="HX185" s="71"/>
      <c r="HY185" s="71"/>
      <c r="HZ185" s="71"/>
      <c r="IA185" s="93"/>
      <c r="IB185" s="71"/>
      <c r="IC185" s="71"/>
      <c r="ID185" s="71"/>
      <c r="IE185" s="71"/>
      <c r="IF185" s="93"/>
      <c r="IG185" s="71"/>
      <c r="IH185" s="71"/>
      <c r="II185" s="71"/>
      <c r="IJ185" s="71"/>
      <c r="IK185" s="93"/>
      <c r="IL185" s="71"/>
      <c r="IM185" s="71"/>
      <c r="IN185" s="71"/>
      <c r="IO185" s="71"/>
      <c r="IP185" s="93"/>
      <c r="IQ185" s="71"/>
      <c r="IR185" s="71"/>
      <c r="IS185" s="71"/>
      <c r="IT185" s="71"/>
      <c r="IU185" s="93"/>
      <c r="IV185" s="71"/>
    </row>
    <row r="186" spans="1:256">
      <c r="B186" s="71"/>
      <c r="C186" s="94"/>
      <c r="D186" s="71"/>
      <c r="E186" s="71"/>
      <c r="F186" s="93"/>
      <c r="G186" s="71"/>
      <c r="H186" s="71"/>
      <c r="I186" s="71"/>
      <c r="J186" s="71"/>
      <c r="K186" s="71"/>
      <c r="L186" s="105"/>
      <c r="M186" s="71"/>
      <c r="N186" s="71"/>
      <c r="P186" s="71"/>
      <c r="Q186" s="71"/>
      <c r="R186" s="71"/>
      <c r="S186" s="71"/>
      <c r="T186" s="93"/>
      <c r="U186" s="71"/>
      <c r="V186" s="71"/>
      <c r="W186" s="71"/>
      <c r="X186" s="71"/>
      <c r="Y186" s="93"/>
      <c r="Z186" s="71"/>
      <c r="AA186" s="71"/>
      <c r="AB186" s="71"/>
      <c r="AC186" s="71"/>
      <c r="AD186" s="93"/>
      <c r="AE186" s="71"/>
      <c r="AF186" s="71"/>
      <c r="AG186" s="71"/>
      <c r="AH186" s="71"/>
      <c r="AI186" s="93"/>
      <c r="AJ186" s="71"/>
      <c r="AK186" s="71"/>
      <c r="AL186" s="71"/>
      <c r="AM186" s="71"/>
      <c r="AN186" s="93"/>
      <c r="AO186" s="71"/>
      <c r="AP186" s="71"/>
      <c r="AQ186" s="71"/>
      <c r="AR186" s="71"/>
      <c r="AS186" s="93"/>
      <c r="AT186" s="71"/>
      <c r="AU186" s="71"/>
      <c r="AV186" s="71"/>
      <c r="AW186" s="71"/>
      <c r="AX186" s="93"/>
      <c r="AY186" s="71"/>
      <c r="AZ186" s="71"/>
      <c r="BA186" s="71"/>
      <c r="BB186" s="71"/>
      <c r="BC186" s="93"/>
      <c r="BD186" s="71"/>
      <c r="BE186" s="71"/>
      <c r="BF186" s="71"/>
      <c r="BG186" s="71"/>
      <c r="BH186" s="93"/>
      <c r="BI186" s="71"/>
      <c r="BJ186" s="71"/>
      <c r="BK186" s="71"/>
      <c r="BL186" s="71"/>
      <c r="BM186" s="93"/>
      <c r="BN186" s="71"/>
      <c r="BO186" s="71"/>
      <c r="BP186" s="71"/>
      <c r="BQ186" s="71"/>
      <c r="BR186" s="93"/>
      <c r="BS186" s="71"/>
      <c r="BT186" s="71"/>
      <c r="BU186" s="71"/>
      <c r="BV186" s="71"/>
      <c r="BW186" s="93"/>
      <c r="BX186" s="71"/>
      <c r="BY186" s="71"/>
      <c r="BZ186" s="71"/>
      <c r="CA186" s="71"/>
      <c r="CB186" s="93"/>
      <c r="CC186" s="71"/>
      <c r="CD186" s="71"/>
      <c r="CE186" s="71"/>
      <c r="CF186" s="71"/>
      <c r="CG186" s="93"/>
      <c r="CH186" s="71"/>
      <c r="CI186" s="71"/>
      <c r="CJ186" s="71"/>
      <c r="CK186" s="71"/>
      <c r="CL186" s="93"/>
      <c r="CM186" s="71"/>
      <c r="CN186" s="71"/>
      <c r="CO186" s="71"/>
      <c r="CP186" s="71"/>
      <c r="CQ186" s="93"/>
      <c r="CR186" s="71"/>
      <c r="CS186" s="71"/>
      <c r="CT186" s="71"/>
      <c r="CU186" s="71"/>
      <c r="CV186" s="93"/>
      <c r="CW186" s="71"/>
      <c r="CX186" s="71"/>
      <c r="CY186" s="71"/>
      <c r="CZ186" s="71"/>
      <c r="DA186" s="93"/>
      <c r="DB186" s="71"/>
      <c r="DC186" s="71"/>
      <c r="DD186" s="71"/>
      <c r="DE186" s="71"/>
      <c r="DF186" s="93"/>
      <c r="DG186" s="71"/>
      <c r="DH186" s="71"/>
      <c r="DI186" s="71"/>
      <c r="DJ186" s="71"/>
      <c r="DK186" s="93"/>
      <c r="DL186" s="71"/>
      <c r="DM186" s="71"/>
      <c r="DN186" s="71"/>
      <c r="DO186" s="71"/>
      <c r="DP186" s="93"/>
      <c r="DQ186" s="71"/>
      <c r="DR186" s="71"/>
      <c r="DS186" s="71"/>
      <c r="DT186" s="71"/>
      <c r="DU186" s="93"/>
      <c r="DV186" s="71"/>
      <c r="DW186" s="71"/>
      <c r="DX186" s="71"/>
      <c r="DY186" s="71"/>
      <c r="DZ186" s="93"/>
      <c r="EA186" s="71"/>
      <c r="EB186" s="71"/>
      <c r="EC186" s="71"/>
      <c r="ED186" s="71"/>
      <c r="EE186" s="93"/>
      <c r="EF186" s="71"/>
      <c r="EG186" s="71"/>
      <c r="EH186" s="71"/>
      <c r="EI186" s="71"/>
      <c r="EJ186" s="93"/>
      <c r="EK186" s="71"/>
      <c r="EL186" s="71"/>
      <c r="EM186" s="71"/>
      <c r="EN186" s="71"/>
      <c r="EO186" s="93"/>
      <c r="EP186" s="71"/>
      <c r="EQ186" s="71"/>
      <c r="ER186" s="71"/>
      <c r="ES186" s="71"/>
      <c r="ET186" s="93"/>
      <c r="EU186" s="71"/>
      <c r="EV186" s="71"/>
      <c r="EW186" s="71"/>
      <c r="EX186" s="71"/>
      <c r="EY186" s="93"/>
      <c r="EZ186" s="71"/>
      <c r="FA186" s="71"/>
      <c r="FB186" s="71"/>
      <c r="FC186" s="71"/>
      <c r="FD186" s="93"/>
      <c r="FE186" s="71"/>
      <c r="FF186" s="71"/>
      <c r="FG186" s="71"/>
      <c r="FH186" s="71"/>
      <c r="FI186" s="93"/>
      <c r="FJ186" s="71"/>
      <c r="FK186" s="71"/>
      <c r="FL186" s="71"/>
      <c r="FM186" s="71"/>
      <c r="FN186" s="93"/>
      <c r="FO186" s="71"/>
      <c r="FP186" s="71"/>
      <c r="FQ186" s="71"/>
      <c r="FR186" s="71"/>
      <c r="FS186" s="93"/>
      <c r="FT186" s="71"/>
      <c r="FU186" s="71"/>
      <c r="FV186" s="71"/>
      <c r="FW186" s="71"/>
      <c r="FX186" s="93"/>
      <c r="FY186" s="71"/>
      <c r="FZ186" s="71"/>
      <c r="GA186" s="71"/>
      <c r="GB186" s="71"/>
      <c r="GC186" s="93"/>
      <c r="GD186" s="71"/>
      <c r="GE186" s="71"/>
      <c r="GF186" s="71"/>
      <c r="GG186" s="71"/>
      <c r="GH186" s="93"/>
      <c r="GI186" s="71"/>
      <c r="GJ186" s="71"/>
      <c r="GK186" s="71"/>
      <c r="GL186" s="71"/>
      <c r="GM186" s="93"/>
      <c r="GN186" s="71"/>
      <c r="GO186" s="71"/>
      <c r="GP186" s="71"/>
      <c r="GQ186" s="71"/>
      <c r="GR186" s="93"/>
      <c r="GS186" s="71"/>
      <c r="GT186" s="71"/>
      <c r="GU186" s="71"/>
      <c r="GV186" s="71"/>
      <c r="GW186" s="93"/>
      <c r="GX186" s="71"/>
      <c r="GY186" s="71"/>
      <c r="GZ186" s="71"/>
      <c r="HA186" s="71"/>
      <c r="HB186" s="93"/>
      <c r="HC186" s="71"/>
      <c r="HD186" s="71"/>
      <c r="HE186" s="71"/>
      <c r="HF186" s="71"/>
      <c r="HG186" s="93"/>
      <c r="HH186" s="71"/>
      <c r="HI186" s="71"/>
      <c r="HJ186" s="71"/>
      <c r="HK186" s="71"/>
      <c r="HL186" s="93"/>
      <c r="HM186" s="71"/>
      <c r="HN186" s="71"/>
      <c r="HO186" s="71"/>
      <c r="HP186" s="71"/>
      <c r="HQ186" s="93"/>
      <c r="HR186" s="71"/>
      <c r="HS186" s="71"/>
      <c r="HT186" s="71"/>
      <c r="HU186" s="71"/>
      <c r="HV186" s="93"/>
      <c r="HW186" s="71"/>
      <c r="HX186" s="71"/>
      <c r="HY186" s="71"/>
      <c r="HZ186" s="71"/>
      <c r="IA186" s="93"/>
      <c r="IB186" s="71"/>
      <c r="IC186" s="71"/>
      <c r="ID186" s="71"/>
      <c r="IE186" s="71"/>
      <c r="IF186" s="93"/>
      <c r="IG186" s="71"/>
      <c r="IH186" s="71"/>
      <c r="II186" s="71"/>
      <c r="IJ186" s="71"/>
      <c r="IK186" s="93"/>
      <c r="IL186" s="71"/>
      <c r="IM186" s="71"/>
      <c r="IN186" s="71"/>
      <c r="IO186" s="71"/>
      <c r="IP186" s="93"/>
      <c r="IQ186" s="71"/>
      <c r="IR186" s="71"/>
      <c r="IS186" s="71"/>
      <c r="IT186" s="71"/>
      <c r="IU186" s="93"/>
      <c r="IV186" s="71"/>
    </row>
    <row r="187" spans="1:256">
      <c r="B187" s="71"/>
      <c r="C187" s="94"/>
      <c r="D187" s="71"/>
      <c r="E187" s="71"/>
      <c r="F187" s="93"/>
      <c r="G187" s="71"/>
      <c r="H187" s="71"/>
      <c r="I187" s="71"/>
      <c r="J187" s="71"/>
      <c r="K187" s="71"/>
      <c r="L187" s="105"/>
      <c r="M187" s="71"/>
      <c r="N187" s="71"/>
      <c r="P187" s="71"/>
      <c r="Q187" s="71"/>
      <c r="R187" s="71"/>
      <c r="S187" s="71"/>
      <c r="T187" s="93"/>
      <c r="U187" s="71"/>
      <c r="V187" s="71"/>
      <c r="W187" s="71"/>
      <c r="X187" s="71"/>
      <c r="Y187" s="93"/>
      <c r="Z187" s="71"/>
      <c r="AA187" s="71"/>
      <c r="AB187" s="71"/>
      <c r="AC187" s="71"/>
      <c r="AD187" s="93"/>
      <c r="AE187" s="71"/>
      <c r="AF187" s="71"/>
      <c r="AG187" s="71"/>
      <c r="AH187" s="71"/>
      <c r="AI187" s="93"/>
      <c r="AJ187" s="71"/>
      <c r="AK187" s="71"/>
      <c r="AL187" s="71"/>
      <c r="AM187" s="71"/>
      <c r="AN187" s="93"/>
      <c r="AO187" s="71"/>
      <c r="AP187" s="71"/>
      <c r="AQ187" s="71"/>
      <c r="AR187" s="71"/>
      <c r="AS187" s="93"/>
      <c r="AT187" s="71"/>
      <c r="AU187" s="71"/>
      <c r="AV187" s="71"/>
      <c r="AW187" s="71"/>
      <c r="AX187" s="93"/>
      <c r="AY187" s="71"/>
      <c r="AZ187" s="71"/>
      <c r="BA187" s="71"/>
      <c r="BB187" s="71"/>
      <c r="BC187" s="93"/>
      <c r="BD187" s="71"/>
      <c r="BE187" s="71"/>
      <c r="BF187" s="71"/>
      <c r="BG187" s="71"/>
      <c r="BH187" s="93"/>
      <c r="BI187" s="71"/>
      <c r="BJ187" s="71"/>
      <c r="BK187" s="71"/>
      <c r="BL187" s="71"/>
      <c r="BM187" s="93"/>
      <c r="BN187" s="71"/>
      <c r="BO187" s="71"/>
      <c r="BP187" s="71"/>
      <c r="BQ187" s="71"/>
      <c r="BR187" s="93"/>
      <c r="BS187" s="71"/>
      <c r="BT187" s="71"/>
      <c r="BU187" s="71"/>
      <c r="BV187" s="71"/>
      <c r="BW187" s="93"/>
      <c r="BX187" s="71"/>
      <c r="BY187" s="71"/>
      <c r="BZ187" s="71"/>
      <c r="CA187" s="71"/>
      <c r="CB187" s="93"/>
      <c r="CC187" s="71"/>
      <c r="CD187" s="71"/>
      <c r="CE187" s="71"/>
      <c r="CF187" s="71"/>
      <c r="CG187" s="93"/>
      <c r="CH187" s="71"/>
      <c r="CI187" s="71"/>
      <c r="CJ187" s="71"/>
      <c r="CK187" s="71"/>
      <c r="CL187" s="93"/>
      <c r="CM187" s="71"/>
      <c r="CN187" s="71"/>
      <c r="CO187" s="71"/>
      <c r="CP187" s="71"/>
      <c r="CQ187" s="93"/>
      <c r="CR187" s="71"/>
      <c r="CS187" s="71"/>
      <c r="CT187" s="71"/>
      <c r="CU187" s="71"/>
      <c r="CV187" s="93"/>
      <c r="CW187" s="71"/>
      <c r="CX187" s="71"/>
      <c r="CY187" s="71"/>
      <c r="CZ187" s="71"/>
      <c r="DA187" s="93"/>
      <c r="DB187" s="71"/>
      <c r="DC187" s="71"/>
      <c r="DD187" s="71"/>
      <c r="DE187" s="71"/>
      <c r="DF187" s="93"/>
      <c r="DG187" s="71"/>
      <c r="DH187" s="71"/>
      <c r="DI187" s="71"/>
      <c r="DJ187" s="71"/>
      <c r="DK187" s="93"/>
      <c r="DL187" s="71"/>
      <c r="DM187" s="71"/>
      <c r="DN187" s="71"/>
      <c r="DO187" s="71"/>
      <c r="DP187" s="93"/>
      <c r="DQ187" s="71"/>
      <c r="DR187" s="71"/>
      <c r="DS187" s="71"/>
      <c r="DT187" s="71"/>
      <c r="DU187" s="93"/>
      <c r="DV187" s="71"/>
      <c r="DW187" s="71"/>
      <c r="DX187" s="71"/>
      <c r="DY187" s="71"/>
      <c r="DZ187" s="93"/>
      <c r="EA187" s="71"/>
      <c r="EB187" s="71"/>
      <c r="EC187" s="71"/>
      <c r="ED187" s="71"/>
      <c r="EE187" s="93"/>
      <c r="EF187" s="71"/>
      <c r="EG187" s="71"/>
      <c r="EH187" s="71"/>
      <c r="EI187" s="71"/>
      <c r="EJ187" s="93"/>
      <c r="EK187" s="71"/>
      <c r="EL187" s="71"/>
      <c r="EM187" s="71"/>
      <c r="EN187" s="71"/>
      <c r="EO187" s="93"/>
      <c r="EP187" s="71"/>
      <c r="EQ187" s="71"/>
      <c r="ER187" s="71"/>
      <c r="ES187" s="71"/>
      <c r="ET187" s="93"/>
      <c r="EU187" s="71"/>
      <c r="EV187" s="71"/>
      <c r="EW187" s="71"/>
      <c r="EX187" s="71"/>
      <c r="EY187" s="93"/>
      <c r="EZ187" s="71"/>
      <c r="FA187" s="71"/>
      <c r="FB187" s="71"/>
      <c r="FC187" s="71"/>
      <c r="FD187" s="93"/>
      <c r="FE187" s="71"/>
      <c r="FF187" s="71"/>
      <c r="FG187" s="71"/>
      <c r="FH187" s="71"/>
      <c r="FI187" s="93"/>
      <c r="FJ187" s="71"/>
      <c r="FK187" s="71"/>
      <c r="FL187" s="71"/>
      <c r="FM187" s="71"/>
      <c r="FN187" s="93"/>
      <c r="FO187" s="71"/>
      <c r="FP187" s="71"/>
      <c r="FQ187" s="71"/>
      <c r="FR187" s="71"/>
      <c r="FS187" s="93"/>
      <c r="FT187" s="71"/>
      <c r="FU187" s="71"/>
      <c r="FV187" s="71"/>
      <c r="FW187" s="71"/>
      <c r="FX187" s="93"/>
      <c r="FY187" s="71"/>
      <c r="FZ187" s="71"/>
      <c r="GA187" s="71"/>
      <c r="GB187" s="71"/>
      <c r="GC187" s="93"/>
      <c r="GD187" s="71"/>
      <c r="GE187" s="71"/>
      <c r="GF187" s="71"/>
      <c r="GG187" s="71"/>
      <c r="GH187" s="93"/>
      <c r="GI187" s="71"/>
      <c r="GJ187" s="71"/>
      <c r="GK187" s="71"/>
      <c r="GL187" s="71"/>
      <c r="GM187" s="93"/>
      <c r="GN187" s="71"/>
      <c r="GO187" s="71"/>
      <c r="GP187" s="71"/>
      <c r="GQ187" s="71"/>
      <c r="GR187" s="93"/>
      <c r="GS187" s="71"/>
      <c r="GT187" s="71"/>
      <c r="GU187" s="71"/>
      <c r="GV187" s="71"/>
      <c r="GW187" s="93"/>
      <c r="GX187" s="71"/>
      <c r="GY187" s="71"/>
      <c r="GZ187" s="71"/>
      <c r="HA187" s="71"/>
      <c r="HB187" s="93"/>
      <c r="HC187" s="71"/>
      <c r="HD187" s="71"/>
      <c r="HE187" s="71"/>
      <c r="HF187" s="71"/>
      <c r="HG187" s="93"/>
      <c r="HH187" s="71"/>
      <c r="HI187" s="71"/>
      <c r="HJ187" s="71"/>
      <c r="HK187" s="71"/>
      <c r="HL187" s="93"/>
      <c r="HM187" s="71"/>
      <c r="HN187" s="71"/>
      <c r="HO187" s="71"/>
      <c r="HP187" s="71"/>
      <c r="HQ187" s="93"/>
      <c r="HR187" s="71"/>
      <c r="HS187" s="71"/>
      <c r="HT187" s="71"/>
      <c r="HU187" s="71"/>
      <c r="HV187" s="93"/>
      <c r="HW187" s="71"/>
      <c r="HX187" s="71"/>
      <c r="HY187" s="71"/>
      <c r="HZ187" s="71"/>
      <c r="IA187" s="93"/>
      <c r="IB187" s="71"/>
      <c r="IC187" s="71"/>
      <c r="ID187" s="71"/>
      <c r="IE187" s="71"/>
      <c r="IF187" s="93"/>
      <c r="IG187" s="71"/>
      <c r="IH187" s="71"/>
      <c r="II187" s="71"/>
      <c r="IJ187" s="71"/>
      <c r="IK187" s="93"/>
      <c r="IL187" s="71"/>
      <c r="IM187" s="71"/>
      <c r="IN187" s="71"/>
      <c r="IO187" s="71"/>
      <c r="IP187" s="93"/>
      <c r="IQ187" s="71"/>
      <c r="IR187" s="71"/>
      <c r="IS187" s="71"/>
      <c r="IT187" s="71"/>
      <c r="IU187" s="93"/>
      <c r="IV187" s="71"/>
    </row>
    <row r="188" spans="1:256">
      <c r="B188" s="71"/>
      <c r="C188" s="94"/>
      <c r="D188" s="71"/>
      <c r="E188" s="71"/>
      <c r="F188" s="93"/>
      <c r="G188" s="71"/>
      <c r="H188" s="71"/>
      <c r="I188" s="71"/>
      <c r="J188" s="71"/>
      <c r="K188" s="71"/>
      <c r="L188" s="105"/>
      <c r="M188" s="71"/>
      <c r="N188" s="71"/>
      <c r="P188" s="71"/>
      <c r="Q188" s="71"/>
      <c r="R188" s="71"/>
      <c r="S188" s="71"/>
      <c r="T188" s="93"/>
      <c r="U188" s="71"/>
      <c r="V188" s="71"/>
      <c r="W188" s="71"/>
      <c r="X188" s="71"/>
      <c r="Y188" s="93"/>
      <c r="Z188" s="71"/>
      <c r="AA188" s="71"/>
      <c r="AB188" s="71"/>
      <c r="AC188" s="71"/>
      <c r="AD188" s="93"/>
      <c r="AE188" s="71"/>
      <c r="AF188" s="71"/>
      <c r="AG188" s="71"/>
      <c r="AH188" s="71"/>
      <c r="AI188" s="93"/>
      <c r="AJ188" s="71"/>
      <c r="AK188" s="71"/>
      <c r="AL188" s="71"/>
      <c r="AM188" s="71"/>
      <c r="AN188" s="93"/>
      <c r="AO188" s="71"/>
      <c r="AP188" s="71"/>
      <c r="AQ188" s="71"/>
      <c r="AR188" s="71"/>
      <c r="AS188" s="93"/>
      <c r="AT188" s="71"/>
      <c r="AU188" s="71"/>
      <c r="AV188" s="71"/>
      <c r="AW188" s="71"/>
      <c r="AX188" s="93"/>
      <c r="AY188" s="71"/>
      <c r="AZ188" s="71"/>
      <c r="BA188" s="71"/>
      <c r="BB188" s="71"/>
      <c r="BC188" s="93"/>
      <c r="BD188" s="71"/>
      <c r="BE188" s="71"/>
      <c r="BF188" s="71"/>
      <c r="BG188" s="71"/>
      <c r="BH188" s="93"/>
      <c r="BI188" s="71"/>
      <c r="BJ188" s="71"/>
      <c r="BK188" s="71"/>
      <c r="BL188" s="71"/>
      <c r="BM188" s="93"/>
      <c r="BN188" s="71"/>
      <c r="BO188" s="71"/>
      <c r="BP188" s="71"/>
      <c r="BQ188" s="71"/>
      <c r="BR188" s="93"/>
      <c r="BS188" s="71"/>
      <c r="BT188" s="71"/>
      <c r="BU188" s="71"/>
      <c r="BV188" s="71"/>
      <c r="BW188" s="93"/>
      <c r="BX188" s="71"/>
      <c r="BY188" s="71"/>
      <c r="BZ188" s="71"/>
      <c r="CA188" s="71"/>
      <c r="CB188" s="93"/>
      <c r="CC188" s="71"/>
      <c r="CD188" s="71"/>
      <c r="CE188" s="71"/>
      <c r="CF188" s="71"/>
      <c r="CG188" s="93"/>
      <c r="CH188" s="71"/>
      <c r="CI188" s="71"/>
      <c r="CJ188" s="71"/>
      <c r="CK188" s="71"/>
      <c r="CL188" s="93"/>
      <c r="CM188" s="71"/>
      <c r="CN188" s="71"/>
      <c r="CO188" s="71"/>
      <c r="CP188" s="71"/>
      <c r="CQ188" s="93"/>
      <c r="CR188" s="71"/>
      <c r="CS188" s="71"/>
      <c r="CT188" s="71"/>
      <c r="CU188" s="71"/>
      <c r="CV188" s="93"/>
      <c r="CW188" s="71"/>
      <c r="CX188" s="71"/>
      <c r="CY188" s="71"/>
      <c r="CZ188" s="71"/>
      <c r="DA188" s="93"/>
      <c r="DB188" s="71"/>
      <c r="DC188" s="71"/>
      <c r="DD188" s="71"/>
      <c r="DE188" s="71"/>
      <c r="DF188" s="93"/>
      <c r="DG188" s="71"/>
      <c r="DH188" s="71"/>
      <c r="DI188" s="71"/>
      <c r="DJ188" s="71"/>
      <c r="DK188" s="93"/>
      <c r="DL188" s="71"/>
      <c r="DM188" s="71"/>
      <c r="DN188" s="71"/>
      <c r="DO188" s="71"/>
      <c r="DP188" s="93"/>
      <c r="DQ188" s="71"/>
      <c r="DR188" s="71"/>
      <c r="DS188" s="71"/>
      <c r="DT188" s="71"/>
      <c r="DU188" s="93"/>
      <c r="DV188" s="71"/>
      <c r="DW188" s="71"/>
      <c r="DX188" s="71"/>
      <c r="DY188" s="71"/>
      <c r="DZ188" s="93"/>
      <c r="EA188" s="71"/>
      <c r="EB188" s="71"/>
      <c r="EC188" s="71"/>
      <c r="ED188" s="71"/>
      <c r="EE188" s="93"/>
      <c r="EF188" s="71"/>
      <c r="EG188" s="71"/>
      <c r="EH188" s="71"/>
      <c r="EI188" s="71"/>
      <c r="EJ188" s="93"/>
      <c r="EK188" s="71"/>
      <c r="EL188" s="71"/>
      <c r="EM188" s="71"/>
      <c r="EN188" s="71"/>
      <c r="EO188" s="93"/>
      <c r="EP188" s="71"/>
      <c r="EQ188" s="71"/>
      <c r="ER188" s="71"/>
      <c r="ES188" s="71"/>
      <c r="ET188" s="93"/>
      <c r="EU188" s="71"/>
      <c r="EV188" s="71"/>
      <c r="EW188" s="71"/>
      <c r="EX188" s="71"/>
      <c r="EY188" s="93"/>
      <c r="EZ188" s="71"/>
      <c r="FA188" s="71"/>
      <c r="FB188" s="71"/>
      <c r="FC188" s="71"/>
      <c r="FD188" s="93"/>
      <c r="FE188" s="71"/>
      <c r="FF188" s="71"/>
      <c r="FG188" s="71"/>
      <c r="FH188" s="71"/>
      <c r="FI188" s="93"/>
      <c r="FJ188" s="71"/>
      <c r="FK188" s="71"/>
      <c r="FL188" s="71"/>
      <c r="FM188" s="71"/>
      <c r="FN188" s="93"/>
      <c r="FO188" s="71"/>
      <c r="FP188" s="71"/>
      <c r="FQ188" s="71"/>
      <c r="FR188" s="71"/>
      <c r="FS188" s="93"/>
      <c r="FT188" s="71"/>
      <c r="FU188" s="71"/>
      <c r="FV188" s="71"/>
      <c r="FW188" s="71"/>
      <c r="FX188" s="93"/>
      <c r="FY188" s="71"/>
      <c r="FZ188" s="71"/>
      <c r="GA188" s="71"/>
      <c r="GB188" s="71"/>
      <c r="GC188" s="93"/>
      <c r="GD188" s="71"/>
      <c r="GE188" s="71"/>
      <c r="GF188" s="71"/>
      <c r="GG188" s="71"/>
      <c r="GH188" s="93"/>
      <c r="GI188" s="71"/>
      <c r="GJ188" s="71"/>
      <c r="GK188" s="71"/>
      <c r="GL188" s="71"/>
      <c r="GM188" s="93"/>
      <c r="GN188" s="71"/>
      <c r="GO188" s="71"/>
      <c r="GP188" s="71"/>
      <c r="GQ188" s="71"/>
      <c r="GR188" s="93"/>
      <c r="GS188" s="71"/>
      <c r="GT188" s="71"/>
      <c r="GU188" s="71"/>
      <c r="GV188" s="71"/>
      <c r="GW188" s="93"/>
      <c r="GX188" s="71"/>
      <c r="GY188" s="71"/>
      <c r="GZ188" s="71"/>
      <c r="HA188" s="71"/>
      <c r="HB188" s="93"/>
      <c r="HC188" s="71"/>
      <c r="HD188" s="71"/>
      <c r="HE188" s="71"/>
      <c r="HF188" s="71"/>
      <c r="HG188" s="93"/>
      <c r="HH188" s="71"/>
      <c r="HI188" s="71"/>
      <c r="HJ188" s="71"/>
      <c r="HK188" s="71"/>
      <c r="HL188" s="93"/>
      <c r="HM188" s="71"/>
      <c r="HN188" s="71"/>
      <c r="HO188" s="71"/>
      <c r="HP188" s="71"/>
      <c r="HQ188" s="93"/>
      <c r="HR188" s="71"/>
      <c r="HS188" s="71"/>
      <c r="HT188" s="71"/>
      <c r="HU188" s="71"/>
      <c r="HV188" s="93"/>
      <c r="HW188" s="71"/>
      <c r="HX188" s="71"/>
      <c r="HY188" s="71"/>
      <c r="HZ188" s="71"/>
      <c r="IA188" s="93"/>
      <c r="IB188" s="71"/>
      <c r="IC188" s="71"/>
      <c r="ID188" s="71"/>
      <c r="IE188" s="71"/>
      <c r="IF188" s="93"/>
      <c r="IG188" s="71"/>
      <c r="IH188" s="71"/>
      <c r="II188" s="71"/>
      <c r="IJ188" s="71"/>
      <c r="IK188" s="93"/>
      <c r="IL188" s="71"/>
      <c r="IM188" s="71"/>
      <c r="IN188" s="71"/>
      <c r="IO188" s="71"/>
      <c r="IP188" s="93"/>
      <c r="IQ188" s="71"/>
      <c r="IR188" s="71"/>
      <c r="IS188" s="71"/>
      <c r="IT188" s="71"/>
      <c r="IU188" s="93"/>
      <c r="IV188" s="71"/>
    </row>
    <row r="189" spans="1:256">
      <c r="B189" s="71"/>
      <c r="C189" s="94"/>
      <c r="D189" s="71"/>
      <c r="E189" s="71"/>
      <c r="F189" s="93"/>
      <c r="G189" s="71"/>
      <c r="H189" s="71"/>
      <c r="I189" s="71"/>
      <c r="J189" s="71"/>
      <c r="K189" s="71"/>
      <c r="L189" s="105"/>
      <c r="M189" s="71"/>
      <c r="N189" s="71"/>
      <c r="P189" s="71"/>
      <c r="Q189" s="71"/>
      <c r="R189" s="71"/>
      <c r="S189" s="71"/>
      <c r="T189" s="93"/>
      <c r="U189" s="71"/>
      <c r="V189" s="71"/>
      <c r="W189" s="71"/>
      <c r="X189" s="71"/>
      <c r="Y189" s="93"/>
      <c r="Z189" s="71"/>
      <c r="AA189" s="71"/>
      <c r="AB189" s="71"/>
      <c r="AC189" s="71"/>
      <c r="AD189" s="93"/>
      <c r="AE189" s="71"/>
      <c r="AF189" s="71"/>
      <c r="AG189" s="71"/>
      <c r="AH189" s="71"/>
      <c r="AI189" s="93"/>
      <c r="AJ189" s="71"/>
      <c r="AK189" s="71"/>
      <c r="AL189" s="71"/>
      <c r="AM189" s="71"/>
      <c r="AN189" s="93"/>
      <c r="AO189" s="71"/>
      <c r="AP189" s="71"/>
      <c r="AQ189" s="71"/>
      <c r="AR189" s="71"/>
      <c r="AS189" s="93"/>
      <c r="AT189" s="71"/>
      <c r="AU189" s="71"/>
      <c r="AV189" s="71"/>
      <c r="AW189" s="71"/>
      <c r="AX189" s="93"/>
      <c r="AY189" s="71"/>
      <c r="AZ189" s="71"/>
      <c r="BA189" s="71"/>
      <c r="BB189" s="71"/>
      <c r="BC189" s="93"/>
      <c r="BD189" s="71"/>
      <c r="BE189" s="71"/>
      <c r="BF189" s="71"/>
      <c r="BG189" s="71"/>
      <c r="BH189" s="93"/>
      <c r="BI189" s="71"/>
      <c r="BJ189" s="71"/>
      <c r="BK189" s="71"/>
      <c r="BL189" s="71"/>
      <c r="BM189" s="93"/>
      <c r="BN189" s="71"/>
      <c r="BO189" s="71"/>
      <c r="BP189" s="71"/>
      <c r="BQ189" s="71"/>
      <c r="BR189" s="93"/>
      <c r="BS189" s="71"/>
      <c r="BT189" s="71"/>
      <c r="BU189" s="71"/>
      <c r="BV189" s="71"/>
      <c r="BW189" s="93"/>
      <c r="BX189" s="71"/>
      <c r="BY189" s="71"/>
      <c r="BZ189" s="71"/>
      <c r="CA189" s="71"/>
      <c r="CB189" s="93"/>
      <c r="CC189" s="71"/>
      <c r="CD189" s="71"/>
      <c r="CE189" s="71"/>
      <c r="CF189" s="71"/>
      <c r="CG189" s="93"/>
      <c r="CH189" s="71"/>
      <c r="CI189" s="71"/>
      <c r="CJ189" s="71"/>
      <c r="CK189" s="71"/>
      <c r="CL189" s="93"/>
      <c r="CM189" s="71"/>
      <c r="CN189" s="71"/>
      <c r="CO189" s="71"/>
      <c r="CP189" s="71"/>
      <c r="CQ189" s="93"/>
      <c r="CR189" s="71"/>
      <c r="CS189" s="71"/>
      <c r="CT189" s="71"/>
      <c r="CU189" s="71"/>
      <c r="CV189" s="93"/>
      <c r="CW189" s="71"/>
      <c r="CX189" s="71"/>
      <c r="CY189" s="71"/>
      <c r="CZ189" s="71"/>
      <c r="DA189" s="93"/>
      <c r="DB189" s="71"/>
      <c r="DC189" s="71"/>
      <c r="DD189" s="71"/>
      <c r="DE189" s="71"/>
      <c r="DF189" s="93"/>
      <c r="DG189" s="71"/>
      <c r="DH189" s="71"/>
      <c r="DI189" s="71"/>
      <c r="DJ189" s="71"/>
      <c r="DK189" s="93"/>
      <c r="DL189" s="71"/>
      <c r="DM189" s="71"/>
      <c r="DN189" s="71"/>
      <c r="DO189" s="71"/>
      <c r="DP189" s="93"/>
      <c r="DQ189" s="71"/>
      <c r="DR189" s="71"/>
      <c r="DS189" s="71"/>
      <c r="DT189" s="71"/>
      <c r="DU189" s="93"/>
      <c r="DV189" s="71"/>
      <c r="DW189" s="71"/>
      <c r="DX189" s="71"/>
      <c r="DY189" s="71"/>
      <c r="DZ189" s="93"/>
      <c r="EA189" s="71"/>
      <c r="EB189" s="71"/>
      <c r="EC189" s="71"/>
      <c r="ED189" s="71"/>
      <c r="EE189" s="93"/>
      <c r="EF189" s="71"/>
      <c r="EG189" s="71"/>
      <c r="EH189" s="71"/>
      <c r="EI189" s="71"/>
      <c r="EJ189" s="93"/>
      <c r="EK189" s="71"/>
      <c r="EL189" s="71"/>
      <c r="EM189" s="71"/>
      <c r="EN189" s="71"/>
      <c r="EO189" s="93"/>
      <c r="EP189" s="71"/>
      <c r="EQ189" s="71"/>
      <c r="ER189" s="71"/>
      <c r="ES189" s="71"/>
      <c r="ET189" s="93"/>
      <c r="EU189" s="71"/>
      <c r="EV189" s="71"/>
      <c r="EW189" s="71"/>
      <c r="EX189" s="71"/>
      <c r="EY189" s="93"/>
      <c r="EZ189" s="71"/>
      <c r="FA189" s="71"/>
      <c r="FB189" s="71"/>
      <c r="FC189" s="71"/>
      <c r="FD189" s="93"/>
      <c r="FE189" s="71"/>
      <c r="FF189" s="71"/>
      <c r="FG189" s="71"/>
      <c r="FH189" s="71"/>
      <c r="FI189" s="93"/>
      <c r="FJ189" s="71"/>
      <c r="FK189" s="71"/>
      <c r="FL189" s="71"/>
      <c r="FM189" s="71"/>
      <c r="FN189" s="93"/>
      <c r="FO189" s="71"/>
      <c r="FP189" s="71"/>
      <c r="FQ189" s="71"/>
      <c r="FR189" s="71"/>
      <c r="FS189" s="93"/>
      <c r="FT189" s="71"/>
      <c r="FU189" s="71"/>
      <c r="FV189" s="71"/>
      <c r="FW189" s="71"/>
      <c r="FX189" s="93"/>
      <c r="FY189" s="71"/>
      <c r="FZ189" s="71"/>
      <c r="GA189" s="71"/>
      <c r="GB189" s="71"/>
      <c r="GC189" s="93"/>
      <c r="GD189" s="71"/>
      <c r="GE189" s="71"/>
      <c r="GF189" s="71"/>
      <c r="GG189" s="71"/>
      <c r="GH189" s="93"/>
      <c r="GI189" s="71"/>
      <c r="GJ189" s="71"/>
      <c r="GK189" s="71"/>
      <c r="GL189" s="71"/>
      <c r="GM189" s="93"/>
      <c r="GN189" s="71"/>
      <c r="GO189" s="71"/>
      <c r="GP189" s="71"/>
      <c r="GQ189" s="71"/>
      <c r="GR189" s="93"/>
      <c r="GS189" s="71"/>
      <c r="GT189" s="71"/>
      <c r="GU189" s="71"/>
      <c r="GV189" s="71"/>
      <c r="GW189" s="93"/>
      <c r="GX189" s="71"/>
      <c r="GY189" s="71"/>
      <c r="GZ189" s="71"/>
      <c r="HA189" s="71"/>
      <c r="HB189" s="93"/>
      <c r="HC189" s="71"/>
      <c r="HD189" s="71"/>
      <c r="HE189" s="71"/>
      <c r="HF189" s="71"/>
      <c r="HG189" s="93"/>
      <c r="HH189" s="71"/>
      <c r="HI189" s="71"/>
      <c r="HJ189" s="71"/>
      <c r="HK189" s="71"/>
      <c r="HL189" s="93"/>
      <c r="HM189" s="71"/>
      <c r="HN189" s="71"/>
      <c r="HO189" s="71"/>
      <c r="HP189" s="71"/>
      <c r="HQ189" s="93"/>
      <c r="HR189" s="71"/>
      <c r="HS189" s="71"/>
      <c r="HT189" s="71"/>
      <c r="HU189" s="71"/>
      <c r="HV189" s="93"/>
      <c r="HW189" s="71"/>
      <c r="HX189" s="71"/>
      <c r="HY189" s="71"/>
      <c r="HZ189" s="71"/>
      <c r="IA189" s="93"/>
      <c r="IB189" s="71"/>
      <c r="IC189" s="71"/>
      <c r="ID189" s="71"/>
      <c r="IE189" s="71"/>
      <c r="IF189" s="93"/>
      <c r="IG189" s="71"/>
      <c r="IH189" s="71"/>
      <c r="II189" s="71"/>
      <c r="IJ189" s="71"/>
      <c r="IK189" s="93"/>
      <c r="IL189" s="71"/>
      <c r="IM189" s="71"/>
      <c r="IN189" s="71"/>
      <c r="IO189" s="71"/>
      <c r="IP189" s="93"/>
      <c r="IQ189" s="71"/>
      <c r="IR189" s="71"/>
      <c r="IS189" s="71"/>
      <c r="IT189" s="71"/>
      <c r="IU189" s="93"/>
      <c r="IV189" s="71"/>
    </row>
    <row r="190" spans="1:256">
      <c r="B190" s="71"/>
      <c r="C190" s="94"/>
      <c r="D190" s="71"/>
      <c r="E190" s="71"/>
      <c r="F190" s="93"/>
      <c r="G190" s="71"/>
      <c r="H190" s="71"/>
      <c r="I190" s="71"/>
      <c r="J190" s="71"/>
      <c r="K190" s="71"/>
      <c r="L190" s="105"/>
      <c r="M190" s="71"/>
      <c r="N190" s="71"/>
      <c r="P190" s="71"/>
      <c r="Q190" s="71"/>
      <c r="R190" s="71"/>
      <c r="S190" s="71"/>
      <c r="T190" s="93"/>
      <c r="U190" s="71"/>
      <c r="V190" s="71"/>
      <c r="W190" s="71"/>
      <c r="X190" s="71"/>
      <c r="Y190" s="93"/>
      <c r="Z190" s="71"/>
      <c r="AA190" s="71"/>
      <c r="AB190" s="71"/>
      <c r="AC190" s="71"/>
      <c r="AD190" s="93"/>
      <c r="AE190" s="71"/>
      <c r="AF190" s="71"/>
      <c r="AG190" s="71"/>
      <c r="AH190" s="71"/>
      <c r="AI190" s="93"/>
      <c r="AJ190" s="71"/>
      <c r="AK190" s="71"/>
      <c r="AL190" s="71"/>
      <c r="AM190" s="71"/>
      <c r="AN190" s="93"/>
      <c r="AO190" s="71"/>
      <c r="AP190" s="71"/>
      <c r="AQ190" s="71"/>
      <c r="AR190" s="71"/>
      <c r="AS190" s="93"/>
      <c r="AT190" s="71"/>
      <c r="AU190" s="71"/>
      <c r="AV190" s="71"/>
      <c r="AW190" s="71"/>
      <c r="AX190" s="93"/>
      <c r="AY190" s="71"/>
      <c r="AZ190" s="71"/>
      <c r="BA190" s="71"/>
      <c r="BB190" s="71"/>
      <c r="BC190" s="93"/>
      <c r="BD190" s="71"/>
      <c r="BE190" s="71"/>
      <c r="BF190" s="71"/>
      <c r="BG190" s="71"/>
      <c r="BH190" s="93"/>
      <c r="BI190" s="71"/>
      <c r="BJ190" s="71"/>
      <c r="BK190" s="71"/>
      <c r="BL190" s="71"/>
      <c r="BM190" s="93"/>
      <c r="BN190" s="71"/>
      <c r="BO190" s="71"/>
      <c r="BP190" s="71"/>
      <c r="BQ190" s="71"/>
      <c r="BR190" s="93"/>
      <c r="BS190" s="71"/>
      <c r="BT190" s="71"/>
      <c r="BU190" s="71"/>
      <c r="BV190" s="71"/>
      <c r="BW190" s="93"/>
      <c r="BX190" s="71"/>
      <c r="BY190" s="71"/>
      <c r="BZ190" s="71"/>
      <c r="CA190" s="71"/>
      <c r="CB190" s="93"/>
      <c r="CC190" s="71"/>
      <c r="CD190" s="71"/>
      <c r="CE190" s="71"/>
      <c r="CF190" s="71"/>
      <c r="CG190" s="93"/>
      <c r="CH190" s="71"/>
      <c r="CI190" s="71"/>
      <c r="CJ190" s="71"/>
      <c r="CK190" s="71"/>
      <c r="CL190" s="93"/>
      <c r="CM190" s="71"/>
      <c r="CN190" s="71"/>
      <c r="CO190" s="71"/>
      <c r="CP190" s="71"/>
      <c r="CQ190" s="93"/>
      <c r="CR190" s="71"/>
      <c r="CS190" s="71"/>
      <c r="CT190" s="71"/>
      <c r="CU190" s="71"/>
      <c r="CV190" s="93"/>
      <c r="CW190" s="71"/>
      <c r="CX190" s="71"/>
      <c r="CY190" s="71"/>
      <c r="CZ190" s="71"/>
      <c r="DA190" s="93"/>
      <c r="DB190" s="71"/>
      <c r="DC190" s="71"/>
      <c r="DD190" s="71"/>
      <c r="DE190" s="71"/>
      <c r="DF190" s="93"/>
      <c r="DG190" s="71"/>
      <c r="DH190" s="71"/>
      <c r="DI190" s="71"/>
      <c r="DJ190" s="71"/>
      <c r="DK190" s="93"/>
      <c r="DL190" s="71"/>
      <c r="DM190" s="71"/>
      <c r="DN190" s="71"/>
      <c r="DO190" s="71"/>
      <c r="DP190" s="93"/>
      <c r="DQ190" s="71"/>
      <c r="DR190" s="71"/>
      <c r="DS190" s="71"/>
      <c r="DT190" s="71"/>
      <c r="DU190" s="93"/>
      <c r="DV190" s="71"/>
      <c r="DW190" s="71"/>
      <c r="DX190" s="71"/>
      <c r="DY190" s="71"/>
      <c r="DZ190" s="93"/>
      <c r="EA190" s="71"/>
      <c r="EB190" s="71"/>
      <c r="EC190" s="71"/>
      <c r="ED190" s="71"/>
      <c r="EE190" s="93"/>
      <c r="EF190" s="71"/>
      <c r="EG190" s="71"/>
      <c r="EH190" s="71"/>
      <c r="EI190" s="71"/>
      <c r="EJ190" s="93"/>
      <c r="EK190" s="71"/>
      <c r="EL190" s="71"/>
      <c r="EM190" s="71"/>
      <c r="EN190" s="71"/>
      <c r="EO190" s="93"/>
      <c r="EP190" s="71"/>
      <c r="EQ190" s="71"/>
      <c r="ER190" s="71"/>
      <c r="ES190" s="71"/>
      <c r="ET190" s="93"/>
      <c r="EU190" s="71"/>
      <c r="EV190" s="71"/>
      <c r="EW190" s="71"/>
      <c r="EX190" s="71"/>
      <c r="EY190" s="93"/>
      <c r="EZ190" s="71"/>
      <c r="FA190" s="71"/>
      <c r="FB190" s="71"/>
      <c r="FC190" s="71"/>
      <c r="FD190" s="93"/>
      <c r="FE190" s="71"/>
      <c r="FF190" s="71"/>
      <c r="FG190" s="71"/>
      <c r="FH190" s="71"/>
      <c r="FI190" s="93"/>
      <c r="FJ190" s="71"/>
      <c r="FK190" s="71"/>
      <c r="FL190" s="71"/>
      <c r="FM190" s="71"/>
      <c r="FN190" s="93"/>
      <c r="FO190" s="71"/>
      <c r="FP190" s="71"/>
      <c r="FQ190" s="71"/>
      <c r="FR190" s="71"/>
      <c r="FS190" s="93"/>
      <c r="FT190" s="71"/>
      <c r="FU190" s="71"/>
      <c r="FV190" s="71"/>
      <c r="FW190" s="71"/>
      <c r="FX190" s="93"/>
      <c r="FY190" s="71"/>
      <c r="FZ190" s="71"/>
      <c r="GA190" s="71"/>
      <c r="GB190" s="71"/>
      <c r="GC190" s="93"/>
      <c r="GD190" s="71"/>
      <c r="GE190" s="71"/>
      <c r="GF190" s="71"/>
      <c r="GG190" s="71"/>
      <c r="GH190" s="93"/>
      <c r="GI190" s="71"/>
      <c r="GJ190" s="71"/>
      <c r="GK190" s="71"/>
      <c r="GL190" s="71"/>
      <c r="GM190" s="93"/>
      <c r="GN190" s="71"/>
      <c r="GO190" s="71"/>
      <c r="GP190" s="71"/>
      <c r="GQ190" s="71"/>
      <c r="GR190" s="93"/>
      <c r="GS190" s="71"/>
      <c r="GT190" s="71"/>
      <c r="GU190" s="71"/>
      <c r="GV190" s="71"/>
      <c r="GW190" s="93"/>
      <c r="GX190" s="71"/>
      <c r="GY190" s="71"/>
      <c r="GZ190" s="71"/>
      <c r="HA190" s="71"/>
      <c r="HB190" s="93"/>
      <c r="HC190" s="71"/>
      <c r="HD190" s="71"/>
      <c r="HE190" s="71"/>
      <c r="HF190" s="71"/>
      <c r="HG190" s="93"/>
      <c r="HH190" s="71"/>
      <c r="HI190" s="71"/>
      <c r="HJ190" s="71"/>
      <c r="HK190" s="71"/>
      <c r="HL190" s="93"/>
      <c r="HM190" s="71"/>
      <c r="HN190" s="71"/>
      <c r="HO190" s="71"/>
      <c r="HP190" s="71"/>
      <c r="HQ190" s="93"/>
      <c r="HR190" s="71"/>
      <c r="HS190" s="71"/>
      <c r="HT190" s="71"/>
      <c r="HU190" s="71"/>
      <c r="HV190" s="93"/>
      <c r="HW190" s="71"/>
      <c r="HX190" s="71"/>
      <c r="HY190" s="71"/>
      <c r="HZ190" s="71"/>
      <c r="IA190" s="93"/>
      <c r="IB190" s="71"/>
      <c r="IC190" s="71"/>
      <c r="ID190" s="71"/>
      <c r="IE190" s="71"/>
      <c r="IF190" s="93"/>
      <c r="IG190" s="71"/>
      <c r="IH190" s="71"/>
      <c r="II190" s="71"/>
      <c r="IJ190" s="71"/>
      <c r="IK190" s="93"/>
      <c r="IL190" s="71"/>
      <c r="IM190" s="71"/>
      <c r="IN190" s="71"/>
      <c r="IO190" s="71"/>
      <c r="IP190" s="93"/>
      <c r="IQ190" s="71"/>
      <c r="IR190" s="71"/>
      <c r="IS190" s="71"/>
      <c r="IT190" s="71"/>
      <c r="IU190" s="93"/>
      <c r="IV190" s="71"/>
    </row>
    <row r="191" spans="1:256">
      <c r="B191" s="71"/>
      <c r="C191" s="94"/>
      <c r="D191" s="71"/>
      <c r="E191" s="71"/>
      <c r="F191" s="93"/>
      <c r="G191" s="71"/>
      <c r="H191" s="71"/>
      <c r="I191" s="71"/>
      <c r="J191" s="71"/>
      <c r="K191" s="71"/>
      <c r="L191" s="105"/>
      <c r="M191" s="71"/>
      <c r="N191" s="71"/>
      <c r="P191" s="71"/>
      <c r="Q191" s="71"/>
      <c r="R191" s="71"/>
      <c r="S191" s="71"/>
      <c r="T191" s="93"/>
      <c r="U191" s="71"/>
      <c r="V191" s="71"/>
      <c r="W191" s="71"/>
      <c r="X191" s="71"/>
      <c r="Y191" s="93"/>
      <c r="Z191" s="71"/>
      <c r="AA191" s="71"/>
      <c r="AB191" s="71"/>
      <c r="AC191" s="71"/>
      <c r="AD191" s="93"/>
      <c r="AE191" s="71"/>
      <c r="AF191" s="71"/>
      <c r="AG191" s="71"/>
      <c r="AH191" s="71"/>
      <c r="AI191" s="93"/>
      <c r="AJ191" s="71"/>
      <c r="AK191" s="71"/>
      <c r="AL191" s="71"/>
      <c r="AM191" s="71"/>
      <c r="AN191" s="93"/>
      <c r="AO191" s="71"/>
      <c r="AP191" s="71"/>
      <c r="AQ191" s="71"/>
      <c r="AR191" s="71"/>
      <c r="AS191" s="93"/>
      <c r="AT191" s="71"/>
      <c r="AU191" s="71"/>
      <c r="AV191" s="71"/>
      <c r="AW191" s="71"/>
      <c r="AX191" s="93"/>
      <c r="AY191" s="71"/>
      <c r="AZ191" s="71"/>
      <c r="BA191" s="71"/>
      <c r="BB191" s="71"/>
      <c r="BC191" s="93"/>
      <c r="BD191" s="71"/>
      <c r="BE191" s="71"/>
      <c r="BF191" s="71"/>
      <c r="BG191" s="71"/>
      <c r="BH191" s="93"/>
      <c r="BI191" s="71"/>
      <c r="BJ191" s="71"/>
      <c r="BK191" s="71"/>
      <c r="BL191" s="71"/>
      <c r="BM191" s="93"/>
      <c r="BN191" s="71"/>
      <c r="BO191" s="71"/>
      <c r="BP191" s="71"/>
      <c r="BQ191" s="71"/>
      <c r="BR191" s="93"/>
      <c r="BS191" s="71"/>
      <c r="BT191" s="71"/>
      <c r="BU191" s="71"/>
      <c r="BV191" s="71"/>
      <c r="BW191" s="93"/>
      <c r="BX191" s="71"/>
      <c r="BY191" s="71"/>
      <c r="BZ191" s="71"/>
      <c r="CA191" s="71"/>
      <c r="CB191" s="93"/>
      <c r="CC191" s="71"/>
      <c r="CD191" s="71"/>
      <c r="CE191" s="71"/>
      <c r="CF191" s="71"/>
      <c r="CG191" s="93"/>
      <c r="CH191" s="71"/>
      <c r="CI191" s="71"/>
      <c r="CJ191" s="71"/>
      <c r="CK191" s="71"/>
      <c r="CL191" s="93"/>
      <c r="CM191" s="71"/>
      <c r="CN191" s="71"/>
      <c r="CO191" s="71"/>
      <c r="CP191" s="71"/>
      <c r="CQ191" s="93"/>
      <c r="CR191" s="71"/>
      <c r="CS191" s="71"/>
      <c r="CT191" s="71"/>
      <c r="CU191" s="71"/>
      <c r="CV191" s="93"/>
      <c r="CW191" s="71"/>
      <c r="CX191" s="71"/>
      <c r="CY191" s="71"/>
      <c r="CZ191" s="71"/>
      <c r="DA191" s="93"/>
      <c r="DB191" s="71"/>
      <c r="DC191" s="71"/>
      <c r="DD191" s="71"/>
      <c r="DE191" s="71"/>
      <c r="DF191" s="93"/>
      <c r="DG191" s="71"/>
      <c r="DH191" s="71"/>
      <c r="DI191" s="71"/>
      <c r="DJ191" s="71"/>
      <c r="DK191" s="93"/>
      <c r="DL191" s="71"/>
      <c r="DM191" s="71"/>
      <c r="DN191" s="71"/>
      <c r="DO191" s="71"/>
      <c r="DP191" s="93"/>
      <c r="DQ191" s="71"/>
      <c r="DR191" s="71"/>
      <c r="DS191" s="71"/>
      <c r="DT191" s="71"/>
      <c r="DU191" s="93"/>
      <c r="DV191" s="71"/>
      <c r="DW191" s="71"/>
      <c r="DX191" s="71"/>
      <c r="DY191" s="71"/>
      <c r="DZ191" s="93"/>
      <c r="EA191" s="71"/>
      <c r="EB191" s="71"/>
      <c r="EC191" s="71"/>
      <c r="ED191" s="71"/>
      <c r="EE191" s="93"/>
      <c r="EF191" s="71"/>
      <c r="EG191" s="71"/>
      <c r="EH191" s="71"/>
      <c r="EI191" s="71"/>
      <c r="EJ191" s="93"/>
      <c r="EK191" s="71"/>
      <c r="EL191" s="71"/>
      <c r="EM191" s="71"/>
      <c r="EN191" s="71"/>
      <c r="EO191" s="93"/>
      <c r="EP191" s="71"/>
      <c r="EQ191" s="71"/>
      <c r="ER191" s="71"/>
      <c r="ES191" s="71"/>
      <c r="ET191" s="93"/>
      <c r="EU191" s="71"/>
      <c r="EV191" s="71"/>
      <c r="EW191" s="71"/>
      <c r="EX191" s="71"/>
      <c r="EY191" s="93"/>
      <c r="EZ191" s="71"/>
      <c r="FA191" s="71"/>
      <c r="FB191" s="71"/>
      <c r="FC191" s="71"/>
      <c r="FD191" s="93"/>
      <c r="FE191" s="71"/>
      <c r="FF191" s="71"/>
      <c r="FG191" s="71"/>
      <c r="FH191" s="71"/>
      <c r="FI191" s="93"/>
      <c r="FJ191" s="71"/>
      <c r="FK191" s="71"/>
      <c r="FL191" s="71"/>
      <c r="FM191" s="71"/>
      <c r="FN191" s="93"/>
      <c r="FO191" s="71"/>
      <c r="FP191" s="71"/>
      <c r="FQ191" s="71"/>
      <c r="FR191" s="71"/>
      <c r="FS191" s="93"/>
      <c r="FT191" s="71"/>
      <c r="FU191" s="71"/>
      <c r="FV191" s="71"/>
      <c r="FW191" s="71"/>
      <c r="FX191" s="93"/>
      <c r="FY191" s="71"/>
      <c r="FZ191" s="71"/>
      <c r="GA191" s="71"/>
      <c r="GB191" s="71"/>
      <c r="GC191" s="93"/>
      <c r="GD191" s="71"/>
      <c r="GE191" s="71"/>
      <c r="GF191" s="71"/>
      <c r="GG191" s="71"/>
      <c r="GH191" s="93"/>
      <c r="GI191" s="71"/>
      <c r="GJ191" s="71"/>
      <c r="GK191" s="71"/>
      <c r="GL191" s="71"/>
      <c r="GM191" s="93"/>
      <c r="GN191" s="71"/>
      <c r="GO191" s="71"/>
      <c r="GP191" s="71"/>
      <c r="GQ191" s="71"/>
      <c r="GR191" s="93"/>
      <c r="GS191" s="71"/>
      <c r="GT191" s="71"/>
      <c r="GU191" s="71"/>
      <c r="GV191" s="71"/>
      <c r="GW191" s="93"/>
      <c r="GX191" s="71"/>
      <c r="GY191" s="71"/>
      <c r="GZ191" s="71"/>
      <c r="HA191" s="71"/>
      <c r="HB191" s="93"/>
      <c r="HC191" s="71"/>
      <c r="HD191" s="71"/>
      <c r="HE191" s="71"/>
      <c r="HF191" s="71"/>
      <c r="HG191" s="93"/>
      <c r="HH191" s="71"/>
      <c r="HI191" s="71"/>
      <c r="HJ191" s="71"/>
      <c r="HK191" s="71"/>
      <c r="HL191" s="93"/>
      <c r="HM191" s="71"/>
      <c r="HN191" s="71"/>
      <c r="HO191" s="71"/>
      <c r="HP191" s="71"/>
      <c r="HQ191" s="93"/>
      <c r="HR191" s="71"/>
      <c r="HS191" s="71"/>
      <c r="HT191" s="71"/>
      <c r="HU191" s="71"/>
      <c r="HV191" s="93"/>
      <c r="HW191" s="71"/>
      <c r="HX191" s="71"/>
      <c r="HY191" s="71"/>
      <c r="HZ191" s="71"/>
      <c r="IA191" s="93"/>
      <c r="IB191" s="71"/>
      <c r="IC191" s="71"/>
      <c r="ID191" s="71"/>
      <c r="IE191" s="71"/>
      <c r="IF191" s="93"/>
      <c r="IG191" s="71"/>
      <c r="IH191" s="71"/>
      <c r="II191" s="71"/>
      <c r="IJ191" s="71"/>
      <c r="IK191" s="93"/>
      <c r="IL191" s="71"/>
      <c r="IM191" s="71"/>
      <c r="IN191" s="71"/>
      <c r="IO191" s="71"/>
      <c r="IP191" s="93"/>
      <c r="IQ191" s="71"/>
      <c r="IR191" s="71"/>
      <c r="IS191" s="71"/>
      <c r="IT191" s="71"/>
      <c r="IU191" s="93"/>
      <c r="IV191" s="71"/>
    </row>
    <row r="192" spans="1:256">
      <c r="B192" s="71"/>
      <c r="C192" s="94"/>
      <c r="D192" s="71"/>
      <c r="E192" s="71"/>
      <c r="F192" s="93"/>
      <c r="G192" s="71"/>
      <c r="H192" s="71"/>
      <c r="I192" s="71"/>
      <c r="J192" s="71"/>
      <c r="K192" s="71"/>
      <c r="L192" s="105"/>
      <c r="M192" s="71"/>
      <c r="N192" s="71"/>
      <c r="P192" s="71"/>
      <c r="Q192" s="71"/>
      <c r="R192" s="71"/>
      <c r="S192" s="71"/>
      <c r="T192" s="93"/>
      <c r="U192" s="71"/>
      <c r="V192" s="71"/>
      <c r="W192" s="71"/>
      <c r="X192" s="71"/>
      <c r="Y192" s="93"/>
      <c r="Z192" s="71"/>
      <c r="AA192" s="71"/>
      <c r="AB192" s="71"/>
      <c r="AC192" s="71"/>
      <c r="AD192" s="93"/>
      <c r="AE192" s="71"/>
      <c r="AF192" s="71"/>
      <c r="AG192" s="71"/>
      <c r="AH192" s="71"/>
      <c r="AI192" s="93"/>
      <c r="AJ192" s="71"/>
      <c r="AK192" s="71"/>
      <c r="AL192" s="71"/>
      <c r="AM192" s="71"/>
      <c r="AN192" s="93"/>
      <c r="AO192" s="71"/>
      <c r="AP192" s="71"/>
      <c r="AQ192" s="71"/>
      <c r="AR192" s="71"/>
      <c r="AS192" s="93"/>
      <c r="AT192" s="71"/>
      <c r="AU192" s="71"/>
      <c r="AV192" s="71"/>
      <c r="AW192" s="71"/>
      <c r="AX192" s="93"/>
      <c r="AY192" s="71"/>
      <c r="AZ192" s="71"/>
      <c r="BA192" s="71"/>
      <c r="BB192" s="71"/>
      <c r="BC192" s="93"/>
      <c r="BD192" s="71"/>
      <c r="BE192" s="71"/>
      <c r="BF192" s="71"/>
      <c r="BG192" s="71"/>
      <c r="BH192" s="93"/>
      <c r="BI192" s="71"/>
      <c r="BJ192" s="71"/>
      <c r="BK192" s="71"/>
      <c r="BL192" s="71"/>
      <c r="BM192" s="93"/>
      <c r="BN192" s="71"/>
      <c r="BO192" s="71"/>
      <c r="BP192" s="71"/>
      <c r="BQ192" s="71"/>
      <c r="BR192" s="93"/>
      <c r="BS192" s="71"/>
      <c r="BT192" s="71"/>
      <c r="BU192" s="71"/>
      <c r="BV192" s="71"/>
      <c r="BW192" s="93"/>
      <c r="BX192" s="71"/>
      <c r="BY192" s="71"/>
      <c r="BZ192" s="71"/>
      <c r="CA192" s="71"/>
      <c r="CB192" s="93"/>
      <c r="CC192" s="71"/>
      <c r="CD192" s="71"/>
      <c r="CE192" s="71"/>
      <c r="CF192" s="71"/>
      <c r="CG192" s="93"/>
      <c r="CH192" s="71"/>
      <c r="CI192" s="71"/>
      <c r="CJ192" s="71"/>
      <c r="CK192" s="71"/>
      <c r="CL192" s="93"/>
      <c r="CM192" s="71"/>
      <c r="CN192" s="71"/>
      <c r="CO192" s="71"/>
      <c r="CP192" s="71"/>
      <c r="CQ192" s="93"/>
      <c r="CR192" s="71"/>
      <c r="CS192" s="71"/>
      <c r="CT192" s="71"/>
      <c r="CU192" s="71"/>
      <c r="CV192" s="93"/>
      <c r="CW192" s="71"/>
      <c r="CX192" s="71"/>
      <c r="CY192" s="71"/>
      <c r="CZ192" s="71"/>
      <c r="DA192" s="93"/>
      <c r="DB192" s="71"/>
      <c r="DC192" s="71"/>
      <c r="DD192" s="71"/>
      <c r="DE192" s="71"/>
      <c r="DF192" s="93"/>
      <c r="DG192" s="71"/>
      <c r="DH192" s="71"/>
      <c r="DI192" s="71"/>
      <c r="DJ192" s="71"/>
      <c r="DK192" s="93"/>
      <c r="DL192" s="71"/>
      <c r="DM192" s="71"/>
      <c r="DN192" s="71"/>
      <c r="DO192" s="71"/>
      <c r="DP192" s="93"/>
      <c r="DQ192" s="71"/>
      <c r="DR192" s="71"/>
      <c r="DS192" s="71"/>
      <c r="DT192" s="71"/>
      <c r="DU192" s="93"/>
      <c r="DV192" s="71"/>
      <c r="DW192" s="71"/>
      <c r="DX192" s="71"/>
      <c r="DY192" s="71"/>
      <c r="DZ192" s="93"/>
      <c r="EA192" s="71"/>
      <c r="EB192" s="71"/>
      <c r="EC192" s="71"/>
      <c r="ED192" s="71"/>
      <c r="EE192" s="93"/>
      <c r="EF192" s="71"/>
      <c r="EG192" s="71"/>
      <c r="EH192" s="71"/>
      <c r="EI192" s="71"/>
      <c r="EJ192" s="93"/>
      <c r="EK192" s="71"/>
      <c r="EL192" s="71"/>
      <c r="EM192" s="71"/>
      <c r="EN192" s="71"/>
      <c r="EO192" s="93"/>
      <c r="EP192" s="71"/>
      <c r="EQ192" s="71"/>
      <c r="ER192" s="71"/>
      <c r="ES192" s="71"/>
      <c r="ET192" s="93"/>
      <c r="EU192" s="71"/>
      <c r="EV192" s="71"/>
      <c r="EW192" s="71"/>
      <c r="EX192" s="71"/>
      <c r="EY192" s="93"/>
      <c r="EZ192" s="71"/>
      <c r="FA192" s="71"/>
      <c r="FB192" s="71"/>
      <c r="FC192" s="71"/>
      <c r="FD192" s="93"/>
      <c r="FE192" s="71"/>
      <c r="FF192" s="71"/>
      <c r="FG192" s="71"/>
      <c r="FH192" s="71"/>
      <c r="FI192" s="93"/>
      <c r="FJ192" s="71"/>
      <c r="FK192" s="71"/>
      <c r="FL192" s="71"/>
      <c r="FM192" s="71"/>
      <c r="FN192" s="93"/>
      <c r="FO192" s="71"/>
      <c r="FP192" s="71"/>
      <c r="FQ192" s="71"/>
      <c r="FR192" s="71"/>
      <c r="FS192" s="93"/>
      <c r="FT192" s="71"/>
      <c r="FU192" s="71"/>
      <c r="FV192" s="71"/>
      <c r="FW192" s="71"/>
      <c r="FX192" s="93"/>
      <c r="FY192" s="71"/>
      <c r="FZ192" s="71"/>
      <c r="GA192" s="71"/>
      <c r="GB192" s="71"/>
      <c r="GC192" s="93"/>
      <c r="GD192" s="71"/>
      <c r="GE192" s="71"/>
      <c r="GF192" s="71"/>
      <c r="GG192" s="71"/>
      <c r="GH192" s="93"/>
      <c r="GI192" s="71"/>
      <c r="GJ192" s="71"/>
      <c r="GK192" s="71"/>
      <c r="GL192" s="71"/>
      <c r="GM192" s="93"/>
      <c r="GN192" s="71"/>
      <c r="GO192" s="71"/>
      <c r="GP192" s="71"/>
      <c r="GQ192" s="71"/>
      <c r="GR192" s="93"/>
      <c r="GS192" s="71"/>
      <c r="GT192" s="71"/>
      <c r="GU192" s="71"/>
      <c r="GV192" s="71"/>
      <c r="GW192" s="93"/>
      <c r="GX192" s="71"/>
      <c r="GY192" s="71"/>
      <c r="GZ192" s="71"/>
      <c r="HA192" s="71"/>
      <c r="HB192" s="93"/>
      <c r="HC192" s="71"/>
      <c r="HD192" s="71"/>
      <c r="HE192" s="71"/>
      <c r="HF192" s="71"/>
      <c r="HG192" s="93"/>
      <c r="HH192" s="71"/>
      <c r="HI192" s="71"/>
      <c r="HJ192" s="71"/>
      <c r="HK192" s="71"/>
      <c r="HL192" s="93"/>
      <c r="HM192" s="71"/>
      <c r="HN192" s="71"/>
      <c r="HO192" s="71"/>
      <c r="HP192" s="71"/>
      <c r="HQ192" s="93"/>
      <c r="HR192" s="71"/>
      <c r="HS192" s="71"/>
      <c r="HT192" s="71"/>
      <c r="HU192" s="71"/>
      <c r="HV192" s="93"/>
      <c r="HW192" s="71"/>
      <c r="HX192" s="71"/>
      <c r="HY192" s="71"/>
      <c r="HZ192" s="71"/>
      <c r="IA192" s="93"/>
      <c r="IB192" s="71"/>
      <c r="IC192" s="71"/>
      <c r="ID192" s="71"/>
      <c r="IE192" s="71"/>
      <c r="IF192" s="93"/>
      <c r="IG192" s="71"/>
      <c r="IH192" s="71"/>
      <c r="II192" s="71"/>
      <c r="IJ192" s="71"/>
      <c r="IK192" s="93"/>
      <c r="IL192" s="71"/>
      <c r="IM192" s="71"/>
      <c r="IN192" s="71"/>
      <c r="IO192" s="71"/>
      <c r="IP192" s="93"/>
      <c r="IQ192" s="71"/>
      <c r="IR192" s="71"/>
      <c r="IS192" s="71"/>
      <c r="IT192" s="71"/>
      <c r="IU192" s="93"/>
      <c r="IV192" s="71"/>
    </row>
    <row r="193" spans="2:256">
      <c r="B193" s="71"/>
      <c r="C193" s="94"/>
      <c r="D193" s="71"/>
      <c r="E193" s="71"/>
      <c r="F193" s="93"/>
      <c r="G193" s="71"/>
      <c r="H193" s="71"/>
      <c r="I193" s="71"/>
      <c r="J193" s="71"/>
      <c r="K193" s="71"/>
      <c r="L193" s="105"/>
      <c r="M193" s="71"/>
      <c r="N193" s="71"/>
      <c r="P193" s="71"/>
      <c r="Q193" s="71"/>
      <c r="R193" s="71"/>
      <c r="S193" s="71"/>
      <c r="T193" s="93"/>
      <c r="U193" s="71"/>
      <c r="V193" s="71"/>
      <c r="W193" s="71"/>
      <c r="X193" s="71"/>
      <c r="Y193" s="93"/>
      <c r="Z193" s="71"/>
      <c r="AA193" s="71"/>
      <c r="AB193" s="71"/>
      <c r="AC193" s="71"/>
      <c r="AD193" s="93"/>
      <c r="AE193" s="71"/>
      <c r="AF193" s="71"/>
      <c r="AG193" s="71"/>
      <c r="AH193" s="71"/>
      <c r="AI193" s="93"/>
      <c r="AJ193" s="71"/>
      <c r="AK193" s="71"/>
      <c r="AL193" s="71"/>
      <c r="AM193" s="71"/>
      <c r="AN193" s="93"/>
      <c r="AO193" s="71"/>
      <c r="AP193" s="71"/>
      <c r="AQ193" s="71"/>
      <c r="AR193" s="71"/>
      <c r="AS193" s="93"/>
      <c r="AT193" s="71"/>
      <c r="AU193" s="71"/>
      <c r="AV193" s="71"/>
      <c r="AW193" s="71"/>
      <c r="AX193" s="93"/>
      <c r="AY193" s="71"/>
      <c r="AZ193" s="71"/>
      <c r="BA193" s="71"/>
      <c r="BB193" s="71"/>
      <c r="BC193" s="93"/>
      <c r="BD193" s="71"/>
      <c r="BE193" s="71"/>
      <c r="BF193" s="71"/>
      <c r="BG193" s="71"/>
      <c r="BH193" s="93"/>
      <c r="BI193" s="71"/>
      <c r="BJ193" s="71"/>
      <c r="BK193" s="71"/>
      <c r="BL193" s="71"/>
      <c r="BM193" s="93"/>
      <c r="BN193" s="71"/>
      <c r="BO193" s="71"/>
      <c r="BP193" s="71"/>
      <c r="BQ193" s="71"/>
      <c r="BR193" s="93"/>
      <c r="BS193" s="71"/>
      <c r="BT193" s="71"/>
      <c r="BU193" s="71"/>
      <c r="BV193" s="71"/>
      <c r="BW193" s="93"/>
      <c r="BX193" s="71"/>
      <c r="BY193" s="71"/>
      <c r="BZ193" s="71"/>
      <c r="CA193" s="71"/>
      <c r="CB193" s="93"/>
      <c r="CC193" s="71"/>
      <c r="CD193" s="71"/>
      <c r="CE193" s="71"/>
      <c r="CF193" s="71"/>
      <c r="CG193" s="93"/>
      <c r="CH193" s="71"/>
      <c r="CI193" s="71"/>
      <c r="CJ193" s="71"/>
      <c r="CK193" s="71"/>
      <c r="CL193" s="93"/>
      <c r="CM193" s="71"/>
      <c r="CN193" s="71"/>
      <c r="CO193" s="71"/>
      <c r="CP193" s="71"/>
      <c r="CQ193" s="93"/>
      <c r="CR193" s="71"/>
      <c r="CS193" s="71"/>
      <c r="CT193" s="71"/>
      <c r="CU193" s="71"/>
      <c r="CV193" s="93"/>
      <c r="CW193" s="71"/>
      <c r="CX193" s="71"/>
      <c r="CY193" s="71"/>
      <c r="CZ193" s="71"/>
      <c r="DA193" s="93"/>
      <c r="DB193" s="71"/>
      <c r="DC193" s="71"/>
      <c r="DD193" s="71"/>
      <c r="DE193" s="71"/>
      <c r="DF193" s="93"/>
      <c r="DG193" s="71"/>
      <c r="DH193" s="71"/>
      <c r="DI193" s="71"/>
      <c r="DJ193" s="71"/>
      <c r="DK193" s="93"/>
      <c r="DL193" s="71"/>
      <c r="DM193" s="71"/>
      <c r="DN193" s="71"/>
      <c r="DO193" s="71"/>
      <c r="DP193" s="93"/>
      <c r="DQ193" s="71"/>
      <c r="DR193" s="71"/>
      <c r="DS193" s="71"/>
      <c r="DT193" s="71"/>
      <c r="DU193" s="93"/>
      <c r="DV193" s="71"/>
      <c r="DW193" s="71"/>
      <c r="DX193" s="71"/>
      <c r="DY193" s="71"/>
      <c r="DZ193" s="93"/>
      <c r="EA193" s="71"/>
      <c r="EB193" s="71"/>
      <c r="EC193" s="71"/>
      <c r="ED193" s="71"/>
      <c r="EE193" s="93"/>
      <c r="EF193" s="71"/>
      <c r="EG193" s="71"/>
      <c r="EH193" s="71"/>
      <c r="EI193" s="71"/>
      <c r="EJ193" s="93"/>
      <c r="EK193" s="71"/>
      <c r="EL193" s="71"/>
      <c r="EM193" s="71"/>
      <c r="EN193" s="71"/>
      <c r="EO193" s="93"/>
      <c r="EP193" s="71"/>
      <c r="EQ193" s="71"/>
      <c r="ER193" s="71"/>
      <c r="ES193" s="71"/>
      <c r="ET193" s="93"/>
      <c r="EU193" s="71"/>
      <c r="EV193" s="71"/>
      <c r="EW193" s="71"/>
      <c r="EX193" s="71"/>
      <c r="EY193" s="93"/>
      <c r="EZ193" s="71"/>
      <c r="FA193" s="71"/>
      <c r="FB193" s="71"/>
      <c r="FC193" s="71"/>
      <c r="FD193" s="93"/>
      <c r="FE193" s="71"/>
      <c r="FF193" s="71"/>
      <c r="FG193" s="71"/>
      <c r="FH193" s="71"/>
      <c r="FI193" s="93"/>
      <c r="FJ193" s="71"/>
      <c r="FK193" s="71"/>
      <c r="FL193" s="71"/>
      <c r="FM193" s="71"/>
      <c r="FN193" s="93"/>
      <c r="FO193" s="71"/>
      <c r="FP193" s="71"/>
      <c r="FQ193" s="71"/>
      <c r="FR193" s="71"/>
      <c r="FS193" s="93"/>
      <c r="FT193" s="71"/>
      <c r="FU193" s="71"/>
      <c r="FV193" s="71"/>
      <c r="FW193" s="71"/>
      <c r="FX193" s="93"/>
      <c r="FY193" s="71"/>
      <c r="FZ193" s="71"/>
      <c r="GA193" s="71"/>
      <c r="GB193" s="71"/>
      <c r="GC193" s="93"/>
      <c r="GD193" s="71"/>
      <c r="GE193" s="71"/>
      <c r="GF193" s="71"/>
      <c r="GG193" s="71"/>
      <c r="GH193" s="93"/>
      <c r="GI193" s="71"/>
      <c r="GJ193" s="71"/>
      <c r="GK193" s="71"/>
      <c r="GL193" s="71"/>
      <c r="GM193" s="93"/>
      <c r="GN193" s="71"/>
      <c r="GO193" s="71"/>
      <c r="GP193" s="71"/>
      <c r="GQ193" s="71"/>
      <c r="GR193" s="93"/>
      <c r="GS193" s="71"/>
      <c r="GT193" s="71"/>
      <c r="GU193" s="71"/>
      <c r="GV193" s="71"/>
      <c r="GW193" s="93"/>
      <c r="GX193" s="71"/>
      <c r="GY193" s="71"/>
      <c r="GZ193" s="71"/>
      <c r="HA193" s="71"/>
      <c r="HB193" s="93"/>
      <c r="HC193" s="71"/>
      <c r="HD193" s="71"/>
      <c r="HE193" s="71"/>
      <c r="HF193" s="71"/>
      <c r="HG193" s="93"/>
      <c r="HH193" s="71"/>
      <c r="HI193" s="71"/>
      <c r="HJ193" s="71"/>
      <c r="HK193" s="71"/>
      <c r="HL193" s="93"/>
      <c r="HM193" s="71"/>
      <c r="HN193" s="71"/>
      <c r="HO193" s="71"/>
      <c r="HP193" s="71"/>
      <c r="HQ193" s="93"/>
      <c r="HR193" s="71"/>
      <c r="HS193" s="71"/>
      <c r="HT193" s="71"/>
      <c r="HU193" s="71"/>
      <c r="HV193" s="93"/>
      <c r="HW193" s="71"/>
      <c r="HX193" s="71"/>
      <c r="HY193" s="71"/>
      <c r="HZ193" s="71"/>
      <c r="IA193" s="93"/>
      <c r="IB193" s="71"/>
      <c r="IC193" s="71"/>
      <c r="ID193" s="71"/>
      <c r="IE193" s="71"/>
      <c r="IF193" s="93"/>
      <c r="IG193" s="71"/>
      <c r="IH193" s="71"/>
      <c r="II193" s="71"/>
      <c r="IJ193" s="71"/>
      <c r="IK193" s="93"/>
      <c r="IL193" s="71"/>
      <c r="IM193" s="71"/>
      <c r="IN193" s="71"/>
      <c r="IO193" s="71"/>
      <c r="IP193" s="93"/>
      <c r="IQ193" s="71"/>
      <c r="IR193" s="71"/>
      <c r="IS193" s="71"/>
      <c r="IT193" s="71"/>
      <c r="IU193" s="93"/>
      <c r="IV193" s="71"/>
    </row>
    <row r="194" spans="2:256">
      <c r="B194" s="71"/>
      <c r="C194" s="94"/>
      <c r="D194" s="71"/>
      <c r="E194" s="71"/>
      <c r="F194" s="93"/>
      <c r="G194" s="71"/>
      <c r="H194" s="71"/>
      <c r="I194" s="71"/>
      <c r="J194" s="71"/>
      <c r="K194" s="71"/>
      <c r="L194" s="105"/>
      <c r="M194" s="71"/>
      <c r="N194" s="71"/>
      <c r="P194" s="71"/>
      <c r="Q194" s="71"/>
      <c r="R194" s="71"/>
      <c r="S194" s="71"/>
      <c r="T194" s="93"/>
      <c r="U194" s="71"/>
      <c r="V194" s="71"/>
      <c r="W194" s="71"/>
      <c r="X194" s="71"/>
      <c r="Y194" s="93"/>
      <c r="Z194" s="71"/>
      <c r="AA194" s="71"/>
      <c r="AB194" s="71"/>
      <c r="AC194" s="71"/>
      <c r="AD194" s="93"/>
      <c r="AE194" s="71"/>
      <c r="AF194" s="71"/>
      <c r="AG194" s="71"/>
      <c r="AH194" s="71"/>
      <c r="AI194" s="93"/>
      <c r="AJ194" s="71"/>
      <c r="AK194" s="71"/>
      <c r="AL194" s="71"/>
      <c r="AM194" s="71"/>
      <c r="AN194" s="93"/>
      <c r="AO194" s="71"/>
      <c r="AP194" s="71"/>
      <c r="AQ194" s="71"/>
      <c r="AR194" s="71"/>
      <c r="AS194" s="93"/>
      <c r="AT194" s="71"/>
      <c r="AU194" s="71"/>
      <c r="AV194" s="71"/>
      <c r="AW194" s="71"/>
      <c r="AX194" s="93"/>
      <c r="AY194" s="71"/>
      <c r="AZ194" s="71"/>
      <c r="BA194" s="71"/>
      <c r="BB194" s="71"/>
      <c r="BC194" s="93"/>
      <c r="BD194" s="71"/>
      <c r="BE194" s="71"/>
      <c r="BF194" s="71"/>
      <c r="BG194" s="71"/>
      <c r="BH194" s="93"/>
      <c r="BI194" s="71"/>
      <c r="BJ194" s="71"/>
      <c r="BK194" s="71"/>
      <c r="BL194" s="71"/>
      <c r="BM194" s="93"/>
      <c r="BN194" s="71"/>
      <c r="BO194" s="71"/>
      <c r="BP194" s="71"/>
      <c r="BQ194" s="71"/>
      <c r="BR194" s="93"/>
      <c r="BS194" s="71"/>
      <c r="BT194" s="71"/>
      <c r="BU194" s="71"/>
      <c r="BV194" s="71"/>
      <c r="BW194" s="93"/>
      <c r="BX194" s="71"/>
      <c r="BY194" s="71"/>
      <c r="BZ194" s="71"/>
      <c r="CA194" s="71"/>
      <c r="CB194" s="93"/>
      <c r="CC194" s="71"/>
      <c r="CD194" s="71"/>
      <c r="CE194" s="71"/>
      <c r="CF194" s="71"/>
      <c r="CG194" s="93"/>
      <c r="CH194" s="71"/>
      <c r="CI194" s="71"/>
      <c r="CJ194" s="71"/>
      <c r="CK194" s="71"/>
      <c r="CL194" s="93"/>
      <c r="CM194" s="71"/>
      <c r="CN194" s="71"/>
      <c r="CO194" s="71"/>
      <c r="CP194" s="71"/>
      <c r="CQ194" s="93"/>
      <c r="CR194" s="71"/>
      <c r="CS194" s="71"/>
      <c r="CT194" s="71"/>
      <c r="CU194" s="71"/>
      <c r="CV194" s="93"/>
      <c r="CW194" s="71"/>
      <c r="CX194" s="71"/>
      <c r="CY194" s="71"/>
      <c r="CZ194" s="71"/>
      <c r="DA194" s="93"/>
      <c r="DB194" s="71"/>
      <c r="DC194" s="71"/>
      <c r="DD194" s="71"/>
      <c r="DE194" s="71"/>
      <c r="DF194" s="93"/>
      <c r="DG194" s="71"/>
      <c r="DH194" s="71"/>
      <c r="DI194" s="71"/>
      <c r="DJ194" s="71"/>
      <c r="DK194" s="93"/>
      <c r="DL194" s="71"/>
      <c r="DM194" s="71"/>
      <c r="DN194" s="71"/>
      <c r="DO194" s="71"/>
      <c r="DP194" s="93"/>
      <c r="DQ194" s="71"/>
      <c r="DR194" s="71"/>
      <c r="DS194" s="71"/>
      <c r="DT194" s="71"/>
      <c r="DU194" s="93"/>
      <c r="DV194" s="71"/>
      <c r="DW194" s="71"/>
      <c r="DX194" s="71"/>
      <c r="DY194" s="71"/>
      <c r="DZ194" s="93"/>
      <c r="EA194" s="71"/>
      <c r="EB194" s="71"/>
      <c r="EC194" s="71"/>
      <c r="ED194" s="71"/>
      <c r="EE194" s="93"/>
      <c r="EF194" s="71"/>
      <c r="EG194" s="71"/>
      <c r="EH194" s="71"/>
      <c r="EI194" s="71"/>
      <c r="EJ194" s="93"/>
      <c r="EK194" s="71"/>
      <c r="EL194" s="71"/>
      <c r="EM194" s="71"/>
      <c r="EN194" s="71"/>
      <c r="EO194" s="93"/>
      <c r="EP194" s="71"/>
      <c r="EQ194" s="71"/>
      <c r="ER194" s="71"/>
      <c r="ES194" s="71"/>
      <c r="ET194" s="93"/>
      <c r="EU194" s="71"/>
      <c r="EV194" s="71"/>
      <c r="EW194" s="71"/>
      <c r="EX194" s="71"/>
      <c r="EY194" s="93"/>
      <c r="EZ194" s="71"/>
      <c r="FA194" s="71"/>
      <c r="FB194" s="71"/>
      <c r="FC194" s="71"/>
      <c r="FD194" s="93"/>
      <c r="FE194" s="71"/>
      <c r="FF194" s="71"/>
      <c r="FG194" s="71"/>
      <c r="FH194" s="71"/>
      <c r="FI194" s="93"/>
      <c r="FJ194" s="71"/>
      <c r="FK194" s="71"/>
      <c r="FL194" s="71"/>
      <c r="FM194" s="71"/>
      <c r="FN194" s="93"/>
      <c r="FO194" s="71"/>
      <c r="FP194" s="71"/>
      <c r="FQ194" s="71"/>
      <c r="FR194" s="71"/>
      <c r="FS194" s="93"/>
      <c r="FT194" s="71"/>
      <c r="FU194" s="71"/>
      <c r="FV194" s="71"/>
      <c r="FW194" s="71"/>
      <c r="FX194" s="93"/>
      <c r="FY194" s="71"/>
      <c r="FZ194" s="71"/>
      <c r="GA194" s="71"/>
      <c r="GB194" s="71"/>
      <c r="GC194" s="93"/>
      <c r="GD194" s="71"/>
      <c r="GE194" s="71"/>
      <c r="GF194" s="71"/>
      <c r="GG194" s="71"/>
      <c r="GH194" s="93"/>
      <c r="GI194" s="71"/>
      <c r="GJ194" s="71"/>
      <c r="GK194" s="71"/>
      <c r="GL194" s="71"/>
      <c r="GM194" s="93"/>
      <c r="GN194" s="71"/>
      <c r="GO194" s="71"/>
      <c r="GP194" s="71"/>
      <c r="GQ194" s="71"/>
      <c r="GR194" s="93"/>
      <c r="GS194" s="71"/>
      <c r="GT194" s="71"/>
      <c r="GU194" s="71"/>
      <c r="GV194" s="71"/>
      <c r="GW194" s="93"/>
      <c r="GX194" s="71"/>
      <c r="GY194" s="71"/>
      <c r="GZ194" s="71"/>
      <c r="HA194" s="71"/>
      <c r="HB194" s="93"/>
      <c r="HC194" s="71"/>
      <c r="HD194" s="71"/>
      <c r="HE194" s="71"/>
      <c r="HF194" s="71"/>
      <c r="HG194" s="93"/>
      <c r="HH194" s="71"/>
      <c r="HI194" s="71"/>
      <c r="HJ194" s="71"/>
      <c r="HK194" s="71"/>
      <c r="HL194" s="93"/>
      <c r="HM194" s="71"/>
      <c r="HN194" s="71"/>
      <c r="HO194" s="71"/>
      <c r="HP194" s="71"/>
      <c r="HQ194" s="93"/>
      <c r="HR194" s="71"/>
      <c r="HS194" s="71"/>
      <c r="HT194" s="71"/>
      <c r="HU194" s="71"/>
      <c r="HV194" s="93"/>
      <c r="HW194" s="71"/>
      <c r="HX194" s="71"/>
      <c r="HY194" s="71"/>
      <c r="HZ194" s="71"/>
      <c r="IA194" s="93"/>
      <c r="IB194" s="71"/>
      <c r="IC194" s="71"/>
      <c r="ID194" s="71"/>
      <c r="IE194" s="71"/>
      <c r="IF194" s="93"/>
      <c r="IG194" s="71"/>
      <c r="IH194" s="71"/>
      <c r="II194" s="71"/>
      <c r="IJ194" s="71"/>
      <c r="IK194" s="93"/>
      <c r="IL194" s="71"/>
      <c r="IM194" s="71"/>
      <c r="IN194" s="71"/>
      <c r="IO194" s="71"/>
      <c r="IP194" s="93"/>
      <c r="IQ194" s="71"/>
      <c r="IR194" s="71"/>
      <c r="IS194" s="71"/>
      <c r="IT194" s="71"/>
      <c r="IU194" s="93"/>
      <c r="IV194" s="71"/>
    </row>
    <row r="195" spans="2:256">
      <c r="B195" s="71"/>
      <c r="C195" s="94"/>
      <c r="D195" s="71"/>
      <c r="E195" s="71"/>
      <c r="F195" s="93"/>
      <c r="G195" s="71"/>
      <c r="H195" s="71"/>
      <c r="I195" s="71"/>
      <c r="J195" s="71"/>
      <c r="K195" s="71"/>
      <c r="L195" s="105"/>
      <c r="M195" s="71"/>
      <c r="N195" s="71"/>
      <c r="P195" s="71"/>
      <c r="Q195" s="71"/>
      <c r="R195" s="71"/>
      <c r="S195" s="71"/>
      <c r="T195" s="93"/>
      <c r="U195" s="71"/>
      <c r="V195" s="71"/>
      <c r="W195" s="71"/>
      <c r="X195" s="71"/>
      <c r="Y195" s="93"/>
      <c r="Z195" s="71"/>
      <c r="AA195" s="71"/>
      <c r="AB195" s="71"/>
      <c r="AC195" s="71"/>
      <c r="AD195" s="93"/>
      <c r="AE195" s="71"/>
      <c r="AF195" s="71"/>
      <c r="AG195" s="71"/>
      <c r="AH195" s="71"/>
      <c r="AI195" s="93"/>
      <c r="AJ195" s="71"/>
      <c r="AK195" s="71"/>
      <c r="AL195" s="71"/>
      <c r="AM195" s="71"/>
      <c r="AN195" s="93"/>
      <c r="AO195" s="71"/>
      <c r="AP195" s="71"/>
      <c r="AQ195" s="71"/>
      <c r="AR195" s="71"/>
      <c r="AS195" s="93"/>
      <c r="AT195" s="71"/>
      <c r="AU195" s="71"/>
      <c r="AV195" s="71"/>
      <c r="AW195" s="71"/>
      <c r="AX195" s="93"/>
      <c r="AY195" s="71"/>
      <c r="AZ195" s="71"/>
      <c r="BA195" s="71"/>
      <c r="BB195" s="71"/>
      <c r="BC195" s="93"/>
      <c r="BD195" s="71"/>
      <c r="BE195" s="71"/>
      <c r="BF195" s="71"/>
      <c r="BG195" s="71"/>
      <c r="BH195" s="93"/>
      <c r="BI195" s="71"/>
      <c r="BJ195" s="71"/>
      <c r="BK195" s="71"/>
      <c r="BL195" s="71"/>
      <c r="BM195" s="93"/>
      <c r="BN195" s="71"/>
      <c r="BO195" s="71"/>
      <c r="BP195" s="71"/>
      <c r="BQ195" s="71"/>
      <c r="BR195" s="93"/>
      <c r="BS195" s="71"/>
      <c r="BT195" s="71"/>
      <c r="BU195" s="71"/>
      <c r="BV195" s="71"/>
      <c r="BW195" s="93"/>
      <c r="BX195" s="71"/>
      <c r="BY195" s="71"/>
      <c r="BZ195" s="71"/>
      <c r="CA195" s="71"/>
      <c r="CB195" s="93"/>
      <c r="CC195" s="71"/>
      <c r="CD195" s="71"/>
      <c r="CE195" s="71"/>
      <c r="CF195" s="71"/>
      <c r="CG195" s="93"/>
      <c r="CH195" s="71"/>
      <c r="CI195" s="71"/>
      <c r="CJ195" s="71"/>
      <c r="CK195" s="71"/>
      <c r="CL195" s="93"/>
      <c r="CM195" s="71"/>
      <c r="CN195" s="71"/>
      <c r="CO195" s="71"/>
      <c r="CP195" s="71"/>
      <c r="CQ195" s="93"/>
      <c r="CR195" s="71"/>
      <c r="CS195" s="71"/>
      <c r="CT195" s="71"/>
      <c r="CU195" s="71"/>
      <c r="CV195" s="93"/>
      <c r="CW195" s="71"/>
      <c r="CX195" s="71"/>
      <c r="CY195" s="71"/>
      <c r="CZ195" s="71"/>
      <c r="DA195" s="93"/>
      <c r="DB195" s="71"/>
      <c r="DC195" s="71"/>
      <c r="DD195" s="71"/>
      <c r="DE195" s="71"/>
      <c r="DF195" s="93"/>
      <c r="DG195" s="71"/>
      <c r="DH195" s="71"/>
      <c r="DI195" s="71"/>
      <c r="DJ195" s="71"/>
      <c r="DK195" s="93"/>
      <c r="DL195" s="71"/>
      <c r="DM195" s="71"/>
      <c r="DN195" s="71"/>
      <c r="DO195" s="71"/>
      <c r="DP195" s="93"/>
      <c r="DQ195" s="71"/>
      <c r="DR195" s="71"/>
      <c r="DS195" s="71"/>
      <c r="DT195" s="71"/>
      <c r="DU195" s="93"/>
      <c r="DV195" s="71"/>
      <c r="DW195" s="71"/>
      <c r="DX195" s="71"/>
      <c r="DY195" s="71"/>
      <c r="DZ195" s="93"/>
      <c r="EA195" s="71"/>
      <c r="EB195" s="71"/>
      <c r="EC195" s="71"/>
      <c r="ED195" s="71"/>
      <c r="EE195" s="93"/>
      <c r="EF195" s="71"/>
      <c r="EG195" s="71"/>
      <c r="EH195" s="71"/>
      <c r="EI195" s="71"/>
      <c r="EJ195" s="93"/>
      <c r="EK195" s="71"/>
      <c r="EL195" s="71"/>
      <c r="EM195" s="71"/>
      <c r="EN195" s="71"/>
      <c r="EO195" s="93"/>
      <c r="EP195" s="71"/>
      <c r="EQ195" s="71"/>
      <c r="ER195" s="71"/>
      <c r="ES195" s="71"/>
      <c r="ET195" s="93"/>
      <c r="EU195" s="71"/>
      <c r="EV195" s="71"/>
      <c r="EW195" s="71"/>
      <c r="EX195" s="71"/>
      <c r="EY195" s="93"/>
      <c r="EZ195" s="71"/>
      <c r="FA195" s="71"/>
      <c r="FB195" s="71"/>
      <c r="FC195" s="71"/>
      <c r="FD195" s="93"/>
      <c r="FE195" s="71"/>
      <c r="FF195" s="71"/>
      <c r="FG195" s="71"/>
      <c r="FH195" s="71"/>
      <c r="FI195" s="93"/>
      <c r="FJ195" s="71"/>
      <c r="FK195" s="71"/>
      <c r="FL195" s="71"/>
      <c r="FM195" s="71"/>
      <c r="FN195" s="93"/>
      <c r="FO195" s="71"/>
      <c r="FP195" s="71"/>
      <c r="FQ195" s="71"/>
      <c r="FR195" s="71"/>
      <c r="FS195" s="93"/>
      <c r="FT195" s="71"/>
      <c r="FU195" s="71"/>
      <c r="FV195" s="71"/>
      <c r="FW195" s="71"/>
      <c r="FX195" s="93"/>
      <c r="FY195" s="71"/>
      <c r="FZ195" s="71"/>
      <c r="GA195" s="71"/>
      <c r="GB195" s="71"/>
      <c r="GC195" s="93"/>
      <c r="GD195" s="71"/>
      <c r="GE195" s="71"/>
      <c r="GF195" s="71"/>
      <c r="GG195" s="71"/>
      <c r="GH195" s="93"/>
      <c r="GI195" s="71"/>
      <c r="GJ195" s="71"/>
      <c r="GK195" s="71"/>
      <c r="GL195" s="71"/>
      <c r="GM195" s="93"/>
      <c r="GN195" s="71"/>
      <c r="GO195" s="71"/>
      <c r="GP195" s="71"/>
      <c r="GQ195" s="71"/>
      <c r="GR195" s="93"/>
      <c r="GS195" s="71"/>
      <c r="GT195" s="71"/>
      <c r="GU195" s="71"/>
      <c r="GV195" s="71"/>
      <c r="GW195" s="93"/>
      <c r="GX195" s="71"/>
      <c r="GY195" s="71"/>
      <c r="GZ195" s="71"/>
      <c r="HA195" s="71"/>
      <c r="HB195" s="93"/>
      <c r="HC195" s="71"/>
      <c r="HD195" s="71"/>
      <c r="HE195" s="71"/>
      <c r="HF195" s="71"/>
      <c r="HG195" s="93"/>
      <c r="HH195" s="71"/>
      <c r="HI195" s="71"/>
      <c r="HJ195" s="71"/>
      <c r="HK195" s="71"/>
      <c r="HL195" s="93"/>
      <c r="HM195" s="71"/>
      <c r="HN195" s="71"/>
      <c r="HO195" s="71"/>
      <c r="HP195" s="71"/>
      <c r="HQ195" s="93"/>
      <c r="HR195" s="71"/>
      <c r="HS195" s="71"/>
      <c r="HT195" s="71"/>
      <c r="HU195" s="71"/>
      <c r="HV195" s="93"/>
      <c r="HW195" s="71"/>
      <c r="HX195" s="71"/>
      <c r="HY195" s="71"/>
      <c r="HZ195" s="71"/>
      <c r="IA195" s="93"/>
      <c r="IB195" s="71"/>
      <c r="IC195" s="71"/>
      <c r="ID195" s="71"/>
      <c r="IE195" s="71"/>
      <c r="IF195" s="93"/>
      <c r="IG195" s="71"/>
      <c r="IH195" s="71"/>
      <c r="II195" s="71"/>
      <c r="IJ195" s="71"/>
      <c r="IK195" s="93"/>
      <c r="IL195" s="71"/>
      <c r="IM195" s="71"/>
      <c r="IN195" s="71"/>
      <c r="IO195" s="71"/>
      <c r="IP195" s="93"/>
      <c r="IQ195" s="71"/>
      <c r="IR195" s="71"/>
      <c r="IS195" s="71"/>
      <c r="IT195" s="71"/>
      <c r="IU195" s="93"/>
      <c r="IV195" s="71"/>
    </row>
    <row r="196" spans="2:256">
      <c r="B196" s="71"/>
      <c r="C196" s="94"/>
      <c r="D196" s="71"/>
      <c r="E196" s="71"/>
      <c r="F196" s="93"/>
      <c r="G196" s="71"/>
      <c r="H196" s="71"/>
      <c r="I196" s="71"/>
      <c r="J196" s="71"/>
      <c r="K196" s="71"/>
      <c r="L196" s="105"/>
      <c r="M196" s="71"/>
      <c r="N196" s="71"/>
      <c r="P196" s="71"/>
      <c r="Q196" s="71"/>
      <c r="R196" s="71"/>
      <c r="S196" s="71"/>
      <c r="T196" s="93"/>
      <c r="U196" s="71"/>
      <c r="V196" s="71"/>
      <c r="W196" s="71"/>
      <c r="X196" s="71"/>
      <c r="Y196" s="93"/>
      <c r="Z196" s="71"/>
      <c r="AA196" s="71"/>
      <c r="AB196" s="71"/>
      <c r="AC196" s="71"/>
      <c r="AD196" s="93"/>
      <c r="AE196" s="71"/>
      <c r="AF196" s="71"/>
      <c r="AG196" s="71"/>
      <c r="AH196" s="71"/>
      <c r="AI196" s="93"/>
      <c r="AJ196" s="71"/>
      <c r="AK196" s="71"/>
      <c r="AL196" s="71"/>
      <c r="AM196" s="71"/>
      <c r="AN196" s="93"/>
      <c r="AO196" s="71"/>
      <c r="AP196" s="71"/>
      <c r="AQ196" s="71"/>
      <c r="AR196" s="71"/>
      <c r="AS196" s="93"/>
      <c r="AT196" s="71"/>
      <c r="AU196" s="71"/>
      <c r="AV196" s="71"/>
      <c r="AW196" s="71"/>
      <c r="AX196" s="93"/>
      <c r="AY196" s="71"/>
      <c r="AZ196" s="71"/>
      <c r="BA196" s="71"/>
      <c r="BB196" s="71"/>
      <c r="BC196" s="93"/>
      <c r="BD196" s="71"/>
      <c r="BE196" s="71"/>
      <c r="BF196" s="71"/>
      <c r="BG196" s="71"/>
      <c r="BH196" s="93"/>
      <c r="BI196" s="71"/>
      <c r="BJ196" s="71"/>
      <c r="BK196" s="71"/>
      <c r="BL196" s="71"/>
      <c r="BM196" s="93"/>
      <c r="BN196" s="71"/>
      <c r="BO196" s="71"/>
      <c r="BP196" s="71"/>
      <c r="BQ196" s="71"/>
      <c r="BR196" s="93"/>
      <c r="BS196" s="71"/>
      <c r="BT196" s="71"/>
      <c r="BU196" s="71"/>
      <c r="BV196" s="71"/>
      <c r="BW196" s="93"/>
      <c r="BX196" s="71"/>
      <c r="BY196" s="71"/>
      <c r="BZ196" s="71"/>
      <c r="CA196" s="71"/>
      <c r="CB196" s="93"/>
      <c r="CC196" s="71"/>
      <c r="CD196" s="71"/>
      <c r="CE196" s="71"/>
      <c r="CF196" s="71"/>
      <c r="CG196" s="93"/>
      <c r="CH196" s="71"/>
      <c r="CI196" s="71"/>
      <c r="CJ196" s="71"/>
      <c r="CK196" s="71"/>
      <c r="CL196" s="93"/>
      <c r="CM196" s="71"/>
      <c r="CN196" s="71"/>
      <c r="CO196" s="71"/>
      <c r="CP196" s="71"/>
      <c r="CQ196" s="93"/>
      <c r="CR196" s="71"/>
      <c r="CS196" s="71"/>
      <c r="CT196" s="71"/>
      <c r="CU196" s="71"/>
      <c r="CV196" s="93"/>
      <c r="CW196" s="71"/>
      <c r="CX196" s="71"/>
      <c r="CY196" s="71"/>
      <c r="CZ196" s="71"/>
      <c r="DA196" s="93"/>
      <c r="DB196" s="71"/>
      <c r="DC196" s="71"/>
      <c r="DD196" s="71"/>
      <c r="DE196" s="71"/>
      <c r="DF196" s="93"/>
      <c r="DG196" s="71"/>
      <c r="DH196" s="71"/>
      <c r="DI196" s="71"/>
      <c r="DJ196" s="71"/>
      <c r="DK196" s="93"/>
      <c r="DL196" s="71"/>
      <c r="DM196" s="71"/>
      <c r="DN196" s="71"/>
      <c r="DO196" s="71"/>
      <c r="DP196" s="93"/>
      <c r="DQ196" s="71"/>
      <c r="DR196" s="71"/>
      <c r="DS196" s="71"/>
      <c r="DT196" s="71"/>
      <c r="DU196" s="93"/>
      <c r="DV196" s="71"/>
      <c r="DW196" s="71"/>
      <c r="DX196" s="71"/>
      <c r="DY196" s="71"/>
      <c r="DZ196" s="93"/>
      <c r="EA196" s="71"/>
      <c r="EB196" s="71"/>
      <c r="EC196" s="71"/>
      <c r="ED196" s="71"/>
      <c r="EE196" s="93"/>
      <c r="EF196" s="71"/>
      <c r="EG196" s="71"/>
      <c r="EH196" s="71"/>
      <c r="EI196" s="71"/>
      <c r="EJ196" s="93"/>
      <c r="EK196" s="71"/>
      <c r="EL196" s="71"/>
      <c r="EM196" s="71"/>
      <c r="EN196" s="71"/>
      <c r="EO196" s="93"/>
      <c r="EP196" s="71"/>
      <c r="EQ196" s="71"/>
      <c r="ER196" s="71"/>
      <c r="ES196" s="71"/>
      <c r="ET196" s="93"/>
      <c r="EU196" s="71"/>
      <c r="EV196" s="71"/>
      <c r="EW196" s="71"/>
      <c r="EX196" s="71"/>
      <c r="EY196" s="93"/>
      <c r="EZ196" s="71"/>
      <c r="FA196" s="71"/>
      <c r="FB196" s="71"/>
      <c r="FC196" s="71"/>
      <c r="FD196" s="93"/>
      <c r="FE196" s="71"/>
      <c r="FF196" s="71"/>
      <c r="FG196" s="71"/>
      <c r="FH196" s="71"/>
      <c r="FI196" s="93"/>
      <c r="FJ196" s="71"/>
      <c r="FK196" s="71"/>
      <c r="FL196" s="71"/>
      <c r="FM196" s="71"/>
      <c r="FN196" s="93"/>
      <c r="FO196" s="71"/>
      <c r="FP196" s="71"/>
      <c r="FQ196" s="71"/>
      <c r="FR196" s="71"/>
      <c r="FS196" s="93"/>
      <c r="FT196" s="71"/>
      <c r="FU196" s="71"/>
      <c r="FV196" s="71"/>
      <c r="FW196" s="71"/>
      <c r="FX196" s="93"/>
      <c r="FY196" s="71"/>
      <c r="FZ196" s="71"/>
      <c r="GA196" s="71"/>
      <c r="GB196" s="71"/>
      <c r="GC196" s="93"/>
      <c r="GD196" s="71"/>
      <c r="GE196" s="71"/>
      <c r="GF196" s="71"/>
      <c r="GG196" s="71"/>
      <c r="GH196" s="93"/>
      <c r="GI196" s="71"/>
      <c r="GJ196" s="71"/>
      <c r="GK196" s="71"/>
      <c r="GL196" s="71"/>
      <c r="GM196" s="93"/>
      <c r="GN196" s="71"/>
      <c r="GO196" s="71"/>
      <c r="GP196" s="71"/>
      <c r="GQ196" s="71"/>
      <c r="GR196" s="93"/>
      <c r="GS196" s="71"/>
      <c r="GT196" s="71"/>
      <c r="GU196" s="71"/>
      <c r="GV196" s="71"/>
      <c r="GW196" s="93"/>
      <c r="GX196" s="71"/>
      <c r="GY196" s="71"/>
      <c r="GZ196" s="71"/>
      <c r="HA196" s="71"/>
      <c r="HB196" s="93"/>
      <c r="HC196" s="71"/>
      <c r="HD196" s="71"/>
      <c r="HE196" s="71"/>
      <c r="HF196" s="71"/>
      <c r="HG196" s="93"/>
      <c r="HH196" s="71"/>
      <c r="HI196" s="71"/>
      <c r="HJ196" s="71"/>
      <c r="HK196" s="71"/>
      <c r="HL196" s="93"/>
      <c r="HM196" s="71"/>
      <c r="HN196" s="71"/>
      <c r="HO196" s="71"/>
      <c r="HP196" s="71"/>
      <c r="HQ196" s="93"/>
      <c r="HR196" s="71"/>
      <c r="HS196" s="71"/>
      <c r="HT196" s="71"/>
      <c r="HU196" s="71"/>
      <c r="HV196" s="93"/>
      <c r="HW196" s="71"/>
      <c r="HX196" s="71"/>
      <c r="HY196" s="71"/>
      <c r="HZ196" s="71"/>
      <c r="IA196" s="93"/>
      <c r="IB196" s="71"/>
      <c r="IC196" s="71"/>
      <c r="ID196" s="71"/>
      <c r="IE196" s="71"/>
      <c r="IF196" s="93"/>
      <c r="IG196" s="71"/>
      <c r="IH196" s="71"/>
      <c r="II196" s="71"/>
      <c r="IJ196" s="71"/>
      <c r="IK196" s="93"/>
      <c r="IL196" s="71"/>
      <c r="IM196" s="71"/>
      <c r="IN196" s="71"/>
      <c r="IO196" s="71"/>
      <c r="IP196" s="93"/>
      <c r="IQ196" s="71"/>
      <c r="IR196" s="71"/>
      <c r="IS196" s="71"/>
      <c r="IT196" s="71"/>
      <c r="IU196" s="93"/>
      <c r="IV196" s="71"/>
    </row>
    <row r="197" spans="2:256">
      <c r="B197" s="71"/>
      <c r="C197" s="94"/>
      <c r="D197" s="71"/>
      <c r="E197" s="71"/>
      <c r="F197" s="93"/>
      <c r="G197" s="71"/>
      <c r="H197" s="71"/>
      <c r="I197" s="71"/>
      <c r="J197" s="71"/>
      <c r="K197" s="71"/>
      <c r="L197" s="105"/>
      <c r="M197" s="71"/>
      <c r="N197" s="71"/>
      <c r="P197" s="71"/>
      <c r="Q197" s="71"/>
      <c r="R197" s="71"/>
      <c r="S197" s="71"/>
      <c r="T197" s="93"/>
      <c r="U197" s="71"/>
      <c r="V197" s="71"/>
      <c r="W197" s="71"/>
      <c r="X197" s="71"/>
      <c r="Y197" s="93"/>
      <c r="Z197" s="71"/>
      <c r="AA197" s="71"/>
      <c r="AB197" s="71"/>
      <c r="AC197" s="71"/>
      <c r="AD197" s="93"/>
      <c r="AE197" s="71"/>
      <c r="AF197" s="71"/>
      <c r="AG197" s="71"/>
      <c r="AH197" s="71"/>
      <c r="AI197" s="93"/>
      <c r="AJ197" s="71"/>
      <c r="AK197" s="71"/>
      <c r="AL197" s="71"/>
      <c r="AM197" s="71"/>
      <c r="AN197" s="93"/>
      <c r="AO197" s="71"/>
      <c r="AP197" s="71"/>
      <c r="AQ197" s="71"/>
      <c r="AR197" s="71"/>
      <c r="AS197" s="93"/>
      <c r="AT197" s="71"/>
      <c r="AU197" s="71"/>
      <c r="AV197" s="71"/>
      <c r="AW197" s="71"/>
      <c r="AX197" s="93"/>
      <c r="AY197" s="71"/>
      <c r="AZ197" s="71"/>
      <c r="BA197" s="71"/>
      <c r="BB197" s="71"/>
      <c r="BC197" s="93"/>
      <c r="BD197" s="71"/>
      <c r="BE197" s="71"/>
      <c r="BF197" s="71"/>
      <c r="BG197" s="71"/>
      <c r="BH197" s="93"/>
      <c r="BI197" s="71"/>
      <c r="BJ197" s="71"/>
      <c r="BK197" s="71"/>
      <c r="BL197" s="71"/>
      <c r="BM197" s="93"/>
      <c r="BN197" s="71"/>
      <c r="BO197" s="71"/>
      <c r="BP197" s="71"/>
      <c r="BQ197" s="71"/>
      <c r="BR197" s="93"/>
      <c r="BS197" s="71"/>
      <c r="BT197" s="71"/>
      <c r="BU197" s="71"/>
      <c r="BV197" s="71"/>
      <c r="BW197" s="93"/>
      <c r="BX197" s="71"/>
      <c r="BY197" s="71"/>
      <c r="BZ197" s="71"/>
      <c r="CA197" s="71"/>
      <c r="CB197" s="93"/>
      <c r="CC197" s="71"/>
      <c r="CD197" s="71"/>
      <c r="CE197" s="71"/>
      <c r="CF197" s="71"/>
      <c r="CG197" s="93"/>
      <c r="CH197" s="71"/>
      <c r="CI197" s="71"/>
      <c r="CJ197" s="71"/>
      <c r="CK197" s="71"/>
      <c r="CL197" s="93"/>
      <c r="CM197" s="71"/>
      <c r="CN197" s="71"/>
      <c r="CO197" s="71"/>
      <c r="CP197" s="71"/>
      <c r="CQ197" s="93"/>
      <c r="CR197" s="71"/>
      <c r="CS197" s="71"/>
      <c r="CT197" s="71"/>
      <c r="CU197" s="71"/>
      <c r="CV197" s="93"/>
      <c r="CW197" s="71"/>
      <c r="CX197" s="71"/>
      <c r="CY197" s="71"/>
      <c r="CZ197" s="71"/>
      <c r="DA197" s="93"/>
      <c r="DB197" s="71"/>
      <c r="DC197" s="71"/>
      <c r="DD197" s="71"/>
      <c r="DE197" s="71"/>
      <c r="DF197" s="93"/>
      <c r="DG197" s="71"/>
      <c r="DH197" s="71"/>
      <c r="DI197" s="71"/>
      <c r="DJ197" s="71"/>
      <c r="DK197" s="93"/>
      <c r="DL197" s="71"/>
      <c r="DM197" s="71"/>
      <c r="DN197" s="71"/>
      <c r="DO197" s="71"/>
      <c r="DP197" s="93"/>
      <c r="DQ197" s="71"/>
      <c r="DR197" s="71"/>
      <c r="DS197" s="71"/>
      <c r="DT197" s="71"/>
      <c r="DU197" s="93"/>
      <c r="DV197" s="71"/>
      <c r="DW197" s="71"/>
      <c r="DX197" s="71"/>
      <c r="DY197" s="71"/>
      <c r="DZ197" s="93"/>
      <c r="EA197" s="71"/>
      <c r="EB197" s="71"/>
      <c r="EC197" s="71"/>
      <c r="ED197" s="71"/>
      <c r="EE197" s="93"/>
      <c r="EF197" s="71"/>
      <c r="EG197" s="71"/>
      <c r="EH197" s="71"/>
      <c r="EI197" s="71"/>
      <c r="EJ197" s="93"/>
      <c r="EK197" s="71"/>
      <c r="EL197" s="71"/>
      <c r="EM197" s="71"/>
      <c r="EN197" s="71"/>
      <c r="EO197" s="93"/>
      <c r="EP197" s="71"/>
      <c r="EQ197" s="71"/>
      <c r="ER197" s="71"/>
      <c r="ES197" s="71"/>
      <c r="ET197" s="93"/>
      <c r="EU197" s="71"/>
      <c r="EV197" s="71"/>
      <c r="EW197" s="71"/>
      <c r="EX197" s="71"/>
      <c r="EY197" s="93"/>
      <c r="EZ197" s="71"/>
      <c r="FA197" s="71"/>
      <c r="FB197" s="71"/>
      <c r="FC197" s="71"/>
      <c r="FD197" s="93"/>
      <c r="FE197" s="71"/>
      <c r="FF197" s="71"/>
      <c r="FG197" s="71"/>
      <c r="FH197" s="71"/>
      <c r="FI197" s="93"/>
      <c r="FJ197" s="71"/>
      <c r="FK197" s="71"/>
      <c r="FL197" s="71"/>
      <c r="FM197" s="71"/>
      <c r="FN197" s="93"/>
      <c r="FO197" s="71"/>
      <c r="FP197" s="71"/>
      <c r="FQ197" s="71"/>
      <c r="FR197" s="71"/>
      <c r="FS197" s="93"/>
      <c r="FT197" s="71"/>
      <c r="FU197" s="71"/>
      <c r="FV197" s="71"/>
      <c r="FW197" s="71"/>
      <c r="FX197" s="93"/>
      <c r="FY197" s="71"/>
      <c r="FZ197" s="71"/>
      <c r="GA197" s="71"/>
      <c r="GB197" s="71"/>
      <c r="GC197" s="93"/>
      <c r="GD197" s="71"/>
      <c r="GE197" s="71"/>
      <c r="GF197" s="71"/>
      <c r="GG197" s="71"/>
      <c r="GH197" s="93"/>
      <c r="GI197" s="71"/>
      <c r="GJ197" s="71"/>
      <c r="GK197" s="71"/>
      <c r="GL197" s="71"/>
      <c r="GM197" s="93"/>
      <c r="GN197" s="71"/>
      <c r="GO197" s="71"/>
      <c r="GP197" s="71"/>
      <c r="GQ197" s="71"/>
      <c r="GR197" s="93"/>
      <c r="GS197" s="71"/>
      <c r="GT197" s="71"/>
      <c r="GU197" s="71"/>
      <c r="GV197" s="71"/>
      <c r="GW197" s="93"/>
      <c r="GX197" s="71"/>
      <c r="GY197" s="71"/>
      <c r="GZ197" s="71"/>
      <c r="HA197" s="71"/>
      <c r="HB197" s="93"/>
      <c r="HC197" s="71"/>
      <c r="HD197" s="71"/>
      <c r="HE197" s="71"/>
      <c r="HF197" s="71"/>
      <c r="HG197" s="93"/>
      <c r="HH197" s="71"/>
      <c r="HI197" s="71"/>
      <c r="HJ197" s="71"/>
      <c r="HK197" s="71"/>
      <c r="HL197" s="93"/>
      <c r="HM197" s="71"/>
      <c r="HN197" s="71"/>
      <c r="HO197" s="71"/>
      <c r="HP197" s="71"/>
      <c r="HQ197" s="93"/>
      <c r="HR197" s="71"/>
      <c r="HS197" s="71"/>
      <c r="HT197" s="71"/>
      <c r="HU197" s="71"/>
      <c r="HV197" s="93"/>
      <c r="HW197" s="71"/>
      <c r="HX197" s="71"/>
      <c r="HY197" s="71"/>
      <c r="HZ197" s="71"/>
      <c r="IA197" s="93"/>
      <c r="IB197" s="71"/>
      <c r="IC197" s="71"/>
      <c r="ID197" s="71"/>
      <c r="IE197" s="71"/>
      <c r="IF197" s="93"/>
      <c r="IG197" s="71"/>
      <c r="IH197" s="71"/>
      <c r="II197" s="71"/>
      <c r="IJ197" s="71"/>
      <c r="IK197" s="93"/>
      <c r="IL197" s="71"/>
      <c r="IM197" s="71"/>
      <c r="IN197" s="71"/>
      <c r="IO197" s="71"/>
      <c r="IP197" s="93"/>
      <c r="IQ197" s="71"/>
      <c r="IR197" s="71"/>
      <c r="IS197" s="71"/>
      <c r="IT197" s="71"/>
      <c r="IU197" s="93"/>
      <c r="IV197" s="71"/>
    </row>
    <row r="198" spans="2:256">
      <c r="B198" s="71"/>
      <c r="C198" s="94"/>
      <c r="D198" s="71"/>
      <c r="E198" s="71"/>
      <c r="F198" s="93"/>
      <c r="G198" s="71"/>
      <c r="H198" s="71"/>
      <c r="I198" s="71"/>
      <c r="J198" s="71"/>
      <c r="K198" s="71"/>
      <c r="L198" s="105"/>
      <c r="M198" s="71"/>
      <c r="N198" s="71"/>
      <c r="P198" s="71"/>
      <c r="Q198" s="71"/>
      <c r="R198" s="71"/>
      <c r="S198" s="71"/>
      <c r="T198" s="93"/>
      <c r="U198" s="71"/>
      <c r="V198" s="71"/>
      <c r="W198" s="71"/>
      <c r="X198" s="71"/>
      <c r="Y198" s="93"/>
      <c r="Z198" s="71"/>
      <c r="AA198" s="71"/>
      <c r="AB198" s="71"/>
      <c r="AC198" s="71"/>
      <c r="AD198" s="93"/>
      <c r="AE198" s="71"/>
      <c r="AF198" s="71"/>
      <c r="AG198" s="71"/>
      <c r="AH198" s="71"/>
      <c r="AI198" s="93"/>
      <c r="AJ198" s="71"/>
      <c r="AK198" s="71"/>
      <c r="AL198" s="71"/>
      <c r="AM198" s="71"/>
      <c r="AN198" s="93"/>
      <c r="AO198" s="71"/>
      <c r="AP198" s="71"/>
      <c r="AQ198" s="71"/>
      <c r="AR198" s="71"/>
      <c r="AS198" s="93"/>
      <c r="AT198" s="71"/>
      <c r="AU198" s="71"/>
      <c r="AV198" s="71"/>
      <c r="AW198" s="71"/>
      <c r="AX198" s="93"/>
      <c r="AY198" s="71"/>
      <c r="AZ198" s="71"/>
      <c r="BA198" s="71"/>
      <c r="BB198" s="71"/>
      <c r="BC198" s="93"/>
      <c r="BD198" s="71"/>
      <c r="BE198" s="71"/>
      <c r="BF198" s="71"/>
      <c r="BG198" s="71"/>
      <c r="BH198" s="93"/>
      <c r="BI198" s="71"/>
      <c r="BJ198" s="71"/>
      <c r="BK198" s="71"/>
      <c r="BL198" s="71"/>
      <c r="BM198" s="93"/>
      <c r="BN198" s="71"/>
      <c r="BO198" s="71"/>
      <c r="BP198" s="71"/>
      <c r="BQ198" s="71"/>
      <c r="BR198" s="93"/>
      <c r="BS198" s="71"/>
      <c r="BT198" s="71"/>
      <c r="BU198" s="71"/>
      <c r="BV198" s="71"/>
      <c r="BW198" s="93"/>
      <c r="BX198" s="71"/>
      <c r="BY198" s="71"/>
      <c r="BZ198" s="71"/>
      <c r="CA198" s="71"/>
      <c r="CB198" s="93"/>
      <c r="CC198" s="71"/>
      <c r="CD198" s="71"/>
      <c r="CE198" s="71"/>
      <c r="CF198" s="71"/>
      <c r="CG198" s="93"/>
      <c r="CH198" s="71"/>
      <c r="CI198" s="71"/>
      <c r="CJ198" s="71"/>
      <c r="CK198" s="71"/>
      <c r="CL198" s="93"/>
      <c r="CM198" s="71"/>
      <c r="CN198" s="71"/>
      <c r="CO198" s="71"/>
      <c r="CP198" s="71"/>
      <c r="CQ198" s="93"/>
      <c r="CR198" s="71"/>
      <c r="CS198" s="71"/>
      <c r="CT198" s="71"/>
      <c r="CU198" s="71"/>
      <c r="CV198" s="93"/>
      <c r="CW198" s="71"/>
      <c r="CX198" s="71"/>
      <c r="CY198" s="71"/>
      <c r="CZ198" s="71"/>
      <c r="DA198" s="93"/>
      <c r="DB198" s="71"/>
      <c r="DC198" s="71"/>
      <c r="DD198" s="71"/>
      <c r="DE198" s="71"/>
      <c r="DF198" s="93"/>
      <c r="DG198" s="71"/>
      <c r="DH198" s="71"/>
      <c r="DI198" s="71"/>
      <c r="DJ198" s="71"/>
      <c r="DK198" s="93"/>
      <c r="DL198" s="71"/>
      <c r="DM198" s="71"/>
      <c r="DN198" s="71"/>
      <c r="DO198" s="71"/>
      <c r="DP198" s="93"/>
      <c r="DQ198" s="71"/>
      <c r="DR198" s="71"/>
      <c r="DS198" s="71"/>
      <c r="DT198" s="71"/>
      <c r="DU198" s="93"/>
      <c r="DV198" s="71"/>
      <c r="DW198" s="71"/>
      <c r="DX198" s="71"/>
      <c r="DY198" s="71"/>
      <c r="DZ198" s="93"/>
      <c r="EA198" s="71"/>
      <c r="EB198" s="71"/>
      <c r="EC198" s="71"/>
      <c r="ED198" s="71"/>
      <c r="EE198" s="93"/>
      <c r="EF198" s="71"/>
      <c r="EG198" s="71"/>
      <c r="EH198" s="71"/>
      <c r="EI198" s="71"/>
      <c r="EJ198" s="93"/>
      <c r="EK198" s="71"/>
      <c r="EL198" s="71"/>
      <c r="EM198" s="71"/>
      <c r="EN198" s="71"/>
      <c r="EO198" s="93"/>
      <c r="EP198" s="71"/>
      <c r="EQ198" s="71"/>
      <c r="ER198" s="71"/>
      <c r="ES198" s="71"/>
      <c r="ET198" s="93"/>
      <c r="EU198" s="71"/>
      <c r="EV198" s="71"/>
      <c r="EW198" s="71"/>
      <c r="EX198" s="71"/>
      <c r="EY198" s="93"/>
      <c r="EZ198" s="71"/>
      <c r="FA198" s="71"/>
      <c r="FB198" s="71"/>
      <c r="FC198" s="71"/>
      <c r="FD198" s="93"/>
      <c r="FE198" s="71"/>
      <c r="FF198" s="71"/>
      <c r="FG198" s="71"/>
      <c r="FH198" s="71"/>
      <c r="FI198" s="93"/>
      <c r="FJ198" s="71"/>
      <c r="FK198" s="71"/>
      <c r="FL198" s="71"/>
      <c r="FM198" s="71"/>
      <c r="FN198" s="93"/>
      <c r="FO198" s="71"/>
      <c r="FP198" s="71"/>
      <c r="FQ198" s="71"/>
      <c r="FR198" s="71"/>
      <c r="FS198" s="93"/>
      <c r="FT198" s="71"/>
      <c r="FU198" s="71"/>
      <c r="FV198" s="71"/>
      <c r="FW198" s="71"/>
      <c r="FX198" s="93"/>
      <c r="FY198" s="71"/>
      <c r="FZ198" s="71"/>
      <c r="GA198" s="71"/>
      <c r="GB198" s="71"/>
      <c r="GC198" s="93"/>
      <c r="GD198" s="71"/>
      <c r="GE198" s="71"/>
      <c r="GF198" s="71"/>
      <c r="GG198" s="71"/>
      <c r="GH198" s="93"/>
      <c r="GI198" s="71"/>
      <c r="GJ198" s="71"/>
      <c r="GK198" s="71"/>
      <c r="GL198" s="71"/>
      <c r="GM198" s="93"/>
      <c r="GN198" s="71"/>
      <c r="GO198" s="71"/>
      <c r="GP198" s="71"/>
      <c r="GQ198" s="71"/>
      <c r="GR198" s="93"/>
      <c r="GS198" s="71"/>
      <c r="GT198" s="71"/>
      <c r="GU198" s="71"/>
      <c r="GV198" s="71"/>
      <c r="GW198" s="93"/>
      <c r="GX198" s="71"/>
      <c r="GY198" s="71"/>
      <c r="GZ198" s="71"/>
      <c r="HA198" s="71"/>
      <c r="HB198" s="93"/>
      <c r="HC198" s="71"/>
      <c r="HD198" s="71"/>
      <c r="HE198" s="71"/>
      <c r="HF198" s="71"/>
      <c r="HG198" s="93"/>
      <c r="HH198" s="71"/>
      <c r="HI198" s="71"/>
      <c r="HJ198" s="71"/>
      <c r="HK198" s="71"/>
      <c r="HL198" s="93"/>
      <c r="HM198" s="71"/>
      <c r="HN198" s="71"/>
      <c r="HO198" s="71"/>
      <c r="HP198" s="71"/>
      <c r="HQ198" s="93"/>
      <c r="HR198" s="71"/>
      <c r="HS198" s="71"/>
      <c r="HT198" s="71"/>
      <c r="HU198" s="71"/>
      <c r="HV198" s="93"/>
      <c r="HW198" s="71"/>
      <c r="HX198" s="71"/>
      <c r="HY198" s="71"/>
      <c r="HZ198" s="71"/>
      <c r="IA198" s="93"/>
      <c r="IB198" s="71"/>
      <c r="IC198" s="71"/>
      <c r="ID198" s="71"/>
      <c r="IE198" s="71"/>
      <c r="IF198" s="93"/>
      <c r="IG198" s="71"/>
      <c r="IH198" s="71"/>
      <c r="II198" s="71"/>
      <c r="IJ198" s="71"/>
      <c r="IK198" s="93"/>
      <c r="IL198" s="71"/>
      <c r="IM198" s="71"/>
      <c r="IN198" s="71"/>
      <c r="IO198" s="71"/>
      <c r="IP198" s="93"/>
      <c r="IQ198" s="71"/>
      <c r="IR198" s="71"/>
      <c r="IS198" s="71"/>
      <c r="IT198" s="71"/>
      <c r="IU198" s="93"/>
      <c r="IV198" s="71"/>
    </row>
    <row r="199" spans="2:256">
      <c r="B199" s="71"/>
      <c r="C199" s="94"/>
      <c r="D199" s="71"/>
      <c r="E199" s="71"/>
      <c r="F199" s="93"/>
      <c r="G199" s="71"/>
      <c r="H199" s="71"/>
      <c r="I199" s="71"/>
      <c r="J199" s="71"/>
      <c r="K199" s="71"/>
      <c r="L199" s="105"/>
      <c r="M199" s="71"/>
      <c r="N199" s="71"/>
      <c r="P199" s="71"/>
      <c r="Q199" s="71"/>
      <c r="R199" s="71"/>
      <c r="S199" s="71"/>
      <c r="T199" s="93"/>
      <c r="U199" s="71"/>
      <c r="V199" s="71"/>
      <c r="W199" s="71"/>
      <c r="X199" s="71"/>
      <c r="Y199" s="93"/>
      <c r="Z199" s="71"/>
      <c r="AA199" s="71"/>
      <c r="AB199" s="71"/>
      <c r="AC199" s="71"/>
      <c r="AD199" s="93"/>
      <c r="AE199" s="71"/>
      <c r="AF199" s="71"/>
      <c r="AG199" s="71"/>
      <c r="AH199" s="71"/>
      <c r="AI199" s="93"/>
      <c r="AJ199" s="71"/>
      <c r="AK199" s="71"/>
      <c r="AL199" s="71"/>
      <c r="AM199" s="71"/>
      <c r="AN199" s="93"/>
      <c r="AO199" s="71"/>
      <c r="AP199" s="71"/>
      <c r="AQ199" s="71"/>
      <c r="AR199" s="71"/>
      <c r="AS199" s="93"/>
      <c r="AT199" s="71"/>
      <c r="AU199" s="71"/>
      <c r="AV199" s="71"/>
      <c r="AW199" s="71"/>
      <c r="AX199" s="93"/>
      <c r="AY199" s="71"/>
      <c r="AZ199" s="71"/>
      <c r="BA199" s="71"/>
      <c r="BB199" s="71"/>
      <c r="BC199" s="93"/>
      <c r="BD199" s="71"/>
      <c r="BE199" s="71"/>
      <c r="BF199" s="71"/>
      <c r="BG199" s="71"/>
      <c r="BH199" s="93"/>
      <c r="BI199" s="71"/>
      <c r="BJ199" s="71"/>
      <c r="BK199" s="71"/>
      <c r="BL199" s="71"/>
      <c r="BM199" s="93"/>
      <c r="BN199" s="71"/>
      <c r="BO199" s="71"/>
      <c r="BP199" s="71"/>
      <c r="BQ199" s="71"/>
      <c r="BR199" s="93"/>
      <c r="BS199" s="71"/>
      <c r="BT199" s="71"/>
      <c r="BU199" s="71"/>
      <c r="BV199" s="71"/>
      <c r="BW199" s="93"/>
      <c r="BX199" s="71"/>
      <c r="BY199" s="71"/>
      <c r="BZ199" s="71"/>
      <c r="CA199" s="71"/>
      <c r="CB199" s="93"/>
      <c r="CC199" s="71"/>
      <c r="CD199" s="71"/>
      <c r="CE199" s="71"/>
      <c r="CF199" s="71"/>
      <c r="CG199" s="93"/>
      <c r="CH199" s="71"/>
      <c r="CI199" s="71"/>
      <c r="CJ199" s="71"/>
      <c r="CK199" s="71"/>
      <c r="CL199" s="93"/>
      <c r="CM199" s="71"/>
      <c r="CN199" s="71"/>
      <c r="CO199" s="71"/>
      <c r="CP199" s="71"/>
      <c r="CQ199" s="93"/>
      <c r="CR199" s="71"/>
      <c r="CS199" s="71"/>
      <c r="CT199" s="71"/>
      <c r="CU199" s="71"/>
      <c r="CV199" s="93"/>
      <c r="CW199" s="71"/>
      <c r="CX199" s="71"/>
      <c r="CY199" s="71"/>
      <c r="CZ199" s="71"/>
      <c r="DA199" s="93"/>
      <c r="DB199" s="71"/>
      <c r="DC199" s="71"/>
      <c r="DD199" s="71"/>
      <c r="DE199" s="71"/>
      <c r="DF199" s="93"/>
      <c r="DG199" s="71"/>
      <c r="DH199" s="71"/>
      <c r="DI199" s="71"/>
      <c r="DJ199" s="71"/>
      <c r="DK199" s="93"/>
      <c r="DL199" s="71"/>
      <c r="DM199" s="71"/>
      <c r="DN199" s="71"/>
      <c r="DO199" s="71"/>
      <c r="DP199" s="93"/>
      <c r="DQ199" s="71"/>
      <c r="DR199" s="71"/>
      <c r="DS199" s="71"/>
      <c r="DT199" s="71"/>
      <c r="DU199" s="93"/>
      <c r="DV199" s="71"/>
      <c r="DW199" s="71"/>
      <c r="DX199" s="71"/>
      <c r="DY199" s="71"/>
      <c r="DZ199" s="93"/>
      <c r="EA199" s="71"/>
      <c r="EB199" s="71"/>
      <c r="EC199" s="71"/>
      <c r="ED199" s="71"/>
      <c r="EE199" s="93"/>
      <c r="EF199" s="71"/>
      <c r="EG199" s="71"/>
      <c r="EH199" s="71"/>
      <c r="EI199" s="71"/>
      <c r="EJ199" s="93"/>
      <c r="EK199" s="71"/>
      <c r="EL199" s="71"/>
      <c r="EM199" s="71"/>
      <c r="EN199" s="71"/>
      <c r="EO199" s="93"/>
      <c r="EP199" s="71"/>
      <c r="EQ199" s="71"/>
      <c r="ER199" s="71"/>
      <c r="ES199" s="71"/>
      <c r="ET199" s="93"/>
      <c r="EU199" s="71"/>
      <c r="EV199" s="71"/>
      <c r="EW199" s="71"/>
      <c r="EX199" s="71"/>
      <c r="EY199" s="93"/>
      <c r="EZ199" s="71"/>
      <c r="FA199" s="71"/>
      <c r="FB199" s="71"/>
      <c r="FC199" s="71"/>
      <c r="FD199" s="93"/>
      <c r="FE199" s="71"/>
      <c r="FF199" s="71"/>
      <c r="FG199" s="71"/>
      <c r="FH199" s="71"/>
      <c r="FI199" s="93"/>
      <c r="FJ199" s="71"/>
      <c r="FK199" s="71"/>
      <c r="FL199" s="71"/>
      <c r="FM199" s="71"/>
      <c r="FN199" s="93"/>
      <c r="FO199" s="71"/>
      <c r="FP199" s="71"/>
      <c r="FQ199" s="71"/>
      <c r="FR199" s="71"/>
      <c r="FS199" s="93"/>
      <c r="FT199" s="71"/>
      <c r="FU199" s="71"/>
      <c r="FV199" s="71"/>
      <c r="FW199" s="71"/>
      <c r="FX199" s="93"/>
      <c r="FY199" s="71"/>
      <c r="FZ199" s="71"/>
      <c r="GA199" s="71"/>
      <c r="GB199" s="71"/>
      <c r="GC199" s="93"/>
      <c r="GD199" s="71"/>
      <c r="GE199" s="71"/>
      <c r="GF199" s="71"/>
      <c r="GG199" s="71"/>
      <c r="GH199" s="93"/>
      <c r="GI199" s="71"/>
      <c r="GJ199" s="71"/>
      <c r="GK199" s="71"/>
      <c r="GL199" s="71"/>
      <c r="GM199" s="93"/>
      <c r="GN199" s="71"/>
      <c r="GO199" s="71"/>
      <c r="GP199" s="71"/>
      <c r="GQ199" s="71"/>
      <c r="GR199" s="93"/>
      <c r="GS199" s="71"/>
      <c r="GT199" s="71"/>
      <c r="GU199" s="71"/>
      <c r="GV199" s="71"/>
      <c r="GW199" s="93"/>
      <c r="GX199" s="71"/>
      <c r="GY199" s="71"/>
      <c r="GZ199" s="71"/>
      <c r="HA199" s="71"/>
      <c r="HB199" s="93"/>
      <c r="HC199" s="71"/>
      <c r="HD199" s="71"/>
      <c r="HE199" s="71"/>
      <c r="HF199" s="71"/>
      <c r="HG199" s="93"/>
      <c r="HH199" s="71"/>
      <c r="HI199" s="71"/>
      <c r="HJ199" s="71"/>
      <c r="HK199" s="71"/>
      <c r="HL199" s="93"/>
      <c r="HM199" s="71"/>
      <c r="HN199" s="71"/>
      <c r="HO199" s="71"/>
      <c r="HP199" s="71"/>
      <c r="HQ199" s="93"/>
      <c r="HR199" s="71"/>
      <c r="HS199" s="71"/>
      <c r="HT199" s="71"/>
      <c r="HU199" s="71"/>
      <c r="HV199" s="93"/>
      <c r="HW199" s="71"/>
      <c r="HX199" s="71"/>
      <c r="HY199" s="71"/>
      <c r="HZ199" s="71"/>
      <c r="IA199" s="93"/>
      <c r="IB199" s="71"/>
      <c r="IC199" s="71"/>
      <c r="ID199" s="71"/>
      <c r="IE199" s="71"/>
      <c r="IF199" s="93"/>
      <c r="IG199" s="71"/>
      <c r="IH199" s="71"/>
      <c r="II199" s="71"/>
      <c r="IJ199" s="71"/>
      <c r="IK199" s="93"/>
      <c r="IL199" s="71"/>
      <c r="IM199" s="71"/>
      <c r="IN199" s="71"/>
      <c r="IO199" s="71"/>
      <c r="IP199" s="93"/>
      <c r="IQ199" s="71"/>
      <c r="IR199" s="71"/>
      <c r="IS199" s="71"/>
      <c r="IT199" s="71"/>
      <c r="IU199" s="93"/>
      <c r="IV199" s="71"/>
    </row>
    <row r="200" spans="2:256">
      <c r="B200" s="71"/>
      <c r="C200" s="94"/>
      <c r="D200" s="71"/>
      <c r="E200" s="71"/>
      <c r="F200" s="93"/>
      <c r="G200" s="71"/>
      <c r="H200" s="71"/>
      <c r="I200" s="71"/>
      <c r="J200" s="71"/>
      <c r="K200" s="71"/>
      <c r="L200" s="105"/>
      <c r="M200" s="71"/>
      <c r="N200" s="71"/>
      <c r="P200" s="71"/>
      <c r="Q200" s="71"/>
      <c r="R200" s="71"/>
      <c r="S200" s="71"/>
      <c r="T200" s="93"/>
      <c r="U200" s="71"/>
      <c r="V200" s="71"/>
      <c r="W200" s="71"/>
      <c r="X200" s="71"/>
      <c r="Y200" s="93"/>
      <c r="Z200" s="71"/>
      <c r="AA200" s="71"/>
      <c r="AB200" s="71"/>
      <c r="AC200" s="71"/>
      <c r="AD200" s="93"/>
      <c r="AE200" s="71"/>
      <c r="AF200" s="71"/>
      <c r="AG200" s="71"/>
      <c r="AH200" s="71"/>
      <c r="AI200" s="93"/>
      <c r="AJ200" s="71"/>
      <c r="AK200" s="71"/>
      <c r="AL200" s="71"/>
      <c r="AM200" s="71"/>
      <c r="AN200" s="93"/>
      <c r="AO200" s="71"/>
      <c r="AP200" s="71"/>
      <c r="AQ200" s="71"/>
      <c r="AR200" s="71"/>
      <c r="AS200" s="93"/>
      <c r="AT200" s="71"/>
      <c r="AU200" s="71"/>
      <c r="AV200" s="71"/>
      <c r="AW200" s="71"/>
      <c r="AX200" s="93"/>
      <c r="AY200" s="71"/>
      <c r="AZ200" s="71"/>
      <c r="BA200" s="71"/>
      <c r="BB200" s="71"/>
      <c r="BC200" s="93"/>
      <c r="BD200" s="71"/>
      <c r="BE200" s="71"/>
      <c r="BF200" s="71"/>
      <c r="BG200" s="71"/>
      <c r="BH200" s="93"/>
      <c r="BI200" s="71"/>
      <c r="BJ200" s="71"/>
      <c r="BK200" s="71"/>
      <c r="BL200" s="71"/>
      <c r="BM200" s="93"/>
      <c r="BN200" s="71"/>
      <c r="BO200" s="71"/>
      <c r="BP200" s="71"/>
      <c r="BQ200" s="71"/>
      <c r="BR200" s="93"/>
      <c r="BS200" s="71"/>
      <c r="BT200" s="71"/>
      <c r="BU200" s="71"/>
      <c r="BV200" s="71"/>
      <c r="BW200" s="93"/>
      <c r="BX200" s="71"/>
      <c r="BY200" s="71"/>
      <c r="BZ200" s="71"/>
      <c r="CA200" s="71"/>
      <c r="CB200" s="93"/>
      <c r="CC200" s="71"/>
      <c r="CD200" s="71"/>
      <c r="CE200" s="71"/>
      <c r="CF200" s="71"/>
      <c r="CG200" s="93"/>
      <c r="CH200" s="71"/>
      <c r="CI200" s="71"/>
      <c r="CJ200" s="71"/>
      <c r="CK200" s="71"/>
      <c r="CL200" s="93"/>
      <c r="CM200" s="71"/>
      <c r="CN200" s="71"/>
      <c r="CO200" s="71"/>
      <c r="CP200" s="71"/>
      <c r="CQ200" s="93"/>
      <c r="CR200" s="71"/>
      <c r="CS200" s="71"/>
      <c r="CT200" s="71"/>
      <c r="CU200" s="71"/>
      <c r="CV200" s="93"/>
      <c r="CW200" s="71"/>
      <c r="CX200" s="71"/>
      <c r="CY200" s="71"/>
      <c r="CZ200" s="71"/>
      <c r="DA200" s="93"/>
      <c r="DB200" s="71"/>
      <c r="DC200" s="71"/>
      <c r="DD200" s="71"/>
      <c r="DE200" s="71"/>
      <c r="DF200" s="93"/>
      <c r="DG200" s="71"/>
      <c r="DH200" s="71"/>
      <c r="DI200" s="71"/>
      <c r="DJ200" s="71"/>
      <c r="DK200" s="93"/>
      <c r="DL200" s="71"/>
      <c r="DM200" s="71"/>
      <c r="DN200" s="71"/>
      <c r="DO200" s="71"/>
      <c r="DP200" s="93"/>
      <c r="DQ200" s="71"/>
      <c r="DR200" s="71"/>
      <c r="DS200" s="71"/>
      <c r="DT200" s="71"/>
      <c r="DU200" s="93"/>
      <c r="DV200" s="71"/>
      <c r="DW200" s="71"/>
      <c r="DX200" s="71"/>
      <c r="DY200" s="71"/>
      <c r="DZ200" s="93"/>
      <c r="EA200" s="71"/>
      <c r="EB200" s="71"/>
      <c r="EC200" s="71"/>
      <c r="ED200" s="71"/>
      <c r="EE200" s="93"/>
      <c r="EF200" s="71"/>
      <c r="EG200" s="71"/>
      <c r="EH200" s="71"/>
      <c r="EI200" s="71"/>
      <c r="EJ200" s="93"/>
      <c r="EK200" s="71"/>
      <c r="EL200" s="71"/>
      <c r="EM200" s="71"/>
      <c r="EN200" s="71"/>
      <c r="EO200" s="93"/>
      <c r="EP200" s="71"/>
      <c r="EQ200" s="71"/>
      <c r="ER200" s="71"/>
      <c r="ES200" s="71"/>
      <c r="ET200" s="93"/>
      <c r="EU200" s="71"/>
      <c r="EV200" s="71"/>
      <c r="EW200" s="71"/>
      <c r="EX200" s="71"/>
      <c r="EY200" s="93"/>
      <c r="EZ200" s="71"/>
      <c r="FA200" s="71"/>
      <c r="FB200" s="71"/>
      <c r="FC200" s="71"/>
      <c r="FD200" s="93"/>
      <c r="FE200" s="71"/>
      <c r="FF200" s="71"/>
      <c r="FG200" s="71"/>
      <c r="FH200" s="71"/>
      <c r="FI200" s="93"/>
      <c r="FJ200" s="71"/>
      <c r="FK200" s="71"/>
      <c r="FL200" s="71"/>
      <c r="FM200" s="71"/>
      <c r="FN200" s="93"/>
      <c r="FO200" s="71"/>
      <c r="FP200" s="71"/>
      <c r="FQ200" s="71"/>
      <c r="FR200" s="71"/>
      <c r="FS200" s="93"/>
      <c r="FT200" s="71"/>
      <c r="FU200" s="71"/>
      <c r="FV200" s="71"/>
      <c r="FW200" s="71"/>
      <c r="FX200" s="93"/>
      <c r="FY200" s="71"/>
      <c r="FZ200" s="71"/>
      <c r="GA200" s="71"/>
      <c r="GB200" s="71"/>
      <c r="GC200" s="93"/>
      <c r="GD200" s="71"/>
      <c r="GE200" s="71"/>
      <c r="GF200" s="71"/>
      <c r="GG200" s="71"/>
      <c r="GH200" s="93"/>
      <c r="GI200" s="71"/>
      <c r="GJ200" s="71"/>
      <c r="GK200" s="71"/>
      <c r="GL200" s="71"/>
      <c r="GM200" s="93"/>
      <c r="GN200" s="71"/>
      <c r="GO200" s="71"/>
      <c r="GP200" s="71"/>
      <c r="GQ200" s="71"/>
      <c r="GR200" s="93"/>
      <c r="GS200" s="71"/>
      <c r="GT200" s="71"/>
      <c r="GU200" s="71"/>
      <c r="GV200" s="71"/>
      <c r="GW200" s="93"/>
      <c r="GX200" s="71"/>
      <c r="GY200" s="71"/>
      <c r="GZ200" s="71"/>
      <c r="HA200" s="71"/>
      <c r="HB200" s="93"/>
      <c r="HC200" s="71"/>
      <c r="HD200" s="71"/>
      <c r="HE200" s="71"/>
      <c r="HF200" s="71"/>
      <c r="HG200" s="93"/>
      <c r="HH200" s="71"/>
      <c r="HI200" s="71"/>
      <c r="HJ200" s="71"/>
      <c r="HK200" s="71"/>
      <c r="HL200" s="93"/>
      <c r="HM200" s="71"/>
      <c r="HN200" s="71"/>
      <c r="HO200" s="71"/>
      <c r="HP200" s="71"/>
      <c r="HQ200" s="93"/>
      <c r="HR200" s="71"/>
      <c r="HS200" s="71"/>
      <c r="HT200" s="71"/>
      <c r="HU200" s="71"/>
      <c r="HV200" s="93"/>
      <c r="HW200" s="71"/>
      <c r="HX200" s="71"/>
      <c r="HY200" s="71"/>
      <c r="HZ200" s="71"/>
      <c r="IA200" s="93"/>
      <c r="IB200" s="71"/>
      <c r="IC200" s="71"/>
      <c r="ID200" s="71"/>
      <c r="IE200" s="71"/>
      <c r="IF200" s="93"/>
      <c r="IG200" s="71"/>
      <c r="IH200" s="71"/>
      <c r="II200" s="71"/>
      <c r="IJ200" s="71"/>
      <c r="IK200" s="93"/>
      <c r="IL200" s="71"/>
      <c r="IM200" s="71"/>
      <c r="IN200" s="71"/>
      <c r="IO200" s="71"/>
      <c r="IP200" s="93"/>
      <c r="IQ200" s="71"/>
      <c r="IR200" s="71"/>
      <c r="IS200" s="71"/>
      <c r="IT200" s="71"/>
      <c r="IU200" s="93"/>
      <c r="IV200" s="71"/>
    </row>
    <row r="201" spans="2:256">
      <c r="B201" s="71"/>
      <c r="C201" s="94"/>
      <c r="D201" s="71"/>
      <c r="E201" s="71"/>
      <c r="F201" s="93"/>
      <c r="G201" s="71"/>
      <c r="H201" s="71"/>
      <c r="I201" s="71"/>
      <c r="J201" s="71"/>
      <c r="K201" s="71"/>
      <c r="L201" s="105"/>
      <c r="M201" s="71"/>
      <c r="N201" s="71"/>
      <c r="P201" s="71"/>
      <c r="Q201" s="71"/>
      <c r="R201" s="71"/>
      <c r="S201" s="71"/>
      <c r="T201" s="93"/>
      <c r="U201" s="71"/>
      <c r="V201" s="71"/>
      <c r="W201" s="71"/>
      <c r="X201" s="71"/>
      <c r="Y201" s="93"/>
      <c r="Z201" s="71"/>
      <c r="AA201" s="71"/>
      <c r="AB201" s="71"/>
      <c r="AC201" s="71"/>
      <c r="AD201" s="93"/>
      <c r="AE201" s="71"/>
      <c r="AF201" s="71"/>
      <c r="AG201" s="71"/>
      <c r="AH201" s="71"/>
      <c r="AI201" s="93"/>
      <c r="AJ201" s="71"/>
      <c r="AK201" s="71"/>
      <c r="AL201" s="71"/>
      <c r="AM201" s="71"/>
      <c r="AN201" s="93"/>
      <c r="AO201" s="71"/>
      <c r="AP201" s="71"/>
      <c r="AQ201" s="71"/>
      <c r="AR201" s="71"/>
      <c r="AS201" s="93"/>
      <c r="AT201" s="71"/>
      <c r="AU201" s="71"/>
      <c r="AV201" s="71"/>
      <c r="AW201" s="71"/>
      <c r="AX201" s="93"/>
      <c r="AY201" s="71"/>
      <c r="AZ201" s="71"/>
      <c r="BA201" s="71"/>
      <c r="BB201" s="71"/>
      <c r="BC201" s="93"/>
      <c r="BD201" s="71"/>
      <c r="BE201" s="71"/>
      <c r="BF201" s="71"/>
      <c r="BG201" s="71"/>
      <c r="BH201" s="93"/>
      <c r="BI201" s="71"/>
      <c r="BJ201" s="71"/>
      <c r="BK201" s="71"/>
      <c r="BL201" s="71"/>
      <c r="BM201" s="93"/>
      <c r="BN201" s="71"/>
      <c r="BO201" s="71"/>
      <c r="BP201" s="71"/>
      <c r="BQ201" s="71"/>
      <c r="BR201" s="93"/>
      <c r="BS201" s="71"/>
      <c r="BT201" s="71"/>
      <c r="BU201" s="71"/>
      <c r="BV201" s="71"/>
      <c r="BW201" s="93"/>
      <c r="BX201" s="71"/>
      <c r="BY201" s="71"/>
      <c r="BZ201" s="71"/>
      <c r="CA201" s="71"/>
      <c r="CB201" s="93"/>
      <c r="CC201" s="71"/>
      <c r="CD201" s="71"/>
      <c r="CE201" s="71"/>
      <c r="CF201" s="71"/>
      <c r="CG201" s="93"/>
      <c r="CH201" s="71"/>
      <c r="CI201" s="71"/>
      <c r="CJ201" s="71"/>
      <c r="CK201" s="71"/>
      <c r="CL201" s="93"/>
      <c r="CM201" s="71"/>
      <c r="CN201" s="71"/>
      <c r="CO201" s="71"/>
      <c r="CP201" s="71"/>
      <c r="CQ201" s="93"/>
      <c r="CR201" s="71"/>
      <c r="CS201" s="71"/>
      <c r="CT201" s="71"/>
      <c r="CU201" s="71"/>
      <c r="CV201" s="93"/>
      <c r="CW201" s="71"/>
      <c r="CX201" s="71"/>
      <c r="CY201" s="71"/>
      <c r="CZ201" s="71"/>
      <c r="DA201" s="93"/>
      <c r="DB201" s="71"/>
      <c r="DC201" s="71"/>
      <c r="DD201" s="71"/>
      <c r="DE201" s="71"/>
      <c r="DF201" s="93"/>
      <c r="DG201" s="71"/>
      <c r="DH201" s="71"/>
      <c r="DI201" s="71"/>
      <c r="DJ201" s="71"/>
      <c r="DK201" s="93"/>
      <c r="DL201" s="71"/>
      <c r="DM201" s="71"/>
      <c r="DN201" s="71"/>
      <c r="DO201" s="71"/>
      <c r="DP201" s="93"/>
      <c r="DQ201" s="71"/>
      <c r="DR201" s="71"/>
      <c r="DS201" s="71"/>
      <c r="DT201" s="71"/>
      <c r="DU201" s="93"/>
      <c r="DV201" s="71"/>
      <c r="DW201" s="71"/>
      <c r="DX201" s="71"/>
      <c r="DY201" s="71"/>
      <c r="DZ201" s="93"/>
      <c r="EA201" s="71"/>
      <c r="EB201" s="71"/>
      <c r="EC201" s="71"/>
      <c r="ED201" s="71"/>
      <c r="EE201" s="93"/>
      <c r="EF201" s="71"/>
      <c r="EG201" s="71"/>
      <c r="EH201" s="71"/>
      <c r="EI201" s="71"/>
      <c r="EJ201" s="93"/>
      <c r="EK201" s="71"/>
      <c r="EL201" s="71"/>
      <c r="EM201" s="71"/>
      <c r="EN201" s="71"/>
      <c r="EO201" s="93"/>
      <c r="EP201" s="71"/>
      <c r="EQ201" s="71"/>
      <c r="ER201" s="71"/>
      <c r="ES201" s="71"/>
      <c r="ET201" s="93"/>
      <c r="EU201" s="71"/>
      <c r="EV201" s="71"/>
      <c r="EW201" s="71"/>
      <c r="EX201" s="71"/>
      <c r="EY201" s="93"/>
      <c r="EZ201" s="71"/>
      <c r="FA201" s="71"/>
      <c r="FB201" s="71"/>
      <c r="FC201" s="71"/>
      <c r="FD201" s="93"/>
      <c r="FE201" s="71"/>
      <c r="FF201" s="71"/>
      <c r="FG201" s="71"/>
      <c r="FH201" s="71"/>
      <c r="FI201" s="93"/>
      <c r="FJ201" s="71"/>
      <c r="FK201" s="71"/>
      <c r="FL201" s="71"/>
      <c r="FM201" s="71"/>
      <c r="FN201" s="93"/>
      <c r="FO201" s="71"/>
      <c r="FP201" s="71"/>
      <c r="FQ201" s="71"/>
      <c r="FR201" s="71"/>
      <c r="FS201" s="93"/>
      <c r="FT201" s="71"/>
      <c r="FU201" s="71"/>
      <c r="FV201" s="71"/>
      <c r="FW201" s="71"/>
      <c r="FX201" s="93"/>
      <c r="FY201" s="71"/>
      <c r="FZ201" s="71"/>
      <c r="GA201" s="71"/>
      <c r="GB201" s="71"/>
      <c r="GC201" s="93"/>
      <c r="GD201" s="71"/>
      <c r="GE201" s="71"/>
      <c r="GF201" s="71"/>
      <c r="GG201" s="71"/>
      <c r="GH201" s="93"/>
      <c r="GI201" s="71"/>
      <c r="GJ201" s="71"/>
      <c r="GK201" s="71"/>
      <c r="GL201" s="71"/>
      <c r="GM201" s="93"/>
      <c r="GN201" s="71"/>
      <c r="GO201" s="71"/>
      <c r="GP201" s="71"/>
      <c r="GQ201" s="71"/>
      <c r="GR201" s="93"/>
      <c r="GS201" s="71"/>
      <c r="GT201" s="71"/>
      <c r="GU201" s="71"/>
      <c r="GV201" s="71"/>
      <c r="GW201" s="93"/>
      <c r="GX201" s="71"/>
      <c r="GY201" s="71"/>
      <c r="GZ201" s="71"/>
      <c r="HA201" s="71"/>
      <c r="HB201" s="93"/>
      <c r="HC201" s="71"/>
      <c r="HD201" s="71"/>
      <c r="HE201" s="71"/>
      <c r="HF201" s="71"/>
      <c r="HG201" s="93"/>
      <c r="HH201" s="71"/>
      <c r="HI201" s="71"/>
      <c r="HJ201" s="71"/>
      <c r="HK201" s="71"/>
      <c r="HL201" s="93"/>
      <c r="HM201" s="71"/>
      <c r="HN201" s="71"/>
      <c r="HO201" s="71"/>
      <c r="HP201" s="71"/>
      <c r="HQ201" s="93"/>
      <c r="HR201" s="71"/>
      <c r="HS201" s="71"/>
      <c r="HT201" s="71"/>
      <c r="HU201" s="71"/>
      <c r="HV201" s="93"/>
      <c r="HW201" s="71"/>
      <c r="HX201" s="71"/>
      <c r="HY201" s="71"/>
      <c r="HZ201" s="71"/>
      <c r="IA201" s="93"/>
      <c r="IB201" s="71"/>
      <c r="IC201" s="71"/>
      <c r="ID201" s="71"/>
      <c r="IE201" s="71"/>
      <c r="IF201" s="93"/>
      <c r="IG201" s="71"/>
      <c r="IH201" s="71"/>
      <c r="II201" s="71"/>
      <c r="IJ201" s="71"/>
      <c r="IK201" s="93"/>
      <c r="IL201" s="71"/>
      <c r="IM201" s="71"/>
      <c r="IN201" s="71"/>
      <c r="IO201" s="71"/>
      <c r="IP201" s="93"/>
      <c r="IQ201" s="71"/>
      <c r="IR201" s="71"/>
      <c r="IS201" s="71"/>
      <c r="IT201" s="71"/>
      <c r="IU201" s="93"/>
      <c r="IV201" s="71"/>
    </row>
    <row r="202" spans="2:256">
      <c r="B202" s="71"/>
      <c r="C202" s="94"/>
      <c r="D202" s="71"/>
      <c r="E202" s="71"/>
      <c r="F202" s="93"/>
      <c r="G202" s="71"/>
      <c r="H202" s="71"/>
      <c r="I202" s="71"/>
      <c r="J202" s="71"/>
      <c r="K202" s="71"/>
      <c r="L202" s="105"/>
      <c r="M202" s="71"/>
      <c r="N202" s="71"/>
      <c r="P202" s="71"/>
      <c r="Q202" s="71"/>
      <c r="R202" s="71"/>
      <c r="S202" s="71"/>
      <c r="T202" s="93"/>
      <c r="U202" s="71"/>
      <c r="V202" s="71"/>
      <c r="W202" s="71"/>
      <c r="X202" s="71"/>
      <c r="Y202" s="93"/>
      <c r="Z202" s="71"/>
      <c r="AA202" s="71"/>
      <c r="AB202" s="71"/>
      <c r="AC202" s="71"/>
      <c r="AD202" s="93"/>
      <c r="AE202" s="71"/>
      <c r="AF202" s="71"/>
      <c r="AG202" s="71"/>
      <c r="AH202" s="71"/>
      <c r="AI202" s="93"/>
      <c r="AJ202" s="71"/>
      <c r="AK202" s="71"/>
      <c r="AL202" s="71"/>
      <c r="AM202" s="71"/>
      <c r="AN202" s="93"/>
      <c r="AO202" s="71"/>
      <c r="AP202" s="71"/>
      <c r="AQ202" s="71"/>
      <c r="AR202" s="71"/>
      <c r="AS202" s="93"/>
      <c r="AT202" s="71"/>
      <c r="AU202" s="71"/>
      <c r="AV202" s="71"/>
      <c r="AW202" s="71"/>
      <c r="AX202" s="93"/>
      <c r="AY202" s="71"/>
      <c r="AZ202" s="71"/>
      <c r="BA202" s="71"/>
      <c r="BB202" s="71"/>
      <c r="BC202" s="93"/>
      <c r="BD202" s="71"/>
      <c r="BE202" s="71"/>
      <c r="BF202" s="71"/>
      <c r="BG202" s="71"/>
      <c r="BH202" s="93"/>
      <c r="BI202" s="71"/>
      <c r="BJ202" s="71"/>
      <c r="BK202" s="71"/>
      <c r="BL202" s="71"/>
      <c r="BM202" s="93"/>
      <c r="BN202" s="71"/>
      <c r="BO202" s="71"/>
      <c r="BP202" s="71"/>
      <c r="BQ202" s="71"/>
      <c r="BR202" s="93"/>
      <c r="BS202" s="71"/>
      <c r="BT202" s="71"/>
      <c r="BU202" s="71"/>
      <c r="BV202" s="71"/>
      <c r="BW202" s="93"/>
      <c r="BX202" s="71"/>
      <c r="BY202" s="71"/>
      <c r="BZ202" s="71"/>
      <c r="CA202" s="71"/>
      <c r="CB202" s="93"/>
      <c r="CC202" s="71"/>
      <c r="CD202" s="71"/>
      <c r="CE202" s="71"/>
      <c r="CF202" s="71"/>
      <c r="CG202" s="93"/>
      <c r="CH202" s="71"/>
      <c r="CI202" s="71"/>
      <c r="CJ202" s="71"/>
      <c r="CK202" s="71"/>
      <c r="CL202" s="93"/>
      <c r="CM202" s="71"/>
      <c r="CN202" s="71"/>
      <c r="CO202" s="71"/>
      <c r="CP202" s="71"/>
      <c r="CQ202" s="93"/>
      <c r="CR202" s="71"/>
      <c r="CS202" s="71"/>
      <c r="CT202" s="71"/>
      <c r="CU202" s="71"/>
      <c r="CV202" s="93"/>
      <c r="CW202" s="71"/>
      <c r="CX202" s="71"/>
      <c r="CY202" s="71"/>
      <c r="CZ202" s="71"/>
      <c r="DA202" s="93"/>
      <c r="DB202" s="71"/>
      <c r="DC202" s="71"/>
      <c r="DD202" s="71"/>
      <c r="DE202" s="71"/>
      <c r="DF202" s="93"/>
      <c r="DG202" s="71"/>
      <c r="DH202" s="71"/>
      <c r="DI202" s="71"/>
      <c r="DJ202" s="71"/>
      <c r="DK202" s="93"/>
      <c r="DL202" s="71"/>
      <c r="DM202" s="71"/>
      <c r="DN202" s="71"/>
      <c r="DO202" s="71"/>
      <c r="DP202" s="93"/>
      <c r="DQ202" s="71"/>
      <c r="DR202" s="71"/>
      <c r="DS202" s="71"/>
      <c r="DT202" s="71"/>
      <c r="DU202" s="93"/>
      <c r="DV202" s="71"/>
      <c r="DW202" s="71"/>
      <c r="DX202" s="71"/>
      <c r="DY202" s="71"/>
      <c r="DZ202" s="93"/>
      <c r="EA202" s="71"/>
      <c r="EB202" s="71"/>
      <c r="EC202" s="71"/>
      <c r="ED202" s="71"/>
      <c r="EE202" s="93"/>
      <c r="EF202" s="71"/>
      <c r="EG202" s="71"/>
      <c r="EH202" s="71"/>
      <c r="EI202" s="71"/>
      <c r="EJ202" s="93"/>
      <c r="EK202" s="71"/>
      <c r="EL202" s="71"/>
      <c r="EM202" s="71"/>
      <c r="EN202" s="71"/>
      <c r="EO202" s="93"/>
      <c r="EP202" s="71"/>
      <c r="EQ202" s="71"/>
      <c r="ER202" s="71"/>
      <c r="ES202" s="71"/>
      <c r="ET202" s="93"/>
      <c r="EU202" s="71"/>
      <c r="EV202" s="71"/>
      <c r="EW202" s="71"/>
      <c r="EX202" s="71"/>
      <c r="EY202" s="93"/>
      <c r="EZ202" s="71"/>
      <c r="FA202" s="71"/>
      <c r="FB202" s="71"/>
      <c r="FC202" s="71"/>
      <c r="FD202" s="93"/>
      <c r="FE202" s="71"/>
      <c r="FF202" s="71"/>
      <c r="FG202" s="71"/>
      <c r="FH202" s="71"/>
      <c r="FI202" s="93"/>
      <c r="FJ202" s="71"/>
      <c r="FK202" s="71"/>
      <c r="FL202" s="71"/>
      <c r="FM202" s="71"/>
      <c r="FN202" s="93"/>
      <c r="FO202" s="71"/>
      <c r="FP202" s="71"/>
      <c r="FQ202" s="71"/>
      <c r="FR202" s="71"/>
      <c r="FS202" s="93"/>
      <c r="FT202" s="71"/>
      <c r="FU202" s="71"/>
      <c r="FV202" s="71"/>
      <c r="FW202" s="71"/>
      <c r="FX202" s="93"/>
      <c r="FY202" s="71"/>
      <c r="FZ202" s="71"/>
      <c r="GA202" s="71"/>
      <c r="GB202" s="71"/>
      <c r="GC202" s="93"/>
      <c r="GD202" s="71"/>
      <c r="GE202" s="71"/>
      <c r="GF202" s="71"/>
      <c r="GG202" s="71"/>
      <c r="GH202" s="93"/>
      <c r="GI202" s="71"/>
      <c r="GJ202" s="71"/>
      <c r="GK202" s="71"/>
      <c r="GL202" s="71"/>
      <c r="GM202" s="93"/>
      <c r="GN202" s="71"/>
      <c r="GO202" s="71"/>
      <c r="GP202" s="71"/>
      <c r="GQ202" s="71"/>
      <c r="GR202" s="93"/>
      <c r="GS202" s="71"/>
      <c r="GT202" s="71"/>
      <c r="GU202" s="71"/>
      <c r="GV202" s="71"/>
      <c r="GW202" s="93"/>
      <c r="GX202" s="71"/>
      <c r="GY202" s="71"/>
      <c r="GZ202" s="71"/>
      <c r="HA202" s="71"/>
      <c r="HB202" s="93"/>
      <c r="HC202" s="71"/>
      <c r="HD202" s="71"/>
      <c r="HE202" s="71"/>
      <c r="HF202" s="71"/>
      <c r="HG202" s="93"/>
      <c r="HH202" s="71"/>
      <c r="HI202" s="71"/>
      <c r="HJ202" s="71"/>
      <c r="HK202" s="71"/>
      <c r="HL202" s="93"/>
      <c r="HM202" s="71"/>
      <c r="HN202" s="71"/>
      <c r="HO202" s="71"/>
      <c r="HP202" s="71"/>
      <c r="HQ202" s="93"/>
      <c r="HR202" s="71"/>
      <c r="HS202" s="71"/>
      <c r="HT202" s="71"/>
      <c r="HU202" s="71"/>
      <c r="HV202" s="93"/>
      <c r="HW202" s="71"/>
      <c r="HX202" s="71"/>
      <c r="HY202" s="71"/>
      <c r="HZ202" s="71"/>
      <c r="IA202" s="93"/>
      <c r="IB202" s="71"/>
      <c r="IC202" s="71"/>
      <c r="ID202" s="71"/>
      <c r="IE202" s="71"/>
      <c r="IF202" s="93"/>
      <c r="IG202" s="71"/>
      <c r="IH202" s="71"/>
      <c r="II202" s="71"/>
      <c r="IJ202" s="71"/>
      <c r="IK202" s="93"/>
      <c r="IL202" s="71"/>
      <c r="IM202" s="71"/>
      <c r="IN202" s="71"/>
      <c r="IO202" s="71"/>
      <c r="IP202" s="93"/>
      <c r="IQ202" s="71"/>
      <c r="IR202" s="71"/>
      <c r="IS202" s="71"/>
      <c r="IT202" s="71"/>
      <c r="IU202" s="93"/>
      <c r="IV202" s="71"/>
    </row>
    <row r="203" spans="2:256">
      <c r="B203" s="71"/>
      <c r="C203" s="94"/>
      <c r="D203" s="71"/>
      <c r="E203" s="71"/>
      <c r="F203" s="93"/>
      <c r="G203" s="71"/>
      <c r="H203" s="71"/>
      <c r="I203" s="71"/>
      <c r="J203" s="71"/>
      <c r="K203" s="71"/>
      <c r="L203" s="105"/>
      <c r="M203" s="71"/>
      <c r="N203" s="71"/>
      <c r="P203" s="71"/>
      <c r="Q203" s="71"/>
      <c r="R203" s="71"/>
      <c r="S203" s="71"/>
      <c r="T203" s="93"/>
      <c r="U203" s="71"/>
      <c r="V203" s="71"/>
      <c r="W203" s="71"/>
      <c r="X203" s="71"/>
      <c r="Y203" s="93"/>
      <c r="Z203" s="71"/>
      <c r="AA203" s="71"/>
      <c r="AB203" s="71"/>
      <c r="AC203" s="71"/>
      <c r="AD203" s="93"/>
      <c r="AE203" s="71"/>
      <c r="AF203" s="71"/>
      <c r="AG203" s="71"/>
      <c r="AH203" s="71"/>
      <c r="AI203" s="93"/>
      <c r="AJ203" s="71"/>
      <c r="AK203" s="71"/>
      <c r="AL203" s="71"/>
      <c r="AM203" s="71"/>
      <c r="AN203" s="93"/>
      <c r="AO203" s="71"/>
      <c r="AP203" s="71"/>
      <c r="AQ203" s="71"/>
      <c r="AR203" s="71"/>
      <c r="AS203" s="93"/>
      <c r="AT203" s="71"/>
      <c r="AU203" s="71"/>
      <c r="AV203" s="71"/>
      <c r="AW203" s="71"/>
      <c r="AX203" s="93"/>
      <c r="AY203" s="71"/>
      <c r="AZ203" s="71"/>
      <c r="BA203" s="71"/>
      <c r="BB203" s="71"/>
      <c r="BC203" s="93"/>
      <c r="BD203" s="71"/>
      <c r="BE203" s="71"/>
      <c r="BF203" s="71"/>
      <c r="BG203" s="71"/>
      <c r="BH203" s="93"/>
      <c r="BI203" s="71"/>
      <c r="BJ203" s="71"/>
      <c r="BK203" s="71"/>
      <c r="BL203" s="71"/>
      <c r="BM203" s="93"/>
      <c r="BN203" s="71"/>
      <c r="BO203" s="71"/>
      <c r="BP203" s="71"/>
      <c r="BQ203" s="71"/>
      <c r="BR203" s="93"/>
      <c r="BS203" s="71"/>
      <c r="BT203" s="71"/>
      <c r="BU203" s="71"/>
      <c r="BV203" s="71"/>
      <c r="BW203" s="93"/>
      <c r="BX203" s="71"/>
      <c r="BY203" s="71"/>
      <c r="BZ203" s="71"/>
      <c r="CA203" s="71"/>
      <c r="CB203" s="93"/>
      <c r="CC203" s="71"/>
      <c r="CD203" s="71"/>
      <c r="CE203" s="71"/>
      <c r="CF203" s="71"/>
      <c r="CG203" s="93"/>
      <c r="CH203" s="71"/>
      <c r="CI203" s="71"/>
      <c r="CJ203" s="71"/>
      <c r="CK203" s="71"/>
      <c r="CL203" s="93"/>
      <c r="CM203" s="71"/>
      <c r="CN203" s="71"/>
      <c r="CO203" s="71"/>
      <c r="CP203" s="71"/>
      <c r="CQ203" s="93"/>
      <c r="CR203" s="71"/>
      <c r="CS203" s="71"/>
      <c r="CT203" s="71"/>
      <c r="CU203" s="71"/>
      <c r="CV203" s="93"/>
      <c r="CW203" s="71"/>
      <c r="CX203" s="71"/>
      <c r="CY203" s="71"/>
      <c r="CZ203" s="71"/>
      <c r="DA203" s="93"/>
      <c r="DB203" s="71"/>
      <c r="DC203" s="71"/>
      <c r="DD203" s="71"/>
      <c r="DE203" s="71"/>
      <c r="DF203" s="93"/>
      <c r="DG203" s="71"/>
      <c r="DH203" s="71"/>
      <c r="DI203" s="71"/>
      <c r="DJ203" s="71"/>
      <c r="DK203" s="93"/>
      <c r="DL203" s="71"/>
      <c r="DM203" s="71"/>
      <c r="DN203" s="71"/>
      <c r="DO203" s="71"/>
      <c r="DP203" s="93"/>
      <c r="DQ203" s="71"/>
      <c r="DR203" s="71"/>
      <c r="DS203" s="71"/>
      <c r="DT203" s="71"/>
      <c r="DU203" s="93"/>
      <c r="DV203" s="71"/>
      <c r="DW203" s="71"/>
      <c r="DX203" s="71"/>
      <c r="DY203" s="71"/>
      <c r="DZ203" s="93"/>
      <c r="EA203" s="71"/>
      <c r="EB203" s="71"/>
      <c r="EC203" s="71"/>
      <c r="ED203" s="71"/>
      <c r="EE203" s="93"/>
      <c r="EF203" s="71"/>
      <c r="EG203" s="71"/>
      <c r="EH203" s="71"/>
      <c r="EI203" s="71"/>
      <c r="EJ203" s="93"/>
      <c r="EK203" s="71"/>
      <c r="EL203" s="71"/>
      <c r="EM203" s="71"/>
      <c r="EN203" s="71"/>
      <c r="EO203" s="93"/>
      <c r="EP203" s="71"/>
      <c r="EQ203" s="71"/>
      <c r="ER203" s="71"/>
      <c r="ES203" s="71"/>
      <c r="ET203" s="93"/>
      <c r="EU203" s="71"/>
      <c r="EV203" s="71"/>
      <c r="EW203" s="71"/>
      <c r="EX203" s="71"/>
      <c r="EY203" s="93"/>
      <c r="EZ203" s="71"/>
      <c r="FA203" s="71"/>
      <c r="FB203" s="71"/>
      <c r="FC203" s="71"/>
      <c r="FD203" s="93"/>
      <c r="FE203" s="71"/>
      <c r="FF203" s="71"/>
      <c r="FG203" s="71"/>
      <c r="FH203" s="71"/>
      <c r="FI203" s="93"/>
      <c r="FJ203" s="71"/>
      <c r="FK203" s="71"/>
      <c r="FL203" s="71"/>
      <c r="FM203" s="71"/>
      <c r="FN203" s="93"/>
      <c r="FO203" s="71"/>
      <c r="FP203" s="71"/>
      <c r="FQ203" s="71"/>
      <c r="FR203" s="71"/>
      <c r="FS203" s="93"/>
      <c r="FT203" s="71"/>
      <c r="FU203" s="71"/>
      <c r="FV203" s="71"/>
      <c r="FW203" s="71"/>
      <c r="FX203" s="93"/>
      <c r="FY203" s="71"/>
      <c r="FZ203" s="71"/>
      <c r="GA203" s="71"/>
      <c r="GB203" s="71"/>
      <c r="GC203" s="93"/>
      <c r="GD203" s="71"/>
      <c r="GE203" s="71"/>
      <c r="GF203" s="71"/>
      <c r="GG203" s="71"/>
      <c r="GH203" s="93"/>
      <c r="GI203" s="71"/>
      <c r="GJ203" s="71"/>
      <c r="GK203" s="71"/>
      <c r="GL203" s="71"/>
      <c r="GM203" s="93"/>
      <c r="GN203" s="71"/>
      <c r="GO203" s="71"/>
      <c r="GP203" s="71"/>
      <c r="GQ203" s="71"/>
      <c r="GR203" s="93"/>
      <c r="GS203" s="71"/>
      <c r="GT203" s="71"/>
      <c r="GU203" s="71"/>
      <c r="GV203" s="71"/>
      <c r="GW203" s="93"/>
      <c r="GX203" s="71"/>
      <c r="GY203" s="71"/>
      <c r="GZ203" s="71"/>
      <c r="HA203" s="71"/>
      <c r="HB203" s="93"/>
      <c r="HC203" s="71"/>
      <c r="HD203" s="71"/>
      <c r="HE203" s="71"/>
      <c r="HF203" s="71"/>
      <c r="HG203" s="93"/>
      <c r="HH203" s="71"/>
      <c r="HI203" s="71"/>
      <c r="HJ203" s="71"/>
      <c r="HK203" s="71"/>
      <c r="HL203" s="93"/>
      <c r="HM203" s="71"/>
      <c r="HN203" s="71"/>
      <c r="HO203" s="71"/>
      <c r="HP203" s="71"/>
      <c r="HQ203" s="93"/>
      <c r="HR203" s="71"/>
      <c r="HS203" s="71"/>
      <c r="HT203" s="71"/>
      <c r="HU203" s="71"/>
      <c r="HV203" s="93"/>
      <c r="HW203" s="71"/>
      <c r="HX203" s="71"/>
      <c r="HY203" s="71"/>
      <c r="HZ203" s="71"/>
      <c r="IA203" s="93"/>
      <c r="IB203" s="71"/>
      <c r="IC203" s="71"/>
      <c r="ID203" s="71"/>
      <c r="IE203" s="71"/>
      <c r="IF203" s="93"/>
      <c r="IG203" s="71"/>
      <c r="IH203" s="71"/>
      <c r="II203" s="71"/>
      <c r="IJ203" s="71"/>
      <c r="IK203" s="93"/>
      <c r="IL203" s="71"/>
      <c r="IM203" s="71"/>
      <c r="IN203" s="71"/>
      <c r="IO203" s="71"/>
      <c r="IP203" s="93"/>
      <c r="IQ203" s="71"/>
      <c r="IR203" s="71"/>
      <c r="IS203" s="71"/>
      <c r="IT203" s="71"/>
      <c r="IU203" s="93"/>
      <c r="IV203" s="71"/>
    </row>
    <row r="204" spans="2:256">
      <c r="B204" s="71"/>
      <c r="C204" s="94"/>
      <c r="D204" s="71"/>
      <c r="E204" s="71"/>
      <c r="F204" s="93"/>
      <c r="G204" s="71"/>
      <c r="H204" s="71"/>
      <c r="I204" s="71"/>
      <c r="J204" s="71"/>
      <c r="K204" s="71"/>
      <c r="L204" s="105"/>
      <c r="M204" s="71"/>
      <c r="N204" s="71"/>
      <c r="P204" s="71"/>
      <c r="Q204" s="71"/>
      <c r="R204" s="71"/>
      <c r="S204" s="71"/>
      <c r="T204" s="93"/>
      <c r="U204" s="71"/>
      <c r="V204" s="71"/>
      <c r="W204" s="71"/>
      <c r="X204" s="71"/>
      <c r="Y204" s="93"/>
      <c r="Z204" s="71"/>
      <c r="AA204" s="71"/>
      <c r="AB204" s="71"/>
      <c r="AC204" s="71"/>
      <c r="AD204" s="93"/>
      <c r="AE204" s="71"/>
      <c r="AF204" s="71"/>
      <c r="AG204" s="71"/>
      <c r="AH204" s="71"/>
      <c r="AI204" s="93"/>
      <c r="AJ204" s="71"/>
      <c r="AK204" s="71"/>
      <c r="AL204" s="71"/>
      <c r="AM204" s="71"/>
      <c r="AN204" s="93"/>
      <c r="AO204" s="71"/>
      <c r="AP204" s="71"/>
      <c r="AQ204" s="71"/>
      <c r="AR204" s="71"/>
      <c r="AS204" s="93"/>
      <c r="AT204" s="71"/>
      <c r="AU204" s="71"/>
      <c r="AV204" s="71"/>
      <c r="AW204" s="71"/>
      <c r="AX204" s="93"/>
      <c r="AY204" s="71"/>
      <c r="AZ204" s="71"/>
      <c r="BA204" s="71"/>
      <c r="BB204" s="71"/>
      <c r="BC204" s="93"/>
      <c r="BD204" s="71"/>
      <c r="BE204" s="71"/>
      <c r="BF204" s="71"/>
      <c r="BG204" s="71"/>
      <c r="BH204" s="93"/>
      <c r="BI204" s="71"/>
      <c r="BJ204" s="71"/>
      <c r="BK204" s="71"/>
      <c r="BL204" s="71"/>
      <c r="BM204" s="93"/>
      <c r="BN204" s="71"/>
      <c r="BO204" s="71"/>
      <c r="BP204" s="71"/>
      <c r="BQ204" s="71"/>
      <c r="BR204" s="93"/>
      <c r="BS204" s="71"/>
      <c r="BT204" s="71"/>
      <c r="BU204" s="71"/>
      <c r="BV204" s="71"/>
      <c r="BW204" s="93"/>
      <c r="BX204" s="71"/>
      <c r="BY204" s="71"/>
      <c r="BZ204" s="71"/>
      <c r="CA204" s="71"/>
      <c r="CB204" s="93"/>
      <c r="CC204" s="71"/>
      <c r="CD204" s="71"/>
      <c r="CE204" s="71"/>
      <c r="CF204" s="71"/>
      <c r="CG204" s="93"/>
      <c r="CH204" s="71"/>
      <c r="CI204" s="71"/>
      <c r="CJ204" s="71"/>
      <c r="CK204" s="71"/>
      <c r="CL204" s="93"/>
      <c r="CM204" s="71"/>
      <c r="CN204" s="71"/>
      <c r="CO204" s="71"/>
      <c r="CP204" s="71"/>
      <c r="CQ204" s="93"/>
      <c r="CR204" s="71"/>
      <c r="CS204" s="71"/>
      <c r="CT204" s="71"/>
      <c r="CU204" s="71"/>
      <c r="CV204" s="93"/>
      <c r="CW204" s="71"/>
      <c r="CX204" s="71"/>
      <c r="CY204" s="71"/>
      <c r="CZ204" s="71"/>
      <c r="DA204" s="93"/>
      <c r="DB204" s="71"/>
      <c r="DC204" s="71"/>
      <c r="DD204" s="71"/>
      <c r="DE204" s="71"/>
      <c r="DF204" s="93"/>
      <c r="DG204" s="71"/>
      <c r="DH204" s="71"/>
      <c r="DI204" s="71"/>
      <c r="DJ204" s="71"/>
      <c r="DK204" s="93"/>
      <c r="DL204" s="71"/>
      <c r="DM204" s="71"/>
      <c r="DN204" s="71"/>
      <c r="DO204" s="71"/>
      <c r="DP204" s="93"/>
      <c r="DQ204" s="71"/>
      <c r="DR204" s="71"/>
      <c r="DS204" s="71"/>
      <c r="DT204" s="71"/>
      <c r="DU204" s="93"/>
      <c r="DV204" s="71"/>
      <c r="DW204" s="71"/>
      <c r="DX204" s="71"/>
      <c r="DY204" s="71"/>
      <c r="DZ204" s="93"/>
      <c r="EA204" s="71"/>
      <c r="EB204" s="71"/>
      <c r="EC204" s="71"/>
      <c r="ED204" s="71"/>
      <c r="EE204" s="93"/>
      <c r="EF204" s="71"/>
      <c r="EG204" s="71"/>
      <c r="EH204" s="71"/>
      <c r="EI204" s="71"/>
      <c r="EJ204" s="93"/>
      <c r="EK204" s="71"/>
      <c r="EL204" s="71"/>
      <c r="EM204" s="71"/>
      <c r="EN204" s="71"/>
      <c r="EO204" s="93"/>
      <c r="EP204" s="71"/>
      <c r="EQ204" s="71"/>
      <c r="ER204" s="71"/>
      <c r="ES204" s="71"/>
      <c r="ET204" s="93"/>
      <c r="EU204" s="71"/>
      <c r="EV204" s="71"/>
      <c r="EW204" s="71"/>
      <c r="EX204" s="71"/>
      <c r="EY204" s="93"/>
      <c r="EZ204" s="71"/>
      <c r="FA204" s="71"/>
      <c r="FB204" s="71"/>
      <c r="FC204" s="71"/>
      <c r="FD204" s="93"/>
      <c r="FE204" s="71"/>
      <c r="FF204" s="71"/>
      <c r="FG204" s="71"/>
      <c r="FH204" s="71"/>
      <c r="FI204" s="93"/>
      <c r="FJ204" s="71"/>
      <c r="FK204" s="71"/>
      <c r="FL204" s="71"/>
      <c r="FM204" s="71"/>
      <c r="FN204" s="93"/>
      <c r="FO204" s="71"/>
      <c r="FP204" s="71"/>
      <c r="FQ204" s="71"/>
      <c r="FR204" s="71"/>
      <c r="FS204" s="93"/>
      <c r="FT204" s="71"/>
      <c r="FU204" s="71"/>
      <c r="FV204" s="71"/>
      <c r="FW204" s="71"/>
      <c r="FX204" s="93"/>
      <c r="FY204" s="71"/>
      <c r="FZ204" s="71"/>
      <c r="GA204" s="71"/>
      <c r="GB204" s="71"/>
      <c r="GC204" s="93"/>
      <c r="GD204" s="71"/>
      <c r="GE204" s="71"/>
      <c r="GF204" s="71"/>
      <c r="GG204" s="71"/>
      <c r="GH204" s="93"/>
      <c r="GI204" s="71"/>
      <c r="GJ204" s="71"/>
      <c r="GK204" s="71"/>
      <c r="GL204" s="71"/>
      <c r="GM204" s="93"/>
      <c r="GN204" s="71"/>
      <c r="GO204" s="71"/>
      <c r="GP204" s="71"/>
      <c r="GQ204" s="71"/>
      <c r="GR204" s="93"/>
      <c r="GS204" s="71"/>
      <c r="GT204" s="71"/>
      <c r="GU204" s="71"/>
      <c r="GV204" s="71"/>
      <c r="GW204" s="93"/>
      <c r="GX204" s="71"/>
      <c r="GY204" s="71"/>
      <c r="GZ204" s="71"/>
      <c r="HA204" s="71"/>
      <c r="HB204" s="93"/>
      <c r="HC204" s="71"/>
      <c r="HD204" s="71"/>
      <c r="HE204" s="71"/>
      <c r="HF204" s="71"/>
      <c r="HG204" s="93"/>
      <c r="HH204" s="71"/>
      <c r="HI204" s="71"/>
      <c r="HJ204" s="71"/>
      <c r="HK204" s="71"/>
      <c r="HL204" s="93"/>
      <c r="HM204" s="71"/>
      <c r="HN204" s="71"/>
      <c r="HO204" s="71"/>
      <c r="HP204" s="71"/>
      <c r="HQ204" s="93"/>
      <c r="HR204" s="71"/>
      <c r="HS204" s="71"/>
      <c r="HT204" s="71"/>
      <c r="HU204" s="71"/>
      <c r="HV204" s="93"/>
      <c r="HW204" s="71"/>
      <c r="HX204" s="71"/>
      <c r="HY204" s="71"/>
      <c r="HZ204" s="71"/>
      <c r="IA204" s="93"/>
      <c r="IB204" s="71"/>
      <c r="IC204" s="71"/>
      <c r="ID204" s="71"/>
      <c r="IE204" s="71"/>
      <c r="IF204" s="93"/>
      <c r="IG204" s="71"/>
      <c r="IH204" s="71"/>
      <c r="II204" s="71"/>
      <c r="IJ204" s="71"/>
      <c r="IK204" s="93"/>
      <c r="IL204" s="71"/>
      <c r="IM204" s="71"/>
      <c r="IN204" s="71"/>
      <c r="IO204" s="71"/>
      <c r="IP204" s="93"/>
      <c r="IQ204" s="71"/>
      <c r="IR204" s="71"/>
      <c r="IS204" s="71"/>
      <c r="IT204" s="71"/>
      <c r="IU204" s="93"/>
      <c r="IV204" s="71"/>
    </row>
    <row r="205" spans="2:256">
      <c r="B205" s="71"/>
      <c r="C205" s="94"/>
      <c r="D205" s="71"/>
      <c r="E205" s="71"/>
      <c r="F205" s="93"/>
      <c r="G205" s="71"/>
      <c r="H205" s="71"/>
      <c r="I205" s="71"/>
      <c r="J205" s="71"/>
      <c r="K205" s="71"/>
      <c r="L205" s="105"/>
      <c r="M205" s="71"/>
      <c r="N205" s="71"/>
      <c r="P205" s="71"/>
      <c r="Q205" s="71"/>
      <c r="R205" s="71"/>
      <c r="S205" s="71"/>
      <c r="T205" s="93"/>
      <c r="U205" s="71"/>
      <c r="V205" s="71"/>
      <c r="W205" s="71"/>
      <c r="X205" s="71"/>
      <c r="Y205" s="93"/>
      <c r="Z205" s="71"/>
      <c r="AA205" s="71"/>
      <c r="AB205" s="71"/>
      <c r="AC205" s="71"/>
      <c r="AD205" s="93"/>
      <c r="AE205" s="71"/>
      <c r="AF205" s="71"/>
      <c r="AG205" s="71"/>
      <c r="AH205" s="71"/>
      <c r="AI205" s="93"/>
      <c r="AJ205" s="71"/>
      <c r="AK205" s="71"/>
      <c r="AL205" s="71"/>
      <c r="AM205" s="71"/>
      <c r="AN205" s="93"/>
      <c r="AO205" s="71"/>
      <c r="AP205" s="71"/>
      <c r="AQ205" s="71"/>
      <c r="AR205" s="71"/>
      <c r="AS205" s="93"/>
      <c r="AT205" s="71"/>
      <c r="AU205" s="71"/>
      <c r="AV205" s="71"/>
      <c r="AW205" s="71"/>
      <c r="AX205" s="93"/>
      <c r="AY205" s="71"/>
      <c r="AZ205" s="71"/>
      <c r="BA205" s="71"/>
      <c r="BB205" s="71"/>
      <c r="BC205" s="93"/>
      <c r="BD205" s="71"/>
      <c r="BE205" s="71"/>
      <c r="BF205" s="71"/>
      <c r="BG205" s="71"/>
      <c r="BH205" s="93"/>
      <c r="BI205" s="71"/>
      <c r="BJ205" s="71"/>
      <c r="BK205" s="71"/>
      <c r="BL205" s="71"/>
      <c r="BM205" s="93"/>
      <c r="BN205" s="71"/>
      <c r="BO205" s="71"/>
      <c r="BP205" s="71"/>
      <c r="BQ205" s="71"/>
      <c r="BR205" s="93"/>
      <c r="BS205" s="71"/>
      <c r="BT205" s="71"/>
      <c r="BU205" s="71"/>
      <c r="BV205" s="71"/>
      <c r="BW205" s="93"/>
      <c r="BX205" s="71"/>
      <c r="BY205" s="71"/>
      <c r="BZ205" s="71"/>
      <c r="CA205" s="71"/>
      <c r="CB205" s="93"/>
      <c r="CC205" s="71"/>
      <c r="CD205" s="71"/>
      <c r="CE205" s="71"/>
      <c r="CF205" s="71"/>
      <c r="CG205" s="93"/>
      <c r="CH205" s="71"/>
      <c r="CI205" s="71"/>
      <c r="CJ205" s="71"/>
      <c r="CK205" s="71"/>
      <c r="CL205" s="93"/>
      <c r="CM205" s="71"/>
      <c r="CN205" s="71"/>
      <c r="CO205" s="71"/>
      <c r="CP205" s="71"/>
      <c r="CQ205" s="93"/>
      <c r="CR205" s="71"/>
      <c r="CS205" s="71"/>
      <c r="CT205" s="71"/>
      <c r="CU205" s="71"/>
      <c r="CV205" s="93"/>
      <c r="CW205" s="71"/>
      <c r="CX205" s="71"/>
      <c r="CY205" s="71"/>
      <c r="CZ205" s="71"/>
      <c r="DA205" s="93"/>
      <c r="DB205" s="71"/>
      <c r="DC205" s="71"/>
      <c r="DD205" s="71"/>
      <c r="DE205" s="71"/>
      <c r="DF205" s="93"/>
      <c r="DG205" s="71"/>
      <c r="DH205" s="71"/>
      <c r="DI205" s="71"/>
      <c r="DJ205" s="71"/>
      <c r="DK205" s="93"/>
      <c r="DL205" s="71"/>
      <c r="DM205" s="71"/>
      <c r="DN205" s="71"/>
      <c r="DO205" s="71"/>
      <c r="DP205" s="93"/>
      <c r="DQ205" s="71"/>
      <c r="DR205" s="71"/>
      <c r="DS205" s="71"/>
      <c r="DT205" s="71"/>
      <c r="DU205" s="93"/>
      <c r="DV205" s="71"/>
      <c r="DW205" s="71"/>
      <c r="DX205" s="71"/>
      <c r="DY205" s="71"/>
      <c r="DZ205" s="93"/>
      <c r="EA205" s="71"/>
      <c r="EB205" s="71"/>
      <c r="EC205" s="71"/>
      <c r="ED205" s="71"/>
      <c r="EE205" s="93"/>
      <c r="EF205" s="71"/>
      <c r="EG205" s="71"/>
      <c r="EH205" s="71"/>
      <c r="EI205" s="71"/>
      <c r="EJ205" s="93"/>
      <c r="EK205" s="71"/>
      <c r="EL205" s="71"/>
      <c r="EM205" s="71"/>
      <c r="EN205" s="71"/>
      <c r="EO205" s="93"/>
      <c r="EP205" s="71"/>
      <c r="EQ205" s="71"/>
      <c r="ER205" s="71"/>
      <c r="ES205" s="71"/>
      <c r="ET205" s="93"/>
      <c r="EU205" s="71"/>
      <c r="EV205" s="71"/>
      <c r="EW205" s="71"/>
      <c r="EX205" s="71"/>
      <c r="EY205" s="93"/>
      <c r="EZ205" s="71"/>
      <c r="FA205" s="71"/>
      <c r="FB205" s="71"/>
      <c r="FC205" s="71"/>
      <c r="FD205" s="93"/>
      <c r="FE205" s="71"/>
      <c r="FF205" s="71"/>
      <c r="FG205" s="71"/>
      <c r="FH205" s="71"/>
      <c r="FI205" s="93"/>
      <c r="FJ205" s="71"/>
      <c r="FK205" s="71"/>
      <c r="FL205" s="71"/>
      <c r="FM205" s="71"/>
      <c r="FN205" s="93"/>
      <c r="FO205" s="71"/>
      <c r="FP205" s="71"/>
      <c r="FQ205" s="71"/>
      <c r="FR205" s="71"/>
      <c r="FS205" s="93"/>
      <c r="FT205" s="71"/>
      <c r="FU205" s="71"/>
      <c r="FV205" s="71"/>
      <c r="FW205" s="71"/>
      <c r="FX205" s="93"/>
      <c r="FY205" s="71"/>
      <c r="FZ205" s="71"/>
      <c r="GA205" s="71"/>
      <c r="GB205" s="71"/>
      <c r="GC205" s="93"/>
      <c r="GD205" s="71"/>
      <c r="GE205" s="71"/>
      <c r="GF205" s="71"/>
      <c r="GG205" s="71"/>
      <c r="GH205" s="93"/>
      <c r="GI205" s="71"/>
      <c r="GJ205" s="71"/>
      <c r="GK205" s="71"/>
      <c r="GL205" s="71"/>
      <c r="GM205" s="93"/>
      <c r="GN205" s="71"/>
      <c r="GO205" s="71"/>
      <c r="GP205" s="71"/>
      <c r="GQ205" s="71"/>
      <c r="GR205" s="93"/>
      <c r="GS205" s="71"/>
      <c r="GT205" s="71"/>
      <c r="GU205" s="71"/>
      <c r="GV205" s="71"/>
      <c r="GW205" s="93"/>
      <c r="GX205" s="71"/>
      <c r="GY205" s="71"/>
      <c r="GZ205" s="71"/>
      <c r="HA205" s="71"/>
      <c r="HB205" s="93"/>
      <c r="HC205" s="71"/>
      <c r="HD205" s="71"/>
      <c r="HE205" s="71"/>
      <c r="HF205" s="71"/>
      <c r="HG205" s="93"/>
      <c r="HH205" s="71"/>
      <c r="HI205" s="71"/>
      <c r="HJ205" s="71"/>
      <c r="HK205" s="71"/>
      <c r="HL205" s="93"/>
      <c r="HM205" s="71"/>
      <c r="HN205" s="71"/>
      <c r="HO205" s="71"/>
      <c r="HP205" s="71"/>
      <c r="HQ205" s="93"/>
      <c r="HR205" s="71"/>
      <c r="HS205" s="71"/>
      <c r="HT205" s="71"/>
      <c r="HU205" s="71"/>
      <c r="HV205" s="93"/>
      <c r="HW205" s="71"/>
      <c r="HX205" s="71"/>
      <c r="HY205" s="71"/>
      <c r="HZ205" s="71"/>
      <c r="IA205" s="93"/>
      <c r="IB205" s="71"/>
      <c r="IC205" s="71"/>
      <c r="ID205" s="71"/>
      <c r="IE205" s="71"/>
      <c r="IF205" s="93"/>
      <c r="IG205" s="71"/>
      <c r="IH205" s="71"/>
      <c r="II205" s="71"/>
      <c r="IJ205" s="71"/>
      <c r="IK205" s="93"/>
      <c r="IL205" s="71"/>
      <c r="IM205" s="71"/>
      <c r="IN205" s="71"/>
      <c r="IO205" s="71"/>
      <c r="IP205" s="93"/>
      <c r="IQ205" s="71"/>
      <c r="IR205" s="71"/>
      <c r="IS205" s="71"/>
      <c r="IT205" s="71"/>
      <c r="IU205" s="93"/>
      <c r="IV205" s="71"/>
    </row>
    <row r="206" spans="2:256">
      <c r="B206" s="71"/>
      <c r="C206" s="94"/>
      <c r="D206" s="71"/>
      <c r="E206" s="71"/>
      <c r="F206" s="93"/>
      <c r="G206" s="71"/>
      <c r="H206" s="71"/>
      <c r="I206" s="71"/>
      <c r="J206" s="71"/>
      <c r="K206" s="71"/>
      <c r="L206" s="105"/>
      <c r="M206" s="71"/>
      <c r="N206" s="71"/>
      <c r="P206" s="71"/>
      <c r="Q206" s="71"/>
      <c r="R206" s="71"/>
      <c r="S206" s="71"/>
      <c r="T206" s="93"/>
      <c r="U206" s="71"/>
      <c r="V206" s="71"/>
      <c r="W206" s="71"/>
      <c r="X206" s="71"/>
      <c r="Y206" s="93"/>
      <c r="Z206" s="71"/>
      <c r="AA206" s="71"/>
      <c r="AB206" s="71"/>
      <c r="AC206" s="71"/>
      <c r="AD206" s="93"/>
      <c r="AE206" s="71"/>
      <c r="AF206" s="71"/>
      <c r="AG206" s="71"/>
      <c r="AH206" s="71"/>
      <c r="AI206" s="93"/>
      <c r="AJ206" s="71"/>
      <c r="AK206" s="71"/>
      <c r="AL206" s="71"/>
      <c r="AM206" s="71"/>
      <c r="AN206" s="93"/>
      <c r="AO206" s="71"/>
      <c r="AP206" s="71"/>
      <c r="AQ206" s="71"/>
      <c r="AR206" s="71"/>
      <c r="AS206" s="93"/>
      <c r="AT206" s="71"/>
      <c r="AU206" s="71"/>
      <c r="AV206" s="71"/>
      <c r="AW206" s="71"/>
      <c r="AX206" s="93"/>
      <c r="AY206" s="71"/>
      <c r="AZ206" s="71"/>
      <c r="BA206" s="71"/>
      <c r="BB206" s="71"/>
      <c r="BC206" s="93"/>
      <c r="BD206" s="71"/>
      <c r="BE206" s="71"/>
      <c r="BF206" s="71"/>
      <c r="BG206" s="71"/>
      <c r="BH206" s="93"/>
      <c r="BI206" s="71"/>
      <c r="BJ206" s="71"/>
      <c r="BK206" s="71"/>
      <c r="BL206" s="71"/>
      <c r="BM206" s="93"/>
      <c r="BN206" s="71"/>
      <c r="BO206" s="71"/>
      <c r="BP206" s="71"/>
      <c r="BQ206" s="71"/>
      <c r="BR206" s="93"/>
      <c r="BS206" s="71"/>
      <c r="BT206" s="71"/>
      <c r="BU206" s="71"/>
      <c r="BV206" s="71"/>
      <c r="BW206" s="93"/>
      <c r="BX206" s="71"/>
      <c r="BY206" s="71"/>
      <c r="BZ206" s="71"/>
      <c r="CA206" s="71"/>
      <c r="CB206" s="93"/>
      <c r="CC206" s="71"/>
      <c r="CD206" s="71"/>
      <c r="CE206" s="71"/>
      <c r="CF206" s="71"/>
      <c r="CG206" s="93"/>
      <c r="CH206" s="71"/>
      <c r="CI206" s="71"/>
      <c r="CJ206" s="71"/>
      <c r="CK206" s="71"/>
      <c r="CL206" s="93"/>
      <c r="CM206" s="71"/>
      <c r="CN206" s="71"/>
      <c r="CO206" s="71"/>
      <c r="CP206" s="71"/>
      <c r="CQ206" s="93"/>
      <c r="CR206" s="71"/>
      <c r="CS206" s="71"/>
      <c r="CT206" s="71"/>
      <c r="CU206" s="71"/>
      <c r="CV206" s="93"/>
      <c r="CW206" s="71"/>
      <c r="CX206" s="71"/>
      <c r="CY206" s="71"/>
      <c r="CZ206" s="71"/>
      <c r="DA206" s="93"/>
      <c r="DB206" s="71"/>
      <c r="DC206" s="71"/>
      <c r="DD206" s="71"/>
      <c r="DE206" s="71"/>
      <c r="DF206" s="93"/>
      <c r="DG206" s="71"/>
      <c r="DH206" s="71"/>
      <c r="DI206" s="71"/>
      <c r="DJ206" s="71"/>
      <c r="DK206" s="93"/>
      <c r="DL206" s="71"/>
      <c r="DM206" s="71"/>
      <c r="DN206" s="71"/>
      <c r="DO206" s="71"/>
      <c r="DP206" s="93"/>
      <c r="DQ206" s="71"/>
      <c r="DR206" s="71"/>
      <c r="DS206" s="71"/>
      <c r="DT206" s="71"/>
      <c r="DU206" s="93"/>
      <c r="DV206" s="71"/>
      <c r="DW206" s="71"/>
      <c r="DX206" s="71"/>
      <c r="DY206" s="71"/>
      <c r="DZ206" s="93"/>
      <c r="EA206" s="71"/>
      <c r="EB206" s="71"/>
      <c r="EC206" s="71"/>
      <c r="ED206" s="71"/>
      <c r="EE206" s="93"/>
      <c r="EF206" s="71"/>
      <c r="EG206" s="71"/>
      <c r="EH206" s="71"/>
      <c r="EI206" s="71"/>
      <c r="EJ206" s="93"/>
      <c r="EK206" s="71"/>
      <c r="EL206" s="71"/>
      <c r="EM206" s="71"/>
      <c r="EN206" s="71"/>
      <c r="EO206" s="93"/>
      <c r="EP206" s="71"/>
      <c r="EQ206" s="71"/>
      <c r="ER206" s="71"/>
      <c r="ES206" s="71"/>
      <c r="ET206" s="93"/>
      <c r="EU206" s="71"/>
      <c r="EV206" s="71"/>
      <c r="EW206" s="71"/>
      <c r="EX206" s="71"/>
      <c r="EY206" s="93"/>
      <c r="EZ206" s="71"/>
      <c r="FA206" s="71"/>
      <c r="FB206" s="71"/>
      <c r="FC206" s="71"/>
      <c r="FD206" s="93"/>
      <c r="FE206" s="71"/>
      <c r="FF206" s="71"/>
      <c r="FG206" s="71"/>
      <c r="FH206" s="71"/>
      <c r="FI206" s="93"/>
      <c r="FJ206" s="71"/>
      <c r="FK206" s="71"/>
      <c r="FL206" s="71"/>
      <c r="FM206" s="71"/>
      <c r="FN206" s="93"/>
      <c r="FO206" s="71"/>
      <c r="FP206" s="71"/>
      <c r="FQ206" s="71"/>
      <c r="FR206" s="71"/>
      <c r="FS206" s="93"/>
      <c r="FT206" s="71"/>
      <c r="FU206" s="71"/>
      <c r="FV206" s="71"/>
      <c r="FW206" s="71"/>
      <c r="FX206" s="93"/>
      <c r="FY206" s="71"/>
      <c r="FZ206" s="71"/>
      <c r="GA206" s="71"/>
      <c r="GB206" s="71"/>
      <c r="GC206" s="93"/>
      <c r="GD206" s="71"/>
      <c r="GE206" s="71"/>
      <c r="GF206" s="71"/>
      <c r="GG206" s="71"/>
      <c r="GH206" s="93"/>
      <c r="GI206" s="71"/>
      <c r="GJ206" s="71"/>
      <c r="GK206" s="71"/>
      <c r="GL206" s="71"/>
      <c r="GM206" s="93"/>
      <c r="GN206" s="71"/>
      <c r="GO206" s="71"/>
      <c r="GP206" s="71"/>
      <c r="GQ206" s="71"/>
      <c r="GR206" s="93"/>
      <c r="GS206" s="71"/>
      <c r="GT206" s="71"/>
      <c r="GU206" s="71"/>
      <c r="GV206" s="71"/>
      <c r="GW206" s="93"/>
      <c r="GX206" s="71"/>
      <c r="GY206" s="71"/>
      <c r="GZ206" s="71"/>
      <c r="HA206" s="71"/>
      <c r="HB206" s="93"/>
      <c r="HC206" s="71"/>
      <c r="HD206" s="71"/>
      <c r="HE206" s="71"/>
      <c r="HF206" s="71"/>
      <c r="HG206" s="93"/>
      <c r="HH206" s="71"/>
      <c r="HI206" s="71"/>
      <c r="HJ206" s="71"/>
      <c r="HK206" s="71"/>
      <c r="HL206" s="93"/>
      <c r="HM206" s="71"/>
      <c r="HN206" s="71"/>
      <c r="HO206" s="71"/>
      <c r="HP206" s="71"/>
      <c r="HQ206" s="93"/>
      <c r="HR206" s="71"/>
      <c r="HS206" s="71"/>
      <c r="HT206" s="71"/>
      <c r="HU206" s="71"/>
      <c r="HV206" s="93"/>
      <c r="HW206" s="71"/>
      <c r="HX206" s="71"/>
      <c r="HY206" s="71"/>
      <c r="HZ206" s="71"/>
      <c r="IA206" s="93"/>
      <c r="IB206" s="71"/>
      <c r="IC206" s="71"/>
      <c r="ID206" s="71"/>
      <c r="IE206" s="71"/>
      <c r="IF206" s="93"/>
      <c r="IG206" s="71"/>
      <c r="IH206" s="71"/>
      <c r="II206" s="71"/>
      <c r="IJ206" s="71"/>
      <c r="IK206" s="93"/>
      <c r="IL206" s="71"/>
      <c r="IM206" s="71"/>
      <c r="IN206" s="71"/>
      <c r="IO206" s="71"/>
      <c r="IP206" s="93"/>
      <c r="IQ206" s="71"/>
      <c r="IR206" s="71"/>
      <c r="IS206" s="71"/>
      <c r="IT206" s="71"/>
      <c r="IU206" s="93"/>
      <c r="IV206" s="71"/>
    </row>
    <row r="207" spans="2:256">
      <c r="B207" s="71"/>
      <c r="C207" s="94"/>
      <c r="D207" s="71"/>
      <c r="E207" s="71"/>
      <c r="F207" s="93"/>
      <c r="G207" s="71"/>
      <c r="H207" s="71"/>
      <c r="I207" s="71"/>
      <c r="J207" s="71"/>
      <c r="K207" s="71"/>
      <c r="L207" s="105"/>
      <c r="M207" s="71"/>
      <c r="N207" s="71"/>
      <c r="P207" s="71"/>
      <c r="Q207" s="71"/>
      <c r="R207" s="71"/>
      <c r="S207" s="71"/>
      <c r="T207" s="93"/>
      <c r="U207" s="71"/>
      <c r="V207" s="71"/>
      <c r="W207" s="71"/>
      <c r="X207" s="71"/>
      <c r="Y207" s="93"/>
      <c r="Z207" s="71"/>
      <c r="AA207" s="71"/>
      <c r="AB207" s="71"/>
      <c r="AC207" s="71"/>
      <c r="AD207" s="93"/>
      <c r="AE207" s="71"/>
      <c r="AF207" s="71"/>
      <c r="AG207" s="71"/>
      <c r="AH207" s="71"/>
      <c r="AI207" s="93"/>
      <c r="AJ207" s="71"/>
      <c r="AK207" s="71"/>
      <c r="AL207" s="71"/>
      <c r="AM207" s="71"/>
      <c r="AN207" s="93"/>
      <c r="AO207" s="71"/>
      <c r="AP207" s="71"/>
      <c r="AQ207" s="71"/>
      <c r="AR207" s="71"/>
      <c r="AS207" s="93"/>
      <c r="AT207" s="71"/>
      <c r="AU207" s="71"/>
      <c r="AV207" s="71"/>
      <c r="AW207" s="71"/>
      <c r="AX207" s="93"/>
      <c r="AY207" s="71"/>
      <c r="AZ207" s="71"/>
      <c r="BA207" s="71"/>
      <c r="BB207" s="71"/>
      <c r="BC207" s="93"/>
      <c r="BD207" s="71"/>
      <c r="BE207" s="71"/>
      <c r="BF207" s="71"/>
      <c r="BG207" s="71"/>
      <c r="BH207" s="93"/>
      <c r="BI207" s="71"/>
      <c r="BJ207" s="71"/>
      <c r="BK207" s="71"/>
      <c r="BL207" s="71"/>
      <c r="BM207" s="93"/>
      <c r="BN207" s="71"/>
      <c r="BO207" s="71"/>
      <c r="BP207" s="71"/>
      <c r="BQ207" s="71"/>
      <c r="BR207" s="93"/>
      <c r="BS207" s="71"/>
      <c r="BT207" s="71"/>
      <c r="BU207" s="71"/>
      <c r="BV207" s="71"/>
      <c r="BW207" s="93"/>
      <c r="BX207" s="71"/>
      <c r="BY207" s="71"/>
      <c r="BZ207" s="71"/>
      <c r="CA207" s="71"/>
      <c r="CB207" s="93"/>
      <c r="CC207" s="71"/>
      <c r="CD207" s="71"/>
      <c r="CE207" s="71"/>
      <c r="CF207" s="71"/>
      <c r="CG207" s="93"/>
      <c r="CH207" s="71"/>
      <c r="CI207" s="71"/>
      <c r="CJ207" s="71"/>
      <c r="CK207" s="71"/>
      <c r="CL207" s="93"/>
      <c r="CM207" s="71"/>
      <c r="CN207" s="71"/>
      <c r="CO207" s="71"/>
      <c r="CP207" s="71"/>
      <c r="CQ207" s="93"/>
      <c r="CR207" s="71"/>
      <c r="CS207" s="71"/>
      <c r="CT207" s="71"/>
      <c r="CU207" s="71"/>
      <c r="CV207" s="93"/>
      <c r="CW207" s="71"/>
      <c r="CX207" s="71"/>
      <c r="CY207" s="71"/>
      <c r="CZ207" s="71"/>
      <c r="DA207" s="93"/>
      <c r="DB207" s="71"/>
      <c r="DC207" s="71"/>
      <c r="DD207" s="71"/>
      <c r="DE207" s="71"/>
      <c r="DF207" s="93"/>
      <c r="DG207" s="71"/>
      <c r="DH207" s="71"/>
      <c r="DI207" s="71"/>
      <c r="DJ207" s="71"/>
      <c r="DK207" s="93"/>
      <c r="DL207" s="71"/>
      <c r="DM207" s="71"/>
      <c r="DN207" s="71"/>
      <c r="DO207" s="71"/>
      <c r="DP207" s="93"/>
      <c r="DQ207" s="71"/>
      <c r="DR207" s="71"/>
      <c r="DS207" s="71"/>
      <c r="DT207" s="71"/>
      <c r="DU207" s="93"/>
      <c r="DV207" s="71"/>
      <c r="DW207" s="71"/>
      <c r="DX207" s="71"/>
      <c r="DY207" s="71"/>
      <c r="DZ207" s="93"/>
      <c r="EA207" s="71"/>
      <c r="EB207" s="71"/>
      <c r="EC207" s="71"/>
      <c r="ED207" s="71"/>
      <c r="EE207" s="93"/>
      <c r="EF207" s="71"/>
      <c r="EG207" s="71"/>
      <c r="EH207" s="71"/>
      <c r="EI207" s="71"/>
      <c r="EJ207" s="93"/>
      <c r="EK207" s="71"/>
      <c r="EL207" s="71"/>
      <c r="EM207" s="71"/>
      <c r="EN207" s="71"/>
      <c r="EO207" s="93"/>
      <c r="EP207" s="71"/>
      <c r="EQ207" s="71"/>
      <c r="ER207" s="71"/>
      <c r="ES207" s="71"/>
      <c r="ET207" s="93"/>
      <c r="EU207" s="71"/>
      <c r="EV207" s="71"/>
      <c r="EW207" s="71"/>
      <c r="EX207" s="71"/>
      <c r="EY207" s="93"/>
      <c r="EZ207" s="71"/>
      <c r="FA207" s="71"/>
      <c r="FB207" s="71"/>
      <c r="FC207" s="71"/>
      <c r="FD207" s="93"/>
      <c r="FE207" s="71"/>
      <c r="FF207" s="71"/>
      <c r="FG207" s="71"/>
      <c r="FH207" s="71"/>
      <c r="FI207" s="93"/>
      <c r="FJ207" s="71"/>
      <c r="FK207" s="71"/>
      <c r="FL207" s="71"/>
      <c r="FM207" s="71"/>
      <c r="FN207" s="93"/>
      <c r="FO207" s="71"/>
      <c r="FP207" s="71"/>
      <c r="FQ207" s="71"/>
      <c r="FR207" s="71"/>
      <c r="FS207" s="93"/>
      <c r="FT207" s="71"/>
      <c r="FU207" s="71"/>
      <c r="FV207" s="71"/>
      <c r="FW207" s="71"/>
      <c r="FX207" s="93"/>
      <c r="FY207" s="71"/>
      <c r="FZ207" s="71"/>
      <c r="GA207" s="71"/>
      <c r="GB207" s="71"/>
      <c r="GC207" s="93"/>
      <c r="GD207" s="71"/>
      <c r="GE207" s="71"/>
      <c r="GF207" s="71"/>
      <c r="GG207" s="71"/>
      <c r="GH207" s="93"/>
      <c r="GI207" s="71"/>
      <c r="GJ207" s="71"/>
      <c r="GK207" s="71"/>
      <c r="GL207" s="71"/>
      <c r="GM207" s="93"/>
      <c r="GN207" s="71"/>
      <c r="GO207" s="71"/>
      <c r="GP207" s="71"/>
      <c r="GQ207" s="71"/>
      <c r="GR207" s="93"/>
      <c r="GS207" s="71"/>
      <c r="GT207" s="71"/>
      <c r="GU207" s="71"/>
      <c r="GV207" s="71"/>
      <c r="GW207" s="93"/>
      <c r="GX207" s="71"/>
      <c r="GY207" s="71"/>
      <c r="GZ207" s="71"/>
      <c r="HA207" s="71"/>
      <c r="HB207" s="93"/>
      <c r="HC207" s="71"/>
      <c r="HD207" s="71"/>
      <c r="HE207" s="71"/>
      <c r="HF207" s="71"/>
      <c r="HG207" s="93"/>
      <c r="HH207" s="71"/>
      <c r="HI207" s="71"/>
      <c r="HJ207" s="71"/>
      <c r="HK207" s="71"/>
      <c r="HL207" s="93"/>
      <c r="HM207" s="71"/>
      <c r="HN207" s="71"/>
      <c r="HO207" s="71"/>
      <c r="HP207" s="71"/>
      <c r="HQ207" s="93"/>
      <c r="HR207" s="71"/>
      <c r="HS207" s="71"/>
      <c r="HT207" s="71"/>
      <c r="HU207" s="71"/>
      <c r="HV207" s="93"/>
      <c r="HW207" s="71"/>
      <c r="HX207" s="71"/>
      <c r="HY207" s="71"/>
      <c r="HZ207" s="71"/>
      <c r="IA207" s="93"/>
      <c r="IB207" s="71"/>
      <c r="IC207" s="71"/>
      <c r="ID207" s="71"/>
      <c r="IE207" s="71"/>
      <c r="IF207" s="93"/>
      <c r="IG207" s="71"/>
      <c r="IH207" s="71"/>
      <c r="II207" s="71"/>
      <c r="IJ207" s="71"/>
      <c r="IK207" s="93"/>
      <c r="IL207" s="71"/>
      <c r="IM207" s="71"/>
      <c r="IN207" s="71"/>
      <c r="IO207" s="71"/>
      <c r="IP207" s="93"/>
      <c r="IQ207" s="71"/>
      <c r="IR207" s="71"/>
      <c r="IS207" s="71"/>
      <c r="IT207" s="71"/>
      <c r="IU207" s="93"/>
      <c r="IV207" s="71"/>
    </row>
    <row r="208" spans="2:256">
      <c r="B208" s="71"/>
      <c r="C208" s="94"/>
      <c r="D208" s="71"/>
      <c r="E208" s="71"/>
      <c r="F208" s="93"/>
      <c r="G208" s="71"/>
      <c r="H208" s="71"/>
      <c r="I208" s="71"/>
      <c r="J208" s="71"/>
      <c r="K208" s="71"/>
      <c r="L208" s="105"/>
      <c r="M208" s="71"/>
      <c r="N208" s="71"/>
      <c r="P208" s="71"/>
      <c r="Q208" s="71"/>
      <c r="R208" s="71"/>
      <c r="S208" s="71"/>
      <c r="T208" s="93"/>
      <c r="U208" s="71"/>
      <c r="V208" s="71"/>
      <c r="W208" s="71"/>
      <c r="X208" s="71"/>
      <c r="Y208" s="93"/>
      <c r="Z208" s="71"/>
      <c r="AA208" s="71"/>
      <c r="AB208" s="71"/>
      <c r="AC208" s="71"/>
      <c r="AD208" s="93"/>
      <c r="AE208" s="71"/>
      <c r="AF208" s="71"/>
      <c r="AG208" s="71"/>
      <c r="AH208" s="71"/>
      <c r="AI208" s="93"/>
      <c r="AJ208" s="71"/>
      <c r="AK208" s="71"/>
      <c r="AL208" s="71"/>
      <c r="AM208" s="71"/>
      <c r="AN208" s="93"/>
      <c r="AO208" s="71"/>
      <c r="AP208" s="71"/>
      <c r="AQ208" s="71"/>
      <c r="AR208" s="71"/>
      <c r="AS208" s="93"/>
      <c r="AT208" s="71"/>
      <c r="AU208" s="71"/>
      <c r="AV208" s="71"/>
      <c r="AW208" s="71"/>
      <c r="AX208" s="93"/>
      <c r="AY208" s="71"/>
      <c r="AZ208" s="71"/>
      <c r="BA208" s="71"/>
      <c r="BB208" s="71"/>
      <c r="BC208" s="93"/>
      <c r="BD208" s="71"/>
      <c r="BE208" s="71"/>
      <c r="BF208" s="71"/>
      <c r="BG208" s="71"/>
      <c r="BH208" s="93"/>
      <c r="BI208" s="71"/>
      <c r="BJ208" s="71"/>
      <c r="BK208" s="71"/>
      <c r="BL208" s="71"/>
      <c r="BM208" s="93"/>
      <c r="BN208" s="71"/>
      <c r="BO208" s="71"/>
      <c r="BP208" s="71"/>
      <c r="BQ208" s="71"/>
      <c r="BR208" s="93"/>
      <c r="BS208" s="71"/>
      <c r="BT208" s="71"/>
      <c r="BU208" s="71"/>
      <c r="BV208" s="71"/>
      <c r="BW208" s="93"/>
      <c r="BX208" s="71"/>
      <c r="BY208" s="71"/>
      <c r="BZ208" s="71"/>
      <c r="CA208" s="71"/>
      <c r="CB208" s="93"/>
      <c r="CC208" s="71"/>
      <c r="CD208" s="71"/>
      <c r="CE208" s="71"/>
      <c r="CF208" s="71"/>
      <c r="CG208" s="93"/>
      <c r="CH208" s="71"/>
      <c r="CI208" s="71"/>
      <c r="CJ208" s="71"/>
      <c r="CK208" s="71"/>
      <c r="CL208" s="93"/>
      <c r="CM208" s="71"/>
      <c r="CN208" s="71"/>
      <c r="CO208" s="71"/>
      <c r="CP208" s="71"/>
      <c r="CQ208" s="93"/>
      <c r="CR208" s="71"/>
      <c r="CS208" s="71"/>
      <c r="CT208" s="71"/>
      <c r="CU208" s="71"/>
      <c r="CV208" s="93"/>
      <c r="CW208" s="71"/>
      <c r="CX208" s="71"/>
      <c r="CY208" s="71"/>
      <c r="CZ208" s="71"/>
      <c r="DA208" s="93"/>
      <c r="DB208" s="71"/>
      <c r="DC208" s="71"/>
      <c r="DD208" s="71"/>
      <c r="DE208" s="71"/>
      <c r="DF208" s="93"/>
      <c r="DG208" s="71"/>
      <c r="DH208" s="71"/>
      <c r="DI208" s="71"/>
      <c r="DJ208" s="71"/>
      <c r="DK208" s="93"/>
      <c r="DL208" s="71"/>
      <c r="DM208" s="71"/>
      <c r="DN208" s="71"/>
      <c r="DO208" s="71"/>
      <c r="DP208" s="93"/>
      <c r="DQ208" s="71"/>
      <c r="DR208" s="71"/>
      <c r="DS208" s="71"/>
      <c r="DT208" s="71"/>
      <c r="DU208" s="93"/>
      <c r="DV208" s="71"/>
      <c r="DW208" s="71"/>
      <c r="DX208" s="71"/>
      <c r="DY208" s="71"/>
      <c r="DZ208" s="93"/>
      <c r="EA208" s="71"/>
      <c r="EB208" s="71"/>
      <c r="EC208" s="71"/>
      <c r="ED208" s="71"/>
      <c r="EE208" s="93"/>
      <c r="EF208" s="71"/>
      <c r="EG208" s="71"/>
      <c r="EH208" s="71"/>
      <c r="EI208" s="71"/>
      <c r="EJ208" s="93"/>
      <c r="EK208" s="71"/>
      <c r="EL208" s="71"/>
      <c r="EM208" s="71"/>
      <c r="EN208" s="71"/>
      <c r="EO208" s="93"/>
      <c r="EP208" s="71"/>
      <c r="EQ208" s="71"/>
      <c r="ER208" s="71"/>
      <c r="ES208" s="71"/>
      <c r="ET208" s="93"/>
      <c r="EU208" s="71"/>
      <c r="EV208" s="71"/>
      <c r="EW208" s="71"/>
      <c r="EX208" s="71"/>
      <c r="EY208" s="93"/>
      <c r="EZ208" s="71"/>
      <c r="FA208" s="71"/>
      <c r="FB208" s="71"/>
      <c r="FC208" s="71"/>
      <c r="FD208" s="93"/>
      <c r="FE208" s="71"/>
      <c r="FF208" s="71"/>
      <c r="FG208" s="71"/>
      <c r="FH208" s="71"/>
      <c r="FI208" s="93"/>
      <c r="FJ208" s="71"/>
      <c r="FK208" s="71"/>
      <c r="FL208" s="71"/>
      <c r="FM208" s="71"/>
      <c r="FN208" s="93"/>
      <c r="FO208" s="71"/>
      <c r="FP208" s="71"/>
      <c r="FQ208" s="71"/>
      <c r="FR208" s="71"/>
      <c r="FS208" s="93"/>
      <c r="FT208" s="71"/>
      <c r="FU208" s="71"/>
      <c r="FV208" s="71"/>
      <c r="FW208" s="71"/>
      <c r="FX208" s="93"/>
      <c r="FY208" s="71"/>
      <c r="FZ208" s="71"/>
      <c r="GA208" s="71"/>
      <c r="GB208" s="71"/>
      <c r="GC208" s="93"/>
      <c r="GD208" s="71"/>
      <c r="GE208" s="71"/>
      <c r="GF208" s="71"/>
      <c r="GG208" s="71"/>
      <c r="GH208" s="93"/>
      <c r="GI208" s="71"/>
      <c r="GJ208" s="71"/>
      <c r="GK208" s="71"/>
      <c r="GL208" s="71"/>
      <c r="GM208" s="93"/>
      <c r="GN208" s="71"/>
      <c r="GO208" s="71"/>
      <c r="GP208" s="71"/>
      <c r="GQ208" s="71"/>
      <c r="GR208" s="93"/>
      <c r="GS208" s="71"/>
      <c r="GT208" s="71"/>
      <c r="GU208" s="71"/>
      <c r="GV208" s="71"/>
      <c r="GW208" s="93"/>
      <c r="GX208" s="71"/>
      <c r="GY208" s="71"/>
      <c r="GZ208" s="71"/>
      <c r="HA208" s="71"/>
      <c r="HB208" s="93"/>
      <c r="HC208" s="71"/>
      <c r="HD208" s="71"/>
      <c r="HE208" s="71"/>
      <c r="HF208" s="71"/>
      <c r="HG208" s="93"/>
      <c r="HH208" s="71"/>
      <c r="HI208" s="71"/>
      <c r="HJ208" s="71"/>
      <c r="HK208" s="71"/>
      <c r="HL208" s="93"/>
      <c r="HM208" s="71"/>
      <c r="HN208" s="71"/>
      <c r="HO208" s="71"/>
      <c r="HP208" s="71"/>
      <c r="HQ208" s="93"/>
      <c r="HR208" s="71"/>
      <c r="HS208" s="71"/>
      <c r="HT208" s="71"/>
      <c r="HU208" s="71"/>
      <c r="HV208" s="93"/>
      <c r="HW208" s="71"/>
      <c r="HX208" s="71"/>
      <c r="HY208" s="71"/>
      <c r="HZ208" s="71"/>
      <c r="IA208" s="93"/>
      <c r="IB208" s="71"/>
      <c r="IC208" s="71"/>
      <c r="ID208" s="71"/>
      <c r="IE208" s="71"/>
      <c r="IF208" s="93"/>
      <c r="IG208" s="71"/>
      <c r="IH208" s="71"/>
      <c r="II208" s="71"/>
      <c r="IJ208" s="71"/>
      <c r="IK208" s="93"/>
      <c r="IL208" s="71"/>
      <c r="IM208" s="71"/>
      <c r="IN208" s="71"/>
      <c r="IO208" s="71"/>
      <c r="IP208" s="93"/>
      <c r="IQ208" s="71"/>
      <c r="IR208" s="71"/>
      <c r="IS208" s="71"/>
      <c r="IT208" s="71"/>
      <c r="IU208" s="93"/>
      <c r="IV208" s="71"/>
    </row>
    <row r="209" spans="2:256">
      <c r="B209" s="71"/>
      <c r="C209" s="94"/>
      <c r="D209" s="71"/>
      <c r="E209" s="71"/>
      <c r="F209" s="93"/>
      <c r="G209" s="71"/>
      <c r="H209" s="71"/>
      <c r="I209" s="71"/>
      <c r="J209" s="71"/>
      <c r="K209" s="71"/>
      <c r="L209" s="105"/>
      <c r="M209" s="71"/>
      <c r="N209" s="71"/>
      <c r="P209" s="71"/>
      <c r="Q209" s="71"/>
      <c r="R209" s="71"/>
      <c r="S209" s="71"/>
      <c r="T209" s="93"/>
      <c r="U209" s="71"/>
      <c r="V209" s="71"/>
      <c r="W209" s="71"/>
      <c r="X209" s="71"/>
      <c r="Y209" s="93"/>
      <c r="Z209" s="71"/>
      <c r="AA209" s="71"/>
      <c r="AB209" s="71"/>
      <c r="AC209" s="71"/>
      <c r="AD209" s="93"/>
      <c r="AE209" s="71"/>
      <c r="AF209" s="71"/>
      <c r="AG209" s="71"/>
      <c r="AH209" s="71"/>
      <c r="AI209" s="93"/>
      <c r="AJ209" s="71"/>
      <c r="AK209" s="71"/>
      <c r="AL209" s="71"/>
      <c r="AM209" s="71"/>
      <c r="AN209" s="93"/>
      <c r="AO209" s="71"/>
      <c r="AP209" s="71"/>
      <c r="AQ209" s="71"/>
      <c r="AR209" s="71"/>
      <c r="AS209" s="93"/>
      <c r="AT209" s="71"/>
      <c r="AU209" s="71"/>
      <c r="AV209" s="71"/>
      <c r="AW209" s="71"/>
      <c r="AX209" s="93"/>
      <c r="AY209" s="71"/>
      <c r="AZ209" s="71"/>
      <c r="BA209" s="71"/>
      <c r="BB209" s="71"/>
      <c r="BC209" s="93"/>
      <c r="BD209" s="71"/>
      <c r="BE209" s="71"/>
      <c r="BF209" s="71"/>
      <c r="BG209" s="71"/>
      <c r="BH209" s="93"/>
      <c r="BI209" s="71"/>
      <c r="BJ209" s="71"/>
      <c r="BK209" s="71"/>
      <c r="BL209" s="71"/>
      <c r="BM209" s="93"/>
      <c r="BN209" s="71"/>
      <c r="BO209" s="71"/>
      <c r="BP209" s="71"/>
      <c r="BQ209" s="71"/>
      <c r="BR209" s="93"/>
      <c r="BS209" s="71"/>
      <c r="BT209" s="71"/>
      <c r="BU209" s="71"/>
      <c r="BV209" s="71"/>
      <c r="BW209" s="93"/>
      <c r="BX209" s="71"/>
      <c r="BY209" s="71"/>
      <c r="BZ209" s="71"/>
      <c r="CA209" s="71"/>
      <c r="CB209" s="93"/>
      <c r="CC209" s="71"/>
      <c r="CD209" s="71"/>
      <c r="CE209" s="71"/>
      <c r="CF209" s="71"/>
      <c r="CG209" s="93"/>
      <c r="CH209" s="71"/>
      <c r="CI209" s="71"/>
      <c r="CJ209" s="71"/>
      <c r="CK209" s="71"/>
      <c r="CL209" s="93"/>
      <c r="CM209" s="71"/>
      <c r="CN209" s="71"/>
      <c r="CO209" s="71"/>
      <c r="CP209" s="71"/>
      <c r="CQ209" s="93"/>
      <c r="CR209" s="71"/>
      <c r="CS209" s="71"/>
      <c r="CT209" s="71"/>
      <c r="CU209" s="71"/>
      <c r="CV209" s="93"/>
      <c r="CW209" s="71"/>
      <c r="CX209" s="71"/>
      <c r="CY209" s="71"/>
      <c r="CZ209" s="71"/>
      <c r="DA209" s="93"/>
      <c r="DB209" s="71"/>
      <c r="DC209" s="71"/>
      <c r="DD209" s="71"/>
      <c r="DE209" s="71"/>
      <c r="DF209" s="93"/>
      <c r="DG209" s="71"/>
      <c r="DH209" s="71"/>
      <c r="DI209" s="71"/>
      <c r="DJ209" s="71"/>
      <c r="DK209" s="93"/>
      <c r="DL209" s="71"/>
      <c r="DM209" s="71"/>
      <c r="DN209" s="71"/>
      <c r="DO209" s="71"/>
      <c r="DP209" s="93"/>
      <c r="DQ209" s="71"/>
      <c r="DR209" s="71"/>
      <c r="DS209" s="71"/>
      <c r="DT209" s="71"/>
      <c r="DU209" s="93"/>
      <c r="DV209" s="71"/>
      <c r="DW209" s="71"/>
      <c r="DX209" s="71"/>
      <c r="DY209" s="71"/>
      <c r="DZ209" s="93"/>
      <c r="EA209" s="71"/>
      <c r="EB209" s="71"/>
      <c r="EC209" s="71"/>
      <c r="ED209" s="71"/>
      <c r="EE209" s="93"/>
      <c r="EF209" s="71"/>
      <c r="EG209" s="71"/>
      <c r="EH209" s="71"/>
      <c r="EI209" s="71"/>
      <c r="EJ209" s="93"/>
      <c r="EK209" s="71"/>
      <c r="EL209" s="71"/>
      <c r="EM209" s="71"/>
      <c r="EN209" s="71"/>
      <c r="EO209" s="93"/>
      <c r="EP209" s="71"/>
      <c r="EQ209" s="71"/>
      <c r="ER209" s="71"/>
      <c r="ES209" s="71"/>
      <c r="ET209" s="93"/>
      <c r="EU209" s="71"/>
      <c r="EV209" s="71"/>
      <c r="EW209" s="71"/>
      <c r="EX209" s="71"/>
      <c r="EY209" s="93"/>
      <c r="EZ209" s="71"/>
      <c r="FA209" s="71"/>
      <c r="FB209" s="71"/>
      <c r="FC209" s="71"/>
      <c r="FD209" s="93"/>
      <c r="FE209" s="71"/>
      <c r="FF209" s="71"/>
      <c r="FG209" s="71"/>
      <c r="FH209" s="71"/>
      <c r="FI209" s="93"/>
      <c r="FJ209" s="71"/>
      <c r="FK209" s="71"/>
      <c r="FL209" s="71"/>
      <c r="FM209" s="71"/>
      <c r="FN209" s="93"/>
      <c r="FO209" s="71"/>
      <c r="FP209" s="71"/>
      <c r="FQ209" s="71"/>
      <c r="FR209" s="71"/>
      <c r="FS209" s="93"/>
      <c r="FT209" s="71"/>
      <c r="FU209" s="71"/>
      <c r="FV209" s="71"/>
      <c r="FW209" s="71"/>
      <c r="FX209" s="93"/>
      <c r="FY209" s="71"/>
      <c r="FZ209" s="71"/>
      <c r="GA209" s="71"/>
      <c r="GB209" s="71"/>
      <c r="GC209" s="93"/>
      <c r="GD209" s="71"/>
      <c r="GE209" s="71"/>
      <c r="GF209" s="71"/>
      <c r="GG209" s="71"/>
      <c r="GH209" s="93"/>
      <c r="GI209" s="71"/>
      <c r="GJ209" s="71"/>
      <c r="GK209" s="71"/>
      <c r="GL209" s="71"/>
      <c r="GM209" s="93"/>
      <c r="GN209" s="71"/>
      <c r="GO209" s="71"/>
      <c r="GP209" s="71"/>
      <c r="GQ209" s="71"/>
      <c r="GR209" s="93"/>
      <c r="GS209" s="71"/>
      <c r="GT209" s="71"/>
      <c r="GU209" s="71"/>
      <c r="GV209" s="71"/>
      <c r="GW209" s="93"/>
      <c r="GX209" s="71"/>
      <c r="GY209" s="71"/>
      <c r="GZ209" s="71"/>
      <c r="HA209" s="71"/>
      <c r="HB209" s="93"/>
      <c r="HC209" s="71"/>
      <c r="HD209" s="71"/>
      <c r="HE209" s="71"/>
      <c r="HF209" s="71"/>
      <c r="HG209" s="93"/>
      <c r="HH209" s="71"/>
      <c r="HI209" s="71"/>
      <c r="HJ209" s="71"/>
      <c r="HK209" s="71"/>
      <c r="HL209" s="93"/>
      <c r="HM209" s="71"/>
      <c r="HN209" s="71"/>
      <c r="HO209" s="71"/>
      <c r="HP209" s="71"/>
      <c r="HQ209" s="93"/>
      <c r="HR209" s="71"/>
      <c r="HS209" s="71"/>
      <c r="HT209" s="71"/>
      <c r="HU209" s="71"/>
      <c r="HV209" s="93"/>
      <c r="HW209" s="71"/>
      <c r="HX209" s="71"/>
      <c r="HY209" s="71"/>
      <c r="HZ209" s="71"/>
      <c r="IA209" s="93"/>
      <c r="IB209" s="71"/>
      <c r="IC209" s="71"/>
      <c r="ID209" s="71"/>
      <c r="IE209" s="71"/>
      <c r="IF209" s="93"/>
      <c r="IG209" s="71"/>
      <c r="IH209" s="71"/>
      <c r="II209" s="71"/>
      <c r="IJ209" s="71"/>
      <c r="IK209" s="93"/>
      <c r="IL209" s="71"/>
      <c r="IM209" s="71"/>
      <c r="IN209" s="71"/>
      <c r="IO209" s="71"/>
      <c r="IP209" s="93"/>
      <c r="IQ209" s="71"/>
      <c r="IR209" s="71"/>
      <c r="IS209" s="71"/>
      <c r="IT209" s="71"/>
      <c r="IU209" s="93"/>
      <c r="IV209" s="71"/>
    </row>
    <row r="210" spans="2:256">
      <c r="B210" s="71"/>
      <c r="C210" s="94"/>
      <c r="D210" s="71"/>
      <c r="E210" s="71"/>
      <c r="F210" s="93"/>
      <c r="G210" s="71"/>
      <c r="H210" s="71"/>
      <c r="I210" s="71"/>
      <c r="J210" s="71"/>
      <c r="K210" s="71"/>
      <c r="L210" s="105"/>
      <c r="M210" s="71"/>
      <c r="N210" s="71"/>
      <c r="P210" s="71"/>
      <c r="Q210" s="71"/>
      <c r="R210" s="71"/>
      <c r="S210" s="71"/>
      <c r="T210" s="93"/>
      <c r="U210" s="71"/>
      <c r="V210" s="71"/>
      <c r="W210" s="71"/>
      <c r="X210" s="71"/>
      <c r="Y210" s="93"/>
      <c r="Z210" s="71"/>
      <c r="AA210" s="71"/>
      <c r="AB210" s="71"/>
      <c r="AC210" s="71"/>
      <c r="AD210" s="93"/>
      <c r="AE210" s="71"/>
      <c r="AF210" s="71"/>
      <c r="AG210" s="71"/>
      <c r="AH210" s="71"/>
      <c r="AI210" s="93"/>
      <c r="AJ210" s="71"/>
      <c r="AK210" s="71"/>
      <c r="AL210" s="71"/>
      <c r="AM210" s="71"/>
      <c r="AN210" s="93"/>
      <c r="AO210" s="71"/>
      <c r="AP210" s="71"/>
      <c r="AQ210" s="71"/>
      <c r="AR210" s="71"/>
      <c r="AS210" s="93"/>
      <c r="AT210" s="71"/>
      <c r="AU210" s="71"/>
      <c r="AV210" s="71"/>
      <c r="AW210" s="71"/>
      <c r="AX210" s="93"/>
      <c r="AY210" s="71"/>
      <c r="AZ210" s="71"/>
      <c r="BA210" s="71"/>
      <c r="BB210" s="71"/>
      <c r="BC210" s="93"/>
      <c r="BD210" s="71"/>
      <c r="BE210" s="71"/>
      <c r="BF210" s="71"/>
      <c r="BG210" s="71"/>
      <c r="BH210" s="93"/>
      <c r="BI210" s="71"/>
      <c r="BJ210" s="71"/>
      <c r="BK210" s="71"/>
      <c r="BL210" s="71"/>
      <c r="BM210" s="93"/>
      <c r="BN210" s="71"/>
      <c r="BO210" s="71"/>
      <c r="BP210" s="71"/>
      <c r="BQ210" s="71"/>
      <c r="BR210" s="93"/>
      <c r="BS210" s="71"/>
      <c r="BT210" s="71"/>
      <c r="BU210" s="71"/>
      <c r="BV210" s="71"/>
      <c r="BW210" s="93"/>
      <c r="BX210" s="71"/>
      <c r="BY210" s="71"/>
      <c r="BZ210" s="71"/>
      <c r="CA210" s="71"/>
      <c r="CB210" s="93"/>
      <c r="CC210" s="71"/>
      <c r="CD210" s="71"/>
      <c r="CE210" s="71"/>
      <c r="CF210" s="71"/>
      <c r="CG210" s="93"/>
      <c r="CH210" s="71"/>
      <c r="CI210" s="71"/>
      <c r="CJ210" s="71"/>
      <c r="CK210" s="71"/>
      <c r="CL210" s="93"/>
      <c r="CM210" s="71"/>
      <c r="CN210" s="71"/>
      <c r="CO210" s="71"/>
      <c r="CP210" s="71"/>
      <c r="CQ210" s="93"/>
      <c r="CR210" s="71"/>
      <c r="CS210" s="71"/>
      <c r="CT210" s="71"/>
      <c r="CU210" s="71"/>
      <c r="CV210" s="93"/>
      <c r="CW210" s="71"/>
      <c r="CX210" s="71"/>
      <c r="CY210" s="71"/>
      <c r="CZ210" s="71"/>
      <c r="DA210" s="93"/>
      <c r="DB210" s="71"/>
      <c r="DC210" s="71"/>
      <c r="DD210" s="71"/>
      <c r="DE210" s="71"/>
      <c r="DF210" s="93"/>
      <c r="DG210" s="71"/>
      <c r="DH210" s="71"/>
      <c r="DI210" s="71"/>
      <c r="DJ210" s="71"/>
      <c r="DK210" s="93"/>
      <c r="DL210" s="71"/>
      <c r="DM210" s="71"/>
      <c r="DN210" s="71"/>
      <c r="DO210" s="71"/>
      <c r="DP210" s="93"/>
      <c r="DQ210" s="71"/>
      <c r="DR210" s="71"/>
      <c r="DS210" s="71"/>
      <c r="DT210" s="71"/>
      <c r="DU210" s="93"/>
      <c r="DV210" s="71"/>
      <c r="DW210" s="71"/>
      <c r="DX210" s="71"/>
      <c r="DY210" s="71"/>
      <c r="DZ210" s="93"/>
      <c r="EA210" s="71"/>
      <c r="EB210" s="71"/>
      <c r="EC210" s="71"/>
      <c r="ED210" s="71"/>
      <c r="EE210" s="93"/>
      <c r="EF210" s="71"/>
      <c r="EG210" s="71"/>
      <c r="EH210" s="71"/>
      <c r="EI210" s="71"/>
      <c r="EJ210" s="93"/>
      <c r="EK210" s="71"/>
      <c r="EL210" s="71"/>
      <c r="EM210" s="71"/>
      <c r="EN210" s="71"/>
      <c r="EO210" s="93"/>
      <c r="EP210" s="71"/>
      <c r="EQ210" s="71"/>
      <c r="ER210" s="71"/>
      <c r="ES210" s="71"/>
      <c r="ET210" s="93"/>
      <c r="EU210" s="71"/>
      <c r="EV210" s="71"/>
      <c r="EW210" s="71"/>
      <c r="EX210" s="71"/>
      <c r="EY210" s="93"/>
      <c r="EZ210" s="71"/>
      <c r="FA210" s="71"/>
      <c r="FB210" s="71"/>
      <c r="FC210" s="71"/>
      <c r="FD210" s="93"/>
      <c r="FE210" s="71"/>
      <c r="FF210" s="71"/>
      <c r="FG210" s="71"/>
      <c r="FH210" s="71"/>
      <c r="FI210" s="93"/>
      <c r="FJ210" s="71"/>
      <c r="FK210" s="71"/>
      <c r="FL210" s="71"/>
      <c r="FM210" s="71"/>
      <c r="FN210" s="93"/>
      <c r="FO210" s="71"/>
      <c r="FP210" s="71"/>
      <c r="FQ210" s="71"/>
      <c r="FR210" s="71"/>
      <c r="FS210" s="93"/>
      <c r="FT210" s="71"/>
      <c r="FU210" s="71"/>
      <c r="FV210" s="71"/>
      <c r="FW210" s="71"/>
      <c r="FX210" s="93"/>
      <c r="FY210" s="71"/>
      <c r="FZ210" s="71"/>
      <c r="GA210" s="71"/>
      <c r="GB210" s="71"/>
      <c r="GC210" s="93"/>
      <c r="GD210" s="71"/>
      <c r="GE210" s="71"/>
      <c r="GF210" s="71"/>
      <c r="GG210" s="71"/>
      <c r="GH210" s="93"/>
      <c r="GI210" s="71"/>
      <c r="GJ210" s="71"/>
      <c r="GK210" s="71"/>
      <c r="GL210" s="71"/>
      <c r="GM210" s="93"/>
      <c r="GN210" s="71"/>
      <c r="GO210" s="71"/>
      <c r="GP210" s="71"/>
      <c r="GQ210" s="71"/>
      <c r="GR210" s="93"/>
      <c r="GS210" s="71"/>
      <c r="GT210" s="71"/>
      <c r="GU210" s="71"/>
      <c r="GV210" s="71"/>
      <c r="GW210" s="93"/>
      <c r="GX210" s="71"/>
      <c r="GY210" s="71"/>
      <c r="GZ210" s="71"/>
      <c r="HA210" s="71"/>
      <c r="HB210" s="93"/>
      <c r="HC210" s="71"/>
      <c r="HD210" s="71"/>
      <c r="HE210" s="71"/>
      <c r="HF210" s="71"/>
      <c r="HG210" s="93"/>
      <c r="HH210" s="71"/>
      <c r="HI210" s="71"/>
      <c r="HJ210" s="71"/>
      <c r="HK210" s="71"/>
      <c r="HL210" s="93"/>
      <c r="HM210" s="71"/>
      <c r="HN210" s="71"/>
      <c r="HO210" s="71"/>
      <c r="HP210" s="71"/>
      <c r="HQ210" s="93"/>
      <c r="HR210" s="71"/>
      <c r="HS210" s="71"/>
      <c r="HT210" s="71"/>
      <c r="HU210" s="71"/>
      <c r="HV210" s="93"/>
      <c r="HW210" s="71"/>
      <c r="HX210" s="71"/>
      <c r="HY210" s="71"/>
      <c r="HZ210" s="71"/>
      <c r="IA210" s="93"/>
      <c r="IB210" s="71"/>
      <c r="IC210" s="71"/>
      <c r="ID210" s="71"/>
      <c r="IE210" s="71"/>
      <c r="IF210" s="93"/>
      <c r="IG210" s="71"/>
      <c r="IH210" s="71"/>
      <c r="II210" s="71"/>
      <c r="IJ210" s="71"/>
      <c r="IK210" s="93"/>
      <c r="IL210" s="71"/>
      <c r="IM210" s="71"/>
      <c r="IN210" s="71"/>
      <c r="IO210" s="71"/>
      <c r="IP210" s="93"/>
      <c r="IQ210" s="71"/>
      <c r="IR210" s="71"/>
      <c r="IS210" s="71"/>
      <c r="IT210" s="71"/>
      <c r="IU210" s="93"/>
      <c r="IV210" s="71"/>
    </row>
    <row r="211" spans="2:256">
      <c r="B211" s="71"/>
      <c r="C211" s="94"/>
      <c r="D211" s="71"/>
      <c r="E211" s="71"/>
      <c r="F211" s="93"/>
      <c r="G211" s="71"/>
      <c r="H211" s="71"/>
      <c r="I211" s="71"/>
      <c r="J211" s="71"/>
      <c r="K211" s="71"/>
      <c r="L211" s="105"/>
      <c r="M211" s="71"/>
      <c r="N211" s="71"/>
      <c r="P211" s="71"/>
      <c r="Q211" s="71"/>
      <c r="R211" s="71"/>
      <c r="S211" s="71"/>
      <c r="T211" s="93"/>
      <c r="U211" s="71"/>
      <c r="V211" s="71"/>
      <c r="W211" s="71"/>
      <c r="X211" s="71"/>
      <c r="Y211" s="93"/>
      <c r="Z211" s="71"/>
      <c r="AA211" s="71"/>
      <c r="AB211" s="71"/>
      <c r="AC211" s="71"/>
      <c r="AD211" s="93"/>
      <c r="AE211" s="71"/>
      <c r="AF211" s="71"/>
      <c r="AG211" s="71"/>
      <c r="AH211" s="71"/>
      <c r="AI211" s="93"/>
      <c r="AJ211" s="71"/>
      <c r="AK211" s="71"/>
      <c r="AL211" s="71"/>
      <c r="AM211" s="71"/>
      <c r="AN211" s="93"/>
      <c r="AO211" s="71"/>
      <c r="AP211" s="71"/>
      <c r="AQ211" s="71"/>
      <c r="AR211" s="71"/>
      <c r="AS211" s="93"/>
      <c r="AT211" s="71"/>
      <c r="AU211" s="71"/>
      <c r="AV211" s="71"/>
      <c r="AW211" s="71"/>
      <c r="AX211" s="93"/>
      <c r="AY211" s="71"/>
      <c r="AZ211" s="71"/>
      <c r="BA211" s="71"/>
      <c r="BB211" s="71"/>
      <c r="BC211" s="93"/>
      <c r="BD211" s="71"/>
      <c r="BE211" s="71"/>
      <c r="BF211" s="71"/>
      <c r="BG211" s="71"/>
      <c r="BH211" s="93"/>
      <c r="BI211" s="71"/>
      <c r="BJ211" s="71"/>
      <c r="BK211" s="71"/>
      <c r="BL211" s="71"/>
      <c r="BM211" s="93"/>
      <c r="BN211" s="71"/>
      <c r="BO211" s="71"/>
      <c r="BP211" s="71"/>
      <c r="BQ211" s="71"/>
      <c r="BR211" s="93"/>
      <c r="BS211" s="71"/>
      <c r="BT211" s="71"/>
      <c r="BU211" s="71"/>
      <c r="BV211" s="71"/>
      <c r="BW211" s="93"/>
      <c r="BX211" s="71"/>
      <c r="BY211" s="71"/>
      <c r="BZ211" s="71"/>
      <c r="CA211" s="71"/>
      <c r="CB211" s="93"/>
      <c r="CC211" s="71"/>
      <c r="CD211" s="71"/>
      <c r="CE211" s="71"/>
      <c r="CF211" s="71"/>
      <c r="CG211" s="93"/>
      <c r="CH211" s="71"/>
      <c r="CI211" s="71"/>
      <c r="CJ211" s="71"/>
      <c r="CK211" s="71"/>
      <c r="CL211" s="93"/>
      <c r="CM211" s="71"/>
      <c r="CN211" s="71"/>
      <c r="CO211" s="71"/>
      <c r="CP211" s="71"/>
      <c r="CQ211" s="93"/>
      <c r="CR211" s="71"/>
      <c r="CS211" s="71"/>
      <c r="CT211" s="71"/>
      <c r="CU211" s="71"/>
      <c r="CV211" s="93"/>
      <c r="CW211" s="71"/>
      <c r="CX211" s="71"/>
      <c r="CY211" s="71"/>
      <c r="CZ211" s="71"/>
      <c r="DA211" s="93"/>
      <c r="DB211" s="71"/>
      <c r="DC211" s="71"/>
      <c r="DD211" s="71"/>
      <c r="DE211" s="71"/>
      <c r="DF211" s="93"/>
      <c r="DG211" s="71"/>
      <c r="DH211" s="71"/>
      <c r="DI211" s="71"/>
      <c r="DJ211" s="71"/>
      <c r="DK211" s="93"/>
      <c r="DL211" s="71"/>
      <c r="DM211" s="71"/>
      <c r="DN211" s="71"/>
      <c r="DO211" s="71"/>
      <c r="DP211" s="93"/>
      <c r="DQ211" s="71"/>
      <c r="DR211" s="71"/>
      <c r="DS211" s="71"/>
      <c r="DT211" s="71"/>
      <c r="DU211" s="93"/>
      <c r="DV211" s="71"/>
      <c r="DW211" s="71"/>
      <c r="DX211" s="71"/>
      <c r="DY211" s="71"/>
      <c r="DZ211" s="93"/>
      <c r="EA211" s="71"/>
      <c r="EB211" s="71"/>
      <c r="EC211" s="71"/>
      <c r="ED211" s="71"/>
      <c r="EE211" s="93"/>
      <c r="EF211" s="71"/>
      <c r="EG211" s="71"/>
      <c r="EH211" s="71"/>
      <c r="EI211" s="71"/>
      <c r="EJ211" s="93"/>
      <c r="EK211" s="71"/>
      <c r="EL211" s="71"/>
      <c r="EM211" s="71"/>
      <c r="EN211" s="71"/>
      <c r="EO211" s="93"/>
      <c r="EP211" s="71"/>
      <c r="EQ211" s="71"/>
      <c r="ER211" s="71"/>
      <c r="ES211" s="71"/>
      <c r="ET211" s="93"/>
      <c r="EU211" s="71"/>
      <c r="EV211" s="71"/>
      <c r="EW211" s="71"/>
      <c r="EX211" s="71"/>
      <c r="EY211" s="93"/>
      <c r="EZ211" s="71"/>
      <c r="FA211" s="71"/>
      <c r="FB211" s="71"/>
      <c r="FC211" s="71"/>
      <c r="FD211" s="93"/>
      <c r="FE211" s="71"/>
      <c r="FF211" s="71"/>
      <c r="FG211" s="71"/>
      <c r="FH211" s="71"/>
      <c r="FI211" s="93"/>
      <c r="FJ211" s="71"/>
      <c r="FK211" s="71"/>
      <c r="FL211" s="71"/>
      <c r="FM211" s="71"/>
      <c r="FN211" s="93"/>
      <c r="FO211" s="71"/>
      <c r="FP211" s="71"/>
      <c r="FQ211" s="71"/>
      <c r="FR211" s="71"/>
      <c r="FS211" s="93"/>
      <c r="FT211" s="71"/>
      <c r="FU211" s="71"/>
      <c r="FV211" s="71"/>
      <c r="FW211" s="71"/>
      <c r="FX211" s="93"/>
      <c r="FY211" s="71"/>
      <c r="FZ211" s="71"/>
      <c r="GA211" s="71"/>
      <c r="GB211" s="71"/>
      <c r="GC211" s="93"/>
      <c r="GD211" s="71"/>
      <c r="GE211" s="71"/>
      <c r="GF211" s="71"/>
      <c r="GG211" s="71"/>
      <c r="GH211" s="93"/>
      <c r="GI211" s="71"/>
      <c r="GJ211" s="71"/>
      <c r="GK211" s="71"/>
      <c r="GL211" s="71"/>
      <c r="GM211" s="93"/>
      <c r="GN211" s="71"/>
      <c r="GO211" s="71"/>
      <c r="GP211" s="71"/>
      <c r="GQ211" s="71"/>
      <c r="GR211" s="93"/>
      <c r="GS211" s="71"/>
      <c r="GT211" s="71"/>
      <c r="GU211" s="71"/>
      <c r="GV211" s="71"/>
      <c r="GW211" s="93"/>
      <c r="GX211" s="71"/>
      <c r="GY211" s="71"/>
      <c r="GZ211" s="71"/>
      <c r="HA211" s="71"/>
      <c r="HB211" s="93"/>
      <c r="HC211" s="71"/>
      <c r="HD211" s="71"/>
      <c r="HE211" s="71"/>
      <c r="HF211" s="71"/>
      <c r="HG211" s="93"/>
      <c r="HH211" s="71"/>
      <c r="HI211" s="71"/>
      <c r="HJ211" s="71"/>
      <c r="HK211" s="71"/>
      <c r="HL211" s="93"/>
      <c r="HM211" s="71"/>
      <c r="HN211" s="71"/>
      <c r="HO211" s="71"/>
      <c r="HP211" s="71"/>
      <c r="HQ211" s="93"/>
      <c r="HR211" s="71"/>
      <c r="HS211" s="71"/>
      <c r="HT211" s="71"/>
      <c r="HU211" s="71"/>
      <c r="HV211" s="93"/>
      <c r="HW211" s="71"/>
      <c r="HX211" s="71"/>
      <c r="HY211" s="71"/>
      <c r="HZ211" s="71"/>
      <c r="IA211" s="93"/>
      <c r="IB211" s="71"/>
      <c r="IC211" s="71"/>
      <c r="ID211" s="71"/>
      <c r="IE211" s="71"/>
      <c r="IF211" s="93"/>
      <c r="IG211" s="71"/>
      <c r="IH211" s="71"/>
      <c r="II211" s="71"/>
      <c r="IJ211" s="71"/>
      <c r="IK211" s="93"/>
      <c r="IL211" s="71"/>
      <c r="IM211" s="71"/>
      <c r="IN211" s="71"/>
      <c r="IO211" s="71"/>
      <c r="IP211" s="93"/>
      <c r="IQ211" s="71"/>
      <c r="IR211" s="71"/>
      <c r="IS211" s="71"/>
      <c r="IT211" s="71"/>
      <c r="IU211" s="93"/>
      <c r="IV211" s="71"/>
    </row>
    <row r="212" spans="2:256">
      <c r="B212" s="71"/>
      <c r="C212" s="94"/>
      <c r="D212" s="71"/>
      <c r="E212" s="71"/>
      <c r="F212" s="93"/>
      <c r="G212" s="71"/>
      <c r="H212" s="71"/>
      <c r="I212" s="71"/>
      <c r="J212" s="71"/>
      <c r="K212" s="71"/>
      <c r="L212" s="105"/>
      <c r="M212" s="71"/>
      <c r="N212" s="71"/>
      <c r="P212" s="71"/>
      <c r="Q212" s="71"/>
      <c r="R212" s="71"/>
      <c r="S212" s="71"/>
      <c r="T212" s="93"/>
      <c r="U212" s="71"/>
      <c r="V212" s="71"/>
      <c r="W212" s="71"/>
      <c r="X212" s="71"/>
      <c r="Y212" s="93"/>
      <c r="Z212" s="71"/>
      <c r="AA212" s="71"/>
      <c r="AB212" s="71"/>
      <c r="AC212" s="71"/>
      <c r="AD212" s="93"/>
      <c r="AE212" s="71"/>
      <c r="AF212" s="71"/>
      <c r="AG212" s="71"/>
      <c r="AH212" s="71"/>
      <c r="AI212" s="93"/>
      <c r="AJ212" s="71"/>
      <c r="AK212" s="71"/>
      <c r="AL212" s="71"/>
      <c r="AM212" s="71"/>
      <c r="AN212" s="93"/>
      <c r="AO212" s="71"/>
      <c r="AP212" s="71"/>
      <c r="AQ212" s="71"/>
      <c r="AR212" s="71"/>
      <c r="AS212" s="93"/>
      <c r="AT212" s="71"/>
      <c r="AU212" s="71"/>
      <c r="AV212" s="71"/>
      <c r="AW212" s="71"/>
      <c r="AX212" s="93"/>
      <c r="AY212" s="71"/>
      <c r="AZ212" s="71"/>
      <c r="BA212" s="71"/>
      <c r="BB212" s="71"/>
      <c r="BC212" s="93"/>
      <c r="BD212" s="71"/>
      <c r="BE212" s="71"/>
      <c r="BF212" s="71"/>
      <c r="BG212" s="71"/>
      <c r="BH212" s="93"/>
      <c r="BI212" s="71"/>
      <c r="BJ212" s="71"/>
      <c r="BK212" s="71"/>
      <c r="BL212" s="71"/>
      <c r="BM212" s="93"/>
      <c r="BN212" s="71"/>
      <c r="BO212" s="71"/>
      <c r="BP212" s="71"/>
      <c r="BQ212" s="71"/>
      <c r="BR212" s="93"/>
      <c r="BS212" s="71"/>
      <c r="BT212" s="71"/>
      <c r="BU212" s="71"/>
      <c r="BV212" s="71"/>
      <c r="BW212" s="93"/>
      <c r="BX212" s="71"/>
      <c r="BY212" s="71"/>
      <c r="BZ212" s="71"/>
      <c r="CA212" s="71"/>
      <c r="CB212" s="93"/>
      <c r="CC212" s="71"/>
      <c r="CD212" s="71"/>
      <c r="CE212" s="71"/>
      <c r="CF212" s="71"/>
      <c r="CG212" s="93"/>
      <c r="CH212" s="71"/>
      <c r="CI212" s="71"/>
      <c r="CJ212" s="71"/>
      <c r="CK212" s="71"/>
      <c r="CL212" s="93"/>
      <c r="CM212" s="71"/>
      <c r="CN212" s="71"/>
      <c r="CO212" s="71"/>
      <c r="CP212" s="71"/>
      <c r="CQ212" s="93"/>
      <c r="CR212" s="71"/>
      <c r="CS212" s="71"/>
      <c r="CT212" s="71"/>
      <c r="CU212" s="71"/>
      <c r="CV212" s="93"/>
      <c r="CW212" s="71"/>
      <c r="CX212" s="71"/>
      <c r="CY212" s="71"/>
      <c r="CZ212" s="71"/>
      <c r="DA212" s="93"/>
      <c r="DB212" s="71"/>
      <c r="DC212" s="71"/>
      <c r="DD212" s="71"/>
      <c r="DE212" s="71"/>
      <c r="DF212" s="93"/>
      <c r="DG212" s="71"/>
      <c r="DH212" s="71"/>
      <c r="DI212" s="71"/>
      <c r="DJ212" s="71"/>
      <c r="DK212" s="93"/>
      <c r="DL212" s="71"/>
      <c r="DM212" s="71"/>
      <c r="DN212" s="71"/>
      <c r="DO212" s="71"/>
      <c r="DP212" s="93"/>
      <c r="DQ212" s="71"/>
      <c r="DR212" s="71"/>
      <c r="DS212" s="71"/>
      <c r="DT212" s="71"/>
      <c r="DU212" s="93"/>
      <c r="DV212" s="71"/>
      <c r="DW212" s="71"/>
      <c r="DX212" s="71"/>
      <c r="DY212" s="71"/>
      <c r="DZ212" s="93"/>
      <c r="EA212" s="71"/>
      <c r="EB212" s="71"/>
      <c r="EC212" s="71"/>
      <c r="ED212" s="71"/>
      <c r="EE212" s="93"/>
      <c r="EF212" s="71"/>
      <c r="EG212" s="71"/>
      <c r="EH212" s="71"/>
      <c r="EI212" s="71"/>
      <c r="EJ212" s="93"/>
      <c r="EK212" s="71"/>
      <c r="EL212" s="71"/>
      <c r="EM212" s="71"/>
      <c r="EN212" s="71"/>
      <c r="EO212" s="93"/>
      <c r="EP212" s="71"/>
      <c r="EQ212" s="71"/>
      <c r="ER212" s="71"/>
      <c r="ES212" s="71"/>
      <c r="ET212" s="93"/>
      <c r="EU212" s="71"/>
      <c r="EV212" s="71"/>
      <c r="EW212" s="71"/>
      <c r="EX212" s="71"/>
      <c r="EY212" s="93"/>
      <c r="EZ212" s="71"/>
      <c r="FA212" s="71"/>
      <c r="FB212" s="71"/>
      <c r="FC212" s="71"/>
      <c r="FD212" s="93"/>
      <c r="FE212" s="71"/>
      <c r="FF212" s="71"/>
      <c r="FG212" s="71"/>
      <c r="FH212" s="71"/>
      <c r="FI212" s="93"/>
      <c r="FJ212" s="71"/>
      <c r="FK212" s="71"/>
      <c r="FL212" s="71"/>
      <c r="FM212" s="71"/>
      <c r="FN212" s="93"/>
      <c r="FO212" s="71"/>
      <c r="FP212" s="71"/>
      <c r="FQ212" s="71"/>
      <c r="FR212" s="71"/>
      <c r="FS212" s="93"/>
      <c r="FT212" s="71"/>
      <c r="FU212" s="71"/>
      <c r="FV212" s="71"/>
      <c r="FW212" s="71"/>
      <c r="FX212" s="93"/>
      <c r="FY212" s="71"/>
      <c r="FZ212" s="71"/>
      <c r="GA212" s="71"/>
      <c r="GB212" s="71"/>
      <c r="GC212" s="93"/>
      <c r="GD212" s="71"/>
      <c r="GE212" s="71"/>
      <c r="GF212" s="71"/>
      <c r="GG212" s="71"/>
      <c r="GH212" s="93"/>
      <c r="GI212" s="71"/>
      <c r="GJ212" s="71"/>
      <c r="GK212" s="71"/>
      <c r="GL212" s="71"/>
      <c r="GM212" s="93"/>
      <c r="GN212" s="71"/>
      <c r="GO212" s="71"/>
      <c r="GP212" s="71"/>
      <c r="GQ212" s="71"/>
      <c r="GR212" s="93"/>
      <c r="GS212" s="71"/>
      <c r="GT212" s="71"/>
      <c r="GU212" s="71"/>
      <c r="GV212" s="71"/>
      <c r="GW212" s="93"/>
      <c r="GX212" s="71"/>
      <c r="GY212" s="71"/>
      <c r="GZ212" s="71"/>
      <c r="HA212" s="71"/>
      <c r="HB212" s="93"/>
      <c r="HC212" s="71"/>
      <c r="HD212" s="71"/>
      <c r="HE212" s="71"/>
      <c r="HF212" s="71"/>
      <c r="HG212" s="93"/>
      <c r="HH212" s="71"/>
      <c r="HI212" s="71"/>
      <c r="HJ212" s="71"/>
      <c r="HK212" s="71"/>
      <c r="HL212" s="93"/>
      <c r="HM212" s="71"/>
      <c r="HN212" s="71"/>
      <c r="HO212" s="71"/>
      <c r="HP212" s="71"/>
      <c r="HQ212" s="93"/>
      <c r="HR212" s="71"/>
      <c r="HS212" s="71"/>
      <c r="HT212" s="71"/>
      <c r="HU212" s="71"/>
      <c r="HV212" s="93"/>
      <c r="HW212" s="71"/>
      <c r="HX212" s="71"/>
      <c r="HY212" s="71"/>
      <c r="HZ212" s="71"/>
      <c r="IA212" s="93"/>
      <c r="IB212" s="71"/>
      <c r="IC212" s="71"/>
      <c r="ID212" s="71"/>
      <c r="IE212" s="71"/>
      <c r="IF212" s="93"/>
      <c r="IG212" s="71"/>
      <c r="IH212" s="71"/>
      <c r="II212" s="71"/>
      <c r="IJ212" s="71"/>
      <c r="IK212" s="93"/>
      <c r="IL212" s="71"/>
      <c r="IM212" s="71"/>
      <c r="IN212" s="71"/>
      <c r="IO212" s="71"/>
      <c r="IP212" s="93"/>
      <c r="IQ212" s="71"/>
      <c r="IR212" s="71"/>
      <c r="IS212" s="71"/>
      <c r="IT212" s="71"/>
      <c r="IU212" s="93"/>
      <c r="IV212" s="71"/>
    </row>
    <row r="213" spans="2:256">
      <c r="B213" s="71"/>
      <c r="C213" s="94"/>
      <c r="D213" s="71"/>
      <c r="E213" s="71"/>
      <c r="F213" s="93"/>
      <c r="G213" s="71"/>
      <c r="H213" s="71"/>
      <c r="I213" s="71"/>
      <c r="J213" s="71"/>
      <c r="K213" s="71"/>
      <c r="L213" s="105"/>
      <c r="M213" s="71"/>
      <c r="N213" s="71"/>
      <c r="P213" s="71"/>
      <c r="Q213" s="71"/>
      <c r="R213" s="71"/>
      <c r="S213" s="71"/>
      <c r="T213" s="93"/>
      <c r="U213" s="71"/>
      <c r="V213" s="71"/>
      <c r="W213" s="71"/>
      <c r="X213" s="71"/>
      <c r="Y213" s="93"/>
      <c r="Z213" s="71"/>
      <c r="AA213" s="71"/>
      <c r="AB213" s="71"/>
      <c r="AC213" s="71"/>
      <c r="AD213" s="93"/>
      <c r="AE213" s="71"/>
      <c r="AF213" s="71"/>
      <c r="AG213" s="71"/>
      <c r="AH213" s="71"/>
      <c r="AI213" s="93"/>
      <c r="AJ213" s="71"/>
      <c r="AK213" s="71"/>
      <c r="AL213" s="71"/>
      <c r="AM213" s="71"/>
      <c r="AN213" s="93"/>
      <c r="AO213" s="71"/>
      <c r="AP213" s="71"/>
      <c r="AQ213" s="71"/>
      <c r="AR213" s="71"/>
      <c r="AS213" s="93"/>
      <c r="AT213" s="71"/>
      <c r="AU213" s="71"/>
      <c r="AV213" s="71"/>
      <c r="AW213" s="71"/>
      <c r="AX213" s="93"/>
      <c r="AY213" s="71"/>
      <c r="AZ213" s="71"/>
      <c r="BA213" s="71"/>
      <c r="BB213" s="71"/>
      <c r="BC213" s="93"/>
      <c r="BD213" s="71"/>
      <c r="BE213" s="71"/>
      <c r="BF213" s="71"/>
      <c r="BG213" s="71"/>
      <c r="BH213" s="93"/>
      <c r="BI213" s="71"/>
      <c r="BJ213" s="71"/>
      <c r="BK213" s="71"/>
      <c r="BL213" s="71"/>
      <c r="BM213" s="93"/>
      <c r="BN213" s="71"/>
      <c r="BO213" s="71"/>
      <c r="BP213" s="71"/>
      <c r="BQ213" s="71"/>
      <c r="BR213" s="93"/>
      <c r="BS213" s="71"/>
      <c r="BT213" s="71"/>
      <c r="BU213" s="71"/>
      <c r="BV213" s="71"/>
      <c r="BW213" s="93"/>
      <c r="BX213" s="71"/>
      <c r="BY213" s="71"/>
      <c r="BZ213" s="71"/>
      <c r="CA213" s="71"/>
      <c r="CB213" s="93"/>
      <c r="CC213" s="71"/>
      <c r="CD213" s="71"/>
      <c r="CE213" s="71"/>
      <c r="CF213" s="71"/>
      <c r="CG213" s="93"/>
      <c r="CH213" s="71"/>
      <c r="CI213" s="71"/>
      <c r="CJ213" s="71"/>
      <c r="CK213" s="71"/>
      <c r="CL213" s="93"/>
      <c r="CM213" s="71"/>
      <c r="CN213" s="71"/>
      <c r="CO213" s="71"/>
      <c r="CP213" s="71"/>
      <c r="CQ213" s="93"/>
      <c r="CR213" s="71"/>
      <c r="CS213" s="71"/>
      <c r="CT213" s="71"/>
      <c r="CU213" s="71"/>
      <c r="CV213" s="93"/>
      <c r="CW213" s="71"/>
      <c r="CX213" s="71"/>
      <c r="CY213" s="71"/>
      <c r="CZ213" s="71"/>
      <c r="DA213" s="93"/>
      <c r="DB213" s="71"/>
      <c r="DC213" s="71"/>
      <c r="DD213" s="71"/>
      <c r="DE213" s="71"/>
      <c r="DF213" s="93"/>
      <c r="DG213" s="71"/>
      <c r="DH213" s="71"/>
      <c r="DI213" s="71"/>
      <c r="DJ213" s="71"/>
      <c r="DK213" s="93"/>
      <c r="DL213" s="71"/>
      <c r="DM213" s="71"/>
      <c r="DN213" s="71"/>
      <c r="DO213" s="71"/>
      <c r="DP213" s="93"/>
      <c r="DQ213" s="71"/>
      <c r="DR213" s="71"/>
      <c r="DS213" s="71"/>
      <c r="DT213" s="71"/>
      <c r="DU213" s="93"/>
      <c r="DV213" s="71"/>
      <c r="DW213" s="71"/>
      <c r="DX213" s="71"/>
      <c r="DY213" s="71"/>
      <c r="DZ213" s="93"/>
      <c r="EA213" s="71"/>
      <c r="EB213" s="71"/>
      <c r="EC213" s="71"/>
      <c r="ED213" s="71"/>
      <c r="EE213" s="93"/>
      <c r="EF213" s="71"/>
      <c r="EG213" s="71"/>
      <c r="EH213" s="71"/>
      <c r="EI213" s="71"/>
      <c r="EJ213" s="93"/>
      <c r="EK213" s="71"/>
      <c r="EL213" s="71"/>
      <c r="EM213" s="71"/>
      <c r="EN213" s="71"/>
      <c r="EO213" s="93"/>
      <c r="EP213" s="71"/>
      <c r="EQ213" s="71"/>
      <c r="ER213" s="71"/>
      <c r="ES213" s="71"/>
      <c r="ET213" s="93"/>
      <c r="EU213" s="71"/>
      <c r="EV213" s="71"/>
      <c r="EW213" s="71"/>
      <c r="EX213" s="71"/>
      <c r="EY213" s="93"/>
      <c r="EZ213" s="71"/>
      <c r="FA213" s="71"/>
      <c r="FB213" s="71"/>
      <c r="FC213" s="71"/>
      <c r="FD213" s="93"/>
      <c r="FE213" s="71"/>
      <c r="FF213" s="71"/>
      <c r="FG213" s="71"/>
      <c r="FH213" s="71"/>
      <c r="FI213" s="93"/>
      <c r="FJ213" s="71"/>
      <c r="FK213" s="71"/>
      <c r="FL213" s="71"/>
      <c r="FM213" s="71"/>
      <c r="FN213" s="93"/>
      <c r="FO213" s="71"/>
      <c r="FP213" s="71"/>
      <c r="FQ213" s="71"/>
      <c r="FR213" s="71"/>
      <c r="FS213" s="93"/>
      <c r="FT213" s="71"/>
      <c r="FU213" s="71"/>
      <c r="FV213" s="71"/>
      <c r="FW213" s="71"/>
      <c r="FX213" s="93"/>
      <c r="FY213" s="71"/>
      <c r="FZ213" s="71"/>
      <c r="GA213" s="71"/>
      <c r="GB213" s="71"/>
      <c r="GC213" s="93"/>
      <c r="GD213" s="71"/>
      <c r="GE213" s="71"/>
      <c r="GF213" s="71"/>
      <c r="GG213" s="71"/>
      <c r="GH213" s="93"/>
      <c r="GI213" s="71"/>
      <c r="GJ213" s="71"/>
      <c r="GK213" s="71"/>
      <c r="GL213" s="71"/>
      <c r="GM213" s="93"/>
      <c r="GN213" s="71"/>
      <c r="GO213" s="71"/>
      <c r="GP213" s="71"/>
      <c r="GQ213" s="71"/>
      <c r="GR213" s="93"/>
      <c r="GS213" s="71"/>
      <c r="GT213" s="71"/>
      <c r="GU213" s="71"/>
      <c r="GV213" s="71"/>
      <c r="GW213" s="93"/>
      <c r="GX213" s="71"/>
      <c r="GY213" s="71"/>
      <c r="GZ213" s="71"/>
      <c r="HA213" s="71"/>
      <c r="HB213" s="93"/>
      <c r="HC213" s="71"/>
      <c r="HD213" s="71"/>
      <c r="HE213" s="71"/>
      <c r="HF213" s="71"/>
      <c r="HG213" s="93"/>
      <c r="HH213" s="71"/>
      <c r="HI213" s="71"/>
      <c r="HJ213" s="71"/>
      <c r="HK213" s="71"/>
      <c r="HL213" s="93"/>
      <c r="HM213" s="71"/>
      <c r="HN213" s="71"/>
      <c r="HO213" s="71"/>
      <c r="HP213" s="71"/>
      <c r="HQ213" s="93"/>
      <c r="HR213" s="71"/>
      <c r="HS213" s="71"/>
      <c r="HT213" s="71"/>
      <c r="HU213" s="71"/>
      <c r="HV213" s="93"/>
      <c r="HW213" s="71"/>
      <c r="HX213" s="71"/>
      <c r="HY213" s="71"/>
      <c r="HZ213" s="71"/>
      <c r="IA213" s="93"/>
      <c r="IB213" s="71"/>
      <c r="IC213" s="71"/>
      <c r="ID213" s="71"/>
      <c r="IE213" s="71"/>
      <c r="IF213" s="93"/>
      <c r="IG213" s="71"/>
      <c r="IH213" s="71"/>
      <c r="II213" s="71"/>
      <c r="IJ213" s="71"/>
      <c r="IK213" s="93"/>
      <c r="IL213" s="71"/>
      <c r="IM213" s="71"/>
      <c r="IN213" s="71"/>
      <c r="IO213" s="71"/>
      <c r="IP213" s="93"/>
      <c r="IQ213" s="71"/>
      <c r="IR213" s="71"/>
      <c r="IS213" s="71"/>
      <c r="IT213" s="71"/>
      <c r="IU213" s="93"/>
      <c r="IV213" s="71"/>
    </row>
    <row r="214" spans="2:256">
      <c r="B214" s="71"/>
      <c r="C214" s="94"/>
      <c r="D214" s="71"/>
      <c r="E214" s="71"/>
      <c r="F214" s="93"/>
      <c r="G214" s="71"/>
      <c r="H214" s="71"/>
      <c r="I214" s="71"/>
      <c r="J214" s="71"/>
      <c r="K214" s="71"/>
      <c r="L214" s="105"/>
      <c r="M214" s="71"/>
      <c r="N214" s="71"/>
      <c r="P214" s="71"/>
      <c r="Q214" s="71"/>
      <c r="R214" s="71"/>
      <c r="S214" s="71"/>
      <c r="T214" s="93"/>
      <c r="U214" s="71"/>
      <c r="V214" s="71"/>
      <c r="W214" s="71"/>
      <c r="X214" s="71"/>
      <c r="Y214" s="93"/>
      <c r="Z214" s="71"/>
      <c r="AA214" s="71"/>
      <c r="AB214" s="71"/>
      <c r="AC214" s="71"/>
      <c r="AD214" s="93"/>
      <c r="AE214" s="71"/>
      <c r="AF214" s="71"/>
      <c r="AG214" s="71"/>
      <c r="AH214" s="71"/>
      <c r="AI214" s="93"/>
      <c r="AJ214" s="71"/>
      <c r="AK214" s="71"/>
      <c r="AL214" s="71"/>
      <c r="AM214" s="71"/>
      <c r="AN214" s="93"/>
      <c r="AO214" s="71"/>
      <c r="AP214" s="71"/>
      <c r="AQ214" s="71"/>
      <c r="AR214" s="71"/>
      <c r="AS214" s="93"/>
      <c r="AT214" s="71"/>
      <c r="AU214" s="71"/>
      <c r="AV214" s="71"/>
      <c r="AW214" s="71"/>
      <c r="AX214" s="93"/>
      <c r="AY214" s="71"/>
      <c r="AZ214" s="71"/>
      <c r="BA214" s="71"/>
      <c r="BB214" s="71"/>
      <c r="BC214" s="93"/>
      <c r="BD214" s="71"/>
      <c r="BE214" s="71"/>
      <c r="BF214" s="71"/>
      <c r="BG214" s="71"/>
      <c r="BH214" s="93"/>
      <c r="BI214" s="71"/>
      <c r="BJ214" s="71"/>
      <c r="BK214" s="71"/>
      <c r="BL214" s="71"/>
      <c r="BM214" s="93"/>
      <c r="BN214" s="71"/>
      <c r="BO214" s="71"/>
      <c r="BP214" s="71"/>
      <c r="BQ214" s="71"/>
      <c r="BR214" s="93"/>
      <c r="BS214" s="71"/>
      <c r="BT214" s="71"/>
      <c r="BU214" s="71"/>
      <c r="BV214" s="71"/>
      <c r="BW214" s="93"/>
      <c r="BX214" s="71"/>
      <c r="BY214" s="71"/>
      <c r="BZ214" s="71"/>
      <c r="CA214" s="71"/>
      <c r="CB214" s="93"/>
      <c r="CC214" s="71"/>
      <c r="CD214" s="71"/>
      <c r="CE214" s="71"/>
      <c r="CF214" s="71"/>
      <c r="CG214" s="93"/>
      <c r="CH214" s="71"/>
      <c r="CI214" s="71"/>
      <c r="CJ214" s="71"/>
      <c r="CK214" s="71"/>
      <c r="CL214" s="93"/>
      <c r="CM214" s="71"/>
      <c r="CN214" s="71"/>
      <c r="CO214" s="71"/>
      <c r="CP214" s="71"/>
      <c r="CQ214" s="93"/>
      <c r="CR214" s="71"/>
      <c r="CS214" s="71"/>
      <c r="CT214" s="71"/>
      <c r="CU214" s="71"/>
      <c r="CV214" s="93"/>
      <c r="CW214" s="71"/>
      <c r="CX214" s="71"/>
      <c r="CY214" s="71"/>
      <c r="CZ214" s="71"/>
      <c r="DA214" s="93"/>
      <c r="DB214" s="71"/>
      <c r="DC214" s="71"/>
      <c r="DD214" s="71"/>
      <c r="DE214" s="71"/>
      <c r="DF214" s="93"/>
      <c r="DG214" s="71"/>
      <c r="DH214" s="71"/>
      <c r="DI214" s="71"/>
      <c r="DJ214" s="71"/>
      <c r="DK214" s="93"/>
      <c r="DL214" s="71"/>
      <c r="DM214" s="71"/>
      <c r="DN214" s="71"/>
      <c r="DO214" s="71"/>
      <c r="DP214" s="93"/>
      <c r="DQ214" s="71"/>
      <c r="DR214" s="71"/>
      <c r="DS214" s="71"/>
      <c r="DT214" s="71"/>
      <c r="DU214" s="93"/>
      <c r="DV214" s="71"/>
      <c r="DW214" s="71"/>
      <c r="DX214" s="71"/>
      <c r="DY214" s="71"/>
      <c r="DZ214" s="93"/>
      <c r="EA214" s="71"/>
      <c r="EB214" s="71"/>
      <c r="EC214" s="71"/>
      <c r="ED214" s="71"/>
      <c r="EE214" s="93"/>
      <c r="EF214" s="71"/>
      <c r="EG214" s="71"/>
      <c r="EH214" s="71"/>
      <c r="EI214" s="71"/>
      <c r="EJ214" s="93"/>
      <c r="EK214" s="71"/>
      <c r="EL214" s="71"/>
      <c r="EM214" s="71"/>
      <c r="EN214" s="71"/>
      <c r="EO214" s="93"/>
      <c r="EP214" s="71"/>
      <c r="EQ214" s="71"/>
      <c r="ER214" s="71"/>
      <c r="ES214" s="71"/>
      <c r="ET214" s="93"/>
      <c r="EU214" s="71"/>
      <c r="EV214" s="71"/>
      <c r="EW214" s="71"/>
      <c r="EX214" s="71"/>
      <c r="EY214" s="93"/>
      <c r="EZ214" s="71"/>
      <c r="FA214" s="71"/>
      <c r="FB214" s="71"/>
      <c r="FC214" s="71"/>
      <c r="FD214" s="93"/>
      <c r="FE214" s="71"/>
      <c r="FF214" s="71"/>
      <c r="FG214" s="71"/>
      <c r="FH214" s="71"/>
      <c r="FI214" s="93"/>
      <c r="FJ214" s="71"/>
      <c r="FK214" s="71"/>
      <c r="FL214" s="71"/>
      <c r="FM214" s="71"/>
      <c r="FN214" s="93"/>
      <c r="FO214" s="71"/>
      <c r="FP214" s="71"/>
      <c r="FQ214" s="71"/>
      <c r="FR214" s="71"/>
      <c r="FS214" s="93"/>
      <c r="FT214" s="71"/>
      <c r="FU214" s="71"/>
      <c r="FV214" s="71"/>
      <c r="FW214" s="71"/>
      <c r="FX214" s="93"/>
      <c r="FY214" s="71"/>
      <c r="FZ214" s="71"/>
      <c r="GA214" s="71"/>
      <c r="GB214" s="71"/>
      <c r="GC214" s="93"/>
      <c r="GD214" s="71"/>
      <c r="GE214" s="71"/>
      <c r="GF214" s="71"/>
      <c r="GG214" s="71"/>
      <c r="GH214" s="93"/>
      <c r="GI214" s="71"/>
      <c r="GJ214" s="71"/>
      <c r="GK214" s="71"/>
      <c r="GL214" s="71"/>
      <c r="GM214" s="93"/>
      <c r="GN214" s="71"/>
      <c r="GO214" s="71"/>
      <c r="GP214" s="71"/>
      <c r="GQ214" s="71"/>
      <c r="GR214" s="93"/>
      <c r="GS214" s="71"/>
      <c r="GT214" s="71"/>
      <c r="GU214" s="71"/>
      <c r="GV214" s="71"/>
      <c r="GW214" s="93"/>
      <c r="GX214" s="71"/>
      <c r="GY214" s="71"/>
      <c r="GZ214" s="71"/>
      <c r="HA214" s="71"/>
      <c r="HB214" s="93"/>
      <c r="HC214" s="71"/>
      <c r="HD214" s="71"/>
      <c r="HE214" s="71"/>
      <c r="HF214" s="71"/>
      <c r="HG214" s="93"/>
      <c r="HH214" s="71"/>
      <c r="HI214" s="71"/>
      <c r="HJ214" s="71"/>
      <c r="HK214" s="71"/>
      <c r="HL214" s="93"/>
      <c r="HM214" s="71"/>
      <c r="HN214" s="71"/>
      <c r="HO214" s="71"/>
      <c r="HP214" s="71"/>
      <c r="HQ214" s="93"/>
      <c r="HR214" s="71"/>
      <c r="HS214" s="71"/>
      <c r="HT214" s="71"/>
      <c r="HU214" s="71"/>
      <c r="HV214" s="93"/>
      <c r="HW214" s="71"/>
      <c r="HX214" s="71"/>
      <c r="HY214" s="71"/>
      <c r="HZ214" s="71"/>
      <c r="IA214" s="93"/>
      <c r="IB214" s="71"/>
      <c r="IC214" s="71"/>
      <c r="ID214" s="71"/>
      <c r="IE214" s="71"/>
      <c r="IF214" s="93"/>
      <c r="IG214" s="71"/>
      <c r="IH214" s="71"/>
      <c r="II214" s="71"/>
      <c r="IJ214" s="71"/>
      <c r="IK214" s="93"/>
      <c r="IL214" s="71"/>
      <c r="IM214" s="71"/>
      <c r="IN214" s="71"/>
      <c r="IO214" s="71"/>
      <c r="IP214" s="93"/>
      <c r="IQ214" s="71"/>
      <c r="IR214" s="71"/>
      <c r="IS214" s="71"/>
      <c r="IT214" s="71"/>
      <c r="IU214" s="93"/>
      <c r="IV214" s="71"/>
    </row>
    <row r="215" spans="2:256">
      <c r="B215" s="71"/>
      <c r="C215" s="94"/>
      <c r="D215" s="71"/>
      <c r="E215" s="71"/>
      <c r="F215" s="93"/>
      <c r="G215" s="71"/>
      <c r="H215" s="71"/>
      <c r="I215" s="71"/>
      <c r="J215" s="71"/>
      <c r="K215" s="71"/>
      <c r="L215" s="105"/>
      <c r="M215" s="71"/>
      <c r="N215" s="71"/>
      <c r="P215" s="71"/>
      <c r="Q215" s="71"/>
      <c r="R215" s="71"/>
      <c r="S215" s="71"/>
      <c r="T215" s="93"/>
      <c r="U215" s="71"/>
      <c r="V215" s="71"/>
      <c r="W215" s="71"/>
      <c r="X215" s="71"/>
      <c r="Y215" s="93"/>
      <c r="Z215" s="71"/>
      <c r="AA215" s="71"/>
      <c r="AB215" s="71"/>
      <c r="AC215" s="71"/>
      <c r="AD215" s="93"/>
      <c r="AE215" s="71"/>
      <c r="AF215" s="71"/>
      <c r="AG215" s="71"/>
      <c r="AH215" s="71"/>
      <c r="AI215" s="93"/>
      <c r="AJ215" s="71"/>
      <c r="AK215" s="71"/>
      <c r="AL215" s="71"/>
      <c r="AM215" s="71"/>
      <c r="AN215" s="93"/>
      <c r="AO215" s="71"/>
      <c r="AP215" s="71"/>
      <c r="AQ215" s="71"/>
      <c r="AR215" s="71"/>
      <c r="AS215" s="93"/>
      <c r="AT215" s="71"/>
      <c r="AU215" s="71"/>
      <c r="AV215" s="71"/>
      <c r="AW215" s="71"/>
      <c r="AX215" s="93"/>
      <c r="AY215" s="71"/>
      <c r="AZ215" s="71"/>
      <c r="BA215" s="71"/>
      <c r="BB215" s="71"/>
      <c r="BC215" s="93"/>
      <c r="BD215" s="71"/>
      <c r="BE215" s="71"/>
      <c r="BF215" s="71"/>
      <c r="BG215" s="71"/>
      <c r="BH215" s="93"/>
      <c r="BI215" s="71"/>
      <c r="BJ215" s="71"/>
      <c r="BK215" s="71"/>
      <c r="BL215" s="71"/>
      <c r="BM215" s="93"/>
      <c r="BN215" s="71"/>
      <c r="BO215" s="71"/>
      <c r="BP215" s="71"/>
      <c r="BQ215" s="71"/>
      <c r="BR215" s="93"/>
      <c r="BS215" s="71"/>
      <c r="BT215" s="71"/>
      <c r="BU215" s="71"/>
      <c r="BV215" s="71"/>
      <c r="BW215" s="93"/>
      <c r="BX215" s="71"/>
      <c r="BY215" s="71"/>
      <c r="BZ215" s="71"/>
      <c r="CA215" s="71"/>
      <c r="CB215" s="93"/>
      <c r="CC215" s="71"/>
      <c r="CD215" s="71"/>
      <c r="CE215" s="71"/>
      <c r="CF215" s="71"/>
      <c r="CG215" s="93"/>
      <c r="CH215" s="71"/>
      <c r="CI215" s="71"/>
      <c r="CJ215" s="71"/>
      <c r="CK215" s="71"/>
      <c r="CL215" s="93"/>
      <c r="CM215" s="71"/>
      <c r="CN215" s="71"/>
      <c r="CO215" s="71"/>
      <c r="CP215" s="71"/>
      <c r="CQ215" s="93"/>
      <c r="CR215" s="71"/>
      <c r="CS215" s="71"/>
      <c r="CT215" s="71"/>
      <c r="CU215" s="71"/>
      <c r="CV215" s="93"/>
      <c r="CW215" s="71"/>
      <c r="CX215" s="71"/>
      <c r="CY215" s="71"/>
      <c r="CZ215" s="71"/>
      <c r="DA215" s="93"/>
      <c r="DB215" s="71"/>
      <c r="DC215" s="71"/>
      <c r="DD215" s="71"/>
      <c r="DE215" s="71"/>
      <c r="DF215" s="93"/>
      <c r="DG215" s="71"/>
      <c r="DH215" s="71"/>
      <c r="DI215" s="71"/>
      <c r="DJ215" s="71"/>
      <c r="DK215" s="93"/>
      <c r="DL215" s="71"/>
      <c r="DM215" s="71"/>
      <c r="DN215" s="71"/>
      <c r="DO215" s="71"/>
      <c r="DP215" s="93"/>
      <c r="DQ215" s="71"/>
      <c r="DR215" s="71"/>
      <c r="DS215" s="71"/>
      <c r="DT215" s="71"/>
      <c r="DU215" s="93"/>
      <c r="DV215" s="71"/>
      <c r="DW215" s="71"/>
      <c r="DX215" s="71"/>
      <c r="DY215" s="71"/>
      <c r="DZ215" s="93"/>
      <c r="EA215" s="71"/>
      <c r="EB215" s="71"/>
      <c r="EC215" s="71"/>
      <c r="ED215" s="71"/>
      <c r="EE215" s="93"/>
      <c r="EF215" s="71"/>
      <c r="EG215" s="71"/>
      <c r="EH215" s="71"/>
      <c r="EI215" s="71"/>
      <c r="EJ215" s="93"/>
      <c r="EK215" s="71"/>
      <c r="EL215" s="71"/>
      <c r="EM215" s="71"/>
      <c r="EN215" s="71"/>
      <c r="EO215" s="93"/>
      <c r="EP215" s="71"/>
      <c r="EQ215" s="71"/>
      <c r="ER215" s="71"/>
      <c r="ES215" s="71"/>
      <c r="ET215" s="93"/>
      <c r="EU215" s="71"/>
      <c r="EV215" s="71"/>
      <c r="EW215" s="71"/>
      <c r="EX215" s="71"/>
      <c r="EY215" s="93"/>
      <c r="EZ215" s="71"/>
      <c r="FA215" s="71"/>
      <c r="FB215" s="71"/>
      <c r="FC215" s="71"/>
      <c r="FD215" s="93"/>
      <c r="FE215" s="71"/>
      <c r="FF215" s="71"/>
      <c r="FG215" s="71"/>
      <c r="FH215" s="71"/>
      <c r="FI215" s="93"/>
      <c r="FJ215" s="71"/>
      <c r="FK215" s="71"/>
      <c r="FL215" s="71"/>
      <c r="FM215" s="71"/>
      <c r="FN215" s="93"/>
      <c r="FO215" s="71"/>
      <c r="FP215" s="71"/>
      <c r="FQ215" s="71"/>
      <c r="FR215" s="71"/>
      <c r="FS215" s="93"/>
      <c r="FT215" s="71"/>
      <c r="FU215" s="71"/>
      <c r="FV215" s="71"/>
      <c r="FW215" s="71"/>
      <c r="FX215" s="93"/>
      <c r="FY215" s="71"/>
      <c r="FZ215" s="71"/>
      <c r="GA215" s="71"/>
      <c r="GB215" s="71"/>
      <c r="GC215" s="93"/>
      <c r="GD215" s="71"/>
      <c r="GE215" s="71"/>
      <c r="GF215" s="71"/>
      <c r="GG215" s="71"/>
      <c r="GH215" s="93"/>
      <c r="GI215" s="71"/>
      <c r="GJ215" s="71"/>
      <c r="GK215" s="71"/>
      <c r="GL215" s="71"/>
      <c r="GM215" s="93"/>
      <c r="GN215" s="71"/>
      <c r="GO215" s="71"/>
      <c r="GP215" s="71"/>
      <c r="GQ215" s="71"/>
      <c r="GR215" s="93"/>
      <c r="GS215" s="71"/>
      <c r="GT215" s="71"/>
      <c r="GU215" s="71"/>
      <c r="GV215" s="71"/>
      <c r="GW215" s="93"/>
      <c r="GX215" s="71"/>
      <c r="GY215" s="71"/>
      <c r="GZ215" s="71"/>
      <c r="HA215" s="71"/>
      <c r="HB215" s="93"/>
      <c r="HC215" s="71"/>
      <c r="HD215" s="71"/>
      <c r="HE215" s="71"/>
      <c r="HF215" s="71"/>
      <c r="HG215" s="93"/>
      <c r="HH215" s="71"/>
      <c r="HI215" s="71"/>
      <c r="HJ215" s="71"/>
      <c r="HK215" s="71"/>
      <c r="HL215" s="93"/>
      <c r="HM215" s="71"/>
      <c r="HN215" s="71"/>
      <c r="HO215" s="71"/>
      <c r="HP215" s="71"/>
      <c r="HQ215" s="93"/>
      <c r="HR215" s="71"/>
      <c r="HS215" s="71"/>
      <c r="HT215" s="71"/>
      <c r="HU215" s="71"/>
      <c r="HV215" s="93"/>
      <c r="HW215" s="71"/>
      <c r="HX215" s="71"/>
      <c r="HY215" s="71"/>
      <c r="HZ215" s="71"/>
      <c r="IA215" s="93"/>
      <c r="IB215" s="71"/>
      <c r="IC215" s="71"/>
      <c r="ID215" s="71"/>
      <c r="IE215" s="71"/>
      <c r="IF215" s="93"/>
      <c r="IG215" s="71"/>
      <c r="IH215" s="71"/>
      <c r="II215" s="71"/>
      <c r="IJ215" s="71"/>
      <c r="IK215" s="93"/>
      <c r="IL215" s="71"/>
      <c r="IM215" s="71"/>
      <c r="IN215" s="71"/>
      <c r="IO215" s="71"/>
      <c r="IP215" s="93"/>
      <c r="IQ215" s="71"/>
      <c r="IR215" s="71"/>
      <c r="IS215" s="71"/>
      <c r="IT215" s="71"/>
      <c r="IU215" s="93"/>
      <c r="IV215" s="71"/>
    </row>
    <row r="216" spans="2:256">
      <c r="B216" s="71"/>
      <c r="C216" s="94"/>
      <c r="D216" s="71"/>
      <c r="E216" s="71"/>
      <c r="F216" s="93"/>
      <c r="G216" s="71"/>
      <c r="H216" s="71"/>
      <c r="I216" s="71"/>
      <c r="J216" s="71"/>
      <c r="K216" s="71"/>
      <c r="L216" s="105"/>
      <c r="M216" s="71"/>
      <c r="N216" s="71"/>
      <c r="P216" s="71"/>
      <c r="Q216" s="71"/>
      <c r="R216" s="71"/>
      <c r="S216" s="71"/>
      <c r="T216" s="93"/>
      <c r="U216" s="71"/>
      <c r="V216" s="71"/>
      <c r="W216" s="71"/>
      <c r="X216" s="71"/>
      <c r="Y216" s="93"/>
      <c r="Z216" s="71"/>
      <c r="AA216" s="71"/>
      <c r="AB216" s="71"/>
      <c r="AC216" s="71"/>
      <c r="AD216" s="93"/>
      <c r="AE216" s="71"/>
      <c r="AF216" s="71"/>
      <c r="AG216" s="71"/>
      <c r="AH216" s="71"/>
      <c r="AI216" s="93"/>
      <c r="AJ216" s="71"/>
      <c r="AK216" s="71"/>
      <c r="AL216" s="71"/>
      <c r="AM216" s="71"/>
      <c r="AN216" s="93"/>
      <c r="AO216" s="71"/>
      <c r="AP216" s="71"/>
      <c r="AQ216" s="71"/>
      <c r="AR216" s="71"/>
      <c r="AS216" s="93"/>
      <c r="AT216" s="71"/>
      <c r="AU216" s="71"/>
      <c r="AV216" s="71"/>
      <c r="AW216" s="71"/>
      <c r="AX216" s="93"/>
      <c r="AY216" s="71"/>
      <c r="AZ216" s="71"/>
      <c r="BA216" s="71"/>
      <c r="BB216" s="71"/>
      <c r="BC216" s="93"/>
      <c r="BD216" s="71"/>
      <c r="BE216" s="71"/>
      <c r="BF216" s="71"/>
      <c r="BG216" s="71"/>
      <c r="BH216" s="93"/>
      <c r="BI216" s="71"/>
      <c r="BJ216" s="71"/>
      <c r="BK216" s="71"/>
      <c r="BL216" s="71"/>
      <c r="BM216" s="93"/>
      <c r="BN216" s="71"/>
      <c r="BO216" s="71"/>
      <c r="BP216" s="71"/>
      <c r="BQ216" s="71"/>
      <c r="BR216" s="93"/>
      <c r="BS216" s="71"/>
      <c r="BT216" s="71"/>
      <c r="BU216" s="71"/>
      <c r="BV216" s="71"/>
      <c r="BW216" s="93"/>
      <c r="BX216" s="71"/>
      <c r="BY216" s="71"/>
      <c r="BZ216" s="71"/>
      <c r="CA216" s="71"/>
      <c r="CB216" s="93"/>
      <c r="CC216" s="71"/>
      <c r="CD216" s="71"/>
      <c r="CE216" s="71"/>
      <c r="CF216" s="71"/>
      <c r="CG216" s="93"/>
      <c r="CH216" s="71"/>
      <c r="CI216" s="71"/>
      <c r="CJ216" s="71"/>
      <c r="CK216" s="71"/>
      <c r="CL216" s="93"/>
      <c r="CM216" s="71"/>
      <c r="CN216" s="71"/>
      <c r="CO216" s="71"/>
      <c r="CP216" s="71"/>
      <c r="CQ216" s="93"/>
      <c r="CR216" s="71"/>
      <c r="CS216" s="71"/>
      <c r="CT216" s="71"/>
      <c r="CU216" s="71"/>
      <c r="CV216" s="93"/>
      <c r="CW216" s="71"/>
      <c r="CX216" s="71"/>
      <c r="CY216" s="71"/>
      <c r="CZ216" s="71"/>
      <c r="DA216" s="93"/>
      <c r="DB216" s="71"/>
      <c r="DC216" s="71"/>
      <c r="DD216" s="71"/>
      <c r="DE216" s="71"/>
      <c r="DF216" s="93"/>
      <c r="DG216" s="71"/>
      <c r="DH216" s="71"/>
      <c r="DI216" s="71"/>
      <c r="DJ216" s="71"/>
      <c r="DK216" s="93"/>
      <c r="DL216" s="71"/>
      <c r="DM216" s="71"/>
      <c r="DN216" s="71"/>
      <c r="DO216" s="71"/>
      <c r="DP216" s="93"/>
      <c r="DQ216" s="71"/>
      <c r="DR216" s="71"/>
      <c r="DS216" s="71"/>
      <c r="DT216" s="71"/>
      <c r="DU216" s="93"/>
      <c r="DV216" s="71"/>
      <c r="DW216" s="71"/>
      <c r="DX216" s="71"/>
      <c r="DY216" s="71"/>
      <c r="DZ216" s="93"/>
      <c r="EA216" s="71"/>
      <c r="EB216" s="71"/>
      <c r="EC216" s="71"/>
      <c r="ED216" s="71"/>
      <c r="EE216" s="93"/>
      <c r="EF216" s="71"/>
      <c r="EG216" s="71"/>
      <c r="EH216" s="71"/>
      <c r="EI216" s="71"/>
      <c r="EJ216" s="93"/>
      <c r="EK216" s="71"/>
      <c r="EL216" s="71"/>
      <c r="EM216" s="71"/>
      <c r="EN216" s="71"/>
      <c r="EO216" s="93"/>
      <c r="EP216" s="71"/>
      <c r="EQ216" s="71"/>
      <c r="ER216" s="71"/>
      <c r="ES216" s="71"/>
      <c r="ET216" s="93"/>
      <c r="EU216" s="71"/>
      <c r="EV216" s="71"/>
      <c r="EW216" s="71"/>
      <c r="EX216" s="71"/>
      <c r="EY216" s="93"/>
      <c r="EZ216" s="71"/>
      <c r="FA216" s="71"/>
      <c r="FB216" s="71"/>
      <c r="FC216" s="71"/>
      <c r="FD216" s="93"/>
      <c r="FE216" s="71"/>
      <c r="FF216" s="71"/>
      <c r="FG216" s="71"/>
      <c r="FH216" s="71"/>
      <c r="FI216" s="93"/>
      <c r="FJ216" s="71"/>
      <c r="FK216" s="71"/>
      <c r="FL216" s="71"/>
      <c r="FM216" s="71"/>
      <c r="FN216" s="93"/>
      <c r="FO216" s="71"/>
      <c r="FP216" s="71"/>
      <c r="FQ216" s="71"/>
      <c r="FR216" s="71"/>
      <c r="FS216" s="93"/>
      <c r="FT216" s="71"/>
      <c r="FU216" s="71"/>
      <c r="FV216" s="71"/>
      <c r="FW216" s="71"/>
      <c r="FX216" s="93"/>
      <c r="FY216" s="71"/>
      <c r="FZ216" s="71"/>
      <c r="GA216" s="71"/>
      <c r="GB216" s="71"/>
      <c r="GC216" s="93"/>
      <c r="GD216" s="71"/>
      <c r="GE216" s="71"/>
      <c r="GF216" s="71"/>
      <c r="GG216" s="71"/>
      <c r="GH216" s="93"/>
      <c r="GI216" s="71"/>
      <c r="GJ216" s="71"/>
      <c r="GK216" s="71"/>
      <c r="GL216" s="71"/>
      <c r="GM216" s="93"/>
      <c r="GN216" s="71"/>
      <c r="GO216" s="71"/>
      <c r="GP216" s="71"/>
      <c r="GQ216" s="71"/>
      <c r="GR216" s="93"/>
      <c r="GS216" s="71"/>
      <c r="GT216" s="71"/>
      <c r="GU216" s="71"/>
      <c r="GV216" s="71"/>
      <c r="GW216" s="93"/>
      <c r="GX216" s="71"/>
      <c r="GY216" s="71"/>
      <c r="GZ216" s="71"/>
      <c r="HA216" s="71"/>
      <c r="HB216" s="93"/>
      <c r="HC216" s="71"/>
      <c r="HD216" s="71"/>
      <c r="HE216" s="71"/>
      <c r="HF216" s="71"/>
      <c r="HG216" s="93"/>
      <c r="HH216" s="71"/>
      <c r="HI216" s="71"/>
      <c r="HJ216" s="71"/>
      <c r="HK216" s="71"/>
      <c r="HL216" s="93"/>
      <c r="HM216" s="71"/>
      <c r="HN216" s="71"/>
      <c r="HO216" s="71"/>
      <c r="HP216" s="71"/>
      <c r="HQ216" s="93"/>
      <c r="HR216" s="71"/>
      <c r="HS216" s="71"/>
      <c r="HT216" s="71"/>
      <c r="HU216" s="71"/>
      <c r="HV216" s="93"/>
      <c r="HW216" s="71"/>
      <c r="HX216" s="71"/>
      <c r="HY216" s="71"/>
      <c r="HZ216" s="71"/>
      <c r="IA216" s="93"/>
      <c r="IB216" s="71"/>
      <c r="IC216" s="71"/>
      <c r="ID216" s="71"/>
      <c r="IE216" s="71"/>
      <c r="IF216" s="93"/>
      <c r="IG216" s="71"/>
      <c r="IH216" s="71"/>
      <c r="II216" s="71"/>
      <c r="IJ216" s="71"/>
      <c r="IK216" s="93"/>
      <c r="IL216" s="71"/>
      <c r="IM216" s="71"/>
      <c r="IN216" s="71"/>
      <c r="IO216" s="71"/>
      <c r="IP216" s="93"/>
      <c r="IQ216" s="71"/>
      <c r="IR216" s="71"/>
      <c r="IS216" s="71"/>
      <c r="IT216" s="71"/>
      <c r="IU216" s="93"/>
      <c r="IV216" s="71"/>
    </row>
    <row r="217" spans="2:256">
      <c r="B217" s="71"/>
      <c r="C217" s="94"/>
      <c r="D217" s="71"/>
      <c r="E217" s="71"/>
      <c r="F217" s="93"/>
      <c r="G217" s="71"/>
      <c r="H217" s="71"/>
      <c r="I217" s="71"/>
      <c r="J217" s="71"/>
      <c r="K217" s="71"/>
      <c r="L217" s="105"/>
      <c r="M217" s="71"/>
      <c r="N217" s="71"/>
      <c r="P217" s="71"/>
      <c r="Q217" s="71"/>
      <c r="R217" s="71"/>
      <c r="S217" s="71"/>
      <c r="T217" s="93"/>
      <c r="U217" s="71"/>
      <c r="V217" s="71"/>
      <c r="W217" s="71"/>
      <c r="X217" s="71"/>
      <c r="Y217" s="93"/>
      <c r="Z217" s="71"/>
      <c r="AA217" s="71"/>
      <c r="AB217" s="71"/>
      <c r="AC217" s="71"/>
      <c r="AD217" s="93"/>
      <c r="AE217" s="71"/>
      <c r="AF217" s="71"/>
      <c r="AG217" s="71"/>
      <c r="AH217" s="71"/>
      <c r="AI217" s="93"/>
      <c r="AJ217" s="71"/>
      <c r="AK217" s="71"/>
      <c r="AL217" s="71"/>
      <c r="AM217" s="71"/>
      <c r="AN217" s="93"/>
      <c r="AO217" s="71"/>
      <c r="AP217" s="71"/>
      <c r="AQ217" s="71"/>
      <c r="AR217" s="71"/>
      <c r="AS217" s="93"/>
      <c r="AT217" s="71"/>
      <c r="AU217" s="71"/>
      <c r="AV217" s="71"/>
      <c r="AW217" s="71"/>
      <c r="AX217" s="93"/>
      <c r="AY217" s="71"/>
      <c r="AZ217" s="71"/>
      <c r="BA217" s="71"/>
      <c r="BB217" s="71"/>
      <c r="BC217" s="93"/>
      <c r="BD217" s="71"/>
      <c r="BE217" s="71"/>
      <c r="BF217" s="71"/>
      <c r="BG217" s="71"/>
      <c r="BH217" s="93"/>
      <c r="BI217" s="71"/>
      <c r="BJ217" s="71"/>
      <c r="BK217" s="71"/>
      <c r="BL217" s="71"/>
      <c r="BM217" s="93"/>
      <c r="BN217" s="71"/>
      <c r="BO217" s="71"/>
      <c r="BP217" s="71"/>
      <c r="BQ217" s="71"/>
      <c r="BR217" s="93"/>
      <c r="BS217" s="71"/>
      <c r="BT217" s="71"/>
      <c r="BU217" s="71"/>
      <c r="BV217" s="71"/>
      <c r="BW217" s="93"/>
      <c r="BX217" s="71"/>
      <c r="BY217" s="71"/>
      <c r="BZ217" s="71"/>
      <c r="CA217" s="71"/>
      <c r="CB217" s="93"/>
      <c r="CC217" s="71"/>
      <c r="CD217" s="71"/>
      <c r="CE217" s="71"/>
      <c r="CF217" s="71"/>
      <c r="CG217" s="93"/>
      <c r="CH217" s="71"/>
      <c r="CI217" s="71"/>
      <c r="CJ217" s="71"/>
      <c r="CK217" s="71"/>
      <c r="CL217" s="93"/>
      <c r="CM217" s="71"/>
      <c r="CN217" s="71"/>
      <c r="CO217" s="71"/>
      <c r="CP217" s="71"/>
      <c r="CQ217" s="93"/>
      <c r="CR217" s="71"/>
      <c r="CS217" s="71"/>
      <c r="CT217" s="71"/>
      <c r="CU217" s="71"/>
      <c r="CV217" s="93"/>
      <c r="CW217" s="71"/>
      <c r="CX217" s="71"/>
      <c r="CY217" s="71"/>
      <c r="CZ217" s="71"/>
      <c r="DA217" s="93"/>
      <c r="DB217" s="71"/>
      <c r="DC217" s="71"/>
      <c r="DD217" s="71"/>
      <c r="DE217" s="71"/>
      <c r="DF217" s="93"/>
      <c r="DG217" s="71"/>
      <c r="DH217" s="71"/>
      <c r="DI217" s="71"/>
      <c r="DJ217" s="71"/>
      <c r="DK217" s="93"/>
      <c r="DL217" s="71"/>
      <c r="DM217" s="71"/>
      <c r="DN217" s="71"/>
      <c r="DO217" s="71"/>
      <c r="DP217" s="93"/>
      <c r="DQ217" s="71"/>
      <c r="DR217" s="71"/>
      <c r="DS217" s="71"/>
      <c r="DT217" s="71"/>
      <c r="DU217" s="93"/>
      <c r="DV217" s="71"/>
      <c r="DW217" s="71"/>
      <c r="DX217" s="71"/>
      <c r="DY217" s="71"/>
      <c r="DZ217" s="93"/>
      <c r="EA217" s="71"/>
      <c r="EB217" s="71"/>
      <c r="EC217" s="71"/>
      <c r="ED217" s="71"/>
      <c r="EE217" s="93"/>
      <c r="EF217" s="71"/>
      <c r="EG217" s="71"/>
      <c r="EH217" s="71"/>
      <c r="EI217" s="71"/>
      <c r="EJ217" s="93"/>
      <c r="EK217" s="71"/>
      <c r="EL217" s="71"/>
      <c r="EM217" s="71"/>
      <c r="EN217" s="71"/>
      <c r="EO217" s="93"/>
      <c r="EP217" s="71"/>
      <c r="EQ217" s="71"/>
      <c r="ER217" s="71"/>
      <c r="ES217" s="71"/>
      <c r="ET217" s="93"/>
      <c r="EU217" s="71"/>
      <c r="EV217" s="71"/>
      <c r="EW217" s="71"/>
      <c r="EX217" s="71"/>
      <c r="EY217" s="93"/>
      <c r="EZ217" s="71"/>
      <c r="FA217" s="71"/>
      <c r="FB217" s="71"/>
      <c r="FC217" s="71"/>
      <c r="FD217" s="93"/>
      <c r="FE217" s="71"/>
      <c r="FF217" s="71"/>
      <c r="FG217" s="71"/>
      <c r="FH217" s="71"/>
      <c r="FI217" s="93"/>
      <c r="FJ217" s="71"/>
      <c r="FK217" s="71"/>
      <c r="FL217" s="71"/>
      <c r="FM217" s="71"/>
      <c r="FN217" s="93"/>
      <c r="FO217" s="71"/>
      <c r="FP217" s="71"/>
      <c r="FQ217" s="71"/>
      <c r="FR217" s="71"/>
      <c r="FS217" s="93"/>
      <c r="FT217" s="71"/>
      <c r="FU217" s="71"/>
      <c r="FV217" s="71"/>
      <c r="FW217" s="71"/>
      <c r="FX217" s="93"/>
      <c r="FY217" s="71"/>
      <c r="FZ217" s="71"/>
      <c r="GA217" s="71"/>
      <c r="GB217" s="71"/>
      <c r="GC217" s="93"/>
      <c r="GD217" s="71"/>
      <c r="GE217" s="71"/>
      <c r="GF217" s="71"/>
      <c r="GG217" s="71"/>
      <c r="GH217" s="93"/>
      <c r="GI217" s="71"/>
      <c r="GJ217" s="71"/>
      <c r="GK217" s="71"/>
      <c r="GL217" s="71"/>
      <c r="GM217" s="93"/>
      <c r="GN217" s="71"/>
      <c r="GO217" s="71"/>
      <c r="GP217" s="71"/>
      <c r="GQ217" s="71"/>
      <c r="GR217" s="93"/>
      <c r="GS217" s="71"/>
      <c r="GT217" s="71"/>
      <c r="GU217" s="71"/>
      <c r="GV217" s="71"/>
      <c r="GW217" s="93"/>
      <c r="GX217" s="71"/>
      <c r="GY217" s="71"/>
      <c r="GZ217" s="71"/>
      <c r="HA217" s="71"/>
      <c r="HB217" s="93"/>
      <c r="HC217" s="71"/>
      <c r="HD217" s="71"/>
      <c r="HE217" s="71"/>
      <c r="HF217" s="71"/>
      <c r="HG217" s="93"/>
      <c r="HH217" s="71"/>
      <c r="HI217" s="71"/>
      <c r="HJ217" s="71"/>
      <c r="HK217" s="71"/>
      <c r="HL217" s="93"/>
      <c r="HM217" s="71"/>
      <c r="HN217" s="71"/>
      <c r="HO217" s="71"/>
      <c r="HP217" s="71"/>
      <c r="HQ217" s="93"/>
      <c r="HR217" s="71"/>
      <c r="HS217" s="71"/>
      <c r="HT217" s="71"/>
      <c r="HU217" s="71"/>
      <c r="HV217" s="93"/>
      <c r="HW217" s="71"/>
      <c r="HX217" s="71"/>
      <c r="HY217" s="71"/>
      <c r="HZ217" s="71"/>
      <c r="IA217" s="93"/>
      <c r="IB217" s="71"/>
      <c r="IC217" s="71"/>
      <c r="ID217" s="71"/>
      <c r="IE217" s="71"/>
      <c r="IF217" s="93"/>
      <c r="IG217" s="71"/>
      <c r="IH217" s="71"/>
      <c r="II217" s="71"/>
      <c r="IJ217" s="71"/>
      <c r="IK217" s="93"/>
      <c r="IL217" s="71"/>
      <c r="IM217" s="71"/>
      <c r="IN217" s="71"/>
      <c r="IO217" s="71"/>
      <c r="IP217" s="93"/>
      <c r="IQ217" s="71"/>
      <c r="IR217" s="71"/>
      <c r="IS217" s="71"/>
      <c r="IT217" s="71"/>
      <c r="IU217" s="93"/>
      <c r="IV217" s="71"/>
    </row>
    <row r="218" spans="2:256">
      <c r="B218" s="71"/>
      <c r="C218" s="94"/>
      <c r="D218" s="71"/>
      <c r="E218" s="71"/>
      <c r="F218" s="93"/>
      <c r="G218" s="71"/>
      <c r="H218" s="71"/>
      <c r="I218" s="71"/>
      <c r="J218" s="71"/>
      <c r="K218" s="71"/>
      <c r="L218" s="105"/>
      <c r="M218" s="71"/>
      <c r="N218" s="71"/>
      <c r="P218" s="71"/>
      <c r="Q218" s="71"/>
      <c r="R218" s="71"/>
      <c r="S218" s="71"/>
      <c r="T218" s="93"/>
      <c r="U218" s="71"/>
      <c r="V218" s="71"/>
      <c r="W218" s="71"/>
      <c r="X218" s="71"/>
      <c r="Y218" s="93"/>
      <c r="Z218" s="71"/>
      <c r="AA218" s="71"/>
      <c r="AB218" s="71"/>
      <c r="AC218" s="71"/>
      <c r="AD218" s="93"/>
      <c r="AE218" s="71"/>
      <c r="AF218" s="71"/>
      <c r="AG218" s="71"/>
      <c r="AH218" s="71"/>
      <c r="AI218" s="93"/>
      <c r="AJ218" s="71"/>
      <c r="AK218" s="71"/>
      <c r="AL218" s="71"/>
      <c r="AM218" s="71"/>
      <c r="AN218" s="93"/>
      <c r="AO218" s="71"/>
      <c r="AP218" s="71"/>
      <c r="AQ218" s="71"/>
      <c r="AR218" s="71"/>
      <c r="AS218" s="93"/>
      <c r="AT218" s="71"/>
      <c r="AU218" s="71"/>
      <c r="AV218" s="71"/>
      <c r="AW218" s="71"/>
      <c r="AX218" s="93"/>
      <c r="AY218" s="71"/>
      <c r="AZ218" s="71"/>
      <c r="BA218" s="71"/>
      <c r="BB218" s="71"/>
      <c r="BC218" s="93"/>
      <c r="BD218" s="71"/>
      <c r="BE218" s="71"/>
      <c r="BF218" s="71"/>
      <c r="BG218" s="71"/>
      <c r="BH218" s="93"/>
      <c r="BI218" s="71"/>
      <c r="BJ218" s="71"/>
      <c r="BK218" s="71"/>
      <c r="BL218" s="71"/>
      <c r="BM218" s="93"/>
      <c r="BN218" s="71"/>
      <c r="BO218" s="71"/>
      <c r="BP218" s="71"/>
      <c r="BQ218" s="71"/>
      <c r="BR218" s="93"/>
      <c r="BS218" s="71"/>
      <c r="BT218" s="71"/>
      <c r="BU218" s="71"/>
      <c r="BV218" s="71"/>
      <c r="BW218" s="93"/>
      <c r="BX218" s="71"/>
      <c r="BY218" s="71"/>
      <c r="BZ218" s="71"/>
      <c r="CA218" s="71"/>
      <c r="CB218" s="93"/>
      <c r="CC218" s="71"/>
      <c r="CD218" s="71"/>
      <c r="CE218" s="71"/>
      <c r="CF218" s="71"/>
      <c r="CG218" s="93"/>
      <c r="CH218" s="71"/>
      <c r="CI218" s="71"/>
      <c r="CJ218" s="71"/>
      <c r="CK218" s="71"/>
      <c r="CL218" s="93"/>
      <c r="CM218" s="71"/>
      <c r="CN218" s="71"/>
      <c r="CO218" s="71"/>
      <c r="CP218" s="71"/>
      <c r="CQ218" s="93"/>
      <c r="CR218" s="71"/>
      <c r="CS218" s="71"/>
      <c r="CT218" s="71"/>
      <c r="CU218" s="71"/>
      <c r="CV218" s="93"/>
      <c r="CW218" s="71"/>
      <c r="CX218" s="71"/>
      <c r="CY218" s="71"/>
      <c r="CZ218" s="71"/>
      <c r="DA218" s="93"/>
      <c r="DB218" s="71"/>
      <c r="DC218" s="71"/>
      <c r="DD218" s="71"/>
      <c r="DE218" s="71"/>
      <c r="DF218" s="93"/>
      <c r="DG218" s="71"/>
      <c r="DH218" s="71"/>
      <c r="DI218" s="71"/>
      <c r="DJ218" s="71"/>
      <c r="DK218" s="93"/>
      <c r="DL218" s="71"/>
      <c r="DM218" s="71"/>
      <c r="DN218" s="71"/>
      <c r="DO218" s="71"/>
      <c r="DP218" s="93"/>
      <c r="DQ218" s="71"/>
      <c r="DR218" s="71"/>
      <c r="DS218" s="71"/>
      <c r="DT218" s="71"/>
      <c r="DU218" s="93"/>
      <c r="DV218" s="71"/>
      <c r="DW218" s="71"/>
      <c r="DX218" s="71"/>
      <c r="DY218" s="71"/>
      <c r="DZ218" s="93"/>
      <c r="EA218" s="71"/>
      <c r="EB218" s="71"/>
      <c r="EC218" s="71"/>
      <c r="ED218" s="71"/>
      <c r="EE218" s="93"/>
      <c r="EF218" s="71"/>
      <c r="EG218" s="71"/>
      <c r="EH218" s="71"/>
      <c r="EI218" s="71"/>
      <c r="EJ218" s="93"/>
      <c r="EK218" s="71"/>
      <c r="EL218" s="71"/>
      <c r="EM218" s="71"/>
      <c r="EN218" s="71"/>
      <c r="EO218" s="93"/>
      <c r="EP218" s="71"/>
      <c r="EQ218" s="71"/>
      <c r="ER218" s="71"/>
      <c r="ES218" s="71"/>
      <c r="ET218" s="93"/>
      <c r="EU218" s="71"/>
      <c r="EV218" s="71"/>
      <c r="EW218" s="71"/>
      <c r="EX218" s="71"/>
      <c r="EY218" s="93"/>
      <c r="EZ218" s="71"/>
      <c r="FA218" s="71"/>
      <c r="FB218" s="71"/>
      <c r="FC218" s="71"/>
      <c r="FD218" s="93"/>
      <c r="FE218" s="71"/>
      <c r="FF218" s="71"/>
      <c r="FG218" s="71"/>
      <c r="FH218" s="71"/>
      <c r="FI218" s="93"/>
      <c r="FJ218" s="71"/>
      <c r="FK218" s="71"/>
      <c r="FL218" s="71"/>
      <c r="FM218" s="71"/>
      <c r="FN218" s="93"/>
      <c r="FO218" s="71"/>
      <c r="FP218" s="71"/>
      <c r="FQ218" s="71"/>
      <c r="FR218" s="71"/>
      <c r="FS218" s="93"/>
      <c r="FT218" s="71"/>
      <c r="FU218" s="71"/>
      <c r="FV218" s="71"/>
      <c r="FW218" s="71"/>
      <c r="FX218" s="93"/>
      <c r="FY218" s="71"/>
      <c r="FZ218" s="71"/>
      <c r="GA218" s="71"/>
      <c r="GB218" s="71"/>
      <c r="GC218" s="93"/>
      <c r="GD218" s="71"/>
      <c r="GE218" s="71"/>
      <c r="GF218" s="71"/>
      <c r="GG218" s="71"/>
      <c r="GH218" s="93"/>
      <c r="GI218" s="71"/>
      <c r="GJ218" s="71"/>
      <c r="GK218" s="71"/>
      <c r="GL218" s="71"/>
      <c r="GM218" s="93"/>
      <c r="GN218" s="71"/>
      <c r="GO218" s="71"/>
      <c r="GP218" s="71"/>
      <c r="GQ218" s="71"/>
      <c r="GR218" s="93"/>
      <c r="GS218" s="71"/>
      <c r="GT218" s="71"/>
      <c r="GU218" s="71"/>
      <c r="GV218" s="71"/>
      <c r="GW218" s="93"/>
      <c r="GX218" s="71"/>
      <c r="GY218" s="71"/>
      <c r="GZ218" s="71"/>
      <c r="HA218" s="71"/>
      <c r="HB218" s="93"/>
      <c r="HC218" s="71"/>
      <c r="HD218" s="71"/>
      <c r="HE218" s="71"/>
      <c r="HF218" s="71"/>
      <c r="HG218" s="93"/>
      <c r="HH218" s="71"/>
      <c r="HI218" s="71"/>
      <c r="HJ218" s="71"/>
      <c r="HK218" s="71"/>
      <c r="HL218" s="93"/>
      <c r="HM218" s="71"/>
      <c r="HN218" s="71"/>
      <c r="HO218" s="71"/>
      <c r="HP218" s="71"/>
      <c r="HQ218" s="93"/>
      <c r="HR218" s="71"/>
      <c r="HS218" s="71"/>
      <c r="HT218" s="71"/>
      <c r="HU218" s="71"/>
      <c r="HV218" s="93"/>
      <c r="HW218" s="71"/>
      <c r="HX218" s="71"/>
      <c r="HY218" s="71"/>
      <c r="HZ218" s="71"/>
      <c r="IA218" s="93"/>
      <c r="IB218" s="71"/>
      <c r="IC218" s="71"/>
      <c r="ID218" s="71"/>
      <c r="IE218" s="71"/>
      <c r="IF218" s="93"/>
      <c r="IG218" s="71"/>
      <c r="IH218" s="71"/>
      <c r="II218" s="71"/>
      <c r="IJ218" s="71"/>
      <c r="IK218" s="93"/>
      <c r="IL218" s="71"/>
      <c r="IM218" s="71"/>
      <c r="IN218" s="71"/>
      <c r="IO218" s="71"/>
      <c r="IP218" s="93"/>
      <c r="IQ218" s="71"/>
      <c r="IR218" s="71"/>
      <c r="IS218" s="71"/>
      <c r="IT218" s="71"/>
      <c r="IU218" s="93"/>
      <c r="IV218" s="71"/>
    </row>
    <row r="219" spans="2:256">
      <c r="B219" s="71"/>
      <c r="C219" s="94"/>
      <c r="D219" s="71"/>
      <c r="E219" s="71"/>
      <c r="F219" s="93"/>
      <c r="G219" s="71"/>
      <c r="H219" s="71"/>
      <c r="I219" s="71"/>
      <c r="J219" s="71"/>
      <c r="K219" s="71"/>
      <c r="L219" s="105"/>
      <c r="M219" s="71"/>
      <c r="N219" s="71"/>
      <c r="P219" s="71"/>
      <c r="Q219" s="71"/>
      <c r="R219" s="71"/>
      <c r="S219" s="71"/>
      <c r="T219" s="93"/>
      <c r="U219" s="71"/>
      <c r="V219" s="71"/>
      <c r="W219" s="71"/>
      <c r="X219" s="71"/>
      <c r="Y219" s="93"/>
      <c r="Z219" s="71"/>
      <c r="AA219" s="71"/>
      <c r="AB219" s="71"/>
      <c r="AC219" s="71"/>
      <c r="AD219" s="93"/>
      <c r="AE219" s="71"/>
      <c r="AF219" s="71"/>
      <c r="AG219" s="71"/>
      <c r="AH219" s="71"/>
      <c r="AI219" s="93"/>
      <c r="AJ219" s="71"/>
      <c r="AK219" s="71"/>
      <c r="AL219" s="71"/>
      <c r="AM219" s="71"/>
      <c r="AN219" s="93"/>
      <c r="AO219" s="71"/>
      <c r="AP219" s="71"/>
      <c r="AQ219" s="71"/>
      <c r="AR219" s="71"/>
      <c r="AS219" s="93"/>
      <c r="AT219" s="71"/>
      <c r="AU219" s="71"/>
      <c r="AV219" s="71"/>
      <c r="AW219" s="71"/>
      <c r="AX219" s="93"/>
      <c r="AY219" s="71"/>
      <c r="AZ219" s="71"/>
      <c r="BA219" s="71"/>
      <c r="BB219" s="71"/>
      <c r="BC219" s="93"/>
      <c r="BD219" s="71"/>
      <c r="BE219" s="71"/>
      <c r="BF219" s="71"/>
      <c r="BG219" s="71"/>
      <c r="BH219" s="93"/>
      <c r="BI219" s="71"/>
      <c r="BJ219" s="71"/>
      <c r="BK219" s="71"/>
      <c r="BL219" s="71"/>
      <c r="BM219" s="93"/>
      <c r="BN219" s="71"/>
      <c r="BO219" s="71"/>
      <c r="BP219" s="71"/>
      <c r="BQ219" s="71"/>
      <c r="BR219" s="93"/>
      <c r="BS219" s="71"/>
      <c r="BT219" s="71"/>
      <c r="BU219" s="71"/>
      <c r="BV219" s="71"/>
      <c r="BW219" s="93"/>
      <c r="BX219" s="71"/>
      <c r="BY219" s="71"/>
      <c r="BZ219" s="71"/>
      <c r="CA219" s="71"/>
      <c r="CB219" s="93"/>
      <c r="CC219" s="71"/>
      <c r="CD219" s="71"/>
      <c r="CE219" s="71"/>
      <c r="CF219" s="71"/>
      <c r="CG219" s="93"/>
      <c r="CH219" s="71"/>
      <c r="CI219" s="71"/>
      <c r="CJ219" s="71"/>
      <c r="CK219" s="71"/>
      <c r="CL219" s="93"/>
      <c r="CM219" s="71"/>
      <c r="CN219" s="71"/>
      <c r="CO219" s="71"/>
      <c r="CP219" s="71"/>
      <c r="CQ219" s="93"/>
      <c r="CR219" s="71"/>
      <c r="CS219" s="71"/>
      <c r="CT219" s="71"/>
      <c r="CU219" s="71"/>
      <c r="CV219" s="93"/>
      <c r="CW219" s="71"/>
      <c r="CX219" s="71"/>
      <c r="CY219" s="71"/>
      <c r="CZ219" s="71"/>
      <c r="DA219" s="93"/>
      <c r="DB219" s="71"/>
      <c r="DC219" s="71"/>
      <c r="DD219" s="71"/>
      <c r="DE219" s="71"/>
      <c r="DF219" s="93"/>
      <c r="DG219" s="71"/>
      <c r="DH219" s="71"/>
      <c r="DI219" s="71"/>
      <c r="DJ219" s="71"/>
      <c r="DK219" s="93"/>
      <c r="DL219" s="71"/>
      <c r="DM219" s="71"/>
      <c r="DN219" s="71"/>
      <c r="DO219" s="71"/>
      <c r="DP219" s="93"/>
      <c r="DQ219" s="71"/>
      <c r="DR219" s="71"/>
      <c r="DS219" s="71"/>
      <c r="DT219" s="71"/>
      <c r="DU219" s="93"/>
      <c r="DV219" s="71"/>
      <c r="DW219" s="71"/>
      <c r="DX219" s="71"/>
      <c r="DY219" s="71"/>
      <c r="DZ219" s="93"/>
      <c r="EA219" s="71"/>
      <c r="EB219" s="71"/>
      <c r="EC219" s="71"/>
      <c r="ED219" s="71"/>
      <c r="EE219" s="93"/>
      <c r="EF219" s="71"/>
      <c r="EG219" s="71"/>
      <c r="EH219" s="71"/>
      <c r="EI219" s="71"/>
      <c r="EJ219" s="93"/>
      <c r="EK219" s="71"/>
      <c r="EL219" s="71"/>
      <c r="EM219" s="71"/>
      <c r="EN219" s="71"/>
      <c r="EO219" s="93"/>
      <c r="EP219" s="71"/>
      <c r="EQ219" s="71"/>
      <c r="ER219" s="71"/>
      <c r="ES219" s="71"/>
      <c r="ET219" s="93"/>
      <c r="EU219" s="71"/>
      <c r="EV219" s="71"/>
      <c r="EW219" s="71"/>
      <c r="EX219" s="71"/>
      <c r="EY219" s="93"/>
      <c r="EZ219" s="71"/>
      <c r="FA219" s="71"/>
      <c r="FB219" s="71"/>
      <c r="FC219" s="71"/>
      <c r="FD219" s="93"/>
      <c r="FE219" s="71"/>
      <c r="FF219" s="71"/>
      <c r="FG219" s="71"/>
      <c r="FH219" s="71"/>
      <c r="FI219" s="93"/>
      <c r="FJ219" s="71"/>
      <c r="FK219" s="71"/>
      <c r="FL219" s="71"/>
      <c r="FM219" s="71"/>
      <c r="FN219" s="93"/>
      <c r="FO219" s="71"/>
      <c r="FP219" s="71"/>
      <c r="FQ219" s="71"/>
      <c r="FR219" s="71"/>
      <c r="FS219" s="93"/>
      <c r="FT219" s="71"/>
      <c r="FU219" s="71"/>
      <c r="FV219" s="71"/>
      <c r="FW219" s="71"/>
      <c r="FX219" s="93"/>
      <c r="FY219" s="71"/>
      <c r="FZ219" s="71"/>
      <c r="GA219" s="71"/>
      <c r="GB219" s="71"/>
      <c r="GC219" s="93"/>
      <c r="GD219" s="71"/>
      <c r="GE219" s="71"/>
      <c r="GF219" s="71"/>
      <c r="GG219" s="71"/>
      <c r="GH219" s="93"/>
      <c r="GI219" s="71"/>
      <c r="GJ219" s="71"/>
      <c r="GK219" s="71"/>
      <c r="GL219" s="71"/>
      <c r="GM219" s="93"/>
      <c r="GN219" s="71"/>
      <c r="GO219" s="71"/>
      <c r="GP219" s="71"/>
      <c r="GQ219" s="71"/>
      <c r="GR219" s="93"/>
      <c r="GS219" s="71"/>
      <c r="GT219" s="71"/>
      <c r="GU219" s="71"/>
      <c r="GV219" s="71"/>
      <c r="GW219" s="93"/>
      <c r="GX219" s="71"/>
      <c r="GY219" s="71"/>
      <c r="GZ219" s="71"/>
      <c r="HA219" s="71"/>
      <c r="HB219" s="93"/>
      <c r="HC219" s="71"/>
      <c r="HD219" s="71"/>
      <c r="HE219" s="71"/>
      <c r="HF219" s="71"/>
      <c r="HG219" s="93"/>
      <c r="HH219" s="71"/>
      <c r="HI219" s="71"/>
      <c r="HJ219" s="71"/>
      <c r="HK219" s="71"/>
      <c r="HL219" s="93"/>
      <c r="HM219" s="71"/>
      <c r="HN219" s="71"/>
      <c r="HO219" s="71"/>
      <c r="HP219" s="71"/>
      <c r="HQ219" s="93"/>
      <c r="HR219" s="71"/>
      <c r="HS219" s="71"/>
      <c r="HT219" s="71"/>
      <c r="HU219" s="71"/>
      <c r="HV219" s="93"/>
      <c r="HW219" s="71"/>
      <c r="HX219" s="71"/>
      <c r="HY219" s="71"/>
      <c r="HZ219" s="71"/>
      <c r="IA219" s="93"/>
      <c r="IB219" s="71"/>
      <c r="IC219" s="71"/>
      <c r="ID219" s="71"/>
      <c r="IE219" s="71"/>
      <c r="IF219" s="93"/>
      <c r="IG219" s="71"/>
      <c r="IH219" s="71"/>
      <c r="II219" s="71"/>
      <c r="IJ219" s="71"/>
      <c r="IK219" s="93"/>
      <c r="IL219" s="71"/>
      <c r="IM219" s="71"/>
      <c r="IN219" s="71"/>
      <c r="IO219" s="71"/>
      <c r="IP219" s="93"/>
      <c r="IQ219" s="71"/>
      <c r="IR219" s="71"/>
      <c r="IS219" s="71"/>
      <c r="IT219" s="71"/>
      <c r="IU219" s="93"/>
      <c r="IV219" s="71"/>
    </row>
    <row r="220" spans="2:256">
      <c r="B220" s="71"/>
      <c r="C220" s="94"/>
      <c r="D220" s="71"/>
      <c r="E220" s="71"/>
      <c r="F220" s="93"/>
      <c r="G220" s="71"/>
      <c r="H220" s="71"/>
      <c r="I220" s="71"/>
      <c r="J220" s="71"/>
      <c r="K220" s="71"/>
      <c r="L220" s="105"/>
      <c r="M220" s="71"/>
      <c r="N220" s="71"/>
      <c r="P220" s="71"/>
      <c r="Q220" s="71"/>
      <c r="R220" s="71"/>
      <c r="S220" s="71"/>
      <c r="T220" s="93"/>
      <c r="U220" s="71"/>
      <c r="V220" s="71"/>
      <c r="W220" s="71"/>
      <c r="X220" s="71"/>
      <c r="Y220" s="93"/>
      <c r="Z220" s="71"/>
      <c r="AA220" s="71"/>
      <c r="AB220" s="71"/>
      <c r="AC220" s="71"/>
      <c r="AD220" s="93"/>
      <c r="AE220" s="71"/>
      <c r="AF220" s="71"/>
      <c r="AG220" s="71"/>
      <c r="AH220" s="71"/>
      <c r="AI220" s="93"/>
      <c r="AJ220" s="71"/>
      <c r="AK220" s="71"/>
      <c r="AL220" s="71"/>
      <c r="AM220" s="71"/>
      <c r="AN220" s="93"/>
      <c r="AO220" s="71"/>
      <c r="AP220" s="71"/>
      <c r="AQ220" s="71"/>
      <c r="AR220" s="71"/>
      <c r="AS220" s="93"/>
      <c r="AT220" s="71"/>
      <c r="AU220" s="71"/>
      <c r="AV220" s="71"/>
      <c r="AW220" s="71"/>
      <c r="AX220" s="93"/>
      <c r="AY220" s="71"/>
      <c r="AZ220" s="71"/>
      <c r="BA220" s="71"/>
      <c r="BB220" s="71"/>
      <c r="BC220" s="93"/>
      <c r="BD220" s="71"/>
      <c r="BE220" s="71"/>
      <c r="BF220" s="71"/>
      <c r="BG220" s="71"/>
      <c r="BH220" s="93"/>
      <c r="BI220" s="71"/>
      <c r="BJ220" s="71"/>
      <c r="BK220" s="71"/>
      <c r="BL220" s="71"/>
      <c r="BM220" s="93"/>
      <c r="BN220" s="71"/>
      <c r="BO220" s="71"/>
      <c r="BP220" s="71"/>
      <c r="BQ220" s="71"/>
      <c r="BR220" s="93"/>
      <c r="BS220" s="71"/>
      <c r="BT220" s="71"/>
      <c r="BU220" s="71"/>
      <c r="BV220" s="71"/>
      <c r="BW220" s="93"/>
      <c r="BX220" s="71"/>
      <c r="BY220" s="71"/>
      <c r="BZ220" s="71"/>
      <c r="CA220" s="71"/>
      <c r="CB220" s="93"/>
      <c r="CC220" s="71"/>
      <c r="CD220" s="71"/>
      <c r="CE220" s="71"/>
      <c r="CF220" s="71"/>
      <c r="CG220" s="93"/>
      <c r="CH220" s="71"/>
      <c r="CI220" s="71"/>
      <c r="CJ220" s="71"/>
      <c r="CK220" s="71"/>
      <c r="CL220" s="93"/>
      <c r="CM220" s="71"/>
      <c r="CN220" s="71"/>
      <c r="CO220" s="71"/>
      <c r="CP220" s="71"/>
      <c r="CQ220" s="93"/>
      <c r="CR220" s="71"/>
      <c r="CS220" s="71"/>
      <c r="CT220" s="71"/>
      <c r="CU220" s="71"/>
      <c r="CV220" s="93"/>
      <c r="CW220" s="71"/>
      <c r="CX220" s="71"/>
      <c r="CY220" s="71"/>
      <c r="CZ220" s="71"/>
      <c r="DA220" s="93"/>
      <c r="DB220" s="71"/>
      <c r="DC220" s="71"/>
      <c r="DD220" s="71"/>
      <c r="DE220" s="71"/>
      <c r="DF220" s="93"/>
      <c r="DG220" s="71"/>
      <c r="DH220" s="71"/>
      <c r="DI220" s="71"/>
      <c r="DJ220" s="71"/>
      <c r="DK220" s="93"/>
      <c r="DL220" s="71"/>
      <c r="DM220" s="71"/>
      <c r="DN220" s="71"/>
      <c r="DO220" s="71"/>
      <c r="DP220" s="93"/>
      <c r="DQ220" s="71"/>
      <c r="DR220" s="71"/>
      <c r="DS220" s="71"/>
      <c r="DT220" s="71"/>
      <c r="DU220" s="93"/>
      <c r="DV220" s="71"/>
      <c r="DW220" s="71"/>
      <c r="DX220" s="71"/>
      <c r="DY220" s="71"/>
      <c r="DZ220" s="93"/>
      <c r="EA220" s="71"/>
      <c r="EB220" s="71"/>
      <c r="EC220" s="71"/>
      <c r="ED220" s="71"/>
      <c r="EE220" s="93"/>
      <c r="EF220" s="71"/>
      <c r="EG220" s="71"/>
      <c r="EH220" s="71"/>
      <c r="EI220" s="71"/>
      <c r="EJ220" s="93"/>
      <c r="EK220" s="71"/>
      <c r="EL220" s="71"/>
      <c r="EM220" s="71"/>
      <c r="EN220" s="71"/>
      <c r="EO220" s="93"/>
      <c r="EP220" s="71"/>
      <c r="EQ220" s="71"/>
      <c r="ER220" s="71"/>
      <c r="ES220" s="71"/>
      <c r="ET220" s="93"/>
      <c r="EU220" s="71"/>
      <c r="EV220" s="71"/>
      <c r="EW220" s="71"/>
      <c r="EX220" s="71"/>
      <c r="EY220" s="93"/>
      <c r="EZ220" s="71"/>
      <c r="FA220" s="71"/>
      <c r="FB220" s="71"/>
      <c r="FC220" s="71"/>
      <c r="FD220" s="93"/>
      <c r="FE220" s="71"/>
      <c r="FF220" s="71"/>
      <c r="FG220" s="71"/>
      <c r="FH220" s="71"/>
      <c r="FI220" s="93"/>
      <c r="FJ220" s="71"/>
      <c r="FK220" s="71"/>
      <c r="FL220" s="71"/>
      <c r="FM220" s="71"/>
      <c r="FN220" s="93"/>
      <c r="FO220" s="71"/>
      <c r="FP220" s="71"/>
      <c r="FQ220" s="71"/>
      <c r="FR220" s="71"/>
      <c r="FS220" s="93"/>
      <c r="FT220" s="71"/>
      <c r="FU220" s="71"/>
      <c r="FV220" s="71"/>
      <c r="FW220" s="71"/>
      <c r="FX220" s="93"/>
      <c r="FY220" s="71"/>
      <c r="FZ220" s="71"/>
      <c r="GA220" s="71"/>
      <c r="GB220" s="71"/>
      <c r="GC220" s="93"/>
      <c r="GD220" s="71"/>
      <c r="GE220" s="71"/>
      <c r="GF220" s="71"/>
      <c r="GG220" s="71"/>
      <c r="GH220" s="93"/>
      <c r="GI220" s="71"/>
      <c r="GJ220" s="71"/>
      <c r="GK220" s="71"/>
      <c r="GL220" s="71"/>
      <c r="GM220" s="93"/>
      <c r="GN220" s="71"/>
      <c r="GO220" s="71"/>
      <c r="GP220" s="71"/>
      <c r="GQ220" s="71"/>
      <c r="GR220" s="93"/>
      <c r="GS220" s="71"/>
      <c r="GT220" s="71"/>
      <c r="GU220" s="71"/>
      <c r="GV220" s="71"/>
      <c r="GW220" s="93"/>
      <c r="GX220" s="71"/>
      <c r="GY220" s="71"/>
      <c r="GZ220" s="71"/>
      <c r="HA220" s="71"/>
      <c r="HB220" s="93"/>
      <c r="HC220" s="71"/>
      <c r="HD220" s="71"/>
      <c r="HE220" s="71"/>
      <c r="HF220" s="71"/>
      <c r="HG220" s="93"/>
      <c r="HH220" s="71"/>
      <c r="HI220" s="71"/>
      <c r="HJ220" s="71"/>
      <c r="HK220" s="71"/>
      <c r="HL220" s="93"/>
      <c r="HM220" s="71"/>
      <c r="HN220" s="71"/>
      <c r="HO220" s="71"/>
      <c r="HP220" s="71"/>
      <c r="HQ220" s="93"/>
      <c r="HR220" s="71"/>
      <c r="HS220" s="71"/>
      <c r="HT220" s="71"/>
      <c r="HU220" s="71"/>
      <c r="HV220" s="93"/>
      <c r="HW220" s="71"/>
      <c r="HX220" s="71"/>
      <c r="HY220" s="71"/>
      <c r="HZ220" s="71"/>
      <c r="IA220" s="93"/>
      <c r="IB220" s="71"/>
      <c r="IC220" s="71"/>
      <c r="ID220" s="71"/>
      <c r="IE220" s="71"/>
      <c r="IF220" s="93"/>
      <c r="IG220" s="71"/>
      <c r="IH220" s="71"/>
      <c r="II220" s="71"/>
      <c r="IJ220" s="71"/>
      <c r="IK220" s="93"/>
      <c r="IL220" s="71"/>
      <c r="IM220" s="71"/>
      <c r="IN220" s="71"/>
      <c r="IO220" s="71"/>
      <c r="IP220" s="93"/>
      <c r="IQ220" s="71"/>
      <c r="IR220" s="71"/>
      <c r="IS220" s="71"/>
      <c r="IT220" s="71"/>
      <c r="IU220" s="93"/>
      <c r="IV220" s="71"/>
    </row>
    <row r="221" spans="2:256">
      <c r="B221" s="71"/>
      <c r="C221" s="94"/>
      <c r="D221" s="71"/>
      <c r="E221" s="71"/>
      <c r="F221" s="93"/>
      <c r="G221" s="71"/>
      <c r="H221" s="71"/>
      <c r="I221" s="71"/>
      <c r="J221" s="71"/>
      <c r="K221" s="71"/>
      <c r="L221" s="105"/>
      <c r="M221" s="71"/>
      <c r="N221" s="71"/>
      <c r="P221" s="71"/>
      <c r="Q221" s="71"/>
      <c r="R221" s="71"/>
      <c r="S221" s="71"/>
      <c r="T221" s="93"/>
      <c r="U221" s="71"/>
      <c r="V221" s="71"/>
      <c r="W221" s="71"/>
      <c r="X221" s="71"/>
      <c r="Y221" s="93"/>
      <c r="Z221" s="71"/>
      <c r="AA221" s="71"/>
      <c r="AB221" s="71"/>
      <c r="AC221" s="71"/>
      <c r="AD221" s="93"/>
      <c r="AE221" s="71"/>
      <c r="AF221" s="71"/>
      <c r="AG221" s="71"/>
      <c r="AH221" s="71"/>
      <c r="AI221" s="93"/>
      <c r="AJ221" s="71"/>
      <c r="AK221" s="71"/>
      <c r="AL221" s="71"/>
      <c r="AM221" s="71"/>
      <c r="AN221" s="93"/>
      <c r="AO221" s="71"/>
      <c r="AP221" s="71"/>
      <c r="AQ221" s="71"/>
      <c r="AR221" s="71"/>
      <c r="AS221" s="93"/>
      <c r="AT221" s="71"/>
      <c r="AU221" s="71"/>
      <c r="AV221" s="71"/>
      <c r="AW221" s="71"/>
      <c r="AX221" s="93"/>
      <c r="AY221" s="71"/>
      <c r="AZ221" s="71"/>
      <c r="BA221" s="71"/>
      <c r="BB221" s="71"/>
      <c r="BC221" s="93"/>
      <c r="BD221" s="71"/>
      <c r="BE221" s="71"/>
      <c r="BF221" s="71"/>
      <c r="BG221" s="71"/>
      <c r="BH221" s="93"/>
      <c r="BI221" s="71"/>
      <c r="BJ221" s="71"/>
      <c r="BK221" s="71"/>
      <c r="BL221" s="71"/>
      <c r="BM221" s="93"/>
      <c r="BN221" s="71"/>
      <c r="BO221" s="71"/>
      <c r="BP221" s="71"/>
      <c r="BQ221" s="71"/>
      <c r="BR221" s="93"/>
      <c r="BS221" s="71"/>
      <c r="BT221" s="71"/>
      <c r="BU221" s="71"/>
      <c r="BV221" s="71"/>
      <c r="BW221" s="93"/>
      <c r="BX221" s="71"/>
      <c r="BY221" s="71"/>
      <c r="BZ221" s="71"/>
      <c r="CA221" s="71"/>
      <c r="CB221" s="93"/>
      <c r="CC221" s="71"/>
      <c r="CD221" s="71"/>
      <c r="CE221" s="71"/>
      <c r="CF221" s="71"/>
      <c r="CG221" s="93"/>
      <c r="CH221" s="71"/>
      <c r="CI221" s="71"/>
      <c r="CJ221" s="71"/>
      <c r="CK221" s="71"/>
      <c r="CL221" s="93"/>
      <c r="CM221" s="71"/>
      <c r="CN221" s="71"/>
      <c r="CO221" s="71"/>
      <c r="CP221" s="71"/>
      <c r="CQ221" s="93"/>
      <c r="CR221" s="71"/>
      <c r="CS221" s="71"/>
      <c r="CT221" s="71"/>
      <c r="CU221" s="71"/>
      <c r="CV221" s="93"/>
      <c r="CW221" s="71"/>
      <c r="CX221" s="71"/>
      <c r="CY221" s="71"/>
      <c r="CZ221" s="71"/>
      <c r="DA221" s="93"/>
      <c r="DB221" s="71"/>
      <c r="DC221" s="71"/>
      <c r="DD221" s="71"/>
      <c r="DE221" s="71"/>
      <c r="DF221" s="93"/>
      <c r="DG221" s="71"/>
      <c r="DH221" s="71"/>
      <c r="DI221" s="71"/>
      <c r="DJ221" s="71"/>
      <c r="DK221" s="93"/>
      <c r="DL221" s="71"/>
      <c r="DM221" s="71"/>
      <c r="DN221" s="71"/>
      <c r="DO221" s="71"/>
      <c r="DP221" s="93"/>
      <c r="DQ221" s="71"/>
      <c r="DR221" s="71"/>
      <c r="DS221" s="71"/>
      <c r="DT221" s="71"/>
      <c r="DU221" s="93"/>
      <c r="DV221" s="71"/>
      <c r="DW221" s="71"/>
      <c r="DX221" s="71"/>
      <c r="DY221" s="71"/>
      <c r="DZ221" s="93"/>
      <c r="EA221" s="71"/>
      <c r="EB221" s="71"/>
      <c r="EC221" s="71"/>
      <c r="ED221" s="71"/>
      <c r="EE221" s="93"/>
      <c r="EF221" s="71"/>
      <c r="EG221" s="71"/>
      <c r="EH221" s="71"/>
      <c r="EI221" s="71"/>
      <c r="EJ221" s="93"/>
      <c r="EK221" s="71"/>
      <c r="EL221" s="71"/>
      <c r="EM221" s="71"/>
      <c r="EN221" s="71"/>
      <c r="EO221" s="93"/>
      <c r="EP221" s="71"/>
      <c r="EQ221" s="71"/>
      <c r="ER221" s="71"/>
      <c r="ES221" s="71"/>
      <c r="ET221" s="93"/>
      <c r="EU221" s="71"/>
      <c r="EV221" s="71"/>
      <c r="EW221" s="71"/>
      <c r="EX221" s="71"/>
      <c r="EY221" s="93"/>
      <c r="EZ221" s="71"/>
      <c r="FA221" s="71"/>
      <c r="FB221" s="71"/>
      <c r="FC221" s="71"/>
      <c r="FD221" s="93"/>
      <c r="FE221" s="71"/>
      <c r="FF221" s="71"/>
      <c r="FG221" s="71"/>
      <c r="FH221" s="71"/>
      <c r="FI221" s="93"/>
      <c r="FJ221" s="71"/>
      <c r="FK221" s="71"/>
      <c r="FL221" s="71"/>
      <c r="FM221" s="71"/>
      <c r="FN221" s="93"/>
      <c r="FO221" s="71"/>
      <c r="FP221" s="71"/>
      <c r="FQ221" s="71"/>
      <c r="FR221" s="71"/>
      <c r="FS221" s="93"/>
      <c r="FT221" s="71"/>
      <c r="FU221" s="71"/>
      <c r="FV221" s="71"/>
      <c r="FW221" s="71"/>
      <c r="FX221" s="93"/>
      <c r="FY221" s="71"/>
      <c r="FZ221" s="71"/>
      <c r="GA221" s="71"/>
      <c r="GB221" s="71"/>
      <c r="GC221" s="93"/>
      <c r="GD221" s="71"/>
      <c r="GE221" s="71"/>
      <c r="GF221" s="71"/>
      <c r="GG221" s="71"/>
      <c r="GH221" s="93"/>
      <c r="GI221" s="71"/>
      <c r="GJ221" s="71"/>
      <c r="GK221" s="71"/>
      <c r="GL221" s="71"/>
      <c r="GM221" s="93"/>
      <c r="GN221" s="71"/>
      <c r="GO221" s="71"/>
      <c r="GP221" s="71"/>
      <c r="GQ221" s="71"/>
      <c r="GR221" s="93"/>
      <c r="GS221" s="71"/>
      <c r="GT221" s="71"/>
      <c r="GU221" s="71"/>
      <c r="GV221" s="71"/>
      <c r="GW221" s="93"/>
      <c r="GX221" s="71"/>
      <c r="GY221" s="71"/>
      <c r="GZ221" s="71"/>
      <c r="HA221" s="71"/>
      <c r="HB221" s="93"/>
      <c r="HC221" s="71"/>
      <c r="HD221" s="71"/>
      <c r="HE221" s="71"/>
      <c r="HF221" s="71"/>
      <c r="HG221" s="93"/>
      <c r="HH221" s="71"/>
      <c r="HI221" s="71"/>
      <c r="HJ221" s="71"/>
      <c r="HK221" s="71"/>
      <c r="HL221" s="93"/>
      <c r="HM221" s="71"/>
      <c r="HN221" s="71"/>
      <c r="HO221" s="71"/>
      <c r="HP221" s="71"/>
      <c r="HQ221" s="93"/>
      <c r="HR221" s="71"/>
      <c r="HS221" s="71"/>
      <c r="HT221" s="71"/>
      <c r="HU221" s="71"/>
      <c r="HV221" s="93"/>
      <c r="HW221" s="71"/>
      <c r="HX221" s="71"/>
      <c r="HY221" s="71"/>
      <c r="HZ221" s="71"/>
      <c r="IA221" s="93"/>
      <c r="IB221" s="71"/>
      <c r="IC221" s="71"/>
      <c r="ID221" s="71"/>
      <c r="IE221" s="71"/>
      <c r="IF221" s="93"/>
      <c r="IG221" s="71"/>
      <c r="IH221" s="71"/>
      <c r="II221" s="71"/>
      <c r="IJ221" s="71"/>
      <c r="IK221" s="93"/>
      <c r="IL221" s="71"/>
      <c r="IM221" s="71"/>
      <c r="IN221" s="71"/>
      <c r="IO221" s="71"/>
      <c r="IP221" s="93"/>
      <c r="IQ221" s="71"/>
      <c r="IR221" s="71"/>
      <c r="IS221" s="71"/>
      <c r="IT221" s="71"/>
      <c r="IU221" s="93"/>
      <c r="IV221" s="71"/>
    </row>
    <row r="222" spans="2:256">
      <c r="B222" s="71"/>
      <c r="C222" s="94"/>
      <c r="D222" s="71"/>
      <c r="E222" s="71"/>
      <c r="F222" s="93"/>
      <c r="G222" s="71"/>
      <c r="H222" s="71"/>
      <c r="I222" s="71"/>
      <c r="J222" s="71"/>
      <c r="K222" s="71"/>
      <c r="L222" s="105"/>
      <c r="M222" s="71"/>
      <c r="N222" s="71"/>
      <c r="P222" s="71"/>
      <c r="Q222" s="71"/>
      <c r="R222" s="71"/>
      <c r="S222" s="71"/>
      <c r="T222" s="93"/>
      <c r="U222" s="71"/>
      <c r="V222" s="71"/>
      <c r="W222" s="71"/>
      <c r="X222" s="71"/>
      <c r="Y222" s="93"/>
      <c r="Z222" s="71"/>
      <c r="AA222" s="71"/>
      <c r="AB222" s="71"/>
      <c r="AC222" s="71"/>
      <c r="AD222" s="93"/>
      <c r="AE222" s="71"/>
      <c r="AF222" s="71"/>
      <c r="AG222" s="71"/>
      <c r="AH222" s="71"/>
      <c r="AI222" s="93"/>
      <c r="AJ222" s="71"/>
      <c r="AK222" s="71"/>
      <c r="AL222" s="71"/>
      <c r="AM222" s="71"/>
      <c r="AN222" s="93"/>
      <c r="AO222" s="71"/>
      <c r="AP222" s="71"/>
      <c r="AQ222" s="71"/>
      <c r="AR222" s="71"/>
      <c r="AS222" s="93"/>
      <c r="AT222" s="71"/>
      <c r="AU222" s="71"/>
      <c r="AV222" s="71"/>
      <c r="AW222" s="71"/>
      <c r="AX222" s="93"/>
      <c r="AY222" s="71"/>
      <c r="AZ222" s="71"/>
      <c r="BA222" s="71"/>
      <c r="BB222" s="71"/>
      <c r="BC222" s="93"/>
      <c r="BD222" s="71"/>
      <c r="BE222" s="71"/>
      <c r="BF222" s="71"/>
      <c r="BG222" s="71"/>
      <c r="BH222" s="93"/>
      <c r="BI222" s="71"/>
      <c r="BJ222" s="71"/>
      <c r="BK222" s="71"/>
      <c r="BL222" s="71"/>
      <c r="BM222" s="93"/>
      <c r="BN222" s="71"/>
      <c r="BO222" s="71"/>
      <c r="BP222" s="71"/>
      <c r="BQ222" s="71"/>
      <c r="BR222" s="93"/>
      <c r="BS222" s="71"/>
      <c r="BT222" s="71"/>
      <c r="BU222" s="71"/>
      <c r="BV222" s="71"/>
      <c r="BW222" s="93"/>
      <c r="BX222" s="71"/>
      <c r="BY222" s="71"/>
      <c r="BZ222" s="71"/>
      <c r="CA222" s="71"/>
      <c r="CB222" s="93"/>
      <c r="CC222" s="71"/>
      <c r="CD222" s="71"/>
      <c r="CE222" s="71"/>
      <c r="CF222" s="71"/>
      <c r="CG222" s="93"/>
      <c r="CH222" s="71"/>
      <c r="CI222" s="71"/>
      <c r="CJ222" s="71"/>
      <c r="CK222" s="71"/>
      <c r="CL222" s="93"/>
      <c r="CM222" s="71"/>
      <c r="CN222" s="71"/>
      <c r="CO222" s="71"/>
      <c r="CP222" s="71"/>
      <c r="CQ222" s="93"/>
      <c r="CR222" s="71"/>
      <c r="CS222" s="71"/>
      <c r="CT222" s="71"/>
      <c r="CU222" s="71"/>
      <c r="CV222" s="93"/>
      <c r="CW222" s="71"/>
      <c r="CX222" s="71"/>
      <c r="CY222" s="71"/>
      <c r="CZ222" s="71"/>
      <c r="DA222" s="93"/>
      <c r="DB222" s="71"/>
      <c r="DC222" s="71"/>
      <c r="DD222" s="71"/>
      <c r="DE222" s="71"/>
      <c r="DF222" s="93"/>
      <c r="DG222" s="71"/>
      <c r="DH222" s="71"/>
      <c r="DI222" s="71"/>
      <c r="DJ222" s="71"/>
      <c r="DK222" s="93"/>
      <c r="DL222" s="71"/>
      <c r="DM222" s="71"/>
      <c r="DN222" s="71"/>
      <c r="DO222" s="71"/>
      <c r="DP222" s="93"/>
      <c r="DQ222" s="71"/>
      <c r="DR222" s="71"/>
      <c r="DS222" s="71"/>
      <c r="DT222" s="71"/>
      <c r="DU222" s="93"/>
      <c r="DV222" s="71"/>
      <c r="DW222" s="71"/>
      <c r="DX222" s="71"/>
      <c r="DY222" s="71"/>
      <c r="DZ222" s="93"/>
      <c r="EA222" s="71"/>
      <c r="EB222" s="71"/>
      <c r="EC222" s="71"/>
      <c r="ED222" s="71"/>
      <c r="EE222" s="93"/>
      <c r="EF222" s="71"/>
      <c r="EG222" s="71"/>
      <c r="EH222" s="71"/>
      <c r="EI222" s="71"/>
      <c r="EJ222" s="93"/>
      <c r="EK222" s="71"/>
      <c r="EL222" s="71"/>
      <c r="EM222" s="71"/>
      <c r="EN222" s="71"/>
      <c r="EO222" s="93"/>
      <c r="EP222" s="71"/>
      <c r="EQ222" s="71"/>
      <c r="ER222" s="71"/>
      <c r="ES222" s="71"/>
      <c r="ET222" s="93"/>
      <c r="EU222" s="71"/>
      <c r="EV222" s="71"/>
      <c r="EW222" s="71"/>
      <c r="EX222" s="71"/>
      <c r="EY222" s="93"/>
      <c r="EZ222" s="71"/>
      <c r="FA222" s="71"/>
      <c r="FB222" s="71"/>
      <c r="FC222" s="71"/>
      <c r="FD222" s="93"/>
      <c r="FE222" s="71"/>
      <c r="FF222" s="71"/>
      <c r="FG222" s="71"/>
      <c r="FH222" s="71"/>
      <c r="FI222" s="93"/>
      <c r="FJ222" s="71"/>
      <c r="FK222" s="71"/>
      <c r="FL222" s="71"/>
      <c r="FM222" s="71"/>
      <c r="FN222" s="93"/>
      <c r="FO222" s="71"/>
      <c r="FP222" s="71"/>
      <c r="FQ222" s="71"/>
      <c r="FR222" s="71"/>
      <c r="FS222" s="93"/>
      <c r="FT222" s="71"/>
      <c r="FU222" s="71"/>
      <c r="FV222" s="71"/>
      <c r="FW222" s="71"/>
      <c r="FX222" s="93"/>
      <c r="FY222" s="71"/>
      <c r="FZ222" s="71"/>
      <c r="GA222" s="71"/>
      <c r="GB222" s="71"/>
      <c r="GC222" s="93"/>
      <c r="GD222" s="71"/>
      <c r="GE222" s="71"/>
      <c r="GF222" s="71"/>
      <c r="GG222" s="71"/>
      <c r="GH222" s="93"/>
      <c r="GI222" s="71"/>
      <c r="GJ222" s="71"/>
      <c r="GK222" s="71"/>
      <c r="GL222" s="71"/>
      <c r="GM222" s="93"/>
      <c r="GN222" s="71"/>
      <c r="GO222" s="71"/>
      <c r="GP222" s="71"/>
      <c r="GQ222" s="71"/>
      <c r="GR222" s="93"/>
      <c r="GS222" s="71"/>
      <c r="GT222" s="71"/>
      <c r="GU222" s="71"/>
      <c r="GV222" s="71"/>
      <c r="GW222" s="93"/>
      <c r="GX222" s="71"/>
      <c r="GY222" s="71"/>
      <c r="GZ222" s="71"/>
      <c r="HA222" s="71"/>
      <c r="HB222" s="93"/>
      <c r="HC222" s="71"/>
      <c r="HD222" s="71"/>
      <c r="HE222" s="71"/>
      <c r="HF222" s="71"/>
      <c r="HG222" s="93"/>
      <c r="HH222" s="71"/>
      <c r="HI222" s="71"/>
      <c r="HJ222" s="71"/>
      <c r="HK222" s="71"/>
      <c r="HL222" s="93"/>
      <c r="HM222" s="71"/>
      <c r="HN222" s="71"/>
      <c r="HO222" s="71"/>
      <c r="HP222" s="71"/>
      <c r="HQ222" s="93"/>
      <c r="HR222" s="71"/>
      <c r="HS222" s="71"/>
      <c r="HT222" s="71"/>
      <c r="HU222" s="71"/>
      <c r="HV222" s="93"/>
      <c r="HW222" s="71"/>
      <c r="HX222" s="71"/>
      <c r="HY222" s="71"/>
      <c r="HZ222" s="71"/>
      <c r="IA222" s="93"/>
      <c r="IB222" s="71"/>
      <c r="IC222" s="71"/>
      <c r="ID222" s="71"/>
      <c r="IE222" s="71"/>
      <c r="IF222" s="93"/>
      <c r="IG222" s="71"/>
      <c r="IH222" s="71"/>
      <c r="II222" s="71"/>
      <c r="IJ222" s="71"/>
      <c r="IK222" s="93"/>
      <c r="IL222" s="71"/>
      <c r="IM222" s="71"/>
      <c r="IN222" s="71"/>
      <c r="IO222" s="71"/>
      <c r="IP222" s="93"/>
      <c r="IQ222" s="71"/>
      <c r="IR222" s="71"/>
      <c r="IS222" s="71"/>
      <c r="IT222" s="71"/>
      <c r="IU222" s="93"/>
      <c r="IV222" s="71"/>
    </row>
    <row r="223" spans="2:256">
      <c r="B223" s="71"/>
      <c r="C223" s="94"/>
      <c r="D223" s="71"/>
      <c r="E223" s="71"/>
      <c r="F223" s="93"/>
      <c r="G223" s="71"/>
      <c r="H223" s="71"/>
      <c r="I223" s="71"/>
      <c r="J223" s="71"/>
      <c r="K223" s="71"/>
      <c r="L223" s="105"/>
      <c r="M223" s="71"/>
      <c r="N223" s="71"/>
      <c r="P223" s="71"/>
      <c r="Q223" s="71"/>
      <c r="R223" s="71"/>
      <c r="S223" s="71"/>
      <c r="T223" s="93"/>
      <c r="U223" s="71"/>
      <c r="V223" s="71"/>
      <c r="W223" s="71"/>
      <c r="X223" s="71"/>
      <c r="Y223" s="93"/>
      <c r="Z223" s="71"/>
      <c r="AA223" s="71"/>
      <c r="AB223" s="71"/>
      <c r="AC223" s="71"/>
      <c r="AD223" s="93"/>
      <c r="AE223" s="71"/>
      <c r="AF223" s="71"/>
      <c r="AG223" s="71"/>
      <c r="AH223" s="71"/>
      <c r="AI223" s="93"/>
      <c r="AJ223" s="71"/>
      <c r="AK223" s="71"/>
      <c r="AL223" s="71"/>
      <c r="AM223" s="71"/>
      <c r="AN223" s="93"/>
      <c r="AO223" s="71"/>
      <c r="AP223" s="71"/>
      <c r="AQ223" s="71"/>
      <c r="AR223" s="71"/>
      <c r="AS223" s="93"/>
      <c r="AT223" s="71"/>
      <c r="AU223" s="71"/>
      <c r="AV223" s="71"/>
      <c r="AW223" s="71"/>
      <c r="AX223" s="93"/>
      <c r="AY223" s="71"/>
      <c r="AZ223" s="71"/>
      <c r="BA223" s="71"/>
      <c r="BB223" s="71"/>
      <c r="BC223" s="93"/>
      <c r="BD223" s="71"/>
      <c r="BE223" s="71"/>
      <c r="BF223" s="71"/>
      <c r="BG223" s="71"/>
      <c r="BH223" s="93"/>
      <c r="BI223" s="71"/>
      <c r="BJ223" s="71"/>
      <c r="BK223" s="71"/>
      <c r="BL223" s="71"/>
      <c r="BM223" s="93"/>
      <c r="BN223" s="71"/>
      <c r="BO223" s="71"/>
      <c r="BP223" s="71"/>
      <c r="BQ223" s="71"/>
      <c r="BR223" s="93"/>
      <c r="BS223" s="71"/>
      <c r="BT223" s="71"/>
      <c r="BU223" s="71"/>
      <c r="BV223" s="71"/>
      <c r="BW223" s="93"/>
      <c r="BX223" s="71"/>
      <c r="BY223" s="71"/>
      <c r="BZ223" s="71"/>
      <c r="CA223" s="71"/>
      <c r="CB223" s="93"/>
      <c r="CC223" s="71"/>
      <c r="CD223" s="71"/>
      <c r="CE223" s="71"/>
      <c r="CF223" s="71"/>
      <c r="CG223" s="93"/>
      <c r="CH223" s="71"/>
      <c r="CI223" s="71"/>
      <c r="CJ223" s="71"/>
      <c r="CK223" s="71"/>
      <c r="CL223" s="93"/>
      <c r="CM223" s="71"/>
      <c r="CN223" s="71"/>
      <c r="CO223" s="71"/>
      <c r="CP223" s="71"/>
      <c r="CQ223" s="93"/>
      <c r="CR223" s="71"/>
      <c r="CS223" s="71"/>
      <c r="CT223" s="71"/>
      <c r="CU223" s="71"/>
      <c r="CV223" s="93"/>
      <c r="CW223" s="71"/>
      <c r="CX223" s="71"/>
      <c r="CY223" s="71"/>
      <c r="CZ223" s="71"/>
      <c r="DA223" s="93"/>
      <c r="DB223" s="71"/>
      <c r="DC223" s="71"/>
      <c r="DD223" s="71"/>
      <c r="DE223" s="71"/>
      <c r="DF223" s="93"/>
      <c r="DG223" s="71"/>
      <c r="DH223" s="71"/>
      <c r="DI223" s="71"/>
      <c r="DJ223" s="71"/>
      <c r="DK223" s="93"/>
      <c r="DL223" s="71"/>
      <c r="DM223" s="71"/>
      <c r="DN223" s="71"/>
      <c r="DO223" s="71"/>
      <c r="DP223" s="93"/>
      <c r="DQ223" s="71"/>
      <c r="DR223" s="71"/>
      <c r="DS223" s="71"/>
      <c r="DT223" s="71"/>
      <c r="DU223" s="93"/>
      <c r="DV223" s="71"/>
      <c r="DW223" s="71"/>
      <c r="DX223" s="71"/>
      <c r="DY223" s="71"/>
      <c r="DZ223" s="93"/>
      <c r="EA223" s="71"/>
      <c r="EB223" s="71"/>
      <c r="EC223" s="71"/>
      <c r="ED223" s="71"/>
      <c r="EE223" s="93"/>
      <c r="EF223" s="71"/>
      <c r="EG223" s="71"/>
      <c r="EH223" s="71"/>
      <c r="EI223" s="71"/>
      <c r="EJ223" s="93"/>
      <c r="EK223" s="71"/>
      <c r="EL223" s="71"/>
      <c r="EM223" s="71"/>
      <c r="EN223" s="71"/>
      <c r="EO223" s="93"/>
      <c r="EP223" s="71"/>
      <c r="EQ223" s="71"/>
      <c r="ER223" s="71"/>
      <c r="ES223" s="71"/>
      <c r="ET223" s="93"/>
      <c r="EU223" s="71"/>
      <c r="EV223" s="71"/>
      <c r="EW223" s="71"/>
      <c r="EX223" s="71"/>
      <c r="EY223" s="93"/>
      <c r="EZ223" s="71"/>
      <c r="FA223" s="71"/>
      <c r="FB223" s="71"/>
      <c r="FC223" s="71"/>
      <c r="FD223" s="93"/>
      <c r="FE223" s="71"/>
      <c r="FF223" s="71"/>
      <c r="FG223" s="71"/>
      <c r="FH223" s="71"/>
      <c r="FI223" s="93"/>
      <c r="FJ223" s="71"/>
      <c r="FK223" s="71"/>
      <c r="FL223" s="71"/>
      <c r="FM223" s="71"/>
      <c r="FN223" s="93"/>
      <c r="FO223" s="71"/>
      <c r="FP223" s="71"/>
      <c r="FQ223" s="71"/>
      <c r="FR223" s="71"/>
      <c r="FS223" s="93"/>
      <c r="FT223" s="71"/>
      <c r="FU223" s="71"/>
      <c r="FV223" s="71"/>
      <c r="FW223" s="71"/>
      <c r="FX223" s="93"/>
      <c r="FY223" s="71"/>
      <c r="FZ223" s="71"/>
      <c r="GA223" s="71"/>
      <c r="GB223" s="71"/>
      <c r="GC223" s="93"/>
      <c r="GD223" s="71"/>
      <c r="GE223" s="71"/>
      <c r="GF223" s="71"/>
      <c r="GG223" s="71"/>
      <c r="GH223" s="93"/>
      <c r="GI223" s="71"/>
      <c r="GJ223" s="71"/>
      <c r="GK223" s="71"/>
      <c r="GL223" s="71"/>
      <c r="GM223" s="93"/>
      <c r="GN223" s="71"/>
      <c r="GO223" s="71"/>
      <c r="GP223" s="71"/>
      <c r="GQ223" s="71"/>
      <c r="GR223" s="93"/>
      <c r="GS223" s="71"/>
      <c r="GT223" s="71"/>
      <c r="GU223" s="71"/>
      <c r="GV223" s="71"/>
      <c r="GW223" s="93"/>
      <c r="GX223" s="71"/>
      <c r="GY223" s="71"/>
      <c r="GZ223" s="71"/>
      <c r="HA223" s="71"/>
      <c r="HB223" s="93"/>
      <c r="HC223" s="71"/>
      <c r="HD223" s="71"/>
      <c r="HE223" s="71"/>
      <c r="HF223" s="71"/>
      <c r="HG223" s="93"/>
      <c r="HH223" s="71"/>
      <c r="HI223" s="71"/>
      <c r="HJ223" s="71"/>
      <c r="HK223" s="71"/>
      <c r="HL223" s="93"/>
      <c r="HM223" s="71"/>
      <c r="HN223" s="71"/>
      <c r="HO223" s="71"/>
      <c r="HP223" s="71"/>
      <c r="HQ223" s="93"/>
      <c r="HR223" s="71"/>
      <c r="HS223" s="71"/>
      <c r="HT223" s="71"/>
      <c r="HU223" s="71"/>
      <c r="HV223" s="93"/>
      <c r="HW223" s="71"/>
      <c r="HX223" s="71"/>
      <c r="HY223" s="71"/>
      <c r="HZ223" s="71"/>
      <c r="IA223" s="93"/>
      <c r="IB223" s="71"/>
      <c r="IC223" s="71"/>
      <c r="ID223" s="71"/>
      <c r="IE223" s="71"/>
      <c r="IF223" s="93"/>
      <c r="IG223" s="71"/>
      <c r="IH223" s="71"/>
      <c r="II223" s="71"/>
      <c r="IJ223" s="71"/>
      <c r="IK223" s="93"/>
      <c r="IL223" s="71"/>
      <c r="IM223" s="71"/>
      <c r="IN223" s="71"/>
      <c r="IO223" s="71"/>
      <c r="IP223" s="93"/>
      <c r="IQ223" s="71"/>
      <c r="IR223" s="71"/>
      <c r="IS223" s="71"/>
      <c r="IT223" s="71"/>
      <c r="IU223" s="93"/>
      <c r="IV223" s="71"/>
    </row>
    <row r="224" spans="2:256">
      <c r="B224" s="71"/>
      <c r="C224" s="94"/>
      <c r="D224" s="71"/>
      <c r="E224" s="71"/>
      <c r="F224" s="93"/>
      <c r="G224" s="71"/>
      <c r="H224" s="71"/>
      <c r="I224" s="71"/>
      <c r="J224" s="71"/>
      <c r="K224" s="71"/>
      <c r="L224" s="105"/>
      <c r="M224" s="71"/>
      <c r="N224" s="71"/>
      <c r="P224" s="71"/>
      <c r="Q224" s="71"/>
      <c r="R224" s="71"/>
      <c r="S224" s="71"/>
      <c r="T224" s="93"/>
      <c r="U224" s="71"/>
      <c r="V224" s="71"/>
      <c r="W224" s="71"/>
      <c r="X224" s="71"/>
      <c r="Y224" s="93"/>
      <c r="Z224" s="71"/>
      <c r="AA224" s="71"/>
      <c r="AB224" s="71"/>
      <c r="AC224" s="71"/>
      <c r="AD224" s="93"/>
      <c r="AE224" s="71"/>
      <c r="AF224" s="71"/>
      <c r="AG224" s="71"/>
      <c r="AH224" s="71"/>
      <c r="AI224" s="93"/>
      <c r="AJ224" s="71"/>
      <c r="AK224" s="71"/>
      <c r="AL224" s="71"/>
      <c r="AM224" s="71"/>
      <c r="AN224" s="93"/>
      <c r="AO224" s="71"/>
      <c r="AP224" s="71"/>
      <c r="AQ224" s="71"/>
      <c r="AR224" s="71"/>
      <c r="AS224" s="93"/>
      <c r="AT224" s="71"/>
      <c r="AU224" s="71"/>
      <c r="AV224" s="71"/>
      <c r="AW224" s="71"/>
      <c r="AX224" s="93"/>
      <c r="AY224" s="71"/>
      <c r="AZ224" s="71"/>
      <c r="BA224" s="71"/>
      <c r="BB224" s="71"/>
      <c r="BC224" s="93"/>
      <c r="BD224" s="71"/>
      <c r="BE224" s="71"/>
      <c r="BF224" s="71"/>
      <c r="BG224" s="71"/>
      <c r="BH224" s="93"/>
      <c r="BI224" s="71"/>
      <c r="BJ224" s="71"/>
      <c r="BK224" s="71"/>
      <c r="BL224" s="71"/>
      <c r="BM224" s="93"/>
      <c r="BN224" s="71"/>
      <c r="BO224" s="71"/>
      <c r="BP224" s="71"/>
      <c r="BQ224" s="71"/>
      <c r="BR224" s="93"/>
      <c r="BS224" s="71"/>
      <c r="BT224" s="71"/>
      <c r="BU224" s="71"/>
      <c r="BV224" s="71"/>
      <c r="BW224" s="93"/>
      <c r="BX224" s="71"/>
      <c r="BY224" s="71"/>
      <c r="BZ224" s="71"/>
      <c r="CA224" s="71"/>
      <c r="CB224" s="93"/>
      <c r="CC224" s="71"/>
      <c r="CD224" s="71"/>
      <c r="CE224" s="71"/>
      <c r="CF224" s="71"/>
      <c r="CG224" s="93"/>
      <c r="CH224" s="71"/>
      <c r="CI224" s="71"/>
      <c r="CJ224" s="71"/>
      <c r="CK224" s="71"/>
      <c r="CL224" s="93"/>
      <c r="CM224" s="71"/>
      <c r="CN224" s="71"/>
      <c r="CO224" s="71"/>
      <c r="CP224" s="71"/>
      <c r="CQ224" s="93"/>
      <c r="CR224" s="71"/>
      <c r="CS224" s="71"/>
      <c r="CT224" s="71"/>
      <c r="CU224" s="71"/>
      <c r="CV224" s="93"/>
      <c r="CW224" s="71"/>
      <c r="CX224" s="71"/>
      <c r="CY224" s="71"/>
      <c r="CZ224" s="71"/>
      <c r="DA224" s="93"/>
      <c r="DB224" s="71"/>
      <c r="DC224" s="71"/>
      <c r="DD224" s="71"/>
      <c r="DE224" s="71"/>
      <c r="DF224" s="93"/>
      <c r="DG224" s="71"/>
      <c r="DH224" s="71"/>
      <c r="DI224" s="71"/>
      <c r="DJ224" s="71"/>
      <c r="DK224" s="93"/>
      <c r="DL224" s="71"/>
      <c r="DM224" s="71"/>
      <c r="DN224" s="71"/>
      <c r="DO224" s="71"/>
      <c r="DP224" s="93"/>
      <c r="DQ224" s="71"/>
      <c r="DR224" s="71"/>
      <c r="DS224" s="71"/>
      <c r="DT224" s="71"/>
      <c r="DU224" s="93"/>
      <c r="DV224" s="71"/>
      <c r="DW224" s="71"/>
      <c r="DX224" s="71"/>
      <c r="DY224" s="71"/>
      <c r="DZ224" s="93"/>
      <c r="EA224" s="71"/>
      <c r="EB224" s="71"/>
      <c r="EC224" s="71"/>
      <c r="ED224" s="71"/>
      <c r="EE224" s="93"/>
      <c r="EF224" s="71"/>
      <c r="EG224" s="71"/>
      <c r="EH224" s="71"/>
      <c r="EI224" s="71"/>
      <c r="EJ224" s="93"/>
      <c r="EK224" s="71"/>
      <c r="EL224" s="71"/>
      <c r="EM224" s="71"/>
      <c r="EN224" s="71"/>
      <c r="EO224" s="93"/>
      <c r="EP224" s="71"/>
      <c r="EQ224" s="71"/>
      <c r="ER224" s="71"/>
      <c r="ES224" s="71"/>
      <c r="ET224" s="93"/>
      <c r="EU224" s="71"/>
      <c r="EV224" s="71"/>
      <c r="EW224" s="71"/>
      <c r="EX224" s="71"/>
      <c r="EY224" s="93"/>
      <c r="EZ224" s="71"/>
      <c r="FA224" s="71"/>
      <c r="FB224" s="71"/>
      <c r="FC224" s="71"/>
      <c r="FD224" s="93"/>
      <c r="FE224" s="71"/>
      <c r="FF224" s="71"/>
      <c r="FG224" s="71"/>
      <c r="FH224" s="71"/>
      <c r="FI224" s="93"/>
      <c r="FJ224" s="71"/>
      <c r="FK224" s="71"/>
      <c r="FL224" s="71"/>
      <c r="FM224" s="71"/>
      <c r="FN224" s="93"/>
      <c r="FO224" s="71"/>
      <c r="FP224" s="71"/>
      <c r="FQ224" s="71"/>
      <c r="FR224" s="71"/>
      <c r="FS224" s="93"/>
      <c r="FT224" s="71"/>
      <c r="FU224" s="71"/>
      <c r="FV224" s="71"/>
      <c r="FW224" s="71"/>
      <c r="FX224" s="93"/>
      <c r="FY224" s="71"/>
      <c r="FZ224" s="71"/>
      <c r="GA224" s="71"/>
      <c r="GB224" s="71"/>
      <c r="GC224" s="93"/>
      <c r="GD224" s="71"/>
      <c r="GE224" s="71"/>
      <c r="GF224" s="71"/>
      <c r="GG224" s="71"/>
      <c r="GH224" s="93"/>
      <c r="GI224" s="71"/>
      <c r="GJ224" s="71"/>
      <c r="GK224" s="71"/>
      <c r="GL224" s="71"/>
      <c r="GM224" s="93"/>
      <c r="GN224" s="71"/>
      <c r="GO224" s="71"/>
      <c r="GP224" s="71"/>
      <c r="GQ224" s="71"/>
      <c r="GR224" s="93"/>
      <c r="GS224" s="71"/>
      <c r="GT224" s="71"/>
      <c r="GU224" s="71"/>
      <c r="GV224" s="71"/>
      <c r="GW224" s="93"/>
      <c r="GX224" s="71"/>
      <c r="GY224" s="71"/>
      <c r="GZ224" s="71"/>
      <c r="HA224" s="71"/>
      <c r="HB224" s="93"/>
      <c r="HC224" s="71"/>
      <c r="HD224" s="71"/>
      <c r="HE224" s="71"/>
      <c r="HF224" s="71"/>
      <c r="HG224" s="93"/>
      <c r="HH224" s="71"/>
      <c r="HI224" s="71"/>
      <c r="HJ224" s="71"/>
      <c r="HK224" s="71"/>
      <c r="HL224" s="93"/>
      <c r="HM224" s="71"/>
      <c r="HN224" s="71"/>
      <c r="HO224" s="71"/>
      <c r="HP224" s="71"/>
      <c r="HQ224" s="93"/>
      <c r="HR224" s="71"/>
      <c r="HS224" s="71"/>
      <c r="HT224" s="71"/>
      <c r="HU224" s="71"/>
      <c r="HV224" s="93"/>
      <c r="HW224" s="71"/>
      <c r="HX224" s="71"/>
      <c r="HY224" s="71"/>
      <c r="HZ224" s="71"/>
      <c r="IA224" s="93"/>
      <c r="IB224" s="71"/>
      <c r="IC224" s="71"/>
      <c r="ID224" s="71"/>
      <c r="IE224" s="71"/>
      <c r="IF224" s="93"/>
      <c r="IG224" s="71"/>
      <c r="IH224" s="71"/>
      <c r="II224" s="71"/>
      <c r="IJ224" s="71"/>
      <c r="IK224" s="93"/>
      <c r="IL224" s="71"/>
      <c r="IM224" s="71"/>
      <c r="IN224" s="71"/>
      <c r="IO224" s="71"/>
      <c r="IP224" s="93"/>
      <c r="IQ224" s="71"/>
      <c r="IR224" s="71"/>
      <c r="IS224" s="71"/>
      <c r="IT224" s="71"/>
      <c r="IU224" s="93"/>
      <c r="IV224" s="71"/>
    </row>
    <row r="225" spans="2:256">
      <c r="B225" s="71"/>
      <c r="C225" s="94"/>
      <c r="D225" s="71"/>
      <c r="E225" s="71"/>
      <c r="F225" s="93"/>
      <c r="G225" s="71"/>
      <c r="H225" s="71"/>
      <c r="I225" s="71"/>
      <c r="J225" s="71"/>
      <c r="K225" s="71"/>
      <c r="L225" s="105"/>
      <c r="M225" s="71"/>
      <c r="N225" s="71"/>
      <c r="P225" s="71"/>
      <c r="Q225" s="71"/>
      <c r="R225" s="71"/>
      <c r="S225" s="71"/>
      <c r="T225" s="93"/>
      <c r="U225" s="71"/>
      <c r="V225" s="71"/>
      <c r="W225" s="71"/>
      <c r="X225" s="71"/>
      <c r="Y225" s="93"/>
      <c r="Z225" s="71"/>
      <c r="AA225" s="71"/>
      <c r="AB225" s="71"/>
      <c r="AC225" s="71"/>
      <c r="AD225" s="93"/>
      <c r="AE225" s="71"/>
      <c r="AF225" s="71"/>
      <c r="AG225" s="71"/>
      <c r="AH225" s="71"/>
      <c r="AI225" s="93"/>
      <c r="AJ225" s="71"/>
      <c r="AK225" s="71"/>
      <c r="AL225" s="71"/>
      <c r="AM225" s="71"/>
      <c r="AN225" s="93"/>
      <c r="AO225" s="71"/>
      <c r="AP225" s="71"/>
      <c r="AQ225" s="71"/>
      <c r="AR225" s="71"/>
      <c r="AS225" s="93"/>
      <c r="AT225" s="71"/>
      <c r="AU225" s="71"/>
      <c r="AV225" s="71"/>
      <c r="AW225" s="71"/>
      <c r="AX225" s="93"/>
      <c r="AY225" s="71"/>
      <c r="AZ225" s="71"/>
      <c r="BA225" s="71"/>
      <c r="BB225" s="71"/>
      <c r="BC225" s="93"/>
      <c r="BD225" s="71"/>
      <c r="BE225" s="71"/>
      <c r="BF225" s="71"/>
      <c r="BG225" s="71"/>
      <c r="BH225" s="93"/>
      <c r="BI225" s="71"/>
      <c r="BJ225" s="71"/>
      <c r="BK225" s="71"/>
      <c r="BL225" s="71"/>
      <c r="BM225" s="93"/>
      <c r="BN225" s="71"/>
      <c r="BO225" s="71"/>
      <c r="BP225" s="71"/>
      <c r="BQ225" s="71"/>
      <c r="BR225" s="93"/>
      <c r="BS225" s="71"/>
      <c r="BT225" s="71"/>
      <c r="BU225" s="71"/>
      <c r="BV225" s="71"/>
      <c r="BW225" s="93"/>
      <c r="BX225" s="71"/>
      <c r="BY225" s="71"/>
      <c r="BZ225" s="71"/>
      <c r="CA225" s="71"/>
      <c r="CB225" s="93"/>
      <c r="CC225" s="71"/>
      <c r="CD225" s="71"/>
      <c r="CE225" s="71"/>
      <c r="CF225" s="71"/>
      <c r="CG225" s="93"/>
      <c r="CH225" s="71"/>
      <c r="CI225" s="71"/>
      <c r="CJ225" s="71"/>
      <c r="CK225" s="71"/>
      <c r="CL225" s="93"/>
      <c r="CM225" s="71"/>
      <c r="CN225" s="71"/>
      <c r="CO225" s="71"/>
      <c r="CP225" s="71"/>
      <c r="CQ225" s="93"/>
      <c r="CR225" s="71"/>
      <c r="CS225" s="71"/>
      <c r="CT225" s="71"/>
      <c r="CU225" s="71"/>
      <c r="CV225" s="93"/>
      <c r="CW225" s="71"/>
      <c r="CX225" s="71"/>
      <c r="CY225" s="71"/>
      <c r="CZ225" s="71"/>
      <c r="DA225" s="93"/>
      <c r="DB225" s="71"/>
      <c r="DC225" s="71"/>
      <c r="DD225" s="71"/>
      <c r="DE225" s="71"/>
      <c r="DF225" s="93"/>
      <c r="DG225" s="71"/>
      <c r="DH225" s="71"/>
      <c r="DI225" s="71"/>
      <c r="DJ225" s="71"/>
      <c r="DK225" s="93"/>
      <c r="DL225" s="71"/>
      <c r="DM225" s="71"/>
      <c r="DN225" s="71"/>
      <c r="DO225" s="71"/>
      <c r="DP225" s="93"/>
      <c r="DQ225" s="71"/>
      <c r="DR225" s="71"/>
      <c r="DS225" s="71"/>
      <c r="DT225" s="71"/>
      <c r="DU225" s="93"/>
      <c r="DV225" s="71"/>
      <c r="DW225" s="71"/>
      <c r="DX225" s="71"/>
      <c r="DY225" s="71"/>
      <c r="DZ225" s="93"/>
      <c r="EA225" s="71"/>
      <c r="EB225" s="71"/>
      <c r="EC225" s="71"/>
      <c r="ED225" s="71"/>
      <c r="EE225" s="93"/>
      <c r="EF225" s="71"/>
      <c r="EG225" s="71"/>
      <c r="EH225" s="71"/>
      <c r="EI225" s="71"/>
      <c r="EJ225" s="93"/>
      <c r="EK225" s="71"/>
      <c r="EL225" s="71"/>
      <c r="EM225" s="71"/>
      <c r="EN225" s="71"/>
      <c r="EO225" s="93"/>
      <c r="EP225" s="71"/>
      <c r="EQ225" s="71"/>
      <c r="ER225" s="71"/>
      <c r="ES225" s="71"/>
      <c r="ET225" s="93"/>
      <c r="EU225" s="71"/>
      <c r="EV225" s="71"/>
      <c r="EW225" s="71"/>
      <c r="EX225" s="71"/>
      <c r="EY225" s="93"/>
      <c r="EZ225" s="71"/>
      <c r="FA225" s="71"/>
      <c r="FB225" s="71"/>
      <c r="FC225" s="71"/>
      <c r="FD225" s="93"/>
      <c r="FE225" s="71"/>
      <c r="FF225" s="71"/>
      <c r="FG225" s="71"/>
      <c r="FH225" s="71"/>
      <c r="FI225" s="93"/>
      <c r="FJ225" s="71"/>
      <c r="FK225" s="71"/>
      <c r="FL225" s="71"/>
      <c r="FM225" s="71"/>
      <c r="FN225" s="93"/>
      <c r="FO225" s="71"/>
      <c r="FP225" s="71"/>
      <c r="FQ225" s="71"/>
      <c r="FR225" s="71"/>
      <c r="FS225" s="93"/>
      <c r="FT225" s="71"/>
      <c r="FU225" s="71"/>
      <c r="FV225" s="71"/>
      <c r="FW225" s="71"/>
      <c r="FX225" s="93"/>
      <c r="FY225" s="71"/>
      <c r="FZ225" s="71"/>
      <c r="GA225" s="71"/>
      <c r="GB225" s="71"/>
      <c r="GC225" s="93"/>
      <c r="GD225" s="71"/>
      <c r="GE225" s="71"/>
      <c r="GF225" s="71"/>
      <c r="GG225" s="71"/>
      <c r="GH225" s="93"/>
      <c r="GI225" s="71"/>
      <c r="GJ225" s="71"/>
      <c r="GK225" s="71"/>
      <c r="GL225" s="71"/>
      <c r="GM225" s="93"/>
      <c r="GN225" s="71"/>
      <c r="GO225" s="71"/>
      <c r="GP225" s="71"/>
      <c r="GQ225" s="71"/>
      <c r="GR225" s="93"/>
      <c r="GS225" s="71"/>
      <c r="GT225" s="71"/>
      <c r="GU225" s="71"/>
      <c r="GV225" s="71"/>
      <c r="GW225" s="93"/>
      <c r="GX225" s="71"/>
      <c r="GY225" s="71"/>
      <c r="GZ225" s="71"/>
      <c r="HA225" s="71"/>
      <c r="HB225" s="93"/>
      <c r="HC225" s="71"/>
      <c r="HD225" s="71"/>
      <c r="HE225" s="71"/>
      <c r="HF225" s="71"/>
      <c r="HG225" s="93"/>
      <c r="HH225" s="71"/>
      <c r="HI225" s="71"/>
      <c r="HJ225" s="71"/>
      <c r="HK225" s="71"/>
      <c r="HL225" s="93"/>
      <c r="HM225" s="71"/>
      <c r="HN225" s="71"/>
      <c r="HO225" s="71"/>
      <c r="HP225" s="71"/>
      <c r="HQ225" s="93"/>
      <c r="HR225" s="71"/>
      <c r="HS225" s="71"/>
      <c r="HT225" s="71"/>
      <c r="HU225" s="71"/>
      <c r="HV225" s="93"/>
      <c r="HW225" s="71"/>
      <c r="HX225" s="71"/>
      <c r="HY225" s="71"/>
      <c r="HZ225" s="71"/>
      <c r="IA225" s="93"/>
      <c r="IB225" s="71"/>
      <c r="IC225" s="71"/>
      <c r="ID225" s="71"/>
      <c r="IE225" s="71"/>
      <c r="IF225" s="93"/>
      <c r="IG225" s="71"/>
      <c r="IH225" s="71"/>
      <c r="II225" s="71"/>
      <c r="IJ225" s="71"/>
      <c r="IK225" s="93"/>
      <c r="IL225" s="71"/>
      <c r="IM225" s="71"/>
      <c r="IN225" s="71"/>
      <c r="IO225" s="71"/>
      <c r="IP225" s="93"/>
      <c r="IQ225" s="71"/>
      <c r="IR225" s="71"/>
      <c r="IS225" s="71"/>
      <c r="IT225" s="71"/>
      <c r="IU225" s="93"/>
      <c r="IV225" s="71"/>
    </row>
    <row r="226" spans="2:256">
      <c r="B226" s="71"/>
      <c r="C226" s="94"/>
      <c r="D226" s="71"/>
      <c r="E226" s="71"/>
      <c r="F226" s="93"/>
      <c r="G226" s="71"/>
      <c r="H226" s="71"/>
      <c r="I226" s="71"/>
      <c r="J226" s="71"/>
      <c r="K226" s="71"/>
      <c r="L226" s="105"/>
      <c r="M226" s="71"/>
      <c r="N226" s="71"/>
      <c r="P226" s="71"/>
      <c r="Q226" s="71"/>
      <c r="R226" s="71"/>
      <c r="S226" s="71"/>
      <c r="T226" s="93"/>
      <c r="U226" s="71"/>
      <c r="V226" s="71"/>
      <c r="W226" s="71"/>
      <c r="X226" s="71"/>
      <c r="Y226" s="93"/>
      <c r="Z226" s="71"/>
      <c r="AA226" s="71"/>
      <c r="AB226" s="71"/>
      <c r="AC226" s="71"/>
      <c r="AD226" s="93"/>
      <c r="AE226" s="71"/>
      <c r="AF226" s="71"/>
      <c r="AG226" s="71"/>
      <c r="AH226" s="71"/>
      <c r="AI226" s="93"/>
      <c r="AJ226" s="71"/>
      <c r="AK226" s="71"/>
      <c r="AL226" s="71"/>
      <c r="AM226" s="71"/>
      <c r="AN226" s="93"/>
      <c r="AO226" s="71"/>
      <c r="AP226" s="71"/>
      <c r="AQ226" s="71"/>
      <c r="AR226" s="71"/>
      <c r="AS226" s="93"/>
      <c r="AT226" s="71"/>
      <c r="AU226" s="71"/>
      <c r="AV226" s="71"/>
      <c r="AW226" s="71"/>
      <c r="AX226" s="93"/>
      <c r="AY226" s="71"/>
      <c r="AZ226" s="71"/>
      <c r="BA226" s="71"/>
      <c r="BB226" s="71"/>
      <c r="BC226" s="93"/>
      <c r="BD226" s="71"/>
      <c r="BE226" s="71"/>
      <c r="BF226" s="71"/>
      <c r="BG226" s="71"/>
      <c r="BH226" s="93"/>
      <c r="BI226" s="71"/>
      <c r="BJ226" s="71"/>
      <c r="BK226" s="71"/>
      <c r="BL226" s="71"/>
      <c r="BM226" s="93"/>
      <c r="BN226" s="71"/>
      <c r="BO226" s="71"/>
      <c r="BP226" s="71"/>
      <c r="BQ226" s="71"/>
      <c r="BR226" s="93"/>
      <c r="BS226" s="71"/>
      <c r="BT226" s="71"/>
      <c r="BU226" s="71"/>
      <c r="BV226" s="71"/>
      <c r="BW226" s="93"/>
      <c r="BX226" s="71"/>
      <c r="BY226" s="71"/>
      <c r="BZ226" s="71"/>
      <c r="CA226" s="71"/>
      <c r="CB226" s="93"/>
      <c r="CC226" s="71"/>
      <c r="CD226" s="71"/>
      <c r="CE226" s="71"/>
      <c r="CF226" s="71"/>
      <c r="CG226" s="93"/>
      <c r="CH226" s="71"/>
      <c r="CI226" s="71"/>
      <c r="CJ226" s="71"/>
      <c r="CK226" s="71"/>
      <c r="CL226" s="93"/>
      <c r="CM226" s="71"/>
      <c r="CN226" s="71"/>
      <c r="CO226" s="71"/>
      <c r="CP226" s="71"/>
      <c r="CQ226" s="93"/>
      <c r="CR226" s="71"/>
      <c r="CS226" s="71"/>
      <c r="CT226" s="71"/>
      <c r="CU226" s="71"/>
      <c r="CV226" s="93"/>
      <c r="CW226" s="71"/>
      <c r="CX226" s="71"/>
      <c r="CY226" s="71"/>
      <c r="CZ226" s="71"/>
      <c r="DA226" s="93"/>
      <c r="DB226" s="71"/>
      <c r="DC226" s="71"/>
      <c r="DD226" s="71"/>
      <c r="DE226" s="71"/>
      <c r="DF226" s="93"/>
      <c r="DG226" s="71"/>
      <c r="DH226" s="71"/>
      <c r="DI226" s="71"/>
      <c r="DJ226" s="71"/>
      <c r="DK226" s="93"/>
      <c r="DL226" s="71"/>
      <c r="DM226" s="71"/>
      <c r="DN226" s="71"/>
      <c r="DO226" s="71"/>
      <c r="DP226" s="93"/>
      <c r="DQ226" s="71"/>
      <c r="DR226" s="71"/>
      <c r="DS226" s="71"/>
      <c r="DT226" s="71"/>
      <c r="DU226" s="93"/>
      <c r="DV226" s="71"/>
      <c r="DW226" s="71"/>
      <c r="DX226" s="71"/>
      <c r="DY226" s="71"/>
      <c r="DZ226" s="93"/>
      <c r="EA226" s="71"/>
      <c r="EB226" s="71"/>
      <c r="EC226" s="71"/>
      <c r="ED226" s="71"/>
      <c r="EE226" s="93"/>
      <c r="EF226" s="71"/>
      <c r="EG226" s="71"/>
      <c r="EH226" s="71"/>
      <c r="EI226" s="71"/>
      <c r="EJ226" s="93"/>
      <c r="EK226" s="71"/>
      <c r="EL226" s="71"/>
      <c r="EM226" s="71"/>
      <c r="EN226" s="71"/>
      <c r="EO226" s="93"/>
      <c r="EP226" s="71"/>
      <c r="EQ226" s="71"/>
      <c r="ER226" s="71"/>
      <c r="ES226" s="71"/>
      <c r="ET226" s="93"/>
      <c r="EU226" s="71"/>
      <c r="EV226" s="71"/>
      <c r="EW226" s="71"/>
      <c r="EX226" s="71"/>
      <c r="EY226" s="93"/>
      <c r="EZ226" s="71"/>
      <c r="FA226" s="71"/>
      <c r="FB226" s="71"/>
      <c r="FC226" s="71"/>
      <c r="FD226" s="93"/>
      <c r="FE226" s="71"/>
      <c r="FF226" s="71"/>
      <c r="FG226" s="71"/>
      <c r="FH226" s="71"/>
      <c r="FI226" s="93"/>
      <c r="FJ226" s="71"/>
      <c r="FK226" s="71"/>
      <c r="FL226" s="71"/>
      <c r="FM226" s="71"/>
      <c r="FN226" s="93"/>
      <c r="FO226" s="71"/>
      <c r="FP226" s="71"/>
      <c r="FQ226" s="71"/>
      <c r="FR226" s="71"/>
      <c r="FS226" s="93"/>
      <c r="FT226" s="71"/>
      <c r="FU226" s="71"/>
      <c r="FV226" s="71"/>
      <c r="FW226" s="71"/>
      <c r="FX226" s="93"/>
      <c r="FY226" s="71"/>
      <c r="FZ226" s="71"/>
      <c r="GA226" s="71"/>
      <c r="GB226" s="71"/>
      <c r="GC226" s="93"/>
      <c r="GD226" s="71"/>
      <c r="GE226" s="71"/>
      <c r="GF226" s="71"/>
      <c r="GG226" s="71"/>
      <c r="GH226" s="93"/>
      <c r="GI226" s="71"/>
      <c r="GJ226" s="71"/>
      <c r="GK226" s="71"/>
      <c r="GL226" s="71"/>
      <c r="GM226" s="93"/>
      <c r="GN226" s="71"/>
      <c r="GO226" s="71"/>
      <c r="GP226" s="71"/>
      <c r="GQ226" s="71"/>
      <c r="GR226" s="93"/>
      <c r="GS226" s="71"/>
      <c r="GT226" s="71"/>
      <c r="GU226" s="71"/>
      <c r="GV226" s="71"/>
      <c r="GW226" s="93"/>
      <c r="GX226" s="71"/>
      <c r="GY226" s="71"/>
      <c r="GZ226" s="71"/>
      <c r="HA226" s="71"/>
      <c r="HB226" s="93"/>
      <c r="HC226" s="71"/>
      <c r="HD226" s="71"/>
      <c r="HE226" s="71"/>
      <c r="HF226" s="71"/>
      <c r="HG226" s="93"/>
      <c r="HH226" s="71"/>
      <c r="HI226" s="71"/>
      <c r="HJ226" s="71"/>
      <c r="HK226" s="71"/>
      <c r="HL226" s="93"/>
      <c r="HM226" s="71"/>
      <c r="HN226" s="71"/>
      <c r="HO226" s="71"/>
      <c r="HP226" s="71"/>
      <c r="HQ226" s="93"/>
      <c r="HR226" s="71"/>
      <c r="HS226" s="71"/>
      <c r="HT226" s="71"/>
      <c r="HU226" s="71"/>
      <c r="HV226" s="93"/>
      <c r="HW226" s="71"/>
      <c r="HX226" s="71"/>
      <c r="HY226" s="71"/>
      <c r="HZ226" s="71"/>
      <c r="IA226" s="93"/>
      <c r="IB226" s="71"/>
      <c r="IC226" s="71"/>
      <c r="ID226" s="71"/>
      <c r="IE226" s="71"/>
      <c r="IF226" s="93"/>
      <c r="IG226" s="71"/>
      <c r="IH226" s="71"/>
      <c r="II226" s="71"/>
      <c r="IJ226" s="71"/>
      <c r="IK226" s="93"/>
      <c r="IL226" s="71"/>
      <c r="IM226" s="71"/>
      <c r="IN226" s="71"/>
      <c r="IO226" s="71"/>
      <c r="IP226" s="93"/>
      <c r="IQ226" s="71"/>
      <c r="IR226" s="71"/>
      <c r="IS226" s="71"/>
      <c r="IT226" s="71"/>
      <c r="IU226" s="93"/>
      <c r="IV226" s="71"/>
    </row>
    <row r="227" spans="2:256">
      <c r="B227" s="71"/>
      <c r="C227" s="94"/>
      <c r="D227" s="71"/>
      <c r="E227" s="71"/>
      <c r="F227" s="93"/>
      <c r="G227" s="71"/>
      <c r="H227" s="71"/>
      <c r="I227" s="71"/>
      <c r="J227" s="71"/>
      <c r="K227" s="71"/>
      <c r="L227" s="105"/>
      <c r="M227" s="71"/>
      <c r="N227" s="71"/>
      <c r="P227" s="71"/>
      <c r="Q227" s="71"/>
      <c r="R227" s="71"/>
      <c r="S227" s="71"/>
      <c r="T227" s="93"/>
      <c r="U227" s="71"/>
      <c r="V227" s="71"/>
      <c r="W227" s="71"/>
      <c r="X227" s="71"/>
      <c r="Y227" s="93"/>
      <c r="Z227" s="71"/>
      <c r="AA227" s="71"/>
      <c r="AB227" s="71"/>
      <c r="AC227" s="71"/>
      <c r="AD227" s="93"/>
      <c r="AE227" s="71"/>
      <c r="AF227" s="71"/>
      <c r="AG227" s="71"/>
      <c r="AH227" s="71"/>
      <c r="AI227" s="93"/>
      <c r="AJ227" s="71"/>
      <c r="AK227" s="71"/>
      <c r="AL227" s="71"/>
      <c r="AM227" s="71"/>
      <c r="AN227" s="93"/>
      <c r="AO227" s="71"/>
      <c r="AP227" s="71"/>
      <c r="AQ227" s="71"/>
      <c r="AR227" s="71"/>
      <c r="AS227" s="93"/>
      <c r="AT227" s="71"/>
      <c r="AU227" s="71"/>
      <c r="AV227" s="71"/>
      <c r="AW227" s="71"/>
      <c r="AX227" s="93"/>
      <c r="AY227" s="71"/>
      <c r="AZ227" s="71"/>
      <c r="BA227" s="71"/>
      <c r="BB227" s="71"/>
      <c r="BC227" s="93"/>
      <c r="BD227" s="71"/>
      <c r="BE227" s="71"/>
      <c r="BF227" s="71"/>
      <c r="BG227" s="71"/>
      <c r="BH227" s="93"/>
      <c r="BI227" s="71"/>
      <c r="BJ227" s="71"/>
      <c r="BK227" s="71"/>
      <c r="BL227" s="71"/>
      <c r="BM227" s="93"/>
      <c r="BN227" s="71"/>
      <c r="BO227" s="71"/>
      <c r="BP227" s="71"/>
      <c r="BQ227" s="71"/>
      <c r="BR227" s="93"/>
      <c r="BS227" s="71"/>
      <c r="BT227" s="71"/>
      <c r="BU227" s="71"/>
      <c r="BV227" s="71"/>
      <c r="BW227" s="93"/>
      <c r="BX227" s="71"/>
      <c r="BY227" s="71"/>
      <c r="BZ227" s="71"/>
      <c r="CA227" s="71"/>
      <c r="CB227" s="93"/>
      <c r="CC227" s="71"/>
      <c r="CD227" s="71"/>
      <c r="CE227" s="71"/>
      <c r="CF227" s="71"/>
      <c r="CG227" s="93"/>
      <c r="CH227" s="71"/>
      <c r="CI227" s="71"/>
      <c r="CJ227" s="71"/>
      <c r="CK227" s="71"/>
      <c r="CL227" s="93"/>
      <c r="CM227" s="71"/>
      <c r="CN227" s="71"/>
      <c r="CO227" s="71"/>
      <c r="CP227" s="71"/>
      <c r="CQ227" s="93"/>
      <c r="CR227" s="71"/>
      <c r="CS227" s="71"/>
      <c r="CT227" s="71"/>
      <c r="CU227" s="71"/>
      <c r="CV227" s="93"/>
      <c r="CW227" s="71"/>
      <c r="CX227" s="71"/>
      <c r="CY227" s="71"/>
      <c r="CZ227" s="71"/>
      <c r="DA227" s="93"/>
      <c r="DB227" s="71"/>
      <c r="DC227" s="71"/>
      <c r="DD227" s="71"/>
      <c r="DE227" s="71"/>
      <c r="DF227" s="93"/>
      <c r="DG227" s="71"/>
      <c r="DH227" s="71"/>
      <c r="DI227" s="71"/>
      <c r="DJ227" s="71"/>
      <c r="DK227" s="93"/>
      <c r="DL227" s="71"/>
      <c r="DM227" s="71"/>
      <c r="DN227" s="71"/>
      <c r="DO227" s="71"/>
      <c r="DP227" s="93"/>
      <c r="DQ227" s="71"/>
      <c r="DR227" s="71"/>
      <c r="DS227" s="71"/>
      <c r="DT227" s="71"/>
      <c r="DU227" s="93"/>
      <c r="DV227" s="71"/>
      <c r="DW227" s="71"/>
      <c r="DX227" s="71"/>
      <c r="DY227" s="71"/>
      <c r="DZ227" s="93"/>
      <c r="EA227" s="71"/>
      <c r="EB227" s="71"/>
      <c r="EC227" s="71"/>
      <c r="ED227" s="71"/>
      <c r="EE227" s="93"/>
      <c r="EF227" s="71"/>
      <c r="EG227" s="71"/>
      <c r="EH227" s="71"/>
      <c r="EI227" s="71"/>
      <c r="EJ227" s="93"/>
      <c r="EK227" s="71"/>
      <c r="EL227" s="71"/>
      <c r="EM227" s="71"/>
      <c r="EN227" s="71"/>
      <c r="EO227" s="93"/>
      <c r="EP227" s="71"/>
      <c r="EQ227" s="71"/>
      <c r="ER227" s="71"/>
      <c r="ES227" s="71"/>
      <c r="ET227" s="93"/>
      <c r="EU227" s="71"/>
      <c r="EV227" s="71"/>
      <c r="EW227" s="71"/>
      <c r="EX227" s="71"/>
      <c r="EY227" s="93"/>
      <c r="EZ227" s="71"/>
      <c r="FA227" s="71"/>
      <c r="FB227" s="71"/>
      <c r="FC227" s="71"/>
      <c r="FD227" s="93"/>
      <c r="FE227" s="71"/>
      <c r="FF227" s="71"/>
      <c r="FG227" s="71"/>
      <c r="FH227" s="71"/>
      <c r="FI227" s="93"/>
      <c r="FJ227" s="71"/>
      <c r="FK227" s="71"/>
      <c r="FL227" s="71"/>
      <c r="FM227" s="71"/>
      <c r="FN227" s="93"/>
      <c r="FO227" s="71"/>
      <c r="FP227" s="71"/>
      <c r="FQ227" s="71"/>
      <c r="FR227" s="71"/>
      <c r="FS227" s="93"/>
      <c r="FT227" s="71"/>
      <c r="FU227" s="71"/>
      <c r="FV227" s="71"/>
      <c r="FW227" s="71"/>
      <c r="FX227" s="93"/>
      <c r="FY227" s="71"/>
      <c r="FZ227" s="71"/>
      <c r="GA227" s="71"/>
      <c r="GB227" s="71"/>
      <c r="GC227" s="93"/>
      <c r="GD227" s="71"/>
      <c r="GE227" s="71"/>
      <c r="GF227" s="71"/>
      <c r="GG227" s="71"/>
      <c r="GH227" s="93"/>
      <c r="GI227" s="71"/>
      <c r="GJ227" s="71"/>
      <c r="GK227" s="71"/>
      <c r="GL227" s="71"/>
      <c r="GM227" s="93"/>
      <c r="GN227" s="71"/>
      <c r="GO227" s="71"/>
      <c r="GP227" s="71"/>
      <c r="GQ227" s="71"/>
      <c r="GR227" s="93"/>
      <c r="GS227" s="71"/>
      <c r="GT227" s="71"/>
      <c r="GU227" s="71"/>
      <c r="GV227" s="71"/>
      <c r="GW227" s="93"/>
      <c r="GX227" s="71"/>
      <c r="GY227" s="71"/>
      <c r="GZ227" s="71"/>
      <c r="HA227" s="71"/>
      <c r="HB227" s="93"/>
      <c r="HC227" s="71"/>
      <c r="HD227" s="71"/>
      <c r="HE227" s="71"/>
      <c r="HF227" s="71"/>
      <c r="HG227" s="93"/>
      <c r="HH227" s="71"/>
      <c r="HI227" s="71"/>
      <c r="HJ227" s="71"/>
      <c r="HK227" s="71"/>
      <c r="HL227" s="93"/>
      <c r="HM227" s="71"/>
      <c r="HN227" s="71"/>
      <c r="HO227" s="71"/>
      <c r="HP227" s="71"/>
      <c r="HQ227" s="93"/>
      <c r="HR227" s="71"/>
      <c r="HS227" s="71"/>
      <c r="HT227" s="71"/>
      <c r="HU227" s="71"/>
      <c r="HV227" s="93"/>
      <c r="HW227" s="71"/>
      <c r="HX227" s="71"/>
      <c r="HY227" s="71"/>
      <c r="HZ227" s="71"/>
      <c r="IA227" s="93"/>
      <c r="IB227" s="71"/>
      <c r="IC227" s="71"/>
      <c r="ID227" s="71"/>
      <c r="IE227" s="71"/>
      <c r="IF227" s="93"/>
      <c r="IG227" s="71"/>
      <c r="IH227" s="71"/>
      <c r="II227" s="71"/>
      <c r="IJ227" s="71"/>
      <c r="IK227" s="93"/>
      <c r="IL227" s="71"/>
      <c r="IM227" s="71"/>
      <c r="IN227" s="71"/>
      <c r="IO227" s="71"/>
      <c r="IP227" s="93"/>
      <c r="IQ227" s="71"/>
      <c r="IR227" s="71"/>
      <c r="IS227" s="71"/>
      <c r="IT227" s="71"/>
      <c r="IU227" s="93"/>
      <c r="IV227" s="71"/>
    </row>
    <row r="228" spans="2:256">
      <c r="B228" s="71"/>
      <c r="C228" s="94"/>
      <c r="D228" s="71"/>
      <c r="E228" s="71"/>
      <c r="F228" s="93"/>
      <c r="G228" s="71"/>
      <c r="H228" s="71"/>
      <c r="I228" s="71"/>
      <c r="J228" s="71"/>
      <c r="K228" s="71"/>
      <c r="L228" s="105"/>
      <c r="M228" s="71"/>
      <c r="N228" s="71"/>
      <c r="P228" s="71"/>
      <c r="Q228" s="71"/>
      <c r="R228" s="71"/>
      <c r="S228" s="71"/>
      <c r="T228" s="93"/>
      <c r="U228" s="71"/>
      <c r="V228" s="71"/>
      <c r="W228" s="71"/>
      <c r="X228" s="71"/>
      <c r="Y228" s="93"/>
      <c r="Z228" s="71"/>
      <c r="AA228" s="71"/>
      <c r="AB228" s="71"/>
      <c r="AC228" s="71"/>
      <c r="AD228" s="93"/>
      <c r="AE228" s="71"/>
      <c r="AF228" s="71"/>
      <c r="AG228" s="71"/>
      <c r="AH228" s="71"/>
      <c r="AI228" s="93"/>
      <c r="AJ228" s="71"/>
      <c r="AK228" s="71"/>
      <c r="AL228" s="71"/>
      <c r="AM228" s="71"/>
      <c r="AN228" s="93"/>
      <c r="AO228" s="71"/>
      <c r="AP228" s="71"/>
      <c r="AQ228" s="71"/>
      <c r="AR228" s="71"/>
      <c r="AS228" s="93"/>
      <c r="AT228" s="71"/>
      <c r="AU228" s="71"/>
      <c r="AV228" s="71"/>
      <c r="AW228" s="71"/>
      <c r="AX228" s="93"/>
      <c r="AY228" s="71"/>
      <c r="AZ228" s="71"/>
      <c r="BA228" s="71"/>
      <c r="BB228" s="71"/>
      <c r="BC228" s="93"/>
      <c r="BD228" s="71"/>
      <c r="BE228" s="71"/>
      <c r="BF228" s="71"/>
      <c r="BG228" s="71"/>
      <c r="BH228" s="93"/>
      <c r="BI228" s="71"/>
      <c r="BJ228" s="71"/>
      <c r="BK228" s="71"/>
      <c r="BL228" s="71"/>
      <c r="BM228" s="93"/>
      <c r="BN228" s="71"/>
      <c r="BO228" s="71"/>
      <c r="BP228" s="71"/>
      <c r="BQ228" s="71"/>
      <c r="BR228" s="93"/>
      <c r="BS228" s="71"/>
      <c r="BT228" s="71"/>
      <c r="BU228" s="71"/>
      <c r="BV228" s="71"/>
      <c r="BW228" s="93"/>
      <c r="BX228" s="71"/>
      <c r="BY228" s="71"/>
      <c r="BZ228" s="71"/>
      <c r="CA228" s="71"/>
      <c r="CB228" s="93"/>
      <c r="CC228" s="71"/>
      <c r="CD228" s="71"/>
      <c r="CE228" s="71"/>
      <c r="CF228" s="71"/>
      <c r="CG228" s="93"/>
      <c r="CH228" s="71"/>
      <c r="CI228" s="71"/>
      <c r="CJ228" s="71"/>
      <c r="CK228" s="71"/>
      <c r="CL228" s="93"/>
      <c r="CM228" s="71"/>
      <c r="CN228" s="71"/>
      <c r="CO228" s="71"/>
      <c r="CP228" s="71"/>
      <c r="CQ228" s="93"/>
      <c r="CR228" s="71"/>
      <c r="CS228" s="71"/>
      <c r="CT228" s="71"/>
      <c r="CU228" s="71"/>
      <c r="CV228" s="93"/>
      <c r="CW228" s="71"/>
      <c r="CX228" s="71"/>
      <c r="CY228" s="71"/>
      <c r="CZ228" s="71"/>
      <c r="DA228" s="93"/>
      <c r="DB228" s="71"/>
      <c r="DC228" s="71"/>
      <c r="DD228" s="71"/>
      <c r="DE228" s="71"/>
      <c r="DF228" s="93"/>
      <c r="DG228" s="71"/>
      <c r="DH228" s="71"/>
      <c r="DI228" s="71"/>
      <c r="DJ228" s="71"/>
      <c r="DK228" s="93"/>
      <c r="DL228" s="71"/>
      <c r="DM228" s="71"/>
      <c r="DN228" s="71"/>
      <c r="DO228" s="71"/>
      <c r="DP228" s="93"/>
      <c r="DQ228" s="71"/>
      <c r="DR228" s="71"/>
      <c r="DS228" s="71"/>
      <c r="DT228" s="71"/>
      <c r="DU228" s="93"/>
      <c r="DV228" s="71"/>
      <c r="DW228" s="71"/>
      <c r="DX228" s="71"/>
      <c r="DY228" s="71"/>
      <c r="DZ228" s="93"/>
      <c r="EA228" s="71"/>
      <c r="EB228" s="71"/>
      <c r="EC228" s="71"/>
      <c r="ED228" s="71"/>
      <c r="EE228" s="93"/>
      <c r="EF228" s="71"/>
      <c r="EG228" s="71"/>
      <c r="EH228" s="71"/>
      <c r="EI228" s="71"/>
      <c r="EJ228" s="93"/>
      <c r="EK228" s="71"/>
      <c r="EL228" s="71"/>
      <c r="EM228" s="71"/>
      <c r="EN228" s="71"/>
      <c r="EO228" s="93"/>
      <c r="EP228" s="71"/>
      <c r="EQ228" s="71"/>
      <c r="ER228" s="71"/>
      <c r="ES228" s="71"/>
      <c r="ET228" s="93"/>
      <c r="EU228" s="71"/>
      <c r="EV228" s="71"/>
      <c r="EW228" s="71"/>
      <c r="EX228" s="71"/>
      <c r="EY228" s="93"/>
      <c r="EZ228" s="71"/>
      <c r="FA228" s="71"/>
      <c r="FB228" s="71"/>
      <c r="FC228" s="71"/>
      <c r="FD228" s="93"/>
      <c r="FE228" s="71"/>
      <c r="FF228" s="71"/>
      <c r="FG228" s="71"/>
      <c r="FH228" s="71"/>
      <c r="FI228" s="93"/>
      <c r="FJ228" s="71"/>
      <c r="FK228" s="71"/>
      <c r="FL228" s="71"/>
      <c r="FM228" s="71"/>
      <c r="FN228" s="93"/>
      <c r="FO228" s="71"/>
      <c r="FP228" s="71"/>
      <c r="FQ228" s="71"/>
      <c r="FR228" s="71"/>
      <c r="FS228" s="93"/>
      <c r="FT228" s="71"/>
      <c r="FU228" s="71"/>
      <c r="FV228" s="71"/>
      <c r="FW228" s="71"/>
      <c r="FX228" s="93"/>
      <c r="FY228" s="71"/>
      <c r="FZ228" s="71"/>
      <c r="GA228" s="71"/>
      <c r="GB228" s="71"/>
      <c r="GC228" s="93"/>
      <c r="GD228" s="71"/>
      <c r="GE228" s="71"/>
      <c r="GF228" s="71"/>
      <c r="GG228" s="71"/>
      <c r="GH228" s="93"/>
      <c r="GI228" s="71"/>
      <c r="GJ228" s="71"/>
      <c r="GK228" s="71"/>
      <c r="GL228" s="71"/>
      <c r="GM228" s="93"/>
      <c r="GN228" s="71"/>
      <c r="GO228" s="71"/>
      <c r="GP228" s="71"/>
      <c r="GQ228" s="71"/>
      <c r="GR228" s="93"/>
      <c r="GS228" s="71"/>
      <c r="GT228" s="71"/>
      <c r="GU228" s="71"/>
      <c r="GV228" s="71"/>
      <c r="GW228" s="93"/>
      <c r="GX228" s="71"/>
      <c r="GY228" s="71"/>
      <c r="GZ228" s="71"/>
      <c r="HA228" s="71"/>
      <c r="HB228" s="93"/>
      <c r="HC228" s="71"/>
      <c r="HD228" s="71"/>
      <c r="HE228" s="71"/>
      <c r="HF228" s="71"/>
      <c r="HG228" s="93"/>
      <c r="HH228" s="71"/>
      <c r="HI228" s="71"/>
      <c r="HJ228" s="71"/>
      <c r="HK228" s="71"/>
      <c r="HL228" s="93"/>
      <c r="HM228" s="71"/>
      <c r="HN228" s="71"/>
      <c r="HO228" s="71"/>
      <c r="HP228" s="71"/>
      <c r="HQ228" s="93"/>
      <c r="HR228" s="71"/>
      <c r="HS228" s="71"/>
      <c r="HT228" s="71"/>
      <c r="HU228" s="71"/>
      <c r="HV228" s="93"/>
      <c r="HW228" s="71"/>
      <c r="HX228" s="71"/>
      <c r="HY228" s="71"/>
      <c r="HZ228" s="71"/>
      <c r="IA228" s="93"/>
      <c r="IB228" s="71"/>
      <c r="IC228" s="71"/>
      <c r="ID228" s="71"/>
      <c r="IE228" s="71"/>
      <c r="IF228" s="93"/>
      <c r="IG228" s="71"/>
      <c r="IH228" s="71"/>
      <c r="II228" s="71"/>
      <c r="IJ228" s="71"/>
      <c r="IK228" s="93"/>
      <c r="IL228" s="71"/>
      <c r="IM228" s="71"/>
      <c r="IN228" s="71"/>
      <c r="IO228" s="71"/>
      <c r="IP228" s="93"/>
      <c r="IQ228" s="71"/>
      <c r="IR228" s="71"/>
      <c r="IS228" s="71"/>
      <c r="IT228" s="71"/>
      <c r="IU228" s="93"/>
      <c r="IV228" s="71"/>
    </row>
    <row r="229" spans="2:256">
      <c r="B229" s="71"/>
      <c r="C229" s="94"/>
      <c r="D229" s="71"/>
      <c r="E229" s="71"/>
      <c r="F229" s="93"/>
      <c r="G229" s="71"/>
      <c r="H229" s="71"/>
      <c r="I229" s="71"/>
      <c r="J229" s="71"/>
      <c r="K229" s="71"/>
      <c r="L229" s="105"/>
      <c r="M229" s="71"/>
      <c r="N229" s="71"/>
      <c r="P229" s="71"/>
      <c r="Q229" s="71"/>
      <c r="R229" s="71"/>
      <c r="S229" s="71"/>
      <c r="T229" s="93"/>
      <c r="U229" s="71"/>
      <c r="V229" s="71"/>
      <c r="W229" s="71"/>
      <c r="X229" s="71"/>
      <c r="Y229" s="93"/>
      <c r="Z229" s="71"/>
      <c r="AA229" s="71"/>
      <c r="AB229" s="71"/>
      <c r="AC229" s="71"/>
      <c r="AD229" s="93"/>
      <c r="AE229" s="71"/>
      <c r="AF229" s="71"/>
      <c r="AG229" s="71"/>
      <c r="AH229" s="71"/>
      <c r="AI229" s="93"/>
      <c r="AJ229" s="71"/>
      <c r="AK229" s="71"/>
      <c r="AL229" s="71"/>
      <c r="AM229" s="71"/>
      <c r="AN229" s="93"/>
      <c r="AO229" s="71"/>
      <c r="AP229" s="71"/>
      <c r="AQ229" s="71"/>
      <c r="AR229" s="71"/>
      <c r="AS229" s="93"/>
      <c r="AT229" s="71"/>
      <c r="AU229" s="71"/>
      <c r="AV229" s="71"/>
      <c r="AW229" s="71"/>
      <c r="AX229" s="93"/>
      <c r="AY229" s="71"/>
      <c r="AZ229" s="71"/>
      <c r="BA229" s="71"/>
      <c r="BB229" s="71"/>
      <c r="BC229" s="93"/>
      <c r="BD229" s="71"/>
      <c r="BE229" s="71"/>
      <c r="BF229" s="71"/>
      <c r="BG229" s="71"/>
      <c r="BH229" s="93"/>
      <c r="BI229" s="71"/>
      <c r="BJ229" s="71"/>
      <c r="BK229" s="71"/>
      <c r="BL229" s="71"/>
      <c r="BM229" s="93"/>
      <c r="BN229" s="71"/>
      <c r="BO229" s="71"/>
      <c r="BP229" s="71"/>
      <c r="BQ229" s="71"/>
      <c r="BR229" s="93"/>
      <c r="BS229" s="71"/>
      <c r="BT229" s="71"/>
      <c r="BU229" s="71"/>
      <c r="BV229" s="71"/>
      <c r="BW229" s="93"/>
      <c r="BX229" s="71"/>
      <c r="BY229" s="71"/>
      <c r="BZ229" s="71"/>
      <c r="CA229" s="71"/>
      <c r="CB229" s="93"/>
      <c r="CC229" s="71"/>
      <c r="CD229" s="71"/>
      <c r="CE229" s="71"/>
      <c r="CF229" s="71"/>
      <c r="CG229" s="93"/>
      <c r="CH229" s="71"/>
      <c r="CI229" s="71"/>
      <c r="CJ229" s="71"/>
      <c r="CK229" s="71"/>
      <c r="CL229" s="93"/>
      <c r="CM229" s="71"/>
      <c r="CN229" s="71"/>
      <c r="CO229" s="71"/>
      <c r="CP229" s="71"/>
      <c r="CQ229" s="93"/>
      <c r="CR229" s="71"/>
      <c r="CS229" s="71"/>
      <c r="CT229" s="71"/>
      <c r="CU229" s="71"/>
      <c r="CV229" s="93"/>
      <c r="CW229" s="71"/>
      <c r="CX229" s="71"/>
      <c r="CY229" s="71"/>
      <c r="CZ229" s="71"/>
      <c r="DA229" s="93"/>
      <c r="DB229" s="71"/>
      <c r="DC229" s="71"/>
      <c r="DD229" s="71"/>
      <c r="DE229" s="71"/>
      <c r="DF229" s="93"/>
      <c r="DG229" s="71"/>
      <c r="DH229" s="71"/>
      <c r="DI229" s="71"/>
      <c r="DJ229" s="71"/>
      <c r="DK229" s="93"/>
      <c r="DL229" s="71"/>
      <c r="DM229" s="71"/>
      <c r="DN229" s="71"/>
      <c r="DO229" s="71"/>
      <c r="DP229" s="93"/>
      <c r="DQ229" s="71"/>
      <c r="DR229" s="71"/>
      <c r="DS229" s="71"/>
      <c r="DT229" s="71"/>
      <c r="DU229" s="93"/>
      <c r="DV229" s="71"/>
      <c r="DW229" s="71"/>
      <c r="DX229" s="71"/>
      <c r="DY229" s="71"/>
      <c r="DZ229" s="93"/>
      <c r="EA229" s="71"/>
      <c r="EB229" s="71"/>
      <c r="EC229" s="71"/>
      <c r="ED229" s="71"/>
      <c r="EE229" s="93"/>
      <c r="EF229" s="71"/>
      <c r="EG229" s="71"/>
      <c r="EH229" s="71"/>
      <c r="EI229" s="71"/>
      <c r="EJ229" s="93"/>
      <c r="EK229" s="71"/>
      <c r="EL229" s="71"/>
      <c r="EM229" s="71"/>
      <c r="EN229" s="71"/>
      <c r="EO229" s="93"/>
      <c r="EP229" s="71"/>
      <c r="EQ229" s="71"/>
      <c r="ER229" s="71"/>
      <c r="ES229" s="71"/>
      <c r="ET229" s="93"/>
      <c r="EU229" s="71"/>
      <c r="EV229" s="71"/>
      <c r="EW229" s="71"/>
      <c r="EX229" s="71"/>
      <c r="EY229" s="93"/>
      <c r="EZ229" s="71"/>
      <c r="FA229" s="71"/>
      <c r="FB229" s="71"/>
      <c r="FC229" s="71"/>
      <c r="FD229" s="93"/>
      <c r="FE229" s="71"/>
      <c r="FF229" s="71"/>
      <c r="FG229" s="71"/>
      <c r="FH229" s="71"/>
      <c r="FI229" s="93"/>
      <c r="FJ229" s="71"/>
      <c r="FK229" s="71"/>
      <c r="FL229" s="71"/>
      <c r="FM229" s="71"/>
      <c r="FN229" s="93"/>
      <c r="FO229" s="71"/>
      <c r="FP229" s="71"/>
      <c r="FQ229" s="71"/>
      <c r="FR229" s="71"/>
      <c r="FS229" s="93"/>
      <c r="FT229" s="71"/>
      <c r="FU229" s="71"/>
      <c r="FV229" s="71"/>
      <c r="FW229" s="71"/>
      <c r="FX229" s="93"/>
      <c r="FY229" s="71"/>
      <c r="FZ229" s="71"/>
      <c r="GA229" s="71"/>
      <c r="GB229" s="71"/>
      <c r="GC229" s="93"/>
      <c r="GD229" s="71"/>
      <c r="GE229" s="71"/>
      <c r="GF229" s="71"/>
      <c r="GG229" s="71"/>
      <c r="GH229" s="93"/>
      <c r="GI229" s="71"/>
      <c r="GJ229" s="71"/>
      <c r="GK229" s="71"/>
      <c r="GL229" s="71"/>
      <c r="GM229" s="93"/>
      <c r="GN229" s="71"/>
      <c r="GO229" s="71"/>
      <c r="GP229" s="71"/>
      <c r="GQ229" s="71"/>
      <c r="GR229" s="93"/>
      <c r="GS229" s="71"/>
      <c r="GT229" s="71"/>
      <c r="GU229" s="71"/>
      <c r="GV229" s="71"/>
      <c r="GW229" s="93"/>
      <c r="GX229" s="71"/>
      <c r="GY229" s="71"/>
      <c r="GZ229" s="71"/>
      <c r="HA229" s="71"/>
      <c r="HB229" s="93"/>
      <c r="HC229" s="71"/>
      <c r="HD229" s="71"/>
      <c r="HE229" s="71"/>
      <c r="HF229" s="71"/>
      <c r="HG229" s="93"/>
      <c r="HH229" s="71"/>
      <c r="HI229" s="71"/>
      <c r="HJ229" s="71"/>
      <c r="HK229" s="71"/>
      <c r="HL229" s="93"/>
      <c r="HM229" s="71"/>
      <c r="HN229" s="71"/>
      <c r="HO229" s="71"/>
      <c r="HP229" s="71"/>
      <c r="HQ229" s="93"/>
      <c r="HR229" s="71"/>
      <c r="HS229" s="71"/>
      <c r="HT229" s="71"/>
      <c r="HU229" s="71"/>
      <c r="HV229" s="93"/>
      <c r="HW229" s="71"/>
      <c r="HX229" s="71"/>
      <c r="HY229" s="71"/>
      <c r="HZ229" s="71"/>
      <c r="IA229" s="93"/>
      <c r="IB229" s="71"/>
      <c r="IC229" s="71"/>
      <c r="ID229" s="71"/>
      <c r="IE229" s="71"/>
      <c r="IF229" s="93"/>
      <c r="IG229" s="71"/>
      <c r="IH229" s="71"/>
      <c r="II229" s="71"/>
      <c r="IJ229" s="71"/>
      <c r="IK229" s="93"/>
      <c r="IL229" s="71"/>
      <c r="IM229" s="71"/>
      <c r="IN229" s="71"/>
      <c r="IO229" s="71"/>
      <c r="IP229" s="93"/>
      <c r="IQ229" s="71"/>
      <c r="IR229" s="71"/>
      <c r="IS229" s="71"/>
      <c r="IT229" s="71"/>
      <c r="IU229" s="93"/>
      <c r="IV229" s="71"/>
    </row>
    <row r="230" spans="2:256">
      <c r="B230" s="71"/>
      <c r="C230" s="94"/>
      <c r="D230" s="71"/>
      <c r="E230" s="71"/>
      <c r="F230" s="93"/>
      <c r="G230" s="71"/>
      <c r="H230" s="71"/>
      <c r="I230" s="71"/>
      <c r="J230" s="71"/>
      <c r="K230" s="71"/>
      <c r="L230" s="105"/>
      <c r="M230" s="71"/>
      <c r="N230" s="71"/>
      <c r="P230" s="71"/>
      <c r="Q230" s="71"/>
      <c r="R230" s="71"/>
      <c r="S230" s="71"/>
      <c r="T230" s="93"/>
      <c r="U230" s="71"/>
      <c r="V230" s="71"/>
      <c r="W230" s="71"/>
      <c r="X230" s="71"/>
      <c r="Y230" s="93"/>
      <c r="Z230" s="71"/>
      <c r="AA230" s="71"/>
      <c r="AB230" s="71"/>
      <c r="AC230" s="71"/>
      <c r="AD230" s="93"/>
      <c r="AE230" s="71"/>
      <c r="AF230" s="71"/>
      <c r="AG230" s="71"/>
      <c r="AH230" s="71"/>
      <c r="AI230" s="93"/>
      <c r="AJ230" s="71"/>
      <c r="AK230" s="71"/>
      <c r="AL230" s="71"/>
      <c r="AM230" s="71"/>
      <c r="AN230" s="93"/>
      <c r="AO230" s="71"/>
      <c r="AP230" s="71"/>
      <c r="AQ230" s="71"/>
      <c r="AR230" s="71"/>
      <c r="AS230" s="93"/>
      <c r="AT230" s="71"/>
      <c r="AU230" s="71"/>
      <c r="AV230" s="71"/>
      <c r="AW230" s="71"/>
      <c r="AX230" s="93"/>
      <c r="AY230" s="71"/>
      <c r="AZ230" s="71"/>
      <c r="BA230" s="71"/>
      <c r="BB230" s="71"/>
      <c r="BC230" s="93"/>
      <c r="BD230" s="71"/>
      <c r="BE230" s="71"/>
      <c r="BF230" s="71"/>
      <c r="BG230" s="71"/>
      <c r="BH230" s="93"/>
      <c r="BI230" s="71"/>
      <c r="BJ230" s="71"/>
      <c r="BK230" s="71"/>
      <c r="BL230" s="71"/>
      <c r="BM230" s="93"/>
      <c r="BN230" s="71"/>
      <c r="BO230" s="71"/>
      <c r="BP230" s="71"/>
      <c r="BQ230" s="71"/>
      <c r="BR230" s="93"/>
      <c r="BS230" s="71"/>
      <c r="BT230" s="71"/>
      <c r="BU230" s="71"/>
      <c r="BV230" s="71"/>
      <c r="BW230" s="93"/>
      <c r="BX230" s="71"/>
      <c r="BY230" s="71"/>
      <c r="BZ230" s="71"/>
      <c r="CA230" s="71"/>
      <c r="CB230" s="93"/>
      <c r="CC230" s="71"/>
      <c r="CD230" s="71"/>
      <c r="CE230" s="71"/>
      <c r="CF230" s="71"/>
      <c r="CG230" s="93"/>
      <c r="CH230" s="71"/>
      <c r="CI230" s="71"/>
      <c r="CJ230" s="71"/>
      <c r="CK230" s="71"/>
      <c r="CL230" s="93"/>
      <c r="CM230" s="71"/>
      <c r="CN230" s="71"/>
      <c r="CO230" s="71"/>
      <c r="CP230" s="71"/>
      <c r="CQ230" s="93"/>
      <c r="CR230" s="71"/>
      <c r="CS230" s="71"/>
      <c r="CT230" s="71"/>
      <c r="CU230" s="71"/>
      <c r="CV230" s="93"/>
      <c r="CW230" s="71"/>
      <c r="CX230" s="71"/>
      <c r="CY230" s="71"/>
      <c r="CZ230" s="71"/>
      <c r="DA230" s="93"/>
      <c r="DB230" s="71"/>
      <c r="DC230" s="71"/>
      <c r="DD230" s="71"/>
      <c r="DE230" s="71"/>
      <c r="DF230" s="93"/>
      <c r="DG230" s="71"/>
      <c r="DH230" s="71"/>
      <c r="DI230" s="71"/>
      <c r="DJ230" s="71"/>
      <c r="DK230" s="93"/>
      <c r="DL230" s="71"/>
      <c r="DM230" s="71"/>
      <c r="DN230" s="71"/>
      <c r="DO230" s="71"/>
      <c r="DP230" s="93"/>
      <c r="DQ230" s="71"/>
      <c r="DR230" s="71"/>
      <c r="DS230" s="71"/>
      <c r="DT230" s="71"/>
      <c r="DU230" s="93"/>
      <c r="DV230" s="71"/>
      <c r="DW230" s="71"/>
      <c r="DX230" s="71"/>
      <c r="DY230" s="71"/>
      <c r="DZ230" s="93"/>
      <c r="EA230" s="71"/>
      <c r="EB230" s="71"/>
      <c r="EC230" s="71"/>
      <c r="ED230" s="71"/>
      <c r="EE230" s="93"/>
      <c r="EF230" s="71"/>
      <c r="EG230" s="71"/>
      <c r="EH230" s="71"/>
      <c r="EI230" s="71"/>
      <c r="EJ230" s="93"/>
      <c r="EK230" s="71"/>
      <c r="EL230" s="71"/>
      <c r="EM230" s="71"/>
      <c r="EN230" s="71"/>
      <c r="EO230" s="93"/>
      <c r="EP230" s="71"/>
      <c r="EQ230" s="71"/>
      <c r="ER230" s="71"/>
      <c r="ES230" s="71"/>
      <c r="ET230" s="93"/>
      <c r="EU230" s="71"/>
      <c r="EV230" s="71"/>
      <c r="EW230" s="71"/>
      <c r="EX230" s="71"/>
      <c r="EY230" s="93"/>
      <c r="EZ230" s="71"/>
      <c r="FA230" s="71"/>
      <c r="FB230" s="71"/>
      <c r="FC230" s="71"/>
      <c r="FD230" s="93"/>
      <c r="FE230" s="71"/>
      <c r="FF230" s="71"/>
      <c r="FG230" s="71"/>
      <c r="FH230" s="71"/>
      <c r="FI230" s="93"/>
      <c r="FJ230" s="71"/>
      <c r="FK230" s="71"/>
      <c r="FL230" s="71"/>
      <c r="FM230" s="71"/>
      <c r="FN230" s="93"/>
      <c r="FO230" s="71"/>
      <c r="FP230" s="71"/>
      <c r="FQ230" s="71"/>
      <c r="FR230" s="71"/>
      <c r="FS230" s="93"/>
      <c r="FT230" s="71"/>
      <c r="FU230" s="71"/>
      <c r="FV230" s="71"/>
      <c r="FW230" s="71"/>
      <c r="FX230" s="93"/>
      <c r="FY230" s="71"/>
      <c r="FZ230" s="71"/>
      <c r="GA230" s="71"/>
      <c r="GB230" s="71"/>
      <c r="GC230" s="93"/>
      <c r="GD230" s="71"/>
      <c r="GE230" s="71"/>
      <c r="GF230" s="71"/>
      <c r="GG230" s="71"/>
      <c r="GH230" s="93"/>
      <c r="GI230" s="71"/>
      <c r="GJ230" s="71"/>
      <c r="GK230" s="71"/>
      <c r="GL230" s="71"/>
      <c r="GM230" s="93"/>
      <c r="GN230" s="71"/>
      <c r="GO230" s="71"/>
      <c r="GP230" s="71"/>
      <c r="GQ230" s="71"/>
      <c r="GR230" s="93"/>
      <c r="GS230" s="71"/>
      <c r="GT230" s="71"/>
      <c r="GU230" s="71"/>
      <c r="GV230" s="71"/>
      <c r="GW230" s="93"/>
      <c r="GX230" s="71"/>
      <c r="GY230" s="71"/>
      <c r="GZ230" s="71"/>
      <c r="HA230" s="71"/>
      <c r="HB230" s="93"/>
      <c r="HC230" s="71"/>
      <c r="HD230" s="71"/>
      <c r="HE230" s="71"/>
      <c r="HF230" s="71"/>
      <c r="HG230" s="93"/>
      <c r="HH230" s="71"/>
      <c r="HI230" s="71"/>
      <c r="HJ230" s="71"/>
      <c r="HK230" s="71"/>
      <c r="HL230" s="93"/>
      <c r="HM230" s="71"/>
      <c r="HN230" s="71"/>
      <c r="HO230" s="71"/>
      <c r="HP230" s="71"/>
      <c r="HQ230" s="93"/>
      <c r="HR230" s="71"/>
      <c r="HS230" s="71"/>
      <c r="HT230" s="71"/>
      <c r="HU230" s="71"/>
      <c r="HV230" s="93"/>
      <c r="HW230" s="71"/>
      <c r="HX230" s="71"/>
      <c r="HY230" s="71"/>
      <c r="HZ230" s="71"/>
      <c r="IA230" s="93"/>
      <c r="IB230" s="71"/>
      <c r="IC230" s="71"/>
      <c r="ID230" s="71"/>
      <c r="IE230" s="71"/>
      <c r="IF230" s="93"/>
      <c r="IG230" s="71"/>
      <c r="IH230" s="71"/>
      <c r="II230" s="71"/>
      <c r="IJ230" s="71"/>
      <c r="IK230" s="93"/>
      <c r="IL230" s="71"/>
      <c r="IM230" s="71"/>
      <c r="IN230" s="71"/>
      <c r="IO230" s="71"/>
      <c r="IP230" s="93"/>
      <c r="IQ230" s="71"/>
      <c r="IR230" s="71"/>
      <c r="IS230" s="71"/>
      <c r="IT230" s="71"/>
      <c r="IU230" s="93"/>
      <c r="IV230" s="71"/>
    </row>
    <row r="231" spans="2:256">
      <c r="B231" s="71"/>
      <c r="C231" s="94"/>
      <c r="D231" s="71"/>
      <c r="E231" s="71"/>
      <c r="F231" s="93"/>
      <c r="G231" s="71"/>
      <c r="H231" s="71"/>
      <c r="I231" s="71"/>
      <c r="J231" s="71"/>
      <c r="K231" s="71"/>
      <c r="L231" s="105"/>
      <c r="M231" s="71"/>
      <c r="N231" s="71"/>
      <c r="P231" s="71"/>
      <c r="Q231" s="71"/>
      <c r="R231" s="71"/>
      <c r="S231" s="71"/>
      <c r="T231" s="93"/>
      <c r="U231" s="71"/>
      <c r="V231" s="71"/>
      <c r="W231" s="71"/>
      <c r="X231" s="71"/>
      <c r="Y231" s="93"/>
      <c r="Z231" s="71"/>
      <c r="AA231" s="71"/>
      <c r="AB231" s="71"/>
      <c r="AC231" s="71"/>
      <c r="AD231" s="93"/>
      <c r="AE231" s="71"/>
      <c r="AF231" s="71"/>
      <c r="AG231" s="71"/>
      <c r="AH231" s="71"/>
      <c r="AI231" s="93"/>
      <c r="AJ231" s="71"/>
      <c r="AK231" s="71"/>
      <c r="AL231" s="71"/>
      <c r="AM231" s="71"/>
      <c r="AN231" s="93"/>
      <c r="AO231" s="71"/>
      <c r="AP231" s="71"/>
      <c r="AQ231" s="71"/>
      <c r="AR231" s="71"/>
      <c r="AS231" s="93"/>
      <c r="AT231" s="71"/>
      <c r="AU231" s="71"/>
      <c r="AV231" s="71"/>
      <c r="AW231" s="71"/>
      <c r="AX231" s="93"/>
      <c r="AY231" s="71"/>
      <c r="AZ231" s="71"/>
      <c r="BA231" s="71"/>
      <c r="BB231" s="71"/>
      <c r="BC231" s="93"/>
      <c r="BD231" s="71"/>
      <c r="BE231" s="71"/>
      <c r="BF231" s="71"/>
      <c r="BG231" s="71"/>
      <c r="BH231" s="93"/>
      <c r="BI231" s="71"/>
      <c r="BJ231" s="71"/>
      <c r="BK231" s="71"/>
      <c r="BL231" s="71"/>
      <c r="BM231" s="93"/>
      <c r="BN231" s="71"/>
      <c r="BO231" s="71"/>
      <c r="BP231" s="71"/>
      <c r="BQ231" s="71"/>
      <c r="BR231" s="93"/>
      <c r="BS231" s="71"/>
      <c r="BT231" s="71"/>
      <c r="BU231" s="71"/>
      <c r="BV231" s="71"/>
      <c r="BW231" s="93"/>
      <c r="BX231" s="71"/>
      <c r="BY231" s="71"/>
      <c r="BZ231" s="71"/>
      <c r="CA231" s="71"/>
      <c r="CB231" s="93"/>
      <c r="CC231" s="71"/>
      <c r="CD231" s="71"/>
      <c r="CE231" s="71"/>
      <c r="CF231" s="71"/>
      <c r="CG231" s="93"/>
      <c r="CH231" s="71"/>
      <c r="CI231" s="71"/>
      <c r="CJ231" s="71"/>
      <c r="CK231" s="71"/>
      <c r="CL231" s="93"/>
      <c r="CM231" s="71"/>
      <c r="CN231" s="71"/>
      <c r="CO231" s="71"/>
      <c r="CP231" s="71"/>
      <c r="CQ231" s="93"/>
      <c r="CR231" s="71"/>
      <c r="CS231" s="71"/>
      <c r="CT231" s="71"/>
      <c r="CU231" s="71"/>
      <c r="CV231" s="93"/>
      <c r="CW231" s="71"/>
      <c r="CX231" s="71"/>
      <c r="CY231" s="71"/>
      <c r="CZ231" s="71"/>
      <c r="DA231" s="93"/>
      <c r="DB231" s="71"/>
      <c r="DC231" s="71"/>
      <c r="DD231" s="71"/>
      <c r="DE231" s="71"/>
      <c r="DF231" s="93"/>
      <c r="DG231" s="71"/>
      <c r="DH231" s="71"/>
      <c r="DI231" s="71"/>
      <c r="DJ231" s="71"/>
      <c r="DK231" s="93"/>
      <c r="DL231" s="71"/>
      <c r="DM231" s="71"/>
      <c r="DN231" s="71"/>
      <c r="DO231" s="71"/>
      <c r="DP231" s="93"/>
      <c r="DQ231" s="71"/>
      <c r="DR231" s="71"/>
      <c r="DS231" s="71"/>
      <c r="DT231" s="71"/>
      <c r="DU231" s="93"/>
      <c r="DV231" s="71"/>
      <c r="DW231" s="71"/>
      <c r="DX231" s="71"/>
      <c r="DY231" s="71"/>
      <c r="DZ231" s="93"/>
      <c r="EA231" s="71"/>
      <c r="EB231" s="71"/>
      <c r="EC231" s="71"/>
      <c r="ED231" s="71"/>
      <c r="EE231" s="93"/>
      <c r="EF231" s="71"/>
      <c r="EG231" s="71"/>
      <c r="EH231" s="71"/>
      <c r="EI231" s="71"/>
      <c r="EJ231" s="93"/>
      <c r="EK231" s="71"/>
      <c r="EL231" s="71"/>
      <c r="EM231" s="71"/>
      <c r="EN231" s="71"/>
      <c r="EO231" s="93"/>
      <c r="EP231" s="71"/>
      <c r="EQ231" s="71"/>
      <c r="ER231" s="71"/>
      <c r="ES231" s="71"/>
      <c r="ET231" s="93"/>
      <c r="EU231" s="71"/>
      <c r="EV231" s="71"/>
      <c r="EW231" s="71"/>
      <c r="EX231" s="71"/>
      <c r="EY231" s="93"/>
      <c r="EZ231" s="71"/>
      <c r="FA231" s="71"/>
      <c r="FB231" s="71"/>
      <c r="FC231" s="71"/>
      <c r="FD231" s="93"/>
      <c r="FE231" s="71"/>
      <c r="FF231" s="71"/>
      <c r="FG231" s="71"/>
      <c r="FH231" s="71"/>
      <c r="FI231" s="93"/>
      <c r="FJ231" s="71"/>
      <c r="FK231" s="71"/>
      <c r="FL231" s="71"/>
      <c r="FM231" s="71"/>
      <c r="FN231" s="93"/>
      <c r="FO231" s="71"/>
      <c r="FP231" s="71"/>
      <c r="FQ231" s="71"/>
      <c r="FR231" s="71"/>
      <c r="FS231" s="93"/>
      <c r="FT231" s="71"/>
      <c r="FU231" s="71"/>
      <c r="FV231" s="71"/>
      <c r="FW231" s="71"/>
      <c r="FX231" s="93"/>
      <c r="FY231" s="71"/>
      <c r="FZ231" s="71"/>
      <c r="GA231" s="71"/>
      <c r="GB231" s="71"/>
      <c r="GC231" s="93"/>
      <c r="GD231" s="71"/>
      <c r="GE231" s="71"/>
      <c r="GF231" s="71"/>
      <c r="GG231" s="71"/>
      <c r="GH231" s="93"/>
      <c r="GI231" s="71"/>
      <c r="GJ231" s="71"/>
      <c r="GK231" s="71"/>
      <c r="GL231" s="71"/>
      <c r="GM231" s="93"/>
      <c r="GN231" s="71"/>
      <c r="GO231" s="71"/>
      <c r="GP231" s="71"/>
      <c r="GQ231" s="71"/>
      <c r="GR231" s="93"/>
      <c r="GS231" s="71"/>
      <c r="GT231" s="71"/>
      <c r="GU231" s="71"/>
      <c r="GV231" s="71"/>
      <c r="GW231" s="93"/>
      <c r="GX231" s="71"/>
      <c r="GY231" s="71"/>
      <c r="GZ231" s="71"/>
      <c r="HA231" s="71"/>
      <c r="HB231" s="93"/>
      <c r="HC231" s="71"/>
      <c r="HD231" s="71"/>
      <c r="HE231" s="71"/>
      <c r="HF231" s="71"/>
      <c r="HG231" s="93"/>
      <c r="HH231" s="71"/>
      <c r="HI231" s="71"/>
      <c r="HJ231" s="71"/>
      <c r="HK231" s="71"/>
      <c r="HL231" s="93"/>
      <c r="HM231" s="71"/>
      <c r="HN231" s="71"/>
      <c r="HO231" s="71"/>
      <c r="HP231" s="71"/>
      <c r="HQ231" s="93"/>
      <c r="HR231" s="71"/>
      <c r="HS231" s="71"/>
      <c r="HT231" s="71"/>
      <c r="HU231" s="71"/>
      <c r="HV231" s="93"/>
      <c r="HW231" s="71"/>
      <c r="HX231" s="71"/>
      <c r="HY231" s="71"/>
      <c r="HZ231" s="71"/>
      <c r="IA231" s="93"/>
      <c r="IB231" s="71"/>
      <c r="IC231" s="71"/>
      <c r="ID231" s="71"/>
      <c r="IE231" s="71"/>
      <c r="IF231" s="93"/>
      <c r="IG231" s="71"/>
      <c r="IH231" s="71"/>
      <c r="II231" s="71"/>
      <c r="IJ231" s="71"/>
      <c r="IK231" s="93"/>
      <c r="IL231" s="71"/>
      <c r="IM231" s="71"/>
      <c r="IN231" s="71"/>
      <c r="IO231" s="71"/>
      <c r="IP231" s="93"/>
      <c r="IQ231" s="71"/>
      <c r="IR231" s="71"/>
      <c r="IS231" s="71"/>
      <c r="IT231" s="71"/>
      <c r="IU231" s="93"/>
      <c r="IV231" s="71"/>
    </row>
    <row r="232" spans="2:256">
      <c r="B232" s="71"/>
      <c r="C232" s="94"/>
      <c r="D232" s="71"/>
      <c r="E232" s="71"/>
      <c r="F232" s="93"/>
      <c r="G232" s="71"/>
      <c r="H232" s="71"/>
      <c r="I232" s="71"/>
      <c r="J232" s="71"/>
      <c r="K232" s="71"/>
      <c r="L232" s="105"/>
      <c r="M232" s="71"/>
      <c r="N232" s="71"/>
      <c r="P232" s="71"/>
      <c r="Q232" s="71"/>
      <c r="R232" s="71"/>
      <c r="S232" s="71"/>
      <c r="T232" s="93"/>
      <c r="U232" s="71"/>
      <c r="V232" s="71"/>
      <c r="W232" s="71"/>
      <c r="X232" s="71"/>
      <c r="Y232" s="93"/>
      <c r="Z232" s="71"/>
      <c r="AA232" s="71"/>
      <c r="AB232" s="71"/>
      <c r="AC232" s="71"/>
      <c r="AD232" s="93"/>
      <c r="AE232" s="71"/>
      <c r="AF232" s="71"/>
      <c r="AG232" s="71"/>
      <c r="AH232" s="71"/>
      <c r="AI232" s="93"/>
      <c r="AJ232" s="71"/>
      <c r="AK232" s="71"/>
      <c r="AL232" s="71"/>
      <c r="AM232" s="71"/>
      <c r="AN232" s="93"/>
      <c r="AO232" s="71"/>
      <c r="AP232" s="71"/>
      <c r="AQ232" s="71"/>
      <c r="AR232" s="71"/>
      <c r="AS232" s="93"/>
      <c r="AT232" s="71"/>
      <c r="AU232" s="71"/>
      <c r="AV232" s="71"/>
      <c r="AW232" s="71"/>
      <c r="AX232" s="93"/>
      <c r="AY232" s="71"/>
      <c r="AZ232" s="71"/>
      <c r="BA232" s="71"/>
      <c r="BB232" s="71"/>
      <c r="BC232" s="93"/>
      <c r="BD232" s="71"/>
      <c r="BE232" s="71"/>
      <c r="BF232" s="71"/>
      <c r="BG232" s="71"/>
      <c r="BH232" s="93"/>
      <c r="BI232" s="71"/>
      <c r="BJ232" s="71"/>
      <c r="BK232" s="71"/>
      <c r="BL232" s="71"/>
      <c r="BM232" s="93"/>
      <c r="BN232" s="71"/>
      <c r="BO232" s="71"/>
      <c r="BP232" s="71"/>
      <c r="BQ232" s="71"/>
      <c r="BR232" s="93"/>
      <c r="BS232" s="71"/>
      <c r="BT232" s="71"/>
      <c r="BU232" s="71"/>
      <c r="BV232" s="71"/>
      <c r="BW232" s="93"/>
      <c r="BX232" s="71"/>
      <c r="BY232" s="71"/>
      <c r="BZ232" s="71"/>
      <c r="CA232" s="71"/>
      <c r="CB232" s="93"/>
      <c r="CC232" s="71"/>
      <c r="CD232" s="71"/>
      <c r="CE232" s="71"/>
      <c r="CF232" s="71"/>
      <c r="CG232" s="93"/>
      <c r="CH232" s="71"/>
      <c r="CI232" s="71"/>
      <c r="CJ232" s="71"/>
      <c r="CK232" s="71"/>
      <c r="CL232" s="93"/>
      <c r="CM232" s="71"/>
      <c r="CN232" s="71"/>
      <c r="CO232" s="71"/>
      <c r="CP232" s="71"/>
      <c r="CQ232" s="93"/>
      <c r="CR232" s="71"/>
      <c r="CS232" s="71"/>
      <c r="CT232" s="71"/>
      <c r="CU232" s="71"/>
      <c r="CV232" s="93"/>
      <c r="CW232" s="71"/>
      <c r="CX232" s="71"/>
      <c r="CY232" s="71"/>
      <c r="CZ232" s="71"/>
      <c r="DA232" s="93"/>
      <c r="DB232" s="71"/>
      <c r="DC232" s="71"/>
      <c r="DD232" s="71"/>
      <c r="DE232" s="71"/>
      <c r="DF232" s="93"/>
      <c r="DG232" s="71"/>
      <c r="DH232" s="71"/>
      <c r="DI232" s="71"/>
      <c r="DJ232" s="71"/>
      <c r="DK232" s="93"/>
      <c r="DL232" s="71"/>
      <c r="DM232" s="71"/>
      <c r="DN232" s="71"/>
      <c r="DO232" s="71"/>
      <c r="DP232" s="93"/>
      <c r="DQ232" s="71"/>
      <c r="DR232" s="71"/>
      <c r="DS232" s="71"/>
      <c r="DT232" s="71"/>
      <c r="DU232" s="93"/>
      <c r="DV232" s="71"/>
      <c r="DW232" s="71"/>
      <c r="DX232" s="71"/>
      <c r="DY232" s="71"/>
      <c r="DZ232" s="93"/>
      <c r="EA232" s="71"/>
      <c r="EB232" s="71"/>
      <c r="EC232" s="71"/>
      <c r="ED232" s="71"/>
      <c r="EE232" s="93"/>
      <c r="EF232" s="71"/>
      <c r="EG232" s="71"/>
      <c r="EH232" s="71"/>
      <c r="EI232" s="71"/>
      <c r="EJ232" s="93"/>
      <c r="EK232" s="71"/>
      <c r="EL232" s="71"/>
      <c r="EM232" s="71"/>
      <c r="EN232" s="71"/>
      <c r="EO232" s="93"/>
      <c r="EP232" s="71"/>
      <c r="EQ232" s="71"/>
      <c r="ER232" s="71"/>
      <c r="ES232" s="71"/>
      <c r="ET232" s="93"/>
      <c r="EU232" s="71"/>
      <c r="EV232" s="71"/>
      <c r="EW232" s="71"/>
      <c r="EX232" s="71"/>
      <c r="EY232" s="93"/>
      <c r="EZ232" s="71"/>
      <c r="FA232" s="71"/>
      <c r="FB232" s="71"/>
      <c r="FC232" s="71"/>
      <c r="FD232" s="93"/>
      <c r="FE232" s="71"/>
      <c r="FF232" s="71"/>
      <c r="FG232" s="71"/>
      <c r="FH232" s="71"/>
      <c r="FI232" s="93"/>
      <c r="FJ232" s="71"/>
      <c r="FK232" s="71"/>
      <c r="FL232" s="71"/>
      <c r="FM232" s="71"/>
      <c r="FN232" s="93"/>
      <c r="FO232" s="71"/>
      <c r="FP232" s="71"/>
      <c r="FQ232" s="71"/>
      <c r="FR232" s="71"/>
      <c r="FS232" s="93"/>
      <c r="FT232" s="71"/>
      <c r="FU232" s="71"/>
      <c r="FV232" s="71"/>
      <c r="FW232" s="71"/>
      <c r="FX232" s="93"/>
      <c r="FY232" s="71"/>
      <c r="FZ232" s="71"/>
      <c r="GA232" s="71"/>
      <c r="GB232" s="71"/>
      <c r="GC232" s="93"/>
      <c r="GD232" s="71"/>
      <c r="GE232" s="71"/>
      <c r="GF232" s="71"/>
      <c r="GG232" s="71"/>
      <c r="GH232" s="93"/>
      <c r="GI232" s="71"/>
      <c r="GJ232" s="71"/>
      <c r="GK232" s="71"/>
      <c r="GL232" s="71"/>
      <c r="GM232" s="93"/>
      <c r="GN232" s="71"/>
      <c r="GO232" s="71"/>
      <c r="GP232" s="71"/>
      <c r="GQ232" s="71"/>
      <c r="GR232" s="93"/>
      <c r="GS232" s="71"/>
      <c r="GT232" s="71"/>
      <c r="GU232" s="71"/>
      <c r="GV232" s="71"/>
      <c r="GW232" s="93"/>
      <c r="GX232" s="71"/>
      <c r="GY232" s="71"/>
      <c r="GZ232" s="71"/>
      <c r="HA232" s="71"/>
      <c r="HB232" s="93"/>
      <c r="HC232" s="71"/>
      <c r="HD232" s="71"/>
      <c r="HE232" s="71"/>
      <c r="HF232" s="71"/>
      <c r="HG232" s="93"/>
      <c r="HH232" s="71"/>
      <c r="HI232" s="71"/>
      <c r="HJ232" s="71"/>
      <c r="HK232" s="71"/>
      <c r="HL232" s="93"/>
      <c r="HM232" s="71"/>
      <c r="HN232" s="71"/>
      <c r="HO232" s="71"/>
      <c r="HP232" s="71"/>
      <c r="HQ232" s="93"/>
      <c r="HR232" s="71"/>
      <c r="HS232" s="71"/>
      <c r="HT232" s="71"/>
      <c r="HU232" s="71"/>
      <c r="HV232" s="93"/>
      <c r="HW232" s="71"/>
      <c r="HX232" s="71"/>
      <c r="HY232" s="71"/>
      <c r="HZ232" s="71"/>
      <c r="IA232" s="93"/>
      <c r="IB232" s="71"/>
      <c r="IC232" s="71"/>
      <c r="ID232" s="71"/>
      <c r="IE232" s="71"/>
      <c r="IF232" s="93"/>
      <c r="IG232" s="71"/>
      <c r="IH232" s="71"/>
      <c r="II232" s="71"/>
      <c r="IJ232" s="71"/>
      <c r="IK232" s="93"/>
      <c r="IL232" s="71"/>
      <c r="IM232" s="71"/>
      <c r="IN232" s="71"/>
      <c r="IO232" s="71"/>
      <c r="IP232" s="93"/>
      <c r="IQ232" s="71"/>
      <c r="IR232" s="71"/>
      <c r="IS232" s="71"/>
      <c r="IT232" s="71"/>
      <c r="IU232" s="93"/>
      <c r="IV232" s="71"/>
    </row>
    <row r="233" spans="2:256">
      <c r="B233" s="71"/>
      <c r="C233" s="94"/>
      <c r="D233" s="71"/>
      <c r="E233" s="71"/>
      <c r="F233" s="93"/>
      <c r="G233" s="71"/>
      <c r="H233" s="71"/>
      <c r="I233" s="71"/>
      <c r="J233" s="71"/>
      <c r="K233" s="71"/>
      <c r="L233" s="105"/>
      <c r="M233" s="71"/>
      <c r="N233" s="71"/>
      <c r="P233" s="71"/>
      <c r="Q233" s="71"/>
      <c r="R233" s="71"/>
      <c r="S233" s="71"/>
      <c r="T233" s="93"/>
      <c r="U233" s="71"/>
      <c r="V233" s="71"/>
      <c r="W233" s="71"/>
      <c r="X233" s="71"/>
      <c r="Y233" s="93"/>
      <c r="Z233" s="71"/>
      <c r="AA233" s="71"/>
      <c r="AB233" s="71"/>
      <c r="AC233" s="71"/>
      <c r="AD233" s="93"/>
      <c r="AE233" s="71"/>
      <c r="AF233" s="71"/>
      <c r="AG233" s="71"/>
      <c r="AH233" s="71"/>
      <c r="AI233" s="93"/>
      <c r="AJ233" s="71"/>
      <c r="AK233" s="71"/>
      <c r="AL233" s="71"/>
      <c r="AM233" s="71"/>
      <c r="AN233" s="93"/>
      <c r="AO233" s="71"/>
      <c r="AP233" s="71"/>
      <c r="AQ233" s="71"/>
      <c r="AR233" s="71"/>
      <c r="AS233" s="93"/>
      <c r="AT233" s="71"/>
      <c r="AU233" s="71"/>
      <c r="AV233" s="71"/>
      <c r="AW233" s="71"/>
      <c r="AX233" s="93"/>
      <c r="AY233" s="71"/>
      <c r="AZ233" s="71"/>
      <c r="BA233" s="71"/>
      <c r="BB233" s="71"/>
      <c r="BC233" s="93"/>
      <c r="BD233" s="71"/>
      <c r="BE233" s="71"/>
      <c r="BF233" s="71"/>
      <c r="BG233" s="71"/>
      <c r="BH233" s="93"/>
      <c r="BI233" s="71"/>
      <c r="BJ233" s="71"/>
      <c r="BK233" s="71"/>
      <c r="BL233" s="71"/>
      <c r="BM233" s="93"/>
      <c r="BN233" s="71"/>
      <c r="BO233" s="71"/>
      <c r="BP233" s="71"/>
      <c r="BQ233" s="71"/>
      <c r="BR233" s="93"/>
      <c r="BS233" s="71"/>
      <c r="BT233" s="71"/>
      <c r="BU233" s="71"/>
      <c r="BV233" s="71"/>
      <c r="BW233" s="93"/>
      <c r="BX233" s="71"/>
      <c r="BY233" s="71"/>
      <c r="BZ233" s="71"/>
      <c r="CA233" s="71"/>
      <c r="CB233" s="93"/>
      <c r="CC233" s="71"/>
      <c r="CD233" s="71"/>
      <c r="CE233" s="71"/>
      <c r="CF233" s="71"/>
      <c r="CG233" s="93"/>
      <c r="CH233" s="71"/>
      <c r="CI233" s="71"/>
      <c r="CJ233" s="71"/>
      <c r="CK233" s="71"/>
      <c r="CL233" s="93"/>
      <c r="CM233" s="71"/>
      <c r="CN233" s="71"/>
      <c r="CO233" s="71"/>
      <c r="CP233" s="71"/>
      <c r="CQ233" s="93"/>
      <c r="CR233" s="71"/>
      <c r="CS233" s="71"/>
      <c r="CT233" s="71"/>
      <c r="CU233" s="71"/>
      <c r="CV233" s="93"/>
      <c r="CW233" s="71"/>
      <c r="CX233" s="71"/>
      <c r="CY233" s="71"/>
      <c r="CZ233" s="71"/>
      <c r="DA233" s="93"/>
      <c r="DB233" s="71"/>
      <c r="DC233" s="71"/>
      <c r="DD233" s="71"/>
      <c r="DE233" s="71"/>
      <c r="DF233" s="93"/>
      <c r="DG233" s="71"/>
      <c r="DH233" s="71"/>
      <c r="DI233" s="71"/>
      <c r="DJ233" s="71"/>
      <c r="DK233" s="93"/>
      <c r="DL233" s="71"/>
      <c r="DM233" s="71"/>
      <c r="DN233" s="71"/>
      <c r="DO233" s="71"/>
      <c r="DP233" s="93"/>
      <c r="DQ233" s="71"/>
      <c r="DR233" s="71"/>
      <c r="DS233" s="71"/>
      <c r="DT233" s="71"/>
      <c r="DU233" s="93"/>
      <c r="DV233" s="71"/>
      <c r="DW233" s="71"/>
      <c r="DX233" s="71"/>
      <c r="DY233" s="71"/>
      <c r="DZ233" s="93"/>
      <c r="EA233" s="71"/>
      <c r="EB233" s="71"/>
      <c r="EC233" s="71"/>
      <c r="ED233" s="71"/>
      <c r="EE233" s="93"/>
      <c r="EF233" s="71"/>
      <c r="EG233" s="71"/>
      <c r="EH233" s="71"/>
      <c r="EI233" s="71"/>
      <c r="EJ233" s="93"/>
      <c r="EK233" s="71"/>
      <c r="EL233" s="71"/>
      <c r="EM233" s="71"/>
      <c r="EN233" s="71"/>
      <c r="EO233" s="93"/>
      <c r="EP233" s="71"/>
      <c r="EQ233" s="71"/>
      <c r="ER233" s="71"/>
      <c r="ES233" s="71"/>
      <c r="ET233" s="93"/>
      <c r="EU233" s="71"/>
      <c r="EV233" s="71"/>
      <c r="EW233" s="71"/>
      <c r="EX233" s="71"/>
      <c r="EY233" s="93"/>
      <c r="EZ233" s="71"/>
      <c r="FA233" s="71"/>
      <c r="FB233" s="71"/>
      <c r="FC233" s="71"/>
      <c r="FD233" s="93"/>
      <c r="FE233" s="71"/>
      <c r="FF233" s="71"/>
      <c r="FG233" s="71"/>
      <c r="FH233" s="71"/>
      <c r="FI233" s="93"/>
      <c r="FJ233" s="71"/>
      <c r="FK233" s="71"/>
      <c r="FL233" s="71"/>
      <c r="FM233" s="71"/>
      <c r="FN233" s="93"/>
      <c r="FO233" s="71"/>
      <c r="FP233" s="71"/>
      <c r="FQ233" s="71"/>
      <c r="FR233" s="71"/>
      <c r="FS233" s="93"/>
      <c r="FT233" s="71"/>
      <c r="FU233" s="71"/>
      <c r="FV233" s="71"/>
      <c r="FW233" s="71"/>
      <c r="FX233" s="93"/>
      <c r="FY233" s="71"/>
      <c r="FZ233" s="71"/>
      <c r="GA233" s="71"/>
      <c r="GB233" s="71"/>
      <c r="GC233" s="93"/>
      <c r="GD233" s="71"/>
      <c r="GE233" s="71"/>
      <c r="GF233" s="71"/>
      <c r="GG233" s="71"/>
      <c r="GH233" s="93"/>
      <c r="GI233" s="71"/>
      <c r="GJ233" s="71"/>
      <c r="GK233" s="71"/>
      <c r="GL233" s="71"/>
      <c r="GM233" s="93"/>
      <c r="GN233" s="71"/>
      <c r="GO233" s="71"/>
      <c r="GP233" s="71"/>
      <c r="GQ233" s="71"/>
      <c r="GR233" s="93"/>
      <c r="GS233" s="71"/>
      <c r="GT233" s="71"/>
      <c r="GU233" s="71"/>
      <c r="GV233" s="71"/>
      <c r="GW233" s="93"/>
      <c r="GX233" s="71"/>
      <c r="GY233" s="71"/>
      <c r="GZ233" s="71"/>
      <c r="HA233" s="71"/>
      <c r="HB233" s="93"/>
      <c r="HC233" s="71"/>
      <c r="HD233" s="71"/>
      <c r="HE233" s="71"/>
      <c r="HF233" s="71"/>
      <c r="HG233" s="93"/>
      <c r="HH233" s="71"/>
      <c r="HI233" s="71"/>
      <c r="HJ233" s="71"/>
      <c r="HK233" s="71"/>
      <c r="HL233" s="93"/>
      <c r="HM233" s="71"/>
      <c r="HN233" s="71"/>
      <c r="HO233" s="71"/>
      <c r="HP233" s="71"/>
      <c r="HQ233" s="93"/>
      <c r="HR233" s="71"/>
      <c r="HS233" s="71"/>
      <c r="HT233" s="71"/>
      <c r="HU233" s="71"/>
      <c r="HV233" s="93"/>
      <c r="HW233" s="71"/>
      <c r="HX233" s="71"/>
      <c r="HY233" s="71"/>
      <c r="HZ233" s="71"/>
      <c r="IA233" s="93"/>
      <c r="IB233" s="71"/>
      <c r="IC233" s="71"/>
      <c r="ID233" s="71"/>
      <c r="IE233" s="71"/>
      <c r="IF233" s="93"/>
      <c r="IG233" s="71"/>
      <c r="IH233" s="71"/>
      <c r="II233" s="71"/>
      <c r="IJ233" s="71"/>
      <c r="IK233" s="93"/>
      <c r="IL233" s="71"/>
      <c r="IM233" s="71"/>
      <c r="IN233" s="71"/>
      <c r="IO233" s="71"/>
      <c r="IP233" s="93"/>
      <c r="IQ233" s="71"/>
      <c r="IR233" s="71"/>
      <c r="IS233" s="71"/>
      <c r="IT233" s="71"/>
      <c r="IU233" s="93"/>
      <c r="IV233" s="71"/>
    </row>
    <row r="234" spans="2:256">
      <c r="B234" s="71"/>
      <c r="C234" s="94"/>
      <c r="D234" s="71"/>
      <c r="E234" s="71"/>
      <c r="F234" s="93"/>
      <c r="G234" s="71"/>
      <c r="H234" s="71"/>
      <c r="I234" s="71"/>
      <c r="J234" s="71"/>
      <c r="K234" s="71"/>
      <c r="L234" s="105"/>
      <c r="M234" s="71"/>
      <c r="N234" s="71"/>
      <c r="P234" s="71"/>
      <c r="Q234" s="71"/>
      <c r="R234" s="71"/>
      <c r="S234" s="71"/>
      <c r="T234" s="93"/>
      <c r="U234" s="71"/>
      <c r="V234" s="71"/>
      <c r="W234" s="71"/>
      <c r="X234" s="71"/>
      <c r="Y234" s="93"/>
      <c r="Z234" s="71"/>
      <c r="AA234" s="71"/>
      <c r="AB234" s="71"/>
      <c r="AC234" s="71"/>
      <c r="AD234" s="93"/>
      <c r="AE234" s="71"/>
      <c r="AF234" s="71"/>
      <c r="AG234" s="71"/>
      <c r="AH234" s="71"/>
      <c r="AI234" s="93"/>
      <c r="AJ234" s="71"/>
      <c r="AK234" s="71"/>
      <c r="AL234" s="71"/>
      <c r="AM234" s="71"/>
      <c r="AN234" s="93"/>
      <c r="AO234" s="71"/>
      <c r="AP234" s="71"/>
      <c r="AQ234" s="71"/>
      <c r="AR234" s="71"/>
      <c r="AS234" s="93"/>
      <c r="AT234" s="71"/>
      <c r="AU234" s="71"/>
      <c r="AV234" s="71"/>
      <c r="AW234" s="71"/>
      <c r="AX234" s="93"/>
      <c r="AY234" s="71"/>
      <c r="AZ234" s="71"/>
      <c r="BA234" s="71"/>
      <c r="BB234" s="71"/>
      <c r="BC234" s="93"/>
      <c r="BD234" s="71"/>
      <c r="BE234" s="71"/>
      <c r="BF234" s="71"/>
      <c r="BG234" s="71"/>
      <c r="BH234" s="93"/>
      <c r="BI234" s="71"/>
      <c r="BJ234" s="71"/>
      <c r="BK234" s="71"/>
      <c r="BL234" s="71"/>
      <c r="BM234" s="93"/>
      <c r="BN234" s="71"/>
      <c r="BO234" s="71"/>
      <c r="BP234" s="71"/>
      <c r="BQ234" s="71"/>
      <c r="BR234" s="93"/>
      <c r="BS234" s="71"/>
      <c r="BT234" s="71"/>
      <c r="BU234" s="71"/>
      <c r="BV234" s="71"/>
      <c r="BW234" s="93"/>
      <c r="BX234" s="71"/>
      <c r="BY234" s="71"/>
      <c r="BZ234" s="71"/>
      <c r="CA234" s="71"/>
      <c r="CB234" s="93"/>
      <c r="CC234" s="71"/>
      <c r="CD234" s="71"/>
      <c r="CE234" s="71"/>
      <c r="CF234" s="71"/>
      <c r="CG234" s="93"/>
      <c r="CH234" s="71"/>
      <c r="CI234" s="71"/>
      <c r="CJ234" s="71"/>
      <c r="CK234" s="71"/>
      <c r="CL234" s="93"/>
      <c r="CM234" s="71"/>
      <c r="CN234" s="71"/>
      <c r="CO234" s="71"/>
      <c r="CP234" s="71"/>
      <c r="CQ234" s="93"/>
      <c r="CR234" s="71"/>
      <c r="CS234" s="71"/>
      <c r="CT234" s="71"/>
      <c r="CU234" s="71"/>
      <c r="CV234" s="93"/>
      <c r="CW234" s="71"/>
      <c r="CX234" s="71"/>
      <c r="CY234" s="71"/>
      <c r="CZ234" s="71"/>
      <c r="DA234" s="93"/>
      <c r="DB234" s="71"/>
      <c r="DC234" s="71"/>
      <c r="DD234" s="71"/>
      <c r="DE234" s="71"/>
      <c r="DF234" s="93"/>
      <c r="DG234" s="71"/>
      <c r="DH234" s="71"/>
      <c r="DI234" s="71"/>
      <c r="DJ234" s="71"/>
      <c r="DK234" s="93"/>
      <c r="DL234" s="71"/>
      <c r="DM234" s="71"/>
      <c r="DN234" s="71"/>
      <c r="DO234" s="71"/>
      <c r="DP234" s="93"/>
      <c r="DQ234" s="71"/>
      <c r="DR234" s="71"/>
      <c r="DS234" s="71"/>
      <c r="DT234" s="71"/>
      <c r="DU234" s="93"/>
      <c r="DV234" s="71"/>
      <c r="DW234" s="71"/>
      <c r="DX234" s="71"/>
      <c r="DY234" s="71"/>
      <c r="DZ234" s="93"/>
      <c r="EA234" s="71"/>
      <c r="EB234" s="71"/>
      <c r="EC234" s="71"/>
      <c r="ED234" s="71"/>
      <c r="EE234" s="93"/>
      <c r="EF234" s="71"/>
      <c r="EG234" s="71"/>
      <c r="EH234" s="71"/>
      <c r="EI234" s="71"/>
      <c r="EJ234" s="93"/>
      <c r="EK234" s="71"/>
      <c r="EL234" s="71"/>
      <c r="EM234" s="71"/>
      <c r="EN234" s="71"/>
      <c r="EO234" s="93"/>
      <c r="EP234" s="71"/>
      <c r="EQ234" s="71"/>
      <c r="ER234" s="71"/>
      <c r="ES234" s="71"/>
      <c r="ET234" s="93"/>
      <c r="EU234" s="71"/>
      <c r="EV234" s="71"/>
      <c r="EW234" s="71"/>
      <c r="EX234" s="71"/>
      <c r="EY234" s="93"/>
      <c r="EZ234" s="71"/>
      <c r="FA234" s="71"/>
      <c r="FB234" s="71"/>
      <c r="FC234" s="71"/>
      <c r="FD234" s="93"/>
      <c r="FE234" s="71"/>
      <c r="FF234" s="71"/>
      <c r="FG234" s="71"/>
      <c r="FH234" s="71"/>
      <c r="FI234" s="93"/>
      <c r="FJ234" s="71"/>
      <c r="FK234" s="71"/>
      <c r="FL234" s="71"/>
      <c r="FM234" s="71"/>
      <c r="FN234" s="93"/>
      <c r="FO234" s="71"/>
      <c r="FP234" s="71"/>
      <c r="FQ234" s="71"/>
      <c r="FR234" s="71"/>
      <c r="FS234" s="93"/>
      <c r="FT234" s="71"/>
      <c r="FU234" s="71"/>
      <c r="FV234" s="71"/>
      <c r="FW234" s="71"/>
      <c r="FX234" s="93"/>
      <c r="FY234" s="71"/>
      <c r="FZ234" s="71"/>
      <c r="GA234" s="71"/>
      <c r="GB234" s="71"/>
      <c r="GC234" s="93"/>
      <c r="GD234" s="71"/>
      <c r="GE234" s="71"/>
      <c r="GF234" s="71"/>
      <c r="GG234" s="71"/>
      <c r="GH234" s="93"/>
      <c r="GI234" s="71"/>
      <c r="GJ234" s="71"/>
      <c r="GK234" s="71"/>
      <c r="GL234" s="71"/>
      <c r="GM234" s="93"/>
      <c r="GN234" s="71"/>
      <c r="GO234" s="71"/>
      <c r="GP234" s="71"/>
      <c r="GQ234" s="71"/>
      <c r="GR234" s="93"/>
      <c r="GS234" s="71"/>
      <c r="GT234" s="71"/>
      <c r="GU234" s="71"/>
      <c r="GV234" s="71"/>
      <c r="GW234" s="93"/>
      <c r="GX234" s="71"/>
      <c r="GY234" s="71"/>
      <c r="GZ234" s="71"/>
      <c r="HA234" s="71"/>
      <c r="HB234" s="93"/>
      <c r="HC234" s="71"/>
      <c r="HD234" s="71"/>
      <c r="HE234" s="71"/>
      <c r="HF234" s="71"/>
      <c r="HG234" s="93"/>
      <c r="HH234" s="71"/>
      <c r="HI234" s="71"/>
      <c r="HJ234" s="71"/>
      <c r="HK234" s="71"/>
      <c r="HL234" s="93"/>
      <c r="HM234" s="71"/>
      <c r="HN234" s="71"/>
      <c r="HO234" s="71"/>
      <c r="HP234" s="71"/>
      <c r="HQ234" s="93"/>
      <c r="HR234" s="71"/>
      <c r="HS234" s="71"/>
      <c r="HT234" s="71"/>
      <c r="HU234" s="71"/>
      <c r="HV234" s="93"/>
      <c r="HW234" s="71"/>
      <c r="HX234" s="71"/>
      <c r="HY234" s="71"/>
      <c r="HZ234" s="71"/>
      <c r="IA234" s="93"/>
      <c r="IB234" s="71"/>
      <c r="IC234" s="71"/>
      <c r="ID234" s="71"/>
      <c r="IE234" s="71"/>
      <c r="IF234" s="93"/>
      <c r="IG234" s="71"/>
      <c r="IH234" s="71"/>
      <c r="II234" s="71"/>
      <c r="IJ234" s="71"/>
      <c r="IK234" s="93"/>
      <c r="IL234" s="71"/>
      <c r="IM234" s="71"/>
      <c r="IN234" s="71"/>
      <c r="IO234" s="71"/>
      <c r="IP234" s="93"/>
      <c r="IQ234" s="71"/>
      <c r="IR234" s="71"/>
      <c r="IS234" s="71"/>
      <c r="IT234" s="71"/>
      <c r="IU234" s="93"/>
      <c r="IV234" s="71"/>
    </row>
    <row r="235" spans="2:256">
      <c r="B235" s="71"/>
      <c r="C235" s="94"/>
      <c r="D235" s="71"/>
      <c r="E235" s="71"/>
      <c r="F235" s="93"/>
      <c r="G235" s="71"/>
      <c r="H235" s="71"/>
      <c r="I235" s="71"/>
      <c r="J235" s="71"/>
      <c r="K235" s="71"/>
      <c r="L235" s="105"/>
      <c r="M235" s="71"/>
      <c r="N235" s="71"/>
      <c r="P235" s="71"/>
      <c r="Q235" s="71"/>
      <c r="R235" s="71"/>
      <c r="S235" s="71"/>
      <c r="T235" s="93"/>
      <c r="U235" s="71"/>
      <c r="V235" s="71"/>
      <c r="W235" s="71"/>
      <c r="X235" s="71"/>
      <c r="Y235" s="93"/>
      <c r="Z235" s="71"/>
      <c r="AA235" s="71"/>
      <c r="AB235" s="71"/>
      <c r="AC235" s="71"/>
      <c r="AD235" s="93"/>
      <c r="AE235" s="71"/>
      <c r="AF235" s="71"/>
      <c r="AG235" s="71"/>
      <c r="AH235" s="71"/>
      <c r="AI235" s="93"/>
      <c r="AJ235" s="71"/>
      <c r="AK235" s="71"/>
      <c r="AL235" s="71"/>
      <c r="AM235" s="71"/>
      <c r="AN235" s="93"/>
      <c r="AO235" s="71"/>
      <c r="AP235" s="71"/>
      <c r="AQ235" s="71"/>
      <c r="AR235" s="71"/>
      <c r="AS235" s="93"/>
      <c r="AT235" s="71"/>
      <c r="AU235" s="71"/>
      <c r="AV235" s="71"/>
      <c r="AW235" s="71"/>
      <c r="AX235" s="93"/>
      <c r="AY235" s="71"/>
      <c r="AZ235" s="71"/>
      <c r="BA235" s="71"/>
      <c r="BB235" s="71"/>
      <c r="BC235" s="93"/>
      <c r="BD235" s="71"/>
      <c r="BE235" s="71"/>
      <c r="BF235" s="71"/>
      <c r="BG235" s="71"/>
      <c r="BH235" s="93"/>
      <c r="BI235" s="71"/>
      <c r="BJ235" s="71"/>
      <c r="BK235" s="71"/>
      <c r="BL235" s="71"/>
      <c r="BM235" s="93"/>
      <c r="BN235" s="71"/>
      <c r="BO235" s="71"/>
      <c r="BP235" s="71"/>
      <c r="BQ235" s="71"/>
      <c r="BR235" s="93"/>
      <c r="BS235" s="71"/>
      <c r="BT235" s="71"/>
      <c r="BU235" s="71"/>
      <c r="BV235" s="71"/>
      <c r="BW235" s="93"/>
      <c r="BX235" s="71"/>
      <c r="BY235" s="71"/>
      <c r="BZ235" s="71"/>
      <c r="CA235" s="71"/>
      <c r="CB235" s="93"/>
      <c r="CC235" s="71"/>
      <c r="CD235" s="71"/>
      <c r="CE235" s="71"/>
      <c r="CF235" s="71"/>
      <c r="CG235" s="93"/>
      <c r="CH235" s="71"/>
      <c r="CI235" s="71"/>
      <c r="CJ235" s="71"/>
      <c r="CK235" s="71"/>
      <c r="CL235" s="93"/>
      <c r="CM235" s="71"/>
      <c r="CN235" s="71"/>
      <c r="CO235" s="71"/>
      <c r="CP235" s="71"/>
      <c r="CQ235" s="93"/>
      <c r="CR235" s="71"/>
      <c r="CS235" s="71"/>
      <c r="CT235" s="71"/>
      <c r="CU235" s="71"/>
      <c r="CV235" s="93"/>
      <c r="CW235" s="71"/>
      <c r="CX235" s="71"/>
      <c r="CY235" s="71"/>
      <c r="CZ235" s="71"/>
      <c r="DA235" s="93"/>
      <c r="DB235" s="71"/>
      <c r="DC235" s="71"/>
      <c r="DD235" s="71"/>
      <c r="DE235" s="71"/>
      <c r="DF235" s="93"/>
      <c r="DG235" s="71"/>
      <c r="DH235" s="71"/>
      <c r="DI235" s="71"/>
      <c r="DJ235" s="71"/>
      <c r="DK235" s="93"/>
      <c r="DL235" s="71"/>
      <c r="DM235" s="71"/>
      <c r="DN235" s="71"/>
      <c r="DO235" s="71"/>
      <c r="DP235" s="93"/>
      <c r="DQ235" s="71"/>
      <c r="DR235" s="71"/>
      <c r="DS235" s="71"/>
      <c r="DT235" s="71"/>
      <c r="DU235" s="93"/>
      <c r="DV235" s="71"/>
      <c r="DW235" s="71"/>
      <c r="DX235" s="71"/>
      <c r="DY235" s="71"/>
      <c r="DZ235" s="93"/>
      <c r="EA235" s="71"/>
      <c r="EB235" s="71"/>
      <c r="EC235" s="71"/>
      <c r="ED235" s="71"/>
      <c r="EE235" s="93"/>
      <c r="EF235" s="71"/>
      <c r="EG235" s="71"/>
      <c r="EH235" s="71"/>
      <c r="EI235" s="71"/>
      <c r="EJ235" s="93"/>
      <c r="EK235" s="71"/>
      <c r="EL235" s="71"/>
      <c r="EM235" s="71"/>
      <c r="EN235" s="71"/>
      <c r="EO235" s="93"/>
      <c r="EP235" s="71"/>
      <c r="EQ235" s="71"/>
      <c r="ER235" s="71"/>
      <c r="ES235" s="71"/>
      <c r="ET235" s="93"/>
      <c r="EU235" s="71"/>
      <c r="EV235" s="71"/>
      <c r="EW235" s="71"/>
      <c r="EX235" s="71"/>
      <c r="EY235" s="93"/>
      <c r="EZ235" s="71"/>
      <c r="FA235" s="71"/>
      <c r="FB235" s="71"/>
      <c r="FC235" s="71"/>
      <c r="FD235" s="93"/>
      <c r="FE235" s="71"/>
      <c r="FF235" s="71"/>
      <c r="FG235" s="71"/>
      <c r="FH235" s="71"/>
      <c r="FI235" s="93"/>
      <c r="FJ235" s="71"/>
      <c r="FK235" s="71"/>
      <c r="FL235" s="71"/>
      <c r="FM235" s="71"/>
      <c r="FN235" s="93"/>
      <c r="FO235" s="71"/>
      <c r="FP235" s="71"/>
      <c r="FQ235" s="71"/>
      <c r="FR235" s="71"/>
      <c r="FS235" s="93"/>
      <c r="FT235" s="71"/>
      <c r="FU235" s="71"/>
      <c r="FV235" s="71"/>
      <c r="FW235" s="71"/>
      <c r="FX235" s="93"/>
      <c r="FY235" s="71"/>
      <c r="FZ235" s="71"/>
      <c r="GA235" s="71"/>
      <c r="GB235" s="71"/>
      <c r="GC235" s="93"/>
      <c r="GD235" s="71"/>
      <c r="GE235" s="71"/>
      <c r="GF235" s="71"/>
      <c r="GG235" s="71"/>
      <c r="GH235" s="93"/>
      <c r="GI235" s="71"/>
      <c r="GJ235" s="71"/>
      <c r="GK235" s="71"/>
      <c r="GL235" s="71"/>
      <c r="GM235" s="93"/>
      <c r="GN235" s="71"/>
      <c r="GO235" s="71"/>
      <c r="GP235" s="71"/>
      <c r="GQ235" s="71"/>
      <c r="GR235" s="93"/>
      <c r="GS235" s="71"/>
      <c r="GT235" s="71"/>
      <c r="GU235" s="71"/>
      <c r="GV235" s="71"/>
      <c r="GW235" s="93"/>
      <c r="GX235" s="71"/>
      <c r="GY235" s="71"/>
      <c r="GZ235" s="71"/>
      <c r="HA235" s="71"/>
      <c r="HB235" s="93"/>
      <c r="HC235" s="71"/>
      <c r="HD235" s="71"/>
      <c r="HE235" s="71"/>
      <c r="HF235" s="71"/>
      <c r="HG235" s="93"/>
      <c r="HH235" s="71"/>
      <c r="HI235" s="71"/>
      <c r="HJ235" s="71"/>
      <c r="HK235" s="71"/>
      <c r="HL235" s="93"/>
      <c r="HM235" s="71"/>
      <c r="HN235" s="71"/>
      <c r="HO235" s="71"/>
      <c r="HP235" s="71"/>
      <c r="HQ235" s="93"/>
      <c r="HR235" s="71"/>
      <c r="HS235" s="71"/>
      <c r="HT235" s="71"/>
      <c r="HU235" s="71"/>
      <c r="HV235" s="93"/>
      <c r="HW235" s="71"/>
      <c r="HX235" s="71"/>
      <c r="HY235" s="71"/>
      <c r="HZ235" s="71"/>
      <c r="IA235" s="93"/>
      <c r="IB235" s="71"/>
      <c r="IC235" s="71"/>
      <c r="ID235" s="71"/>
      <c r="IE235" s="71"/>
      <c r="IF235" s="93"/>
      <c r="IG235" s="71"/>
      <c r="IH235" s="71"/>
      <c r="II235" s="71"/>
      <c r="IJ235" s="71"/>
      <c r="IK235" s="93"/>
      <c r="IL235" s="71"/>
      <c r="IM235" s="71"/>
      <c r="IN235" s="71"/>
      <c r="IO235" s="71"/>
      <c r="IP235" s="93"/>
      <c r="IQ235" s="71"/>
      <c r="IR235" s="71"/>
      <c r="IS235" s="71"/>
      <c r="IT235" s="71"/>
      <c r="IU235" s="93"/>
      <c r="IV235" s="71"/>
    </row>
    <row r="236" spans="2:256">
      <c r="B236" s="71"/>
      <c r="C236" s="94"/>
      <c r="D236" s="71"/>
      <c r="E236" s="71"/>
      <c r="F236" s="93"/>
      <c r="G236" s="71"/>
      <c r="H236" s="71"/>
      <c r="I236" s="71"/>
      <c r="J236" s="71"/>
      <c r="K236" s="71"/>
      <c r="L236" s="105"/>
      <c r="M236" s="71"/>
      <c r="N236" s="71"/>
      <c r="P236" s="71"/>
      <c r="Q236" s="71"/>
      <c r="R236" s="71"/>
      <c r="S236" s="71"/>
      <c r="T236" s="93"/>
      <c r="U236" s="71"/>
      <c r="V236" s="71"/>
      <c r="W236" s="71"/>
      <c r="X236" s="71"/>
      <c r="Y236" s="93"/>
      <c r="Z236" s="71"/>
      <c r="AA236" s="71"/>
      <c r="AB236" s="71"/>
      <c r="AC236" s="71"/>
      <c r="AD236" s="93"/>
      <c r="AE236" s="71"/>
      <c r="AF236" s="71"/>
      <c r="AG236" s="71"/>
      <c r="AH236" s="71"/>
      <c r="AI236" s="93"/>
      <c r="AJ236" s="71"/>
      <c r="AK236" s="71"/>
      <c r="AL236" s="71"/>
      <c r="AM236" s="71"/>
      <c r="AN236" s="93"/>
      <c r="AO236" s="71"/>
      <c r="AP236" s="71"/>
      <c r="AQ236" s="71"/>
      <c r="AR236" s="71"/>
      <c r="AS236" s="93"/>
      <c r="AT236" s="71"/>
      <c r="AU236" s="71"/>
      <c r="AV236" s="71"/>
      <c r="AW236" s="71"/>
      <c r="AX236" s="93"/>
      <c r="AY236" s="71"/>
      <c r="AZ236" s="71"/>
      <c r="BA236" s="71"/>
      <c r="BB236" s="71"/>
      <c r="BC236" s="93"/>
      <c r="BD236" s="71"/>
      <c r="BE236" s="71"/>
      <c r="BF236" s="71"/>
      <c r="BG236" s="71"/>
      <c r="BH236" s="93"/>
      <c r="BI236" s="71"/>
      <c r="BJ236" s="71"/>
      <c r="BK236" s="71"/>
      <c r="BL236" s="71"/>
      <c r="BM236" s="93"/>
      <c r="BN236" s="71"/>
      <c r="BO236" s="71"/>
      <c r="BP236" s="71"/>
      <c r="BQ236" s="71"/>
      <c r="BR236" s="93"/>
      <c r="BS236" s="71"/>
      <c r="BT236" s="71"/>
      <c r="BU236" s="71"/>
      <c r="BV236" s="71"/>
      <c r="BW236" s="93"/>
      <c r="BX236" s="71"/>
      <c r="BY236" s="71"/>
      <c r="BZ236" s="71"/>
      <c r="CA236" s="71"/>
      <c r="CB236" s="93"/>
      <c r="CC236" s="71"/>
      <c r="CD236" s="71"/>
      <c r="CE236" s="71"/>
      <c r="CF236" s="71"/>
      <c r="CG236" s="93"/>
      <c r="CH236" s="71"/>
      <c r="CI236" s="71"/>
      <c r="CJ236" s="71"/>
      <c r="CK236" s="71"/>
      <c r="CL236" s="93"/>
      <c r="CM236" s="71"/>
      <c r="CN236" s="71"/>
      <c r="CO236" s="71"/>
      <c r="CP236" s="71"/>
      <c r="CQ236" s="93"/>
      <c r="CR236" s="71"/>
      <c r="CS236" s="71"/>
      <c r="CT236" s="71"/>
      <c r="CU236" s="71"/>
      <c r="CV236" s="93"/>
      <c r="CW236" s="71"/>
      <c r="CX236" s="71"/>
      <c r="CY236" s="71"/>
      <c r="CZ236" s="71"/>
      <c r="DA236" s="93"/>
      <c r="DB236" s="71"/>
      <c r="DC236" s="71"/>
      <c r="DD236" s="71"/>
      <c r="DE236" s="71"/>
      <c r="DF236" s="93"/>
      <c r="DG236" s="71"/>
      <c r="DH236" s="71"/>
      <c r="DI236" s="71"/>
      <c r="DJ236" s="71"/>
      <c r="DK236" s="93"/>
      <c r="DL236" s="71"/>
      <c r="DM236" s="71"/>
      <c r="DN236" s="71"/>
      <c r="DO236" s="71"/>
      <c r="DP236" s="93"/>
      <c r="DQ236" s="71"/>
      <c r="DR236" s="71"/>
      <c r="DS236" s="71"/>
      <c r="DT236" s="71"/>
      <c r="DU236" s="93"/>
      <c r="DV236" s="71"/>
      <c r="DW236" s="71"/>
      <c r="DX236" s="71"/>
      <c r="DY236" s="71"/>
      <c r="DZ236" s="93"/>
      <c r="EA236" s="71"/>
      <c r="EB236" s="71"/>
      <c r="EC236" s="71"/>
      <c r="ED236" s="71"/>
      <c r="EE236" s="93"/>
      <c r="EF236" s="71"/>
      <c r="EG236" s="71"/>
      <c r="EH236" s="71"/>
      <c r="EI236" s="71"/>
      <c r="EJ236" s="93"/>
      <c r="EK236" s="71"/>
      <c r="EL236" s="71"/>
      <c r="EM236" s="71"/>
      <c r="EN236" s="71"/>
      <c r="EO236" s="93"/>
      <c r="EP236" s="71"/>
      <c r="EQ236" s="71"/>
      <c r="ER236" s="71"/>
      <c r="ES236" s="71"/>
      <c r="ET236" s="93"/>
      <c r="EU236" s="71"/>
      <c r="EV236" s="71"/>
      <c r="EW236" s="71"/>
      <c r="EX236" s="71"/>
      <c r="EY236" s="93"/>
      <c r="EZ236" s="71"/>
      <c r="FA236" s="71"/>
      <c r="FB236" s="71"/>
      <c r="FC236" s="71"/>
      <c r="FD236" s="93"/>
      <c r="FE236" s="71"/>
      <c r="FF236" s="71"/>
      <c r="FG236" s="71"/>
      <c r="FH236" s="71"/>
      <c r="FI236" s="93"/>
      <c r="FJ236" s="71"/>
      <c r="FK236" s="71"/>
      <c r="FL236" s="71"/>
      <c r="FM236" s="71"/>
      <c r="FN236" s="93"/>
      <c r="FO236" s="71"/>
      <c r="FP236" s="71"/>
      <c r="FQ236" s="71"/>
      <c r="FR236" s="71"/>
      <c r="FS236" s="93"/>
      <c r="FT236" s="71"/>
      <c r="FU236" s="71"/>
      <c r="FV236" s="71"/>
      <c r="FW236" s="71"/>
      <c r="FX236" s="93"/>
      <c r="FY236" s="71"/>
      <c r="FZ236" s="71"/>
      <c r="GA236" s="71"/>
      <c r="GB236" s="71"/>
      <c r="GC236" s="93"/>
      <c r="GD236" s="71"/>
      <c r="GE236" s="71"/>
      <c r="GF236" s="71"/>
      <c r="GG236" s="71"/>
      <c r="GH236" s="93"/>
      <c r="GI236" s="71"/>
      <c r="GJ236" s="71"/>
      <c r="GK236" s="71"/>
      <c r="GL236" s="71"/>
      <c r="GM236" s="93"/>
      <c r="GN236" s="71"/>
      <c r="GO236" s="71"/>
      <c r="GP236" s="71"/>
      <c r="GQ236" s="71"/>
      <c r="GR236" s="93"/>
      <c r="GS236" s="71"/>
      <c r="GT236" s="71"/>
      <c r="GU236" s="71"/>
      <c r="GV236" s="71"/>
      <c r="GW236" s="93"/>
      <c r="GX236" s="71"/>
      <c r="GY236" s="71"/>
      <c r="GZ236" s="71"/>
      <c r="HA236" s="71"/>
      <c r="HB236" s="93"/>
      <c r="HC236" s="71"/>
      <c r="HD236" s="71"/>
      <c r="HE236" s="71"/>
      <c r="HF236" s="71"/>
      <c r="HG236" s="93"/>
      <c r="HH236" s="71"/>
      <c r="HI236" s="71"/>
      <c r="HJ236" s="71"/>
      <c r="HK236" s="71"/>
      <c r="HL236" s="93"/>
      <c r="HM236" s="71"/>
      <c r="HN236" s="71"/>
      <c r="HO236" s="71"/>
      <c r="HP236" s="71"/>
      <c r="HQ236" s="93"/>
      <c r="HR236" s="71"/>
      <c r="HS236" s="71"/>
      <c r="HT236" s="71"/>
      <c r="HU236" s="71"/>
      <c r="HV236" s="93"/>
      <c r="HW236" s="71"/>
      <c r="HX236" s="71"/>
      <c r="HY236" s="71"/>
      <c r="HZ236" s="71"/>
      <c r="IA236" s="93"/>
      <c r="IB236" s="71"/>
      <c r="IC236" s="71"/>
      <c r="ID236" s="71"/>
      <c r="IE236" s="71"/>
      <c r="IF236" s="93"/>
      <c r="IG236" s="71"/>
      <c r="IH236" s="71"/>
      <c r="II236" s="71"/>
      <c r="IJ236" s="71"/>
      <c r="IK236" s="93"/>
      <c r="IL236" s="71"/>
      <c r="IM236" s="71"/>
      <c r="IN236" s="71"/>
      <c r="IO236" s="71"/>
      <c r="IP236" s="93"/>
      <c r="IQ236" s="71"/>
      <c r="IR236" s="71"/>
      <c r="IS236" s="71"/>
      <c r="IT236" s="71"/>
      <c r="IU236" s="93"/>
      <c r="IV236" s="71"/>
    </row>
    <row r="237" spans="2:256">
      <c r="B237" s="71"/>
      <c r="C237" s="94"/>
      <c r="D237" s="71"/>
      <c r="E237" s="71"/>
      <c r="F237" s="93"/>
      <c r="G237" s="71"/>
      <c r="H237" s="71"/>
      <c r="I237" s="71"/>
      <c r="J237" s="71"/>
      <c r="K237" s="71"/>
      <c r="L237" s="105"/>
      <c r="M237" s="71"/>
      <c r="N237" s="71"/>
      <c r="P237" s="71"/>
      <c r="Q237" s="71"/>
      <c r="R237" s="71"/>
      <c r="S237" s="71"/>
      <c r="T237" s="93"/>
      <c r="U237" s="71"/>
      <c r="V237" s="71"/>
      <c r="W237" s="71"/>
      <c r="X237" s="71"/>
      <c r="Y237" s="93"/>
      <c r="Z237" s="71"/>
      <c r="AA237" s="71"/>
      <c r="AB237" s="71"/>
      <c r="AC237" s="71"/>
      <c r="AD237" s="93"/>
      <c r="AE237" s="71"/>
      <c r="AF237" s="71"/>
      <c r="AG237" s="71"/>
      <c r="AH237" s="71"/>
      <c r="AI237" s="93"/>
      <c r="AJ237" s="71"/>
      <c r="AK237" s="71"/>
      <c r="AL237" s="71"/>
      <c r="AM237" s="71"/>
      <c r="AN237" s="93"/>
      <c r="AO237" s="71"/>
      <c r="AP237" s="71"/>
      <c r="AQ237" s="71"/>
      <c r="AR237" s="71"/>
      <c r="AS237" s="93"/>
      <c r="AT237" s="71"/>
      <c r="AU237" s="71"/>
      <c r="AV237" s="71"/>
      <c r="AW237" s="71"/>
      <c r="AX237" s="93"/>
      <c r="AY237" s="71"/>
      <c r="AZ237" s="71"/>
      <c r="BA237" s="71"/>
      <c r="BB237" s="71"/>
      <c r="BC237" s="93"/>
      <c r="BD237" s="71"/>
      <c r="BE237" s="71"/>
      <c r="BF237" s="71"/>
      <c r="BG237" s="71"/>
      <c r="BH237" s="93"/>
      <c r="BI237" s="71"/>
      <c r="BJ237" s="71"/>
      <c r="BK237" s="71"/>
      <c r="BL237" s="71"/>
      <c r="BM237" s="93"/>
      <c r="BN237" s="71"/>
      <c r="BO237" s="71"/>
      <c r="BP237" s="71"/>
      <c r="BQ237" s="71"/>
      <c r="BR237" s="93"/>
      <c r="BS237" s="71"/>
      <c r="BT237" s="71"/>
      <c r="BU237" s="71"/>
      <c r="BV237" s="71"/>
      <c r="BW237" s="93"/>
      <c r="BX237" s="71"/>
      <c r="BY237" s="71"/>
      <c r="BZ237" s="71"/>
      <c r="CA237" s="71"/>
      <c r="CB237" s="93"/>
      <c r="CC237" s="71"/>
      <c r="CD237" s="71"/>
      <c r="CE237" s="71"/>
      <c r="CF237" s="71"/>
      <c r="CG237" s="93"/>
      <c r="CH237" s="71"/>
      <c r="CI237" s="71"/>
      <c r="CJ237" s="71"/>
      <c r="CK237" s="71"/>
      <c r="CL237" s="93"/>
      <c r="CM237" s="71"/>
      <c r="CN237" s="71"/>
      <c r="CO237" s="71"/>
      <c r="CP237" s="71"/>
      <c r="CQ237" s="93"/>
      <c r="CR237" s="71"/>
      <c r="CS237" s="71"/>
      <c r="CT237" s="71"/>
      <c r="CU237" s="71"/>
      <c r="CV237" s="93"/>
      <c r="CW237" s="71"/>
      <c r="CX237" s="71"/>
      <c r="CY237" s="71"/>
      <c r="CZ237" s="71"/>
      <c r="DA237" s="93"/>
      <c r="DB237" s="71"/>
      <c r="DC237" s="71"/>
      <c r="DD237" s="71"/>
      <c r="DE237" s="71"/>
      <c r="DF237" s="93"/>
      <c r="DG237" s="71"/>
      <c r="DH237" s="71"/>
      <c r="DI237" s="71"/>
      <c r="DJ237" s="71"/>
      <c r="DK237" s="93"/>
      <c r="DL237" s="71"/>
      <c r="DM237" s="71"/>
      <c r="DN237" s="71"/>
      <c r="DO237" s="71"/>
      <c r="DP237" s="93"/>
      <c r="DQ237" s="71"/>
      <c r="DR237" s="71"/>
      <c r="DS237" s="71"/>
      <c r="DT237" s="71"/>
      <c r="DU237" s="93"/>
      <c r="DV237" s="71"/>
      <c r="DW237" s="71"/>
      <c r="DX237" s="71"/>
      <c r="DY237" s="71"/>
      <c r="DZ237" s="93"/>
      <c r="EA237" s="71"/>
      <c r="EB237" s="71"/>
      <c r="EC237" s="71"/>
      <c r="ED237" s="71"/>
      <c r="EE237" s="93"/>
      <c r="EF237" s="71"/>
      <c r="EG237" s="71"/>
      <c r="EH237" s="71"/>
      <c r="EI237" s="71"/>
      <c r="EJ237" s="93"/>
      <c r="EK237" s="71"/>
      <c r="EL237" s="71"/>
      <c r="EM237" s="71"/>
      <c r="EN237" s="71"/>
      <c r="EO237" s="93"/>
      <c r="EP237" s="71"/>
      <c r="EQ237" s="71"/>
      <c r="ER237" s="71"/>
      <c r="ES237" s="71"/>
      <c r="ET237" s="93"/>
      <c r="EU237" s="71"/>
      <c r="EV237" s="71"/>
      <c r="EW237" s="71"/>
      <c r="EX237" s="71"/>
      <c r="EY237" s="93"/>
      <c r="EZ237" s="71"/>
      <c r="FA237" s="71"/>
      <c r="FB237" s="71"/>
      <c r="FC237" s="71"/>
      <c r="FD237" s="93"/>
      <c r="FE237" s="71"/>
      <c r="FF237" s="71"/>
      <c r="FG237" s="71"/>
      <c r="FH237" s="71"/>
      <c r="FI237" s="93"/>
      <c r="FJ237" s="71"/>
      <c r="FK237" s="71"/>
      <c r="FL237" s="71"/>
      <c r="FM237" s="71"/>
      <c r="FN237" s="93"/>
      <c r="FO237" s="71"/>
      <c r="FP237" s="71"/>
      <c r="FQ237" s="71"/>
      <c r="FR237" s="71"/>
      <c r="FS237" s="93"/>
      <c r="FT237" s="71"/>
      <c r="FU237" s="71"/>
      <c r="FV237" s="71"/>
      <c r="FW237" s="71"/>
      <c r="FX237" s="93"/>
      <c r="FY237" s="71"/>
      <c r="FZ237" s="71"/>
      <c r="GA237" s="71"/>
      <c r="GB237" s="71"/>
      <c r="GC237" s="93"/>
      <c r="GD237" s="71"/>
      <c r="GE237" s="71"/>
      <c r="GF237" s="71"/>
      <c r="GG237" s="71"/>
      <c r="GH237" s="93"/>
      <c r="GI237" s="71"/>
      <c r="GJ237" s="71"/>
      <c r="GK237" s="71"/>
      <c r="GL237" s="71"/>
      <c r="GM237" s="93"/>
      <c r="GN237" s="71"/>
      <c r="GO237" s="71"/>
      <c r="GP237" s="71"/>
      <c r="GQ237" s="71"/>
      <c r="GR237" s="93"/>
      <c r="GS237" s="71"/>
      <c r="GT237" s="71"/>
      <c r="GU237" s="71"/>
      <c r="GV237" s="71"/>
      <c r="GW237" s="93"/>
      <c r="GX237" s="71"/>
      <c r="GY237" s="71"/>
      <c r="GZ237" s="71"/>
      <c r="HA237" s="71"/>
      <c r="HB237" s="93"/>
      <c r="HC237" s="71"/>
      <c r="HD237" s="71"/>
      <c r="HE237" s="71"/>
      <c r="HF237" s="71"/>
      <c r="HG237" s="93"/>
      <c r="HH237" s="71"/>
      <c r="HI237" s="71"/>
      <c r="HJ237" s="71"/>
      <c r="HK237" s="71"/>
      <c r="HL237" s="93"/>
      <c r="HM237" s="71"/>
      <c r="HN237" s="71"/>
      <c r="HO237" s="71"/>
      <c r="HP237" s="71"/>
      <c r="HQ237" s="93"/>
      <c r="HR237" s="71"/>
      <c r="HS237" s="71"/>
      <c r="HT237" s="71"/>
      <c r="HU237" s="71"/>
      <c r="HV237" s="93"/>
      <c r="HW237" s="71"/>
      <c r="HX237" s="71"/>
      <c r="HY237" s="71"/>
      <c r="HZ237" s="71"/>
      <c r="IA237" s="93"/>
      <c r="IB237" s="71"/>
      <c r="IC237" s="71"/>
      <c r="ID237" s="71"/>
      <c r="IE237" s="71"/>
      <c r="IF237" s="93"/>
      <c r="IG237" s="71"/>
      <c r="IH237" s="71"/>
      <c r="II237" s="71"/>
      <c r="IJ237" s="71"/>
      <c r="IK237" s="93"/>
      <c r="IL237" s="71"/>
      <c r="IM237" s="71"/>
      <c r="IN237" s="71"/>
      <c r="IO237" s="71"/>
      <c r="IP237" s="93"/>
      <c r="IQ237" s="71"/>
      <c r="IR237" s="71"/>
      <c r="IS237" s="71"/>
      <c r="IT237" s="71"/>
      <c r="IU237" s="93"/>
      <c r="IV237" s="71"/>
    </row>
    <row r="238" spans="2:256">
      <c r="B238" s="71"/>
      <c r="C238" s="94"/>
      <c r="D238" s="71"/>
      <c r="E238" s="71"/>
      <c r="F238" s="93"/>
      <c r="G238" s="71"/>
      <c r="H238" s="71"/>
      <c r="I238" s="71"/>
      <c r="J238" s="71"/>
      <c r="K238" s="71"/>
      <c r="L238" s="105"/>
      <c r="M238" s="71"/>
      <c r="N238" s="71"/>
      <c r="P238" s="71"/>
      <c r="Q238" s="71"/>
      <c r="R238" s="71"/>
      <c r="S238" s="71"/>
      <c r="T238" s="93"/>
      <c r="U238" s="71"/>
      <c r="V238" s="71"/>
      <c r="W238" s="71"/>
      <c r="X238" s="71"/>
      <c r="Y238" s="93"/>
      <c r="Z238" s="71"/>
      <c r="AA238" s="71"/>
      <c r="AB238" s="71"/>
      <c r="AC238" s="71"/>
      <c r="AD238" s="93"/>
      <c r="AE238" s="71"/>
      <c r="AF238" s="71"/>
      <c r="AG238" s="71"/>
      <c r="AH238" s="71"/>
      <c r="AI238" s="93"/>
      <c r="AJ238" s="71"/>
      <c r="AK238" s="71"/>
      <c r="AL238" s="71"/>
      <c r="AM238" s="71"/>
      <c r="AN238" s="93"/>
      <c r="AO238" s="71"/>
      <c r="AP238" s="71"/>
      <c r="AQ238" s="71"/>
      <c r="AR238" s="71"/>
      <c r="AS238" s="93"/>
      <c r="AT238" s="71"/>
      <c r="AU238" s="71"/>
      <c r="AV238" s="71"/>
      <c r="AW238" s="71"/>
      <c r="AX238" s="93"/>
      <c r="AY238" s="71"/>
      <c r="AZ238" s="71"/>
      <c r="BA238" s="71"/>
      <c r="BB238" s="71"/>
      <c r="BC238" s="93"/>
      <c r="BD238" s="71"/>
      <c r="BE238" s="71"/>
      <c r="BF238" s="71"/>
      <c r="BG238" s="71"/>
      <c r="BH238" s="93"/>
      <c r="BI238" s="71"/>
      <c r="BJ238" s="71"/>
      <c r="BK238" s="71"/>
      <c r="BL238" s="71"/>
      <c r="BM238" s="93"/>
      <c r="BN238" s="71"/>
      <c r="BO238" s="71"/>
      <c r="BP238" s="71"/>
      <c r="BQ238" s="71"/>
      <c r="BR238" s="93"/>
      <c r="BS238" s="71"/>
      <c r="BT238" s="71"/>
      <c r="BU238" s="71"/>
      <c r="BV238" s="71"/>
      <c r="BW238" s="93"/>
      <c r="BX238" s="71"/>
      <c r="BY238" s="71"/>
      <c r="BZ238" s="71"/>
      <c r="CA238" s="71"/>
      <c r="CB238" s="93"/>
      <c r="CC238" s="71"/>
      <c r="CD238" s="71"/>
      <c r="CE238" s="71"/>
      <c r="CF238" s="71"/>
      <c r="CG238" s="93"/>
      <c r="CH238" s="71"/>
      <c r="CI238" s="71"/>
      <c r="CJ238" s="71"/>
      <c r="CK238" s="71"/>
      <c r="CL238" s="93"/>
      <c r="CM238" s="71"/>
      <c r="CN238" s="71"/>
      <c r="CO238" s="71"/>
      <c r="CP238" s="71"/>
      <c r="CQ238" s="93"/>
      <c r="CR238" s="71"/>
      <c r="CS238" s="71"/>
      <c r="CT238" s="71"/>
      <c r="CU238" s="71"/>
      <c r="CV238" s="93"/>
      <c r="CW238" s="71"/>
      <c r="CX238" s="71"/>
      <c r="CY238" s="71"/>
      <c r="CZ238" s="71"/>
      <c r="DA238" s="93"/>
      <c r="DB238" s="71"/>
      <c r="DC238" s="71"/>
      <c r="DD238" s="71"/>
      <c r="DE238" s="71"/>
      <c r="DF238" s="93"/>
      <c r="DG238" s="71"/>
      <c r="DH238" s="71"/>
      <c r="DI238" s="71"/>
      <c r="DJ238" s="71"/>
      <c r="DK238" s="93"/>
      <c r="DL238" s="71"/>
      <c r="DM238" s="71"/>
      <c r="DN238" s="71"/>
      <c r="DO238" s="71"/>
      <c r="DP238" s="93"/>
      <c r="DQ238" s="71"/>
      <c r="DR238" s="71"/>
      <c r="DS238" s="71"/>
      <c r="DT238" s="71"/>
      <c r="DU238" s="93"/>
      <c r="DV238" s="71"/>
      <c r="DW238" s="71"/>
      <c r="DX238" s="71"/>
      <c r="DY238" s="71"/>
      <c r="DZ238" s="93"/>
      <c r="EA238" s="71"/>
      <c r="EB238" s="71"/>
      <c r="EC238" s="71"/>
      <c r="ED238" s="71"/>
      <c r="EE238" s="93"/>
      <c r="EF238" s="71"/>
      <c r="EG238" s="71"/>
      <c r="EH238" s="71"/>
      <c r="EI238" s="71"/>
      <c r="EJ238" s="93"/>
      <c r="EK238" s="71"/>
      <c r="EL238" s="71"/>
      <c r="EM238" s="71"/>
      <c r="EN238" s="71"/>
      <c r="EO238" s="93"/>
      <c r="EP238" s="71"/>
      <c r="EQ238" s="71"/>
      <c r="ER238" s="71"/>
      <c r="ES238" s="71"/>
      <c r="ET238" s="93"/>
      <c r="EU238" s="71"/>
      <c r="EV238" s="71"/>
      <c r="EW238" s="71"/>
      <c r="EX238" s="71"/>
      <c r="EY238" s="93"/>
      <c r="EZ238" s="71"/>
      <c r="FA238" s="71"/>
      <c r="FB238" s="71"/>
      <c r="FC238" s="71"/>
      <c r="FD238" s="93"/>
      <c r="FE238" s="71"/>
      <c r="FF238" s="71"/>
      <c r="FG238" s="71"/>
      <c r="FH238" s="71"/>
      <c r="FI238" s="93"/>
      <c r="FJ238" s="71"/>
      <c r="FK238" s="71"/>
      <c r="FL238" s="71"/>
      <c r="FM238" s="71"/>
      <c r="FN238" s="93"/>
      <c r="FO238" s="71"/>
      <c r="FP238" s="71"/>
      <c r="FQ238" s="71"/>
      <c r="FR238" s="71"/>
      <c r="FS238" s="93"/>
      <c r="FT238" s="71"/>
      <c r="FU238" s="71"/>
      <c r="FV238" s="71"/>
      <c r="FW238" s="71"/>
      <c r="FX238" s="93"/>
      <c r="FY238" s="71"/>
      <c r="FZ238" s="71"/>
      <c r="GA238" s="71"/>
      <c r="GB238" s="71"/>
      <c r="GC238" s="93"/>
      <c r="GD238" s="71"/>
      <c r="GE238" s="71"/>
      <c r="GF238" s="71"/>
      <c r="GG238" s="71"/>
      <c r="GH238" s="93"/>
      <c r="GI238" s="71"/>
      <c r="GJ238" s="71"/>
      <c r="GK238" s="71"/>
      <c r="GL238" s="71"/>
      <c r="GM238" s="93"/>
      <c r="GN238" s="71"/>
      <c r="GO238" s="71"/>
      <c r="GP238" s="71"/>
      <c r="GQ238" s="71"/>
      <c r="GR238" s="93"/>
      <c r="GS238" s="71"/>
      <c r="GT238" s="71"/>
      <c r="GU238" s="71"/>
      <c r="GV238" s="71"/>
      <c r="GW238" s="93"/>
      <c r="GX238" s="71"/>
      <c r="GY238" s="71"/>
      <c r="GZ238" s="71"/>
      <c r="HA238" s="71"/>
      <c r="HB238" s="93"/>
      <c r="HC238" s="71"/>
      <c r="HD238" s="71"/>
      <c r="HE238" s="71"/>
      <c r="HF238" s="71"/>
      <c r="HG238" s="93"/>
      <c r="HH238" s="71"/>
      <c r="HI238" s="71"/>
      <c r="HJ238" s="71"/>
      <c r="HK238" s="71"/>
      <c r="HL238" s="93"/>
      <c r="HM238" s="71"/>
      <c r="HN238" s="71"/>
      <c r="HO238" s="71"/>
      <c r="HP238" s="71"/>
      <c r="HQ238" s="93"/>
      <c r="HR238" s="71"/>
      <c r="HS238" s="71"/>
      <c r="HT238" s="71"/>
      <c r="HU238" s="71"/>
      <c r="HV238" s="93"/>
      <c r="HW238" s="71"/>
      <c r="HX238" s="71"/>
      <c r="HY238" s="71"/>
      <c r="HZ238" s="71"/>
      <c r="IA238" s="93"/>
      <c r="IB238" s="71"/>
      <c r="IC238" s="71"/>
      <c r="ID238" s="71"/>
      <c r="IE238" s="71"/>
      <c r="IF238" s="93"/>
      <c r="IG238" s="71"/>
      <c r="IH238" s="71"/>
      <c r="II238" s="71"/>
      <c r="IJ238" s="71"/>
      <c r="IK238" s="93"/>
      <c r="IL238" s="71"/>
      <c r="IM238" s="71"/>
      <c r="IN238" s="71"/>
      <c r="IO238" s="71"/>
      <c r="IP238" s="93"/>
      <c r="IQ238" s="71"/>
      <c r="IR238" s="71"/>
      <c r="IS238" s="71"/>
      <c r="IT238" s="71"/>
      <c r="IU238" s="93"/>
      <c r="IV238" s="71"/>
    </row>
    <row r="239" spans="2:256">
      <c r="B239" s="71"/>
      <c r="C239" s="94"/>
      <c r="D239" s="71"/>
      <c r="E239" s="71"/>
      <c r="F239" s="93"/>
      <c r="G239" s="71"/>
      <c r="H239" s="71"/>
      <c r="I239" s="71"/>
      <c r="J239" s="71"/>
      <c r="K239" s="71"/>
      <c r="L239" s="105"/>
      <c r="M239" s="71"/>
      <c r="N239" s="71"/>
      <c r="P239" s="71"/>
      <c r="Q239" s="71"/>
      <c r="R239" s="71"/>
      <c r="S239" s="71"/>
      <c r="T239" s="93"/>
      <c r="U239" s="71"/>
      <c r="V239" s="71"/>
      <c r="W239" s="71"/>
      <c r="X239" s="71"/>
      <c r="Y239" s="93"/>
      <c r="Z239" s="71"/>
      <c r="AA239" s="71"/>
      <c r="AB239" s="71"/>
      <c r="AC239" s="71"/>
      <c r="AD239" s="93"/>
      <c r="AE239" s="71"/>
      <c r="AF239" s="71"/>
      <c r="AG239" s="71"/>
      <c r="AH239" s="71"/>
      <c r="AI239" s="93"/>
      <c r="AJ239" s="71"/>
      <c r="AK239" s="71"/>
      <c r="AL239" s="71"/>
      <c r="AM239" s="71"/>
      <c r="AN239" s="93"/>
      <c r="AO239" s="71"/>
      <c r="AP239" s="71"/>
      <c r="AQ239" s="71"/>
      <c r="AR239" s="71"/>
      <c r="AS239" s="93"/>
      <c r="AT239" s="71"/>
      <c r="AU239" s="71"/>
      <c r="AV239" s="71"/>
      <c r="AW239" s="71"/>
      <c r="AX239" s="93"/>
      <c r="AY239" s="71"/>
      <c r="AZ239" s="71"/>
      <c r="BA239" s="71"/>
      <c r="BB239" s="71"/>
      <c r="BC239" s="93"/>
      <c r="BD239" s="71"/>
      <c r="BE239" s="71"/>
      <c r="BF239" s="71"/>
      <c r="BG239" s="71"/>
      <c r="BH239" s="93"/>
      <c r="BI239" s="71"/>
      <c r="BJ239" s="71"/>
      <c r="BK239" s="71"/>
      <c r="BL239" s="71"/>
      <c r="BM239" s="93"/>
      <c r="BN239" s="71"/>
      <c r="BO239" s="71"/>
      <c r="BP239" s="71"/>
      <c r="BQ239" s="71"/>
      <c r="BR239" s="93"/>
      <c r="BS239" s="71"/>
      <c r="BT239" s="71"/>
      <c r="BU239" s="71"/>
      <c r="BV239" s="71"/>
      <c r="BW239" s="93"/>
      <c r="BX239" s="71"/>
      <c r="BY239" s="71"/>
      <c r="BZ239" s="71"/>
      <c r="CA239" s="71"/>
      <c r="CB239" s="93"/>
      <c r="CC239" s="71"/>
      <c r="CD239" s="71"/>
      <c r="CE239" s="71"/>
      <c r="CF239" s="71"/>
      <c r="CG239" s="93"/>
      <c r="CH239" s="71"/>
      <c r="CI239" s="71"/>
      <c r="CJ239" s="71"/>
      <c r="CK239" s="71"/>
      <c r="CL239" s="93"/>
      <c r="CM239" s="71"/>
      <c r="CN239" s="71"/>
      <c r="CO239" s="71"/>
      <c r="CP239" s="71"/>
      <c r="CQ239" s="93"/>
      <c r="CR239" s="71"/>
      <c r="CS239" s="71"/>
      <c r="CT239" s="71"/>
      <c r="CU239" s="71"/>
      <c r="CV239" s="93"/>
      <c r="CW239" s="71"/>
      <c r="CX239" s="71"/>
      <c r="CY239" s="71"/>
      <c r="CZ239" s="71"/>
      <c r="DA239" s="93"/>
      <c r="DB239" s="71"/>
      <c r="DC239" s="71"/>
      <c r="DD239" s="71"/>
      <c r="DE239" s="71"/>
      <c r="DF239" s="93"/>
      <c r="DG239" s="71"/>
      <c r="DH239" s="71"/>
      <c r="DI239" s="71"/>
      <c r="DJ239" s="71"/>
      <c r="DK239" s="93"/>
      <c r="DL239" s="71"/>
      <c r="DM239" s="71"/>
      <c r="DN239" s="71"/>
      <c r="DO239" s="71"/>
      <c r="DP239" s="93"/>
      <c r="DQ239" s="71"/>
      <c r="DR239" s="71"/>
      <c r="DS239" s="71"/>
      <c r="DT239" s="71"/>
      <c r="DU239" s="93"/>
      <c r="DV239" s="71"/>
      <c r="DW239" s="71"/>
      <c r="DX239" s="71"/>
      <c r="DY239" s="71"/>
      <c r="DZ239" s="93"/>
      <c r="EA239" s="71"/>
      <c r="EB239" s="71"/>
      <c r="EC239" s="71"/>
      <c r="ED239" s="71"/>
      <c r="EE239" s="93"/>
      <c r="EF239" s="71"/>
      <c r="EG239" s="71"/>
      <c r="EH239" s="71"/>
      <c r="EI239" s="71"/>
      <c r="EJ239" s="93"/>
      <c r="EK239" s="71"/>
      <c r="EL239" s="71"/>
      <c r="EM239" s="71"/>
      <c r="EN239" s="71"/>
      <c r="EO239" s="93"/>
      <c r="EP239" s="71"/>
      <c r="EQ239" s="71"/>
      <c r="ER239" s="71"/>
      <c r="ES239" s="71"/>
      <c r="ET239" s="93"/>
      <c r="EU239" s="71"/>
      <c r="EV239" s="71"/>
      <c r="EW239" s="71"/>
      <c r="EX239" s="71"/>
      <c r="EY239" s="93"/>
      <c r="EZ239" s="71"/>
      <c r="FA239" s="71"/>
      <c r="FB239" s="71"/>
      <c r="FC239" s="71"/>
      <c r="FD239" s="93"/>
      <c r="FE239" s="71"/>
      <c r="FF239" s="71"/>
      <c r="FG239" s="71"/>
      <c r="FH239" s="71"/>
      <c r="FI239" s="93"/>
      <c r="FJ239" s="71"/>
      <c r="FK239" s="71"/>
      <c r="FL239" s="71"/>
      <c r="FM239" s="71"/>
      <c r="FN239" s="93"/>
      <c r="FO239" s="71"/>
      <c r="FP239" s="71"/>
      <c r="FQ239" s="71"/>
      <c r="FR239" s="71"/>
      <c r="FS239" s="93"/>
      <c r="FT239" s="71"/>
      <c r="FU239" s="71"/>
      <c r="FV239" s="71"/>
      <c r="FW239" s="71"/>
      <c r="FX239" s="93"/>
      <c r="FY239" s="71"/>
      <c r="FZ239" s="71"/>
      <c r="GA239" s="71"/>
      <c r="GB239" s="71"/>
      <c r="GC239" s="93"/>
      <c r="GD239" s="71"/>
      <c r="GE239" s="71"/>
      <c r="GF239" s="71"/>
      <c r="GG239" s="71"/>
      <c r="GH239" s="93"/>
      <c r="GI239" s="71"/>
      <c r="GJ239" s="71"/>
      <c r="GK239" s="71"/>
      <c r="GL239" s="71"/>
      <c r="GM239" s="93"/>
      <c r="GN239" s="71"/>
      <c r="GO239" s="71"/>
      <c r="GP239" s="71"/>
      <c r="GQ239" s="71"/>
      <c r="GR239" s="93"/>
      <c r="GS239" s="71"/>
      <c r="GT239" s="71"/>
      <c r="GU239" s="71"/>
      <c r="GV239" s="71"/>
      <c r="GW239" s="93"/>
      <c r="GX239" s="71"/>
      <c r="GY239" s="71"/>
      <c r="GZ239" s="71"/>
      <c r="HA239" s="71"/>
      <c r="HB239" s="93"/>
      <c r="HC239" s="71"/>
      <c r="HD239" s="71"/>
      <c r="HE239" s="71"/>
      <c r="HF239" s="71"/>
      <c r="HG239" s="93"/>
      <c r="HH239" s="71"/>
      <c r="HI239" s="71"/>
      <c r="HJ239" s="71"/>
      <c r="HK239" s="71"/>
      <c r="HL239" s="93"/>
      <c r="HM239" s="71"/>
      <c r="HN239" s="71"/>
      <c r="HO239" s="71"/>
      <c r="HP239" s="71"/>
      <c r="HQ239" s="93"/>
      <c r="HR239" s="71"/>
      <c r="HS239" s="71"/>
      <c r="HT239" s="71"/>
      <c r="HU239" s="71"/>
      <c r="HV239" s="93"/>
      <c r="HW239" s="71"/>
      <c r="HX239" s="71"/>
      <c r="HY239" s="71"/>
      <c r="HZ239" s="71"/>
      <c r="IA239" s="93"/>
      <c r="IB239" s="71"/>
      <c r="IC239" s="71"/>
      <c r="ID239" s="71"/>
      <c r="IE239" s="71"/>
      <c r="IF239" s="93"/>
      <c r="IG239" s="71"/>
      <c r="IH239" s="71"/>
      <c r="II239" s="71"/>
      <c r="IJ239" s="71"/>
      <c r="IK239" s="93"/>
      <c r="IL239" s="71"/>
      <c r="IM239" s="71"/>
      <c r="IN239" s="71"/>
      <c r="IO239" s="71"/>
      <c r="IP239" s="93"/>
      <c r="IQ239" s="71"/>
      <c r="IR239" s="71"/>
      <c r="IS239" s="71"/>
      <c r="IT239" s="71"/>
      <c r="IU239" s="93"/>
      <c r="IV239" s="71"/>
    </row>
    <row r="240" spans="2:256">
      <c r="B240" s="71"/>
      <c r="C240" s="94"/>
      <c r="D240" s="71"/>
      <c r="E240" s="71"/>
      <c r="F240" s="93"/>
      <c r="G240" s="71"/>
      <c r="H240" s="71"/>
      <c r="I240" s="71"/>
      <c r="J240" s="71"/>
      <c r="K240" s="71"/>
      <c r="L240" s="105"/>
      <c r="M240" s="71"/>
      <c r="N240" s="71"/>
      <c r="P240" s="71"/>
      <c r="Q240" s="71"/>
      <c r="R240" s="71"/>
      <c r="S240" s="71"/>
      <c r="T240" s="93"/>
      <c r="U240" s="71"/>
      <c r="V240" s="71"/>
      <c r="W240" s="71"/>
      <c r="X240" s="71"/>
      <c r="Y240" s="93"/>
      <c r="Z240" s="71"/>
      <c r="AA240" s="71"/>
      <c r="AB240" s="71"/>
      <c r="AC240" s="71"/>
      <c r="AD240" s="93"/>
      <c r="AE240" s="71"/>
      <c r="AF240" s="71"/>
      <c r="AG240" s="71"/>
      <c r="AH240" s="71"/>
      <c r="AI240" s="93"/>
      <c r="AJ240" s="71"/>
      <c r="AK240" s="71"/>
      <c r="AL240" s="71"/>
      <c r="AM240" s="71"/>
      <c r="AN240" s="93"/>
      <c r="AO240" s="71"/>
      <c r="AP240" s="71"/>
      <c r="AQ240" s="71"/>
      <c r="AR240" s="71"/>
      <c r="AS240" s="93"/>
      <c r="AT240" s="71"/>
      <c r="AU240" s="71"/>
      <c r="AV240" s="71"/>
      <c r="AW240" s="71"/>
      <c r="AX240" s="93"/>
      <c r="AY240" s="71"/>
      <c r="AZ240" s="71"/>
      <c r="BA240" s="71"/>
      <c r="BB240" s="71"/>
      <c r="BC240" s="93"/>
      <c r="BD240" s="71"/>
      <c r="BE240" s="71"/>
      <c r="BF240" s="71"/>
      <c r="BG240" s="71"/>
      <c r="BH240" s="93"/>
      <c r="BI240" s="71"/>
      <c r="BJ240" s="71"/>
      <c r="BK240" s="71"/>
      <c r="BL240" s="71"/>
      <c r="BM240" s="93"/>
      <c r="BN240" s="71"/>
      <c r="BO240" s="71"/>
      <c r="BP240" s="71"/>
      <c r="BQ240" s="71"/>
      <c r="BR240" s="93"/>
      <c r="BS240" s="71"/>
      <c r="BT240" s="71"/>
      <c r="BU240" s="71"/>
      <c r="BV240" s="71"/>
      <c r="BW240" s="93"/>
      <c r="BX240" s="71"/>
      <c r="BY240" s="71"/>
      <c r="BZ240" s="71"/>
      <c r="CA240" s="71"/>
      <c r="CB240" s="93"/>
      <c r="CC240" s="71"/>
      <c r="CD240" s="71"/>
      <c r="CE240" s="71"/>
      <c r="CF240" s="71"/>
      <c r="CG240" s="93"/>
      <c r="CH240" s="71"/>
      <c r="CI240" s="71"/>
      <c r="CJ240" s="71"/>
      <c r="CK240" s="71"/>
      <c r="CL240" s="93"/>
      <c r="CM240" s="71"/>
      <c r="CN240" s="71"/>
      <c r="CO240" s="71"/>
      <c r="CP240" s="71"/>
      <c r="CQ240" s="93"/>
      <c r="CR240" s="71"/>
      <c r="CS240" s="71"/>
      <c r="CT240" s="71"/>
      <c r="CU240" s="71"/>
      <c r="CV240" s="93"/>
      <c r="CW240" s="71"/>
      <c r="CX240" s="71"/>
      <c r="CY240" s="71"/>
      <c r="CZ240" s="71"/>
      <c r="DA240" s="93"/>
      <c r="DB240" s="71"/>
      <c r="DC240" s="71"/>
      <c r="DD240" s="71"/>
      <c r="DE240" s="71"/>
      <c r="DF240" s="93"/>
      <c r="DG240" s="71"/>
      <c r="DH240" s="71"/>
      <c r="DI240" s="71"/>
      <c r="DJ240" s="71"/>
      <c r="DK240" s="93"/>
      <c r="DL240" s="71"/>
      <c r="DM240" s="71"/>
      <c r="DN240" s="71"/>
      <c r="DO240" s="71"/>
      <c r="DP240" s="93"/>
      <c r="DQ240" s="71"/>
      <c r="DR240" s="71"/>
      <c r="DS240" s="71"/>
      <c r="DT240" s="71"/>
      <c r="DU240" s="93"/>
      <c r="DV240" s="71"/>
      <c r="DW240" s="71"/>
      <c r="DX240" s="71"/>
      <c r="DY240" s="71"/>
      <c r="DZ240" s="93"/>
      <c r="EA240" s="71"/>
      <c r="EB240" s="71"/>
      <c r="EC240" s="71"/>
      <c r="ED240" s="71"/>
      <c r="EE240" s="93"/>
      <c r="EF240" s="71"/>
      <c r="EG240" s="71"/>
      <c r="EH240" s="71"/>
      <c r="EI240" s="71"/>
      <c r="EJ240" s="93"/>
      <c r="EK240" s="71"/>
      <c r="EL240" s="71"/>
      <c r="EM240" s="71"/>
      <c r="EN240" s="71"/>
      <c r="EO240" s="93"/>
      <c r="EP240" s="71"/>
      <c r="EQ240" s="71"/>
      <c r="ER240" s="71"/>
      <c r="ES240" s="71"/>
      <c r="ET240" s="93"/>
      <c r="EU240" s="71"/>
      <c r="EV240" s="71"/>
      <c r="EW240" s="71"/>
      <c r="EX240" s="71"/>
      <c r="EY240" s="93"/>
      <c r="EZ240" s="71"/>
      <c r="FA240" s="71"/>
      <c r="FB240" s="71"/>
      <c r="FC240" s="71"/>
      <c r="FD240" s="93"/>
      <c r="FE240" s="71"/>
      <c r="FF240" s="71"/>
      <c r="FG240" s="71"/>
      <c r="FH240" s="71"/>
      <c r="FI240" s="93"/>
      <c r="FJ240" s="71"/>
      <c r="FK240" s="71"/>
      <c r="FL240" s="71"/>
      <c r="FM240" s="71"/>
      <c r="FN240" s="93"/>
      <c r="FO240" s="71"/>
      <c r="FP240" s="71"/>
      <c r="FQ240" s="71"/>
      <c r="FR240" s="71"/>
      <c r="FS240" s="93"/>
      <c r="FT240" s="71"/>
      <c r="FU240" s="71"/>
      <c r="FV240" s="71"/>
      <c r="FW240" s="71"/>
      <c r="FX240" s="93"/>
      <c r="FY240" s="71"/>
      <c r="FZ240" s="71"/>
      <c r="GA240" s="71"/>
      <c r="GB240" s="71"/>
      <c r="GC240" s="93"/>
      <c r="GD240" s="71"/>
      <c r="GE240" s="71"/>
      <c r="GF240" s="71"/>
      <c r="GG240" s="71"/>
      <c r="GH240" s="93"/>
      <c r="GI240" s="71"/>
      <c r="GJ240" s="71"/>
      <c r="GK240" s="71"/>
      <c r="GL240" s="71"/>
      <c r="GM240" s="93"/>
      <c r="GN240" s="71"/>
      <c r="GO240" s="71"/>
      <c r="GP240" s="71"/>
      <c r="GQ240" s="71"/>
      <c r="GR240" s="93"/>
      <c r="GS240" s="71"/>
      <c r="GT240" s="71"/>
      <c r="GU240" s="71"/>
      <c r="GV240" s="71"/>
      <c r="GW240" s="93"/>
      <c r="GX240" s="71"/>
      <c r="GY240" s="71"/>
      <c r="GZ240" s="71"/>
      <c r="HA240" s="71"/>
      <c r="HB240" s="93"/>
      <c r="HC240" s="71"/>
      <c r="HD240" s="71"/>
      <c r="HE240" s="71"/>
      <c r="HF240" s="71"/>
      <c r="HG240" s="93"/>
      <c r="HH240" s="71"/>
      <c r="HI240" s="71"/>
      <c r="HJ240" s="71"/>
      <c r="HK240" s="71"/>
      <c r="HL240" s="93"/>
      <c r="HM240" s="71"/>
      <c r="HN240" s="71"/>
      <c r="HO240" s="71"/>
      <c r="HP240" s="71"/>
      <c r="HQ240" s="93"/>
      <c r="HR240" s="71"/>
      <c r="HS240" s="71"/>
      <c r="HT240" s="71"/>
      <c r="HU240" s="71"/>
      <c r="HV240" s="93"/>
      <c r="HW240" s="71"/>
      <c r="HX240" s="71"/>
      <c r="HY240" s="71"/>
      <c r="HZ240" s="71"/>
      <c r="IA240" s="93"/>
      <c r="IB240" s="71"/>
      <c r="IC240" s="71"/>
      <c r="ID240" s="71"/>
      <c r="IE240" s="71"/>
      <c r="IF240" s="93"/>
      <c r="IG240" s="71"/>
      <c r="IH240" s="71"/>
      <c r="II240" s="71"/>
      <c r="IJ240" s="71"/>
      <c r="IK240" s="93"/>
      <c r="IL240" s="71"/>
      <c r="IM240" s="71"/>
      <c r="IN240" s="71"/>
      <c r="IO240" s="71"/>
      <c r="IP240" s="93"/>
      <c r="IQ240" s="71"/>
      <c r="IR240" s="71"/>
      <c r="IS240" s="71"/>
      <c r="IT240" s="71"/>
      <c r="IU240" s="93"/>
      <c r="IV240" s="71"/>
    </row>
    <row r="241" spans="2:256">
      <c r="B241" s="71"/>
      <c r="C241" s="94"/>
      <c r="D241" s="71"/>
      <c r="E241" s="71"/>
      <c r="F241" s="93"/>
      <c r="G241" s="71"/>
      <c r="H241" s="71"/>
      <c r="I241" s="71"/>
      <c r="J241" s="71"/>
      <c r="K241" s="71"/>
      <c r="L241" s="105"/>
      <c r="M241" s="71"/>
      <c r="N241" s="71"/>
      <c r="P241" s="71"/>
      <c r="Q241" s="71"/>
      <c r="R241" s="71"/>
      <c r="S241" s="71"/>
      <c r="T241" s="93"/>
      <c r="U241" s="71"/>
      <c r="V241" s="71"/>
      <c r="W241" s="71"/>
      <c r="X241" s="71"/>
      <c r="Y241" s="93"/>
      <c r="Z241" s="71"/>
      <c r="AA241" s="71"/>
      <c r="AB241" s="71"/>
      <c r="AC241" s="71"/>
      <c r="AD241" s="93"/>
      <c r="AE241" s="71"/>
      <c r="AF241" s="71"/>
      <c r="AG241" s="71"/>
      <c r="AH241" s="71"/>
      <c r="AI241" s="93"/>
      <c r="AJ241" s="71"/>
      <c r="AK241" s="71"/>
      <c r="AL241" s="71"/>
      <c r="AM241" s="71"/>
      <c r="AN241" s="93"/>
      <c r="AO241" s="71"/>
      <c r="AP241" s="71"/>
      <c r="AQ241" s="71"/>
      <c r="AR241" s="71"/>
      <c r="AS241" s="93"/>
      <c r="AT241" s="71"/>
      <c r="AU241" s="71"/>
      <c r="AV241" s="71"/>
      <c r="AW241" s="71"/>
      <c r="AX241" s="93"/>
      <c r="AY241" s="71"/>
      <c r="AZ241" s="71"/>
      <c r="BA241" s="71"/>
      <c r="BB241" s="71"/>
      <c r="BC241" s="93"/>
      <c r="BD241" s="71"/>
      <c r="BE241" s="71"/>
      <c r="BF241" s="71"/>
      <c r="BG241" s="71"/>
      <c r="BH241" s="93"/>
      <c r="BI241" s="71"/>
      <c r="BJ241" s="71"/>
      <c r="BK241" s="71"/>
      <c r="BL241" s="71"/>
      <c r="BM241" s="93"/>
      <c r="BN241" s="71"/>
      <c r="BO241" s="71"/>
      <c r="BP241" s="71"/>
      <c r="BQ241" s="71"/>
      <c r="BR241" s="93"/>
      <c r="BS241" s="71"/>
      <c r="BT241" s="71"/>
      <c r="BU241" s="71"/>
      <c r="BV241" s="71"/>
      <c r="BW241" s="93"/>
      <c r="BX241" s="71"/>
      <c r="BY241" s="71"/>
      <c r="BZ241" s="71"/>
      <c r="CA241" s="71"/>
      <c r="CB241" s="93"/>
      <c r="CC241" s="71"/>
      <c r="CD241" s="71"/>
      <c r="CE241" s="71"/>
      <c r="CF241" s="71"/>
      <c r="CG241" s="93"/>
      <c r="CH241" s="71"/>
      <c r="CI241" s="71"/>
      <c r="CJ241" s="71"/>
      <c r="CK241" s="71"/>
      <c r="CL241" s="93"/>
      <c r="CM241" s="71"/>
      <c r="CN241" s="71"/>
      <c r="CO241" s="71"/>
      <c r="CP241" s="71"/>
      <c r="CQ241" s="93"/>
      <c r="CR241" s="71"/>
      <c r="CS241" s="71"/>
      <c r="CT241" s="71"/>
      <c r="CU241" s="71"/>
      <c r="CV241" s="93"/>
      <c r="CW241" s="71"/>
      <c r="CX241" s="71"/>
      <c r="CY241" s="71"/>
      <c r="CZ241" s="71"/>
      <c r="DA241" s="93"/>
      <c r="DB241" s="71"/>
      <c r="DC241" s="71"/>
      <c r="DD241" s="71"/>
      <c r="DE241" s="71"/>
      <c r="DF241" s="93"/>
      <c r="DG241" s="71"/>
      <c r="DH241" s="71"/>
      <c r="DI241" s="71"/>
      <c r="DJ241" s="71"/>
      <c r="DK241" s="93"/>
      <c r="DL241" s="71"/>
      <c r="DM241" s="71"/>
      <c r="DN241" s="71"/>
      <c r="DO241" s="71"/>
      <c r="DP241" s="93"/>
      <c r="DQ241" s="71"/>
      <c r="DR241" s="71"/>
      <c r="DS241" s="71"/>
      <c r="DT241" s="71"/>
      <c r="DU241" s="93"/>
      <c r="DV241" s="71"/>
      <c r="DW241" s="71"/>
      <c r="DX241" s="71"/>
      <c r="DY241" s="71"/>
      <c r="DZ241" s="93"/>
      <c r="EA241" s="71"/>
      <c r="EB241" s="71"/>
      <c r="EC241" s="71"/>
      <c r="ED241" s="71"/>
      <c r="EE241" s="93"/>
      <c r="EF241" s="71"/>
      <c r="EG241" s="71"/>
      <c r="EH241" s="71"/>
      <c r="EI241" s="71"/>
      <c r="EJ241" s="93"/>
      <c r="EK241" s="71"/>
      <c r="EL241" s="71"/>
      <c r="EM241" s="71"/>
      <c r="EN241" s="71"/>
      <c r="EO241" s="93"/>
      <c r="EP241" s="71"/>
      <c r="EQ241" s="71"/>
      <c r="ER241" s="71"/>
      <c r="ES241" s="71"/>
      <c r="ET241" s="93"/>
      <c r="EU241" s="71"/>
      <c r="EV241" s="71"/>
      <c r="EW241" s="71"/>
      <c r="EX241" s="71"/>
      <c r="EY241" s="93"/>
      <c r="EZ241" s="71"/>
      <c r="FA241" s="71"/>
      <c r="FB241" s="71"/>
      <c r="FC241" s="71"/>
      <c r="FD241" s="93"/>
      <c r="FE241" s="71"/>
      <c r="FF241" s="71"/>
      <c r="FG241" s="71"/>
      <c r="FH241" s="71"/>
      <c r="FI241" s="93"/>
      <c r="FJ241" s="71"/>
      <c r="FK241" s="71"/>
      <c r="FL241" s="71"/>
      <c r="FM241" s="71"/>
      <c r="FN241" s="93"/>
      <c r="FO241" s="71"/>
      <c r="FP241" s="71"/>
      <c r="FQ241" s="71"/>
      <c r="FR241" s="71"/>
      <c r="FS241" s="93"/>
      <c r="FT241" s="71"/>
      <c r="FU241" s="71"/>
      <c r="FV241" s="71"/>
      <c r="FW241" s="71"/>
      <c r="FX241" s="93"/>
      <c r="FY241" s="71"/>
      <c r="FZ241" s="71"/>
      <c r="GA241" s="71"/>
      <c r="GB241" s="71"/>
      <c r="GC241" s="93"/>
      <c r="GD241" s="71"/>
      <c r="GE241" s="71"/>
      <c r="GF241" s="71"/>
      <c r="GG241" s="71"/>
      <c r="GH241" s="93"/>
      <c r="GI241" s="71"/>
      <c r="GJ241" s="71"/>
      <c r="GK241" s="71"/>
      <c r="GL241" s="71"/>
      <c r="GM241" s="93"/>
      <c r="GN241" s="71"/>
      <c r="GO241" s="71"/>
      <c r="GP241" s="71"/>
      <c r="GQ241" s="71"/>
      <c r="GR241" s="93"/>
      <c r="GS241" s="71"/>
      <c r="GT241" s="71"/>
      <c r="GU241" s="71"/>
      <c r="GV241" s="71"/>
      <c r="GW241" s="93"/>
      <c r="GX241" s="71"/>
      <c r="GY241" s="71"/>
      <c r="GZ241" s="71"/>
      <c r="HA241" s="71"/>
      <c r="HB241" s="93"/>
      <c r="HC241" s="71"/>
      <c r="HD241" s="71"/>
      <c r="HE241" s="71"/>
      <c r="HF241" s="71"/>
      <c r="HG241" s="93"/>
      <c r="HH241" s="71"/>
      <c r="HI241" s="71"/>
      <c r="HJ241" s="71"/>
      <c r="HK241" s="71"/>
      <c r="HL241" s="93"/>
      <c r="HM241" s="71"/>
      <c r="HN241" s="71"/>
      <c r="HO241" s="71"/>
      <c r="HP241" s="71"/>
      <c r="HQ241" s="93"/>
      <c r="HR241" s="71"/>
      <c r="HS241" s="71"/>
      <c r="HT241" s="71"/>
      <c r="HU241" s="71"/>
      <c r="HV241" s="93"/>
      <c r="HW241" s="71"/>
      <c r="HX241" s="71"/>
      <c r="HY241" s="71"/>
      <c r="HZ241" s="71"/>
      <c r="IA241" s="93"/>
      <c r="IB241" s="71"/>
      <c r="IC241" s="71"/>
      <c r="ID241" s="71"/>
      <c r="IE241" s="71"/>
      <c r="IF241" s="93"/>
      <c r="IG241" s="71"/>
      <c r="IH241" s="71"/>
      <c r="II241" s="71"/>
      <c r="IJ241" s="71"/>
      <c r="IK241" s="93"/>
      <c r="IL241" s="71"/>
      <c r="IM241" s="71"/>
      <c r="IN241" s="71"/>
      <c r="IO241" s="71"/>
      <c r="IP241" s="93"/>
      <c r="IQ241" s="71"/>
      <c r="IR241" s="71"/>
      <c r="IS241" s="71"/>
      <c r="IT241" s="71"/>
      <c r="IU241" s="93"/>
      <c r="IV241" s="71"/>
    </row>
    <row r="242" spans="2:256">
      <c r="B242" s="71"/>
      <c r="C242" s="94"/>
      <c r="D242" s="71"/>
      <c r="E242" s="71"/>
      <c r="F242" s="93"/>
      <c r="G242" s="71"/>
      <c r="H242" s="71"/>
      <c r="I242" s="71"/>
      <c r="J242" s="71"/>
      <c r="K242" s="71"/>
      <c r="L242" s="105"/>
      <c r="M242" s="71"/>
      <c r="N242" s="71"/>
      <c r="P242" s="71"/>
      <c r="Q242" s="71"/>
      <c r="R242" s="71"/>
      <c r="S242" s="71"/>
      <c r="T242" s="93"/>
      <c r="U242" s="71"/>
      <c r="V242" s="71"/>
      <c r="W242" s="71"/>
      <c r="X242" s="71"/>
      <c r="Y242" s="93"/>
      <c r="Z242" s="71"/>
      <c r="AA242" s="71"/>
      <c r="AB242" s="71"/>
      <c r="AC242" s="71"/>
      <c r="AD242" s="93"/>
      <c r="AE242" s="71"/>
      <c r="AF242" s="71"/>
      <c r="AG242" s="71"/>
      <c r="AH242" s="71"/>
      <c r="AI242" s="93"/>
      <c r="AJ242" s="71"/>
      <c r="AK242" s="71"/>
      <c r="AL242" s="71"/>
      <c r="AM242" s="71"/>
      <c r="AN242" s="93"/>
      <c r="AO242" s="71"/>
      <c r="AP242" s="71"/>
      <c r="AQ242" s="71"/>
      <c r="AR242" s="71"/>
      <c r="AS242" s="93"/>
      <c r="AT242" s="71"/>
      <c r="AU242" s="71"/>
      <c r="AV242" s="71"/>
      <c r="AW242" s="71"/>
      <c r="AX242" s="93"/>
      <c r="AY242" s="71"/>
      <c r="AZ242" s="71"/>
      <c r="BA242" s="71"/>
      <c r="BB242" s="71"/>
      <c r="BC242" s="93"/>
      <c r="BD242" s="71"/>
      <c r="BE242" s="71"/>
      <c r="BF242" s="71"/>
      <c r="BG242" s="71"/>
      <c r="BH242" s="93"/>
      <c r="BI242" s="71"/>
      <c r="BJ242" s="71"/>
      <c r="BK242" s="71"/>
      <c r="BL242" s="71"/>
      <c r="BM242" s="93"/>
      <c r="BN242" s="71"/>
      <c r="BO242" s="71"/>
      <c r="BP242" s="71"/>
      <c r="BQ242" s="71"/>
      <c r="BR242" s="93"/>
      <c r="BS242" s="71"/>
      <c r="BT242" s="71"/>
      <c r="BU242" s="71"/>
      <c r="BV242" s="71"/>
      <c r="BW242" s="93"/>
      <c r="BX242" s="71"/>
      <c r="BY242" s="71"/>
      <c r="BZ242" s="71"/>
      <c r="CA242" s="71"/>
      <c r="CB242" s="93"/>
      <c r="CC242" s="71"/>
      <c r="CD242" s="71"/>
      <c r="CE242" s="71"/>
      <c r="CF242" s="71"/>
      <c r="CG242" s="93"/>
      <c r="CH242" s="71"/>
      <c r="CI242" s="71"/>
      <c r="CJ242" s="71"/>
      <c r="CK242" s="71"/>
      <c r="CL242" s="93"/>
      <c r="CM242" s="71"/>
      <c r="CN242" s="71"/>
      <c r="CO242" s="71"/>
      <c r="CP242" s="71"/>
      <c r="CQ242" s="93"/>
      <c r="CR242" s="71"/>
      <c r="CS242" s="71"/>
      <c r="CT242" s="71"/>
      <c r="CU242" s="71"/>
      <c r="CV242" s="93"/>
      <c r="CW242" s="71"/>
      <c r="CX242" s="71"/>
      <c r="CY242" s="71"/>
      <c r="CZ242" s="71"/>
      <c r="DA242" s="93"/>
      <c r="DB242" s="71"/>
      <c r="DC242" s="71"/>
      <c r="DD242" s="71"/>
      <c r="DE242" s="71"/>
      <c r="DF242" s="93"/>
      <c r="DG242" s="71"/>
      <c r="DH242" s="71"/>
      <c r="DI242" s="71"/>
      <c r="DJ242" s="71"/>
      <c r="DK242" s="93"/>
      <c r="DL242" s="71"/>
      <c r="DM242" s="71"/>
      <c r="DN242" s="71"/>
      <c r="DO242" s="71"/>
      <c r="DP242" s="93"/>
      <c r="DQ242" s="71"/>
      <c r="DR242" s="71"/>
      <c r="DS242" s="71"/>
      <c r="DT242" s="71"/>
      <c r="DU242" s="93"/>
      <c r="DV242" s="71"/>
      <c r="DW242" s="71"/>
      <c r="DX242" s="71"/>
      <c r="DY242" s="71"/>
      <c r="DZ242" s="93"/>
      <c r="EA242" s="71"/>
      <c r="EB242" s="71"/>
      <c r="EC242" s="71"/>
      <c r="ED242" s="71"/>
      <c r="EE242" s="93"/>
      <c r="EF242" s="71"/>
      <c r="EG242" s="71"/>
      <c r="EH242" s="71"/>
      <c r="EI242" s="71"/>
      <c r="EJ242" s="93"/>
      <c r="EK242" s="71"/>
      <c r="EL242" s="71"/>
      <c r="EM242" s="71"/>
      <c r="EN242" s="71"/>
      <c r="EO242" s="93"/>
      <c r="EP242" s="71"/>
      <c r="EQ242" s="71"/>
      <c r="ER242" s="71"/>
      <c r="ES242" s="71"/>
      <c r="ET242" s="93"/>
      <c r="EU242" s="71"/>
      <c r="EV242" s="71"/>
      <c r="EW242" s="71"/>
      <c r="EX242" s="71"/>
      <c r="EY242" s="93"/>
      <c r="EZ242" s="71"/>
      <c r="FA242" s="71"/>
      <c r="FB242" s="71"/>
      <c r="FC242" s="71"/>
      <c r="FD242" s="93"/>
      <c r="FE242" s="71"/>
      <c r="FF242" s="71"/>
      <c r="FG242" s="71"/>
      <c r="FH242" s="71"/>
      <c r="FI242" s="93"/>
      <c r="FJ242" s="71"/>
      <c r="FK242" s="71"/>
      <c r="FL242" s="71"/>
      <c r="FM242" s="71"/>
      <c r="FN242" s="93"/>
      <c r="FO242" s="71"/>
      <c r="FP242" s="71"/>
      <c r="FQ242" s="71"/>
      <c r="FR242" s="71"/>
      <c r="FS242" s="93"/>
      <c r="FT242" s="71"/>
      <c r="FU242" s="71"/>
      <c r="FV242" s="71"/>
      <c r="FW242" s="71"/>
      <c r="FX242" s="93"/>
      <c r="FY242" s="71"/>
      <c r="FZ242" s="71"/>
      <c r="GA242" s="71"/>
      <c r="GB242" s="71"/>
      <c r="GC242" s="93"/>
      <c r="GD242" s="71"/>
      <c r="GE242" s="71"/>
      <c r="GF242" s="71"/>
      <c r="GG242" s="71"/>
      <c r="GH242" s="93"/>
      <c r="GI242" s="71"/>
      <c r="GJ242" s="71"/>
      <c r="GK242" s="71"/>
      <c r="GL242" s="71"/>
      <c r="GM242" s="93"/>
      <c r="GN242" s="71"/>
      <c r="GO242" s="71"/>
      <c r="GP242" s="71"/>
      <c r="GQ242" s="71"/>
      <c r="GR242" s="93"/>
      <c r="GS242" s="71"/>
      <c r="GT242" s="71"/>
      <c r="GU242" s="71"/>
      <c r="GV242" s="71"/>
      <c r="GW242" s="93"/>
      <c r="GX242" s="71"/>
      <c r="GY242" s="71"/>
      <c r="GZ242" s="71"/>
      <c r="HA242" s="71"/>
      <c r="HB242" s="93"/>
      <c r="HC242" s="71"/>
      <c r="HD242" s="71"/>
      <c r="HE242" s="71"/>
      <c r="HF242" s="71"/>
      <c r="HG242" s="93"/>
      <c r="HH242" s="71"/>
      <c r="HI242" s="71"/>
      <c r="HJ242" s="71"/>
      <c r="HK242" s="71"/>
      <c r="HL242" s="93"/>
      <c r="HM242" s="71"/>
      <c r="HN242" s="71"/>
      <c r="HO242" s="71"/>
      <c r="HP242" s="71"/>
      <c r="HQ242" s="93"/>
      <c r="HR242" s="71"/>
      <c r="HS242" s="71"/>
      <c r="HT242" s="71"/>
      <c r="HU242" s="71"/>
      <c r="HV242" s="93"/>
      <c r="HW242" s="71"/>
      <c r="HX242" s="71"/>
      <c r="HY242" s="71"/>
      <c r="HZ242" s="71"/>
      <c r="IA242" s="93"/>
      <c r="IB242" s="71"/>
      <c r="IC242" s="71"/>
      <c r="ID242" s="71"/>
      <c r="IE242" s="71"/>
      <c r="IF242" s="93"/>
      <c r="IG242" s="71"/>
      <c r="IH242" s="71"/>
      <c r="II242" s="71"/>
      <c r="IJ242" s="71"/>
      <c r="IK242" s="93"/>
      <c r="IL242" s="71"/>
      <c r="IM242" s="71"/>
      <c r="IN242" s="71"/>
      <c r="IO242" s="71"/>
      <c r="IP242" s="93"/>
      <c r="IQ242" s="71"/>
      <c r="IR242" s="71"/>
      <c r="IS242" s="71"/>
      <c r="IT242" s="71"/>
      <c r="IU242" s="93"/>
      <c r="IV242" s="71"/>
    </row>
    <row r="243" spans="2:256">
      <c r="B243" s="71"/>
      <c r="C243" s="94"/>
      <c r="D243" s="71"/>
      <c r="E243" s="71"/>
      <c r="F243" s="93"/>
      <c r="G243" s="71"/>
      <c r="H243" s="71"/>
      <c r="I243" s="71"/>
      <c r="J243" s="71"/>
      <c r="K243" s="71"/>
      <c r="L243" s="105"/>
      <c r="M243" s="71"/>
      <c r="N243" s="71"/>
      <c r="P243" s="71"/>
      <c r="Q243" s="71"/>
      <c r="R243" s="71"/>
      <c r="S243" s="71"/>
      <c r="T243" s="93"/>
      <c r="U243" s="71"/>
      <c r="V243" s="71"/>
      <c r="W243" s="71"/>
      <c r="X243" s="71"/>
      <c r="Y243" s="93"/>
      <c r="Z243" s="71"/>
      <c r="AA243" s="71"/>
      <c r="AB243" s="71"/>
      <c r="AC243" s="71"/>
      <c r="AD243" s="93"/>
      <c r="AE243" s="71"/>
      <c r="AF243" s="71"/>
      <c r="AG243" s="71"/>
      <c r="AH243" s="71"/>
      <c r="AI243" s="93"/>
      <c r="AJ243" s="71"/>
      <c r="AK243" s="71"/>
      <c r="AL243" s="71"/>
      <c r="AM243" s="71"/>
      <c r="AN243" s="93"/>
      <c r="AO243" s="71"/>
      <c r="AP243" s="71"/>
      <c r="AQ243" s="71"/>
      <c r="AR243" s="71"/>
      <c r="AS243" s="93"/>
      <c r="AT243" s="71"/>
      <c r="AU243" s="71"/>
      <c r="AV243" s="71"/>
      <c r="AW243" s="71"/>
      <c r="AX243" s="93"/>
      <c r="AY243" s="71"/>
      <c r="AZ243" s="71"/>
      <c r="BA243" s="71"/>
      <c r="BB243" s="71"/>
      <c r="BC243" s="93"/>
      <c r="BD243" s="71"/>
      <c r="BE243" s="71"/>
      <c r="BF243" s="71"/>
      <c r="BG243" s="71"/>
      <c r="BH243" s="93"/>
      <c r="BI243" s="71"/>
      <c r="BJ243" s="71"/>
      <c r="BK243" s="71"/>
      <c r="BL243" s="71"/>
      <c r="BM243" s="93"/>
      <c r="BN243" s="71"/>
      <c r="BO243" s="71"/>
      <c r="BP243" s="71"/>
      <c r="BQ243" s="71"/>
      <c r="BR243" s="93"/>
      <c r="BS243" s="71"/>
      <c r="BT243" s="71"/>
      <c r="BU243" s="71"/>
      <c r="BV243" s="71"/>
      <c r="BW243" s="93"/>
      <c r="BX243" s="71"/>
      <c r="BY243" s="71"/>
      <c r="BZ243" s="71"/>
      <c r="CA243" s="71"/>
      <c r="CB243" s="93"/>
      <c r="CC243" s="71"/>
      <c r="CD243" s="71"/>
      <c r="CE243" s="71"/>
      <c r="CF243" s="71"/>
      <c r="CG243" s="93"/>
      <c r="CH243" s="71"/>
      <c r="CI243" s="71"/>
      <c r="CJ243" s="71"/>
      <c r="CK243" s="71"/>
      <c r="CL243" s="93"/>
      <c r="CM243" s="71"/>
      <c r="CN243" s="71"/>
      <c r="CO243" s="71"/>
      <c r="CP243" s="71"/>
      <c r="CQ243" s="93"/>
      <c r="CR243" s="71"/>
      <c r="CS243" s="71"/>
      <c r="CT243" s="71"/>
      <c r="CU243" s="71"/>
      <c r="CV243" s="93"/>
      <c r="CW243" s="71"/>
      <c r="CX243" s="71"/>
      <c r="CY243" s="71"/>
      <c r="CZ243" s="71"/>
      <c r="DA243" s="93"/>
      <c r="DB243" s="71"/>
      <c r="DC243" s="71"/>
      <c r="DD243" s="71"/>
      <c r="DE243" s="71"/>
      <c r="DF243" s="93"/>
      <c r="DG243" s="71"/>
      <c r="DH243" s="71"/>
      <c r="DI243" s="71"/>
      <c r="DJ243" s="71"/>
      <c r="DK243" s="93"/>
      <c r="DL243" s="71"/>
      <c r="DM243" s="71"/>
      <c r="DN243" s="71"/>
      <c r="DO243" s="71"/>
      <c r="DP243" s="93"/>
      <c r="DQ243" s="71"/>
      <c r="DR243" s="71"/>
      <c r="DS243" s="71"/>
      <c r="DT243" s="71"/>
      <c r="DU243" s="93"/>
      <c r="DV243" s="71"/>
      <c r="DW243" s="71"/>
      <c r="DX243" s="71"/>
      <c r="DY243" s="71"/>
      <c r="DZ243" s="93"/>
      <c r="EA243" s="71"/>
      <c r="EB243" s="71"/>
      <c r="EC243" s="71"/>
      <c r="ED243" s="71"/>
      <c r="EE243" s="93"/>
      <c r="EF243" s="71"/>
      <c r="EG243" s="71"/>
      <c r="EH243" s="71"/>
      <c r="EI243" s="71"/>
      <c r="EJ243" s="93"/>
      <c r="EK243" s="71"/>
      <c r="EL243" s="71"/>
      <c r="EM243" s="71"/>
      <c r="EN243" s="71"/>
      <c r="EO243" s="93"/>
      <c r="EP243" s="71"/>
      <c r="EQ243" s="71"/>
      <c r="ER243" s="71"/>
      <c r="ES243" s="71"/>
      <c r="ET243" s="93"/>
      <c r="EU243" s="71"/>
      <c r="EV243" s="71"/>
      <c r="EW243" s="71"/>
      <c r="EX243" s="71"/>
      <c r="EY243" s="93"/>
      <c r="EZ243" s="71"/>
      <c r="FA243" s="71"/>
      <c r="FB243" s="71"/>
      <c r="FC243" s="71"/>
      <c r="FD243" s="93"/>
      <c r="FE243" s="71"/>
      <c r="FF243" s="71"/>
      <c r="FG243" s="71"/>
      <c r="FH243" s="71"/>
      <c r="FI243" s="93"/>
      <c r="FJ243" s="71"/>
      <c r="FK243" s="71"/>
      <c r="FL243" s="71"/>
      <c r="FM243" s="71"/>
      <c r="FN243" s="93"/>
      <c r="FO243" s="71"/>
      <c r="FP243" s="71"/>
      <c r="FQ243" s="71"/>
      <c r="FR243" s="71"/>
      <c r="FS243" s="93"/>
      <c r="FT243" s="71"/>
      <c r="FU243" s="71"/>
      <c r="FV243" s="71"/>
      <c r="FW243" s="71"/>
      <c r="FX243" s="93"/>
      <c r="FY243" s="71"/>
      <c r="FZ243" s="71"/>
      <c r="GA243" s="71"/>
      <c r="GB243" s="71"/>
      <c r="GC243" s="93"/>
      <c r="GD243" s="71"/>
      <c r="GE243" s="71"/>
      <c r="GF243" s="71"/>
      <c r="GG243" s="71"/>
      <c r="GH243" s="93"/>
      <c r="GI243" s="71"/>
      <c r="GJ243" s="71"/>
      <c r="GK243" s="71"/>
      <c r="GL243" s="71"/>
      <c r="GM243" s="93"/>
      <c r="GN243" s="71"/>
      <c r="GO243" s="71"/>
      <c r="GP243" s="71"/>
      <c r="GQ243" s="71"/>
      <c r="GR243" s="93"/>
      <c r="GS243" s="71"/>
      <c r="GT243" s="71"/>
      <c r="GU243" s="71"/>
      <c r="GV243" s="71"/>
      <c r="GW243" s="93"/>
      <c r="GX243" s="71"/>
      <c r="GY243" s="71"/>
      <c r="GZ243" s="71"/>
      <c r="HA243" s="71"/>
      <c r="HB243" s="93"/>
      <c r="HC243" s="71"/>
      <c r="HD243" s="71"/>
      <c r="HE243" s="71"/>
      <c r="HF243" s="71"/>
      <c r="HG243" s="93"/>
      <c r="HH243" s="71"/>
      <c r="HI243" s="71"/>
      <c r="HJ243" s="71"/>
      <c r="HK243" s="71"/>
      <c r="HL243" s="93"/>
      <c r="HM243" s="71"/>
      <c r="HN243" s="71"/>
      <c r="HO243" s="71"/>
      <c r="HP243" s="71"/>
      <c r="HQ243" s="93"/>
      <c r="HR243" s="71"/>
      <c r="HS243" s="71"/>
      <c r="HT243" s="71"/>
      <c r="HU243" s="71"/>
      <c r="HV243" s="93"/>
      <c r="HW243" s="71"/>
      <c r="HX243" s="71"/>
      <c r="HY243" s="71"/>
      <c r="HZ243" s="71"/>
      <c r="IA243" s="93"/>
      <c r="IB243" s="71"/>
      <c r="IC243" s="71"/>
      <c r="ID243" s="71"/>
      <c r="IE243" s="71"/>
      <c r="IF243" s="93"/>
      <c r="IG243" s="71"/>
      <c r="IH243" s="71"/>
      <c r="II243" s="71"/>
      <c r="IJ243" s="71"/>
      <c r="IK243" s="93"/>
      <c r="IL243" s="71"/>
      <c r="IM243" s="71"/>
      <c r="IN243" s="71"/>
      <c r="IO243" s="71"/>
      <c r="IP243" s="93"/>
      <c r="IQ243" s="71"/>
      <c r="IR243" s="71"/>
      <c r="IS243" s="71"/>
      <c r="IT243" s="71"/>
      <c r="IU243" s="93"/>
      <c r="IV243" s="71"/>
    </row>
    <row r="244" spans="2:256">
      <c r="B244" s="71"/>
      <c r="C244" s="94"/>
      <c r="D244" s="71"/>
      <c r="E244" s="71"/>
      <c r="F244" s="93"/>
      <c r="G244" s="71"/>
      <c r="H244" s="71"/>
      <c r="I244" s="71"/>
      <c r="J244" s="71"/>
      <c r="K244" s="71"/>
      <c r="L244" s="105"/>
      <c r="M244" s="71"/>
      <c r="N244" s="71"/>
      <c r="P244" s="71"/>
      <c r="Q244" s="71"/>
      <c r="R244" s="71"/>
      <c r="S244" s="71"/>
      <c r="T244" s="93"/>
      <c r="U244" s="71"/>
      <c r="V244" s="71"/>
      <c r="W244" s="71"/>
      <c r="X244" s="71"/>
      <c r="Y244" s="93"/>
      <c r="Z244" s="71"/>
      <c r="AA244" s="71"/>
      <c r="AB244" s="71"/>
      <c r="AC244" s="71"/>
      <c r="AD244" s="93"/>
      <c r="AE244" s="71"/>
      <c r="AF244" s="71"/>
      <c r="AG244" s="71"/>
      <c r="AH244" s="71"/>
      <c r="AI244" s="93"/>
      <c r="AJ244" s="71"/>
      <c r="AK244" s="71"/>
      <c r="AL244" s="71"/>
      <c r="AM244" s="71"/>
      <c r="AN244" s="93"/>
      <c r="AO244" s="71"/>
      <c r="AP244" s="71"/>
      <c r="AQ244" s="71"/>
      <c r="AR244" s="71"/>
      <c r="AS244" s="93"/>
      <c r="AT244" s="71"/>
      <c r="AU244" s="71"/>
      <c r="AV244" s="71"/>
      <c r="AW244" s="71"/>
      <c r="AX244" s="93"/>
      <c r="AY244" s="71"/>
      <c r="AZ244" s="71"/>
      <c r="BA244" s="71"/>
      <c r="BB244" s="71"/>
      <c r="BC244" s="93"/>
      <c r="BD244" s="71"/>
      <c r="BE244" s="71"/>
      <c r="BF244" s="71"/>
      <c r="BG244" s="71"/>
      <c r="BH244" s="93"/>
      <c r="BI244" s="71"/>
      <c r="BJ244" s="71"/>
      <c r="BK244" s="71"/>
      <c r="BL244" s="71"/>
      <c r="BM244" s="93"/>
      <c r="BN244" s="71"/>
      <c r="BO244" s="71"/>
      <c r="BP244" s="71"/>
      <c r="BQ244" s="71"/>
      <c r="BR244" s="93"/>
      <c r="BS244" s="71"/>
      <c r="BT244" s="71"/>
      <c r="BU244" s="71"/>
      <c r="BV244" s="71"/>
      <c r="BW244" s="93"/>
      <c r="BX244" s="71"/>
      <c r="BY244" s="71"/>
      <c r="BZ244" s="71"/>
      <c r="CA244" s="71"/>
      <c r="CB244" s="93"/>
      <c r="CC244" s="71"/>
      <c r="CD244" s="71"/>
      <c r="CE244" s="71"/>
      <c r="CF244" s="71"/>
      <c r="CG244" s="93"/>
      <c r="CH244" s="71"/>
      <c r="CI244" s="71"/>
      <c r="CJ244" s="71"/>
      <c r="CK244" s="71"/>
      <c r="CL244" s="93"/>
      <c r="CM244" s="71"/>
      <c r="CN244" s="71"/>
      <c r="CO244" s="71"/>
      <c r="CP244" s="71"/>
      <c r="CQ244" s="93"/>
      <c r="CR244" s="71"/>
      <c r="CS244" s="71"/>
      <c r="CT244" s="71"/>
      <c r="CU244" s="71"/>
      <c r="CV244" s="93"/>
      <c r="CW244" s="71"/>
      <c r="CX244" s="71"/>
      <c r="CY244" s="71"/>
      <c r="CZ244" s="71"/>
      <c r="DA244" s="93"/>
      <c r="DB244" s="71"/>
      <c r="DC244" s="71"/>
      <c r="DD244" s="71"/>
      <c r="DE244" s="71"/>
      <c r="DF244" s="93"/>
      <c r="DG244" s="71"/>
      <c r="DH244" s="71"/>
      <c r="DI244" s="71"/>
      <c r="DJ244" s="71"/>
      <c r="DK244" s="93"/>
      <c r="DL244" s="71"/>
      <c r="DM244" s="71"/>
      <c r="DN244" s="71"/>
      <c r="DO244" s="71"/>
      <c r="DP244" s="93"/>
      <c r="DQ244" s="71"/>
      <c r="DR244" s="71"/>
      <c r="DS244" s="71"/>
      <c r="DT244" s="71"/>
      <c r="DU244" s="93"/>
      <c r="DV244" s="71"/>
      <c r="DW244" s="71"/>
      <c r="DX244" s="71"/>
      <c r="DY244" s="71"/>
      <c r="DZ244" s="93"/>
      <c r="EA244" s="71"/>
      <c r="EB244" s="71"/>
      <c r="EC244" s="71"/>
      <c r="ED244" s="71"/>
      <c r="EE244" s="93"/>
      <c r="EF244" s="71"/>
      <c r="EG244" s="71"/>
      <c r="EH244" s="71"/>
      <c r="EI244" s="71"/>
      <c r="EJ244" s="93"/>
      <c r="EK244" s="71"/>
      <c r="EL244" s="71"/>
      <c r="EM244" s="71"/>
      <c r="EN244" s="71"/>
      <c r="EO244" s="93"/>
      <c r="EP244" s="71"/>
      <c r="EQ244" s="71"/>
      <c r="ER244" s="71"/>
      <c r="ES244" s="71"/>
      <c r="ET244" s="93"/>
      <c r="EU244" s="71"/>
      <c r="EV244" s="71"/>
      <c r="EW244" s="71"/>
      <c r="EX244" s="71"/>
      <c r="EY244" s="93"/>
      <c r="EZ244" s="71"/>
      <c r="FA244" s="71"/>
      <c r="FB244" s="71"/>
      <c r="FC244" s="71"/>
      <c r="FD244" s="93"/>
      <c r="FE244" s="71"/>
      <c r="FF244" s="71"/>
      <c r="FG244" s="71"/>
      <c r="FH244" s="71"/>
      <c r="FI244" s="93"/>
      <c r="FJ244" s="71"/>
      <c r="FK244" s="71"/>
      <c r="FL244" s="71"/>
      <c r="FM244" s="71"/>
      <c r="FN244" s="93"/>
      <c r="FO244" s="71"/>
      <c r="FP244" s="71"/>
      <c r="FQ244" s="71"/>
      <c r="FR244" s="71"/>
      <c r="FS244" s="93"/>
      <c r="FT244" s="71"/>
      <c r="FU244" s="71"/>
      <c r="FV244" s="71"/>
      <c r="FW244" s="71"/>
      <c r="FX244" s="93"/>
      <c r="FY244" s="71"/>
      <c r="FZ244" s="71"/>
      <c r="GA244" s="71"/>
      <c r="GB244" s="71"/>
      <c r="GC244" s="93"/>
      <c r="GD244" s="71"/>
      <c r="GE244" s="71"/>
      <c r="GF244" s="71"/>
      <c r="GG244" s="71"/>
      <c r="GH244" s="93"/>
      <c r="GI244" s="71"/>
      <c r="GJ244" s="71"/>
      <c r="GK244" s="71"/>
      <c r="GL244" s="71"/>
      <c r="GM244" s="93"/>
      <c r="GN244" s="71"/>
      <c r="GO244" s="71"/>
      <c r="GP244" s="71"/>
      <c r="GQ244" s="71"/>
      <c r="GR244" s="93"/>
      <c r="GS244" s="71"/>
      <c r="GT244" s="71"/>
      <c r="GU244" s="71"/>
      <c r="GV244" s="71"/>
      <c r="GW244" s="93"/>
      <c r="GX244" s="71"/>
      <c r="GY244" s="71"/>
      <c r="GZ244" s="71"/>
      <c r="HA244" s="71"/>
      <c r="HB244" s="93"/>
      <c r="HC244" s="71"/>
      <c r="HD244" s="71"/>
      <c r="HE244" s="71"/>
      <c r="HF244" s="71"/>
      <c r="HG244" s="93"/>
      <c r="HH244" s="71"/>
      <c r="HI244" s="71"/>
      <c r="HJ244" s="71"/>
      <c r="HK244" s="71"/>
      <c r="HL244" s="93"/>
      <c r="HM244" s="71"/>
      <c r="HN244" s="71"/>
      <c r="HO244" s="71"/>
      <c r="HP244" s="71"/>
      <c r="HQ244" s="93"/>
      <c r="HR244" s="71"/>
      <c r="HS244" s="71"/>
      <c r="HT244" s="71"/>
      <c r="HU244" s="71"/>
      <c r="HV244" s="93"/>
      <c r="HW244" s="71"/>
      <c r="HX244" s="71"/>
      <c r="HY244" s="71"/>
      <c r="HZ244" s="71"/>
      <c r="IA244" s="93"/>
      <c r="IB244" s="71"/>
      <c r="IC244" s="71"/>
      <c r="ID244" s="71"/>
      <c r="IE244" s="71"/>
      <c r="IF244" s="93"/>
      <c r="IG244" s="71"/>
      <c r="IH244" s="71"/>
      <c r="II244" s="71"/>
      <c r="IJ244" s="71"/>
      <c r="IK244" s="93"/>
      <c r="IL244" s="71"/>
      <c r="IM244" s="71"/>
      <c r="IN244" s="71"/>
      <c r="IO244" s="71"/>
      <c r="IP244" s="93"/>
      <c r="IQ244" s="71"/>
      <c r="IR244" s="71"/>
      <c r="IS244" s="71"/>
      <c r="IT244" s="71"/>
      <c r="IU244" s="93"/>
      <c r="IV244" s="71"/>
    </row>
    <row r="245" spans="2:256">
      <c r="B245" s="71"/>
      <c r="C245" s="94"/>
      <c r="D245" s="71"/>
      <c r="E245" s="71"/>
      <c r="F245" s="93"/>
      <c r="G245" s="71"/>
      <c r="H245" s="71"/>
      <c r="I245" s="71"/>
      <c r="J245" s="71"/>
      <c r="K245" s="71"/>
      <c r="L245" s="105"/>
      <c r="M245" s="71"/>
      <c r="N245" s="71"/>
      <c r="P245" s="71"/>
      <c r="Q245" s="71"/>
      <c r="R245" s="71"/>
      <c r="S245" s="71"/>
      <c r="T245" s="93"/>
      <c r="U245" s="71"/>
      <c r="V245" s="71"/>
      <c r="W245" s="71"/>
      <c r="X245" s="71"/>
      <c r="Y245" s="93"/>
      <c r="Z245" s="71"/>
      <c r="AA245" s="71"/>
      <c r="AB245" s="71"/>
      <c r="AC245" s="71"/>
      <c r="AD245" s="93"/>
      <c r="AE245" s="71"/>
      <c r="AF245" s="71"/>
      <c r="AG245" s="71"/>
      <c r="AH245" s="71"/>
      <c r="AI245" s="93"/>
      <c r="AJ245" s="71"/>
      <c r="AK245" s="71"/>
      <c r="AL245" s="71"/>
      <c r="AM245" s="71"/>
      <c r="AN245" s="93"/>
      <c r="AO245" s="71"/>
      <c r="AP245" s="71"/>
      <c r="AQ245" s="71"/>
      <c r="AR245" s="71"/>
      <c r="AS245" s="93"/>
      <c r="AT245" s="71"/>
      <c r="AU245" s="71"/>
      <c r="AV245" s="71"/>
      <c r="AW245" s="71"/>
      <c r="AX245" s="93"/>
      <c r="AY245" s="71"/>
      <c r="AZ245" s="71"/>
      <c r="BA245" s="71"/>
      <c r="BB245" s="71"/>
      <c r="BC245" s="93"/>
      <c r="BD245" s="71"/>
      <c r="BE245" s="71"/>
      <c r="BF245" s="71"/>
      <c r="BG245" s="71"/>
      <c r="BH245" s="93"/>
      <c r="BI245" s="71"/>
      <c r="BJ245" s="71"/>
      <c r="BK245" s="71"/>
      <c r="BL245" s="71"/>
      <c r="BM245" s="93"/>
      <c r="BN245" s="71"/>
      <c r="BO245" s="71"/>
      <c r="BP245" s="71"/>
      <c r="BQ245" s="71"/>
      <c r="BR245" s="93"/>
      <c r="BS245" s="71"/>
      <c r="BT245" s="71"/>
      <c r="BU245" s="71"/>
      <c r="BV245" s="71"/>
      <c r="BW245" s="93"/>
      <c r="BX245" s="71"/>
      <c r="BY245" s="71"/>
      <c r="BZ245" s="71"/>
      <c r="CA245" s="71"/>
      <c r="CB245" s="93"/>
      <c r="CC245" s="71"/>
      <c r="CD245" s="71"/>
      <c r="CE245" s="71"/>
      <c r="CF245" s="71"/>
      <c r="CG245" s="93"/>
      <c r="CH245" s="71"/>
      <c r="CI245" s="71"/>
      <c r="CJ245" s="71"/>
      <c r="CK245" s="71"/>
      <c r="CL245" s="93"/>
      <c r="CM245" s="71"/>
      <c r="CN245" s="71"/>
      <c r="CO245" s="71"/>
      <c r="CP245" s="71"/>
      <c r="CQ245" s="93"/>
      <c r="CR245" s="71"/>
      <c r="CS245" s="71"/>
      <c r="CT245" s="71"/>
      <c r="CU245" s="71"/>
      <c r="CV245" s="93"/>
      <c r="CW245" s="71"/>
      <c r="CX245" s="71"/>
      <c r="CY245" s="71"/>
      <c r="CZ245" s="71"/>
      <c r="DA245" s="93"/>
      <c r="DB245" s="71"/>
      <c r="DC245" s="71"/>
      <c r="DD245" s="71"/>
      <c r="DE245" s="71"/>
      <c r="DF245" s="93"/>
      <c r="DG245" s="71"/>
      <c r="DH245" s="71"/>
      <c r="DI245" s="71"/>
      <c r="DJ245" s="71"/>
      <c r="DK245" s="93"/>
      <c r="DL245" s="71"/>
      <c r="DM245" s="71"/>
      <c r="DN245" s="71"/>
      <c r="DO245" s="71"/>
      <c r="DP245" s="93"/>
      <c r="DQ245" s="71"/>
      <c r="DR245" s="71"/>
      <c r="DS245" s="71"/>
      <c r="DT245" s="71"/>
      <c r="DU245" s="93"/>
      <c r="DV245" s="71"/>
      <c r="DW245" s="71"/>
      <c r="DX245" s="71"/>
      <c r="DY245" s="71"/>
      <c r="DZ245" s="93"/>
      <c r="EA245" s="71"/>
      <c r="EB245" s="71"/>
      <c r="EC245" s="71"/>
      <c r="ED245" s="71"/>
      <c r="EE245" s="93"/>
      <c r="EF245" s="71"/>
      <c r="EG245" s="71"/>
      <c r="EH245" s="71"/>
      <c r="EI245" s="71"/>
      <c r="EJ245" s="93"/>
      <c r="EK245" s="71"/>
      <c r="EL245" s="71"/>
      <c r="EM245" s="71"/>
      <c r="EN245" s="71"/>
      <c r="EO245" s="93"/>
      <c r="EP245" s="71"/>
      <c r="EQ245" s="71"/>
      <c r="ER245" s="71"/>
      <c r="ES245" s="71"/>
      <c r="ET245" s="93"/>
      <c r="EU245" s="71"/>
      <c r="EV245" s="71"/>
      <c r="EW245" s="71"/>
      <c r="EX245" s="71"/>
      <c r="EY245" s="93"/>
      <c r="EZ245" s="71"/>
      <c r="FA245" s="71"/>
      <c r="FB245" s="71"/>
      <c r="FC245" s="71"/>
      <c r="FD245" s="93"/>
      <c r="FE245" s="71"/>
      <c r="FF245" s="71"/>
      <c r="FG245" s="71"/>
      <c r="FH245" s="71"/>
      <c r="FI245" s="93"/>
      <c r="FJ245" s="71"/>
      <c r="FK245" s="71"/>
      <c r="FL245" s="71"/>
      <c r="FM245" s="71"/>
      <c r="FN245" s="93"/>
      <c r="FO245" s="71"/>
      <c r="FP245" s="71"/>
      <c r="FQ245" s="71"/>
      <c r="FR245" s="71"/>
      <c r="FS245" s="93"/>
      <c r="FT245" s="71"/>
      <c r="FU245" s="71"/>
      <c r="FV245" s="71"/>
      <c r="FW245" s="71"/>
      <c r="FX245" s="93"/>
      <c r="FY245" s="71"/>
      <c r="FZ245" s="71"/>
      <c r="GA245" s="71"/>
      <c r="GB245" s="71"/>
      <c r="GC245" s="93"/>
      <c r="GD245" s="71"/>
      <c r="GE245" s="71"/>
      <c r="GF245" s="71"/>
      <c r="GG245" s="71"/>
      <c r="GH245" s="93"/>
      <c r="GI245" s="71"/>
      <c r="GJ245" s="71"/>
      <c r="GK245" s="71"/>
      <c r="GL245" s="71"/>
      <c r="GM245" s="93"/>
      <c r="GN245" s="71"/>
      <c r="GO245" s="71"/>
      <c r="GP245" s="71"/>
      <c r="GQ245" s="71"/>
      <c r="GR245" s="93"/>
      <c r="GS245" s="71"/>
      <c r="GT245" s="71"/>
      <c r="GU245" s="71"/>
      <c r="GV245" s="71"/>
      <c r="GW245" s="93"/>
      <c r="GX245" s="71"/>
      <c r="GY245" s="71"/>
      <c r="GZ245" s="71"/>
      <c r="HA245" s="71"/>
      <c r="HB245" s="93"/>
      <c r="HC245" s="71"/>
      <c r="HD245" s="71"/>
      <c r="HE245" s="71"/>
      <c r="HF245" s="71"/>
      <c r="HG245" s="93"/>
      <c r="HH245" s="71"/>
      <c r="HI245" s="71"/>
      <c r="HJ245" s="71"/>
      <c r="HK245" s="71"/>
      <c r="HL245" s="93"/>
      <c r="HM245" s="71"/>
      <c r="HN245" s="71"/>
      <c r="HO245" s="71"/>
      <c r="HP245" s="71"/>
      <c r="HQ245" s="93"/>
      <c r="HR245" s="71"/>
      <c r="HS245" s="71"/>
      <c r="HT245" s="71"/>
      <c r="HU245" s="71"/>
      <c r="HV245" s="93"/>
      <c r="HW245" s="71"/>
      <c r="HX245" s="71"/>
      <c r="HY245" s="71"/>
      <c r="HZ245" s="71"/>
      <c r="IA245" s="93"/>
      <c r="IB245" s="71"/>
      <c r="IC245" s="71"/>
      <c r="ID245" s="71"/>
      <c r="IE245" s="71"/>
      <c r="IF245" s="93"/>
      <c r="IG245" s="71"/>
      <c r="IH245" s="71"/>
      <c r="II245" s="71"/>
      <c r="IJ245" s="71"/>
      <c r="IK245" s="93"/>
      <c r="IL245" s="71"/>
      <c r="IM245" s="71"/>
      <c r="IN245" s="71"/>
      <c r="IO245" s="71"/>
      <c r="IP245" s="93"/>
      <c r="IQ245" s="71"/>
      <c r="IR245" s="71"/>
      <c r="IS245" s="71"/>
      <c r="IT245" s="71"/>
      <c r="IU245" s="93"/>
      <c r="IV245" s="71"/>
    </row>
    <row r="246" spans="2:256">
      <c r="B246" s="71"/>
      <c r="C246" s="94"/>
      <c r="D246" s="71"/>
      <c r="E246" s="71"/>
      <c r="F246" s="93"/>
      <c r="G246" s="71"/>
      <c r="H246" s="71"/>
      <c r="I246" s="71"/>
      <c r="J246" s="71"/>
      <c r="K246" s="71"/>
      <c r="L246" s="105"/>
      <c r="M246" s="71"/>
      <c r="N246" s="71"/>
      <c r="P246" s="71"/>
      <c r="Q246" s="71"/>
      <c r="R246" s="71"/>
      <c r="S246" s="71"/>
      <c r="T246" s="93"/>
      <c r="U246" s="71"/>
      <c r="V246" s="71"/>
      <c r="W246" s="71"/>
      <c r="X246" s="71"/>
      <c r="Y246" s="93"/>
      <c r="Z246" s="71"/>
      <c r="AA246" s="71"/>
      <c r="AB246" s="71"/>
      <c r="AC246" s="71"/>
      <c r="AD246" s="93"/>
      <c r="AE246" s="71"/>
      <c r="AF246" s="71"/>
      <c r="AG246" s="71"/>
      <c r="AH246" s="71"/>
      <c r="AI246" s="93"/>
      <c r="AJ246" s="71"/>
      <c r="AK246" s="71"/>
      <c r="AL246" s="71"/>
      <c r="AM246" s="71"/>
      <c r="AN246" s="93"/>
      <c r="AO246" s="71"/>
      <c r="AP246" s="71"/>
      <c r="AQ246" s="71"/>
      <c r="AR246" s="71"/>
      <c r="AS246" s="93"/>
      <c r="AT246" s="71"/>
      <c r="AU246" s="71"/>
      <c r="AV246" s="71"/>
      <c r="AW246" s="71"/>
      <c r="AX246" s="93"/>
      <c r="AY246" s="71"/>
      <c r="AZ246" s="71"/>
      <c r="BA246" s="71"/>
      <c r="BB246" s="71"/>
      <c r="BC246" s="93"/>
      <c r="BD246" s="71"/>
      <c r="BE246" s="71"/>
      <c r="BF246" s="71"/>
      <c r="BG246" s="71"/>
      <c r="BH246" s="93"/>
      <c r="BI246" s="71"/>
      <c r="BJ246" s="71"/>
      <c r="BK246" s="71"/>
      <c r="BL246" s="71"/>
      <c r="BM246" s="93"/>
      <c r="BN246" s="71"/>
      <c r="BO246" s="71"/>
      <c r="BP246" s="71"/>
      <c r="BQ246" s="71"/>
      <c r="BR246" s="93"/>
      <c r="BS246" s="71"/>
      <c r="BT246" s="71"/>
      <c r="BU246" s="71"/>
      <c r="BV246" s="71"/>
      <c r="BW246" s="93"/>
      <c r="BX246" s="71"/>
      <c r="BY246" s="71"/>
      <c r="BZ246" s="71"/>
      <c r="CA246" s="71"/>
      <c r="CB246" s="93"/>
      <c r="CC246" s="71"/>
      <c r="CD246" s="71"/>
      <c r="CE246" s="71"/>
      <c r="CF246" s="71"/>
      <c r="CG246" s="93"/>
      <c r="CH246" s="71"/>
      <c r="CI246" s="71"/>
      <c r="CJ246" s="71"/>
      <c r="CK246" s="71"/>
      <c r="CL246" s="93"/>
      <c r="CM246" s="71"/>
      <c r="CN246" s="71"/>
      <c r="CO246" s="71"/>
      <c r="CP246" s="71"/>
      <c r="CQ246" s="93"/>
      <c r="CR246" s="71"/>
      <c r="CS246" s="71"/>
      <c r="CT246" s="71"/>
      <c r="CU246" s="71"/>
      <c r="CV246" s="93"/>
      <c r="CW246" s="71"/>
      <c r="CX246" s="71"/>
      <c r="CY246" s="71"/>
      <c r="CZ246" s="71"/>
      <c r="DA246" s="93"/>
      <c r="DB246" s="71"/>
      <c r="DC246" s="71"/>
      <c r="DD246" s="71"/>
      <c r="DE246" s="71"/>
      <c r="DF246" s="93"/>
      <c r="DG246" s="71"/>
      <c r="DH246" s="71"/>
      <c r="DI246" s="71"/>
      <c r="DJ246" s="71"/>
      <c r="DK246" s="93"/>
      <c r="DL246" s="71"/>
      <c r="DM246" s="71"/>
      <c r="DN246" s="71"/>
      <c r="DO246" s="71"/>
      <c r="DP246" s="93"/>
      <c r="DQ246" s="71"/>
      <c r="DR246" s="71"/>
      <c r="DS246" s="71"/>
      <c r="DT246" s="71"/>
      <c r="DU246" s="93"/>
      <c r="DV246" s="71"/>
      <c r="DW246" s="71"/>
      <c r="DX246" s="71"/>
      <c r="DY246" s="71"/>
      <c r="DZ246" s="93"/>
      <c r="EA246" s="71"/>
      <c r="EB246" s="71"/>
      <c r="EC246" s="71"/>
      <c r="ED246" s="71"/>
      <c r="EE246" s="93"/>
      <c r="EF246" s="71"/>
      <c r="EG246" s="71"/>
      <c r="EH246" s="71"/>
      <c r="EI246" s="71"/>
      <c r="EJ246" s="93"/>
      <c r="EK246" s="71"/>
      <c r="EL246" s="71"/>
      <c r="EM246" s="71"/>
      <c r="EN246" s="71"/>
      <c r="EO246" s="93"/>
      <c r="EP246" s="71"/>
      <c r="EQ246" s="71"/>
      <c r="ER246" s="71"/>
      <c r="ES246" s="71"/>
      <c r="ET246" s="93"/>
      <c r="EU246" s="71"/>
      <c r="EV246" s="71"/>
      <c r="EW246" s="71"/>
      <c r="EX246" s="71"/>
      <c r="EY246" s="93"/>
      <c r="EZ246" s="71"/>
      <c r="FA246" s="71"/>
      <c r="FB246" s="71"/>
      <c r="FC246" s="71"/>
      <c r="FD246" s="93"/>
      <c r="FE246" s="71"/>
      <c r="FF246" s="71"/>
      <c r="FG246" s="71"/>
      <c r="FH246" s="71"/>
      <c r="FI246" s="93"/>
      <c r="FJ246" s="71"/>
      <c r="FK246" s="71"/>
      <c r="FL246" s="71"/>
      <c r="FM246" s="71"/>
      <c r="FN246" s="93"/>
      <c r="FO246" s="71"/>
      <c r="FP246" s="71"/>
      <c r="FQ246" s="71"/>
      <c r="FR246" s="71"/>
      <c r="FS246" s="93"/>
      <c r="FT246" s="71"/>
      <c r="FU246" s="71"/>
      <c r="FV246" s="71"/>
      <c r="FW246" s="71"/>
      <c r="FX246" s="93"/>
      <c r="FY246" s="71"/>
      <c r="FZ246" s="71"/>
      <c r="GA246" s="71"/>
      <c r="GB246" s="71"/>
      <c r="GC246" s="93"/>
      <c r="GD246" s="71"/>
      <c r="GE246" s="71"/>
      <c r="GF246" s="71"/>
      <c r="GG246" s="71"/>
      <c r="GH246" s="93"/>
      <c r="GI246" s="71"/>
      <c r="GJ246" s="71"/>
      <c r="GK246" s="71"/>
      <c r="GL246" s="71"/>
      <c r="GM246" s="93"/>
      <c r="GN246" s="71"/>
      <c r="GO246" s="71"/>
      <c r="GP246" s="71"/>
      <c r="GQ246" s="71"/>
      <c r="GR246" s="93"/>
      <c r="GS246" s="71"/>
      <c r="GT246" s="71"/>
      <c r="GU246" s="71"/>
      <c r="GV246" s="71"/>
      <c r="GW246" s="93"/>
      <c r="GX246" s="71"/>
      <c r="GY246" s="71"/>
      <c r="GZ246" s="71"/>
      <c r="HA246" s="71"/>
      <c r="HB246" s="93"/>
      <c r="HC246" s="71"/>
      <c r="HD246" s="71"/>
      <c r="HE246" s="71"/>
      <c r="HF246" s="71"/>
      <c r="HG246" s="93"/>
      <c r="HH246" s="71"/>
      <c r="HI246" s="71"/>
      <c r="HJ246" s="71"/>
      <c r="HK246" s="71"/>
      <c r="HL246" s="93"/>
      <c r="HM246" s="71"/>
      <c r="HN246" s="71"/>
      <c r="HO246" s="71"/>
      <c r="HP246" s="71"/>
      <c r="HQ246" s="93"/>
      <c r="HR246" s="71"/>
      <c r="HS246" s="71"/>
      <c r="HT246" s="71"/>
      <c r="HU246" s="71"/>
      <c r="HV246" s="93"/>
      <c r="HW246" s="71"/>
      <c r="HX246" s="71"/>
      <c r="HY246" s="71"/>
      <c r="HZ246" s="71"/>
      <c r="IA246" s="93"/>
      <c r="IB246" s="71"/>
      <c r="IC246" s="71"/>
      <c r="ID246" s="71"/>
      <c r="IE246" s="71"/>
      <c r="IF246" s="93"/>
      <c r="IG246" s="71"/>
      <c r="IH246" s="71"/>
      <c r="II246" s="71"/>
      <c r="IJ246" s="71"/>
      <c r="IK246" s="93"/>
      <c r="IL246" s="71"/>
      <c r="IM246" s="71"/>
      <c r="IN246" s="71"/>
      <c r="IO246" s="71"/>
      <c r="IP246" s="93"/>
      <c r="IQ246" s="71"/>
      <c r="IR246" s="71"/>
      <c r="IS246" s="71"/>
      <c r="IT246" s="71"/>
      <c r="IU246" s="93"/>
      <c r="IV246" s="71"/>
    </row>
    <row r="247" spans="2:256">
      <c r="B247" s="71"/>
      <c r="C247" s="94"/>
      <c r="D247" s="71"/>
      <c r="E247" s="71"/>
      <c r="F247" s="93"/>
      <c r="G247" s="71"/>
      <c r="H247" s="71"/>
      <c r="I247" s="71"/>
      <c r="J247" s="71"/>
      <c r="K247" s="71"/>
      <c r="L247" s="105"/>
      <c r="M247" s="71"/>
      <c r="N247" s="71"/>
      <c r="P247" s="71"/>
      <c r="Q247" s="71"/>
      <c r="R247" s="71"/>
      <c r="S247" s="71"/>
      <c r="T247" s="93"/>
      <c r="U247" s="71"/>
      <c r="V247" s="71"/>
      <c r="W247" s="71"/>
      <c r="X247" s="71"/>
      <c r="Y247" s="93"/>
      <c r="Z247" s="71"/>
      <c r="AA247" s="71"/>
      <c r="AB247" s="71"/>
      <c r="AC247" s="71"/>
      <c r="AD247" s="93"/>
      <c r="AE247" s="71"/>
      <c r="AF247" s="71"/>
      <c r="AG247" s="71"/>
      <c r="AH247" s="71"/>
      <c r="AI247" s="93"/>
      <c r="AJ247" s="71"/>
      <c r="AK247" s="71"/>
      <c r="AL247" s="71"/>
      <c r="AM247" s="71"/>
      <c r="AN247" s="93"/>
      <c r="AO247" s="71"/>
      <c r="AP247" s="71"/>
      <c r="AQ247" s="71"/>
      <c r="AR247" s="71"/>
      <c r="AS247" s="93"/>
      <c r="AT247" s="71"/>
      <c r="AU247" s="71"/>
      <c r="AV247" s="71"/>
      <c r="AW247" s="71"/>
      <c r="AX247" s="93"/>
      <c r="AY247" s="71"/>
      <c r="AZ247" s="71"/>
      <c r="BA247" s="71"/>
      <c r="BB247" s="71"/>
      <c r="BC247" s="93"/>
      <c r="BD247" s="71"/>
      <c r="BE247" s="71"/>
      <c r="BF247" s="71"/>
      <c r="BG247" s="71"/>
      <c r="BH247" s="93"/>
      <c r="BI247" s="71"/>
      <c r="BJ247" s="71"/>
      <c r="BK247" s="71"/>
      <c r="BL247" s="71"/>
      <c r="BM247" s="93"/>
      <c r="BN247" s="71"/>
      <c r="BO247" s="71"/>
      <c r="BP247" s="71"/>
      <c r="BQ247" s="71"/>
      <c r="BR247" s="93"/>
      <c r="BS247" s="71"/>
      <c r="BT247" s="71"/>
      <c r="BU247" s="71"/>
      <c r="BV247" s="71"/>
      <c r="BW247" s="93"/>
      <c r="BX247" s="71"/>
      <c r="BY247" s="71"/>
      <c r="BZ247" s="71"/>
      <c r="CA247" s="71"/>
      <c r="CB247" s="93"/>
      <c r="CC247" s="71"/>
      <c r="CD247" s="71"/>
      <c r="CE247" s="71"/>
      <c r="CF247" s="71"/>
      <c r="CG247" s="93"/>
      <c r="CH247" s="71"/>
      <c r="CI247" s="71"/>
      <c r="CJ247" s="71"/>
      <c r="CK247" s="71"/>
      <c r="CL247" s="93"/>
      <c r="CM247" s="71"/>
      <c r="CN247" s="71"/>
      <c r="CO247" s="71"/>
      <c r="CP247" s="71"/>
      <c r="CQ247" s="93"/>
      <c r="CR247" s="71"/>
      <c r="CS247" s="71"/>
      <c r="CT247" s="71"/>
      <c r="CU247" s="71"/>
      <c r="CV247" s="93"/>
      <c r="CW247" s="71"/>
      <c r="CX247" s="71"/>
      <c r="CY247" s="71"/>
      <c r="CZ247" s="71"/>
      <c r="DA247" s="93"/>
      <c r="DB247" s="71"/>
      <c r="DC247" s="71"/>
      <c r="DD247" s="71"/>
      <c r="DE247" s="71"/>
      <c r="DF247" s="93"/>
      <c r="DG247" s="71"/>
      <c r="DH247" s="71"/>
      <c r="DI247" s="71"/>
      <c r="DJ247" s="71"/>
      <c r="DK247" s="93"/>
      <c r="DL247" s="71"/>
      <c r="DM247" s="71"/>
      <c r="DN247" s="71"/>
      <c r="DO247" s="71"/>
      <c r="DP247" s="93"/>
      <c r="DQ247" s="71"/>
      <c r="DR247" s="71"/>
      <c r="DS247" s="71"/>
      <c r="DT247" s="71"/>
      <c r="DU247" s="93"/>
      <c r="DV247" s="71"/>
      <c r="DW247" s="71"/>
      <c r="DX247" s="71"/>
      <c r="DY247" s="71"/>
      <c r="DZ247" s="93"/>
      <c r="EA247" s="71"/>
      <c r="EB247" s="71"/>
      <c r="EC247" s="71"/>
      <c r="ED247" s="71"/>
      <c r="EE247" s="93"/>
      <c r="EF247" s="71"/>
      <c r="EG247" s="71"/>
      <c r="EH247" s="71"/>
      <c r="EI247" s="71"/>
      <c r="EJ247" s="93"/>
      <c r="EK247" s="71"/>
      <c r="EL247" s="71"/>
      <c r="EM247" s="71"/>
      <c r="EN247" s="71"/>
      <c r="EO247" s="93"/>
      <c r="EP247" s="71"/>
      <c r="EQ247" s="71"/>
      <c r="ER247" s="71"/>
      <c r="ES247" s="71"/>
      <c r="ET247" s="93"/>
      <c r="EU247" s="71"/>
      <c r="EV247" s="71"/>
      <c r="EW247" s="71"/>
      <c r="EX247" s="71"/>
      <c r="EY247" s="93"/>
      <c r="EZ247" s="71"/>
      <c r="FA247" s="71"/>
      <c r="FB247" s="71"/>
      <c r="FC247" s="71"/>
      <c r="FD247" s="93"/>
      <c r="FE247" s="71"/>
      <c r="FF247" s="71"/>
      <c r="FG247" s="71"/>
      <c r="FH247" s="71"/>
      <c r="FI247" s="93"/>
      <c r="FJ247" s="71"/>
      <c r="FK247" s="71"/>
      <c r="FL247" s="71"/>
      <c r="FM247" s="71"/>
      <c r="FN247" s="93"/>
      <c r="FO247" s="71"/>
      <c r="FP247" s="71"/>
      <c r="FQ247" s="71"/>
      <c r="FR247" s="71"/>
      <c r="FS247" s="93"/>
      <c r="FT247" s="71"/>
      <c r="FU247" s="71"/>
      <c r="FV247" s="71"/>
      <c r="FW247" s="71"/>
      <c r="FX247" s="93"/>
      <c r="FY247" s="71"/>
      <c r="FZ247" s="71"/>
      <c r="GA247" s="71"/>
      <c r="GB247" s="71"/>
      <c r="GC247" s="93"/>
      <c r="GD247" s="71"/>
      <c r="GE247" s="71"/>
      <c r="GF247" s="71"/>
      <c r="GG247" s="71"/>
      <c r="GH247" s="93"/>
      <c r="GI247" s="71"/>
      <c r="GJ247" s="71"/>
      <c r="GK247" s="71"/>
      <c r="GL247" s="71"/>
      <c r="GM247" s="93"/>
      <c r="GN247" s="71"/>
      <c r="GO247" s="71"/>
      <c r="GP247" s="71"/>
      <c r="GQ247" s="71"/>
      <c r="GR247" s="93"/>
      <c r="GS247" s="71"/>
      <c r="GT247" s="71"/>
      <c r="GU247" s="71"/>
      <c r="GV247" s="71"/>
      <c r="GW247" s="93"/>
      <c r="GX247" s="71"/>
      <c r="GY247" s="71"/>
      <c r="GZ247" s="71"/>
      <c r="HA247" s="71"/>
      <c r="HB247" s="93"/>
      <c r="HC247" s="71"/>
      <c r="HD247" s="71"/>
      <c r="HE247" s="71"/>
      <c r="HF247" s="71"/>
      <c r="HG247" s="93"/>
      <c r="HH247" s="71"/>
      <c r="HI247" s="71"/>
      <c r="HJ247" s="71"/>
      <c r="HK247" s="71"/>
      <c r="HL247" s="93"/>
      <c r="HM247" s="71"/>
      <c r="HN247" s="71"/>
      <c r="HO247" s="71"/>
      <c r="HP247" s="71"/>
      <c r="HQ247" s="93"/>
      <c r="HR247" s="71"/>
      <c r="HS247" s="71"/>
      <c r="HT247" s="71"/>
      <c r="HU247" s="71"/>
      <c r="HV247" s="93"/>
      <c r="HW247" s="71"/>
      <c r="HX247" s="71"/>
      <c r="HY247" s="71"/>
      <c r="HZ247" s="71"/>
      <c r="IA247" s="93"/>
      <c r="IB247" s="71"/>
      <c r="IC247" s="71"/>
      <c r="ID247" s="71"/>
      <c r="IE247" s="71"/>
      <c r="IF247" s="93"/>
      <c r="IG247" s="71"/>
      <c r="IH247" s="71"/>
      <c r="II247" s="71"/>
      <c r="IJ247" s="71"/>
      <c r="IK247" s="93"/>
      <c r="IL247" s="71"/>
      <c r="IM247" s="71"/>
      <c r="IN247" s="71"/>
      <c r="IO247" s="71"/>
      <c r="IP247" s="93"/>
      <c r="IQ247" s="71"/>
      <c r="IR247" s="71"/>
      <c r="IS247" s="71"/>
      <c r="IT247" s="71"/>
      <c r="IU247" s="93"/>
      <c r="IV247" s="71"/>
    </row>
    <row r="248" spans="2:256">
      <c r="B248" s="71"/>
      <c r="C248" s="94"/>
      <c r="D248" s="71"/>
      <c r="E248" s="71"/>
      <c r="F248" s="93"/>
      <c r="G248" s="71"/>
      <c r="H248" s="71"/>
      <c r="I248" s="71"/>
      <c r="J248" s="71"/>
      <c r="K248" s="71"/>
      <c r="L248" s="105"/>
      <c r="M248" s="71"/>
      <c r="N248" s="71"/>
      <c r="P248" s="71"/>
      <c r="Q248" s="71"/>
      <c r="R248" s="71"/>
      <c r="S248" s="71"/>
      <c r="T248" s="93"/>
      <c r="U248" s="71"/>
      <c r="V248" s="71"/>
      <c r="W248" s="71"/>
      <c r="X248" s="71"/>
      <c r="Y248" s="93"/>
      <c r="Z248" s="71"/>
      <c r="AA248" s="71"/>
      <c r="AB248" s="71"/>
      <c r="AC248" s="71"/>
      <c r="AD248" s="93"/>
      <c r="AE248" s="71"/>
      <c r="AF248" s="71"/>
      <c r="AG248" s="71"/>
      <c r="AH248" s="71"/>
      <c r="AI248" s="93"/>
      <c r="AJ248" s="71"/>
      <c r="AK248" s="71"/>
      <c r="AL248" s="71"/>
      <c r="AM248" s="71"/>
      <c r="AN248" s="93"/>
      <c r="AO248" s="71"/>
      <c r="AP248" s="71"/>
      <c r="AQ248" s="71"/>
      <c r="AR248" s="71"/>
      <c r="AS248" s="93"/>
      <c r="AT248" s="71"/>
      <c r="AU248" s="71"/>
      <c r="AV248" s="71"/>
      <c r="AW248" s="71"/>
      <c r="AX248" s="93"/>
      <c r="AY248" s="71"/>
      <c r="AZ248" s="71"/>
      <c r="BA248" s="71"/>
      <c r="BB248" s="71"/>
      <c r="BC248" s="93"/>
      <c r="BD248" s="71"/>
      <c r="BE248" s="71"/>
      <c r="BF248" s="71"/>
      <c r="BG248" s="71"/>
      <c r="BH248" s="93"/>
      <c r="BI248" s="71"/>
      <c r="BJ248" s="71"/>
      <c r="BK248" s="71"/>
      <c r="BL248" s="71"/>
      <c r="BM248" s="93"/>
      <c r="BN248" s="71"/>
      <c r="BO248" s="71"/>
      <c r="BP248" s="71"/>
      <c r="BQ248" s="71"/>
      <c r="BR248" s="93"/>
      <c r="BS248" s="71"/>
      <c r="BT248" s="71"/>
      <c r="BU248" s="71"/>
      <c r="BV248" s="71"/>
      <c r="BW248" s="93"/>
      <c r="BX248" s="71"/>
      <c r="BY248" s="71"/>
      <c r="BZ248" s="71"/>
      <c r="CA248" s="71"/>
      <c r="CB248" s="93"/>
      <c r="CC248" s="71"/>
      <c r="CD248" s="71"/>
      <c r="CE248" s="71"/>
      <c r="CF248" s="71"/>
      <c r="CG248" s="93"/>
      <c r="CH248" s="71"/>
      <c r="CI248" s="71"/>
      <c r="CJ248" s="71"/>
      <c r="CK248" s="71"/>
      <c r="CL248" s="93"/>
      <c r="CM248" s="71"/>
      <c r="CN248" s="71"/>
      <c r="CO248" s="71"/>
      <c r="CP248" s="71"/>
      <c r="CQ248" s="93"/>
      <c r="CR248" s="71"/>
      <c r="CS248" s="71"/>
      <c r="CT248" s="71"/>
      <c r="CU248" s="71"/>
      <c r="CV248" s="93"/>
      <c r="CW248" s="71"/>
      <c r="CX248" s="71"/>
      <c r="CY248" s="71"/>
      <c r="CZ248" s="71"/>
      <c r="DA248" s="93"/>
      <c r="DB248" s="71"/>
      <c r="DC248" s="71"/>
      <c r="DD248" s="71"/>
      <c r="DE248" s="71"/>
      <c r="DF248" s="93"/>
      <c r="DG248" s="71"/>
      <c r="DH248" s="71"/>
      <c r="DI248" s="71"/>
      <c r="DJ248" s="71"/>
      <c r="DK248" s="93"/>
      <c r="DL248" s="71"/>
      <c r="DM248" s="71"/>
      <c r="DN248" s="71"/>
      <c r="DO248" s="71"/>
      <c r="DP248" s="93"/>
      <c r="DQ248" s="71"/>
      <c r="DR248" s="71"/>
      <c r="DS248" s="71"/>
      <c r="DT248" s="71"/>
      <c r="DU248" s="93"/>
      <c r="DV248" s="71"/>
      <c r="DW248" s="71"/>
      <c r="DX248" s="71"/>
      <c r="DY248" s="71"/>
      <c r="DZ248" s="93"/>
      <c r="EA248" s="71"/>
      <c r="EB248" s="71"/>
      <c r="EC248" s="71"/>
      <c r="ED248" s="71"/>
      <c r="EE248" s="93"/>
      <c r="EF248" s="71"/>
      <c r="EG248" s="71"/>
      <c r="EH248" s="71"/>
      <c r="EI248" s="71"/>
      <c r="EJ248" s="93"/>
      <c r="EK248" s="71"/>
      <c r="EL248" s="71"/>
      <c r="EM248" s="71"/>
      <c r="EN248" s="71"/>
      <c r="EO248" s="93"/>
      <c r="EP248" s="71"/>
      <c r="EQ248" s="71"/>
      <c r="ER248" s="71"/>
      <c r="ES248" s="71"/>
      <c r="ET248" s="93"/>
      <c r="EU248" s="71"/>
      <c r="EV248" s="71"/>
      <c r="EW248" s="71"/>
      <c r="EX248" s="71"/>
      <c r="EY248" s="93"/>
      <c r="EZ248" s="71"/>
      <c r="FA248" s="71"/>
      <c r="FB248" s="71"/>
      <c r="FC248" s="71"/>
      <c r="FD248" s="93"/>
      <c r="FE248" s="71"/>
      <c r="FF248" s="71"/>
      <c r="FG248" s="71"/>
      <c r="FH248" s="71"/>
      <c r="FI248" s="93"/>
      <c r="FJ248" s="71"/>
      <c r="FK248" s="71"/>
      <c r="FL248" s="71"/>
      <c r="FM248" s="71"/>
      <c r="FN248" s="93"/>
      <c r="FO248" s="71"/>
      <c r="FP248" s="71"/>
      <c r="FQ248" s="71"/>
      <c r="FR248" s="71"/>
      <c r="FS248" s="93"/>
      <c r="FT248" s="71"/>
      <c r="FU248" s="71"/>
      <c r="FV248" s="71"/>
      <c r="FW248" s="71"/>
      <c r="FX248" s="93"/>
      <c r="FY248" s="71"/>
      <c r="FZ248" s="71"/>
      <c r="GA248" s="71"/>
      <c r="GB248" s="71"/>
      <c r="GC248" s="93"/>
      <c r="GD248" s="71"/>
      <c r="GE248" s="71"/>
      <c r="GF248" s="71"/>
      <c r="GG248" s="71"/>
      <c r="GH248" s="93"/>
      <c r="GI248" s="71"/>
      <c r="GJ248" s="71"/>
      <c r="GK248" s="71"/>
      <c r="GL248" s="71"/>
      <c r="GM248" s="93"/>
      <c r="GN248" s="71"/>
      <c r="GO248" s="71"/>
      <c r="GP248" s="71"/>
      <c r="GQ248" s="71"/>
      <c r="GR248" s="93"/>
      <c r="GS248" s="71"/>
      <c r="GT248" s="71"/>
      <c r="GU248" s="71"/>
      <c r="GV248" s="71"/>
      <c r="GW248" s="93"/>
      <c r="GX248" s="71"/>
      <c r="GY248" s="71"/>
      <c r="GZ248" s="71"/>
      <c r="HA248" s="71"/>
      <c r="HB248" s="93"/>
      <c r="HC248" s="71"/>
      <c r="HD248" s="71"/>
      <c r="HE248" s="71"/>
      <c r="HF248" s="71"/>
      <c r="HG248" s="93"/>
      <c r="HH248" s="71"/>
      <c r="HI248" s="71"/>
      <c r="HJ248" s="71"/>
      <c r="HK248" s="71"/>
      <c r="HL248" s="93"/>
      <c r="HM248" s="71"/>
      <c r="HN248" s="71"/>
      <c r="HO248" s="71"/>
      <c r="HP248" s="71"/>
      <c r="HQ248" s="93"/>
      <c r="HR248" s="71"/>
      <c r="HS248" s="71"/>
      <c r="HT248" s="71"/>
      <c r="HU248" s="71"/>
      <c r="HV248" s="93"/>
      <c r="HW248" s="71"/>
      <c r="HX248" s="71"/>
      <c r="HY248" s="71"/>
      <c r="HZ248" s="71"/>
      <c r="IA248" s="93"/>
      <c r="IB248" s="71"/>
      <c r="IC248" s="71"/>
      <c r="ID248" s="71"/>
      <c r="IE248" s="71"/>
      <c r="IF248" s="93"/>
      <c r="IG248" s="71"/>
      <c r="IH248" s="71"/>
      <c r="II248" s="71"/>
      <c r="IJ248" s="71"/>
      <c r="IK248" s="93"/>
      <c r="IL248" s="71"/>
      <c r="IM248" s="71"/>
      <c r="IN248" s="71"/>
      <c r="IO248" s="71"/>
      <c r="IP248" s="93"/>
      <c r="IQ248" s="71"/>
      <c r="IR248" s="71"/>
      <c r="IS248" s="71"/>
      <c r="IT248" s="71"/>
      <c r="IU248" s="93"/>
      <c r="IV248" s="71"/>
    </row>
    <row r="249" spans="2:256">
      <c r="B249" s="71"/>
      <c r="C249" s="94"/>
      <c r="D249" s="71"/>
      <c r="E249" s="71"/>
      <c r="F249" s="93"/>
      <c r="G249" s="71"/>
      <c r="H249" s="71"/>
      <c r="I249" s="71"/>
      <c r="J249" s="71"/>
      <c r="K249" s="71"/>
      <c r="L249" s="105"/>
      <c r="M249" s="71"/>
      <c r="N249" s="71"/>
      <c r="P249" s="71"/>
      <c r="Q249" s="71"/>
      <c r="R249" s="71"/>
      <c r="S249" s="71"/>
      <c r="T249" s="93"/>
      <c r="U249" s="71"/>
      <c r="V249" s="71"/>
      <c r="W249" s="71"/>
      <c r="X249" s="71"/>
      <c r="Y249" s="93"/>
      <c r="Z249" s="71"/>
      <c r="AA249" s="71"/>
      <c r="AB249" s="71"/>
      <c r="AC249" s="71"/>
      <c r="AD249" s="93"/>
      <c r="AE249" s="71"/>
      <c r="AF249" s="71"/>
      <c r="AG249" s="71"/>
      <c r="AH249" s="71"/>
      <c r="AI249" s="93"/>
      <c r="AJ249" s="71"/>
      <c r="AK249" s="71"/>
      <c r="AL249" s="71"/>
      <c r="AM249" s="71"/>
      <c r="AN249" s="93"/>
      <c r="AO249" s="71"/>
      <c r="AP249" s="71"/>
      <c r="AQ249" s="71"/>
      <c r="AR249" s="71"/>
      <c r="AS249" s="93"/>
      <c r="AT249" s="71"/>
      <c r="AU249" s="71"/>
      <c r="AV249" s="71"/>
      <c r="AW249" s="71"/>
      <c r="AX249" s="93"/>
      <c r="AY249" s="71"/>
      <c r="AZ249" s="71"/>
      <c r="BA249" s="71"/>
      <c r="BB249" s="71"/>
      <c r="BC249" s="93"/>
      <c r="BD249" s="71"/>
      <c r="BE249" s="71"/>
      <c r="BF249" s="71"/>
      <c r="BG249" s="71"/>
      <c r="BH249" s="93"/>
      <c r="BI249" s="71"/>
      <c r="BJ249" s="71"/>
      <c r="BK249" s="71"/>
      <c r="BL249" s="71"/>
      <c r="BM249" s="93"/>
      <c r="BN249" s="71"/>
      <c r="BO249" s="71"/>
      <c r="BP249" s="71"/>
      <c r="BQ249" s="71"/>
      <c r="BR249" s="93"/>
      <c r="BS249" s="71"/>
      <c r="BT249" s="71"/>
      <c r="BU249" s="71"/>
      <c r="BV249" s="71"/>
      <c r="BW249" s="93"/>
      <c r="BX249" s="71"/>
      <c r="BY249" s="71"/>
      <c r="BZ249" s="71"/>
      <c r="CA249" s="71"/>
      <c r="CB249" s="93"/>
      <c r="CC249" s="71"/>
      <c r="CD249" s="71"/>
      <c r="CE249" s="71"/>
      <c r="CF249" s="71"/>
      <c r="CG249" s="93"/>
      <c r="CH249" s="71"/>
      <c r="CI249" s="71"/>
      <c r="CJ249" s="71"/>
      <c r="CK249" s="71"/>
      <c r="CL249" s="93"/>
      <c r="CM249" s="71"/>
      <c r="CN249" s="71"/>
      <c r="CO249" s="71"/>
      <c r="CP249" s="71"/>
      <c r="CQ249" s="93"/>
      <c r="CR249" s="71"/>
      <c r="CS249" s="71"/>
      <c r="CT249" s="71"/>
      <c r="CU249" s="71"/>
      <c r="CV249" s="93"/>
      <c r="CW249" s="71"/>
      <c r="CX249" s="71"/>
      <c r="CY249" s="71"/>
      <c r="CZ249" s="71"/>
      <c r="DA249" s="93"/>
      <c r="DB249" s="71"/>
      <c r="DC249" s="71"/>
      <c r="DD249" s="71"/>
      <c r="DE249" s="71"/>
      <c r="DF249" s="93"/>
      <c r="DG249" s="71"/>
      <c r="DH249" s="71"/>
      <c r="DI249" s="71"/>
      <c r="DJ249" s="71"/>
      <c r="DK249" s="93"/>
      <c r="DL249" s="71"/>
      <c r="DM249" s="71"/>
      <c r="DN249" s="71"/>
      <c r="DO249" s="71"/>
      <c r="DP249" s="93"/>
      <c r="DQ249" s="71"/>
      <c r="DR249" s="71"/>
      <c r="DS249" s="71"/>
      <c r="DT249" s="71"/>
      <c r="DU249" s="93"/>
      <c r="DV249" s="71"/>
      <c r="DW249" s="71"/>
      <c r="DX249" s="71"/>
      <c r="DY249" s="71"/>
      <c r="DZ249" s="93"/>
      <c r="EA249" s="71"/>
      <c r="EB249" s="71"/>
      <c r="EC249" s="71"/>
      <c r="ED249" s="71"/>
      <c r="EE249" s="93"/>
      <c r="EF249" s="71"/>
      <c r="EG249" s="71"/>
      <c r="EH249" s="71"/>
      <c r="EI249" s="71"/>
      <c r="EJ249" s="93"/>
      <c r="EK249" s="71"/>
      <c r="EL249" s="71"/>
      <c r="EM249" s="71"/>
      <c r="EN249" s="71"/>
      <c r="EO249" s="93"/>
      <c r="EP249" s="71"/>
      <c r="EQ249" s="71"/>
      <c r="ER249" s="71"/>
      <c r="ES249" s="71"/>
      <c r="ET249" s="93"/>
      <c r="EU249" s="71"/>
      <c r="EV249" s="71"/>
      <c r="EW249" s="71"/>
      <c r="EX249" s="71"/>
      <c r="EY249" s="93"/>
      <c r="EZ249" s="71"/>
      <c r="FA249" s="71"/>
      <c r="FB249" s="71"/>
      <c r="FC249" s="71"/>
      <c r="FD249" s="93"/>
      <c r="FE249" s="71"/>
      <c r="FF249" s="71"/>
      <c r="FG249" s="71"/>
      <c r="FH249" s="71"/>
      <c r="FI249" s="93"/>
      <c r="FJ249" s="71"/>
      <c r="FK249" s="71"/>
      <c r="FL249" s="71"/>
      <c r="FM249" s="71"/>
      <c r="FN249" s="93"/>
      <c r="FO249" s="71"/>
      <c r="FP249" s="71"/>
      <c r="FQ249" s="71"/>
      <c r="FR249" s="71"/>
      <c r="FS249" s="93"/>
      <c r="FT249" s="71"/>
      <c r="FU249" s="71"/>
      <c r="FV249" s="71"/>
      <c r="FW249" s="71"/>
      <c r="FX249" s="93"/>
      <c r="FY249" s="71"/>
      <c r="FZ249" s="71"/>
      <c r="GA249" s="71"/>
      <c r="GB249" s="71"/>
      <c r="GC249" s="93"/>
      <c r="GD249" s="71"/>
      <c r="GE249" s="71"/>
      <c r="GF249" s="71"/>
      <c r="GG249" s="71"/>
      <c r="GH249" s="93"/>
      <c r="GI249" s="71"/>
      <c r="GJ249" s="71"/>
      <c r="GK249" s="71"/>
      <c r="GL249" s="71"/>
      <c r="GM249" s="93"/>
      <c r="GN249" s="71"/>
      <c r="GO249" s="71"/>
      <c r="GP249" s="71"/>
      <c r="GQ249" s="71"/>
      <c r="GR249" s="93"/>
      <c r="GS249" s="71"/>
      <c r="GT249" s="71"/>
      <c r="GU249" s="71"/>
      <c r="GV249" s="71"/>
      <c r="GW249" s="93"/>
      <c r="GX249" s="71"/>
      <c r="GY249" s="71"/>
      <c r="GZ249" s="71"/>
      <c r="HA249" s="71"/>
      <c r="HB249" s="93"/>
      <c r="HC249" s="71"/>
      <c r="HD249" s="71"/>
      <c r="HE249" s="71"/>
      <c r="HF249" s="71"/>
      <c r="HG249" s="93"/>
      <c r="HH249" s="71"/>
      <c r="HI249" s="71"/>
      <c r="HJ249" s="71"/>
      <c r="HK249" s="71"/>
      <c r="HL249" s="93"/>
      <c r="HM249" s="71"/>
      <c r="HN249" s="71"/>
      <c r="HO249" s="71"/>
      <c r="HP249" s="71"/>
      <c r="HQ249" s="93"/>
      <c r="HR249" s="71"/>
      <c r="HS249" s="71"/>
      <c r="HT249" s="71"/>
      <c r="HU249" s="71"/>
      <c r="HV249" s="93"/>
      <c r="HW249" s="71"/>
      <c r="HX249" s="71"/>
      <c r="HY249" s="71"/>
      <c r="HZ249" s="71"/>
      <c r="IA249" s="93"/>
      <c r="IB249" s="71"/>
      <c r="IC249" s="71"/>
      <c r="ID249" s="71"/>
      <c r="IE249" s="71"/>
      <c r="IF249" s="93"/>
      <c r="IG249" s="71"/>
      <c r="IH249" s="71"/>
      <c r="II249" s="71"/>
      <c r="IJ249" s="71"/>
      <c r="IK249" s="93"/>
      <c r="IL249" s="71"/>
      <c r="IM249" s="71"/>
      <c r="IN249" s="71"/>
      <c r="IO249" s="71"/>
      <c r="IP249" s="93"/>
      <c r="IQ249" s="71"/>
      <c r="IR249" s="71"/>
      <c r="IS249" s="71"/>
      <c r="IT249" s="71"/>
      <c r="IU249" s="93"/>
      <c r="IV249" s="71"/>
    </row>
    <row r="250" spans="2:256">
      <c r="B250" s="71"/>
      <c r="C250" s="94"/>
      <c r="D250" s="71"/>
      <c r="E250" s="71"/>
      <c r="F250" s="93"/>
      <c r="G250" s="71"/>
      <c r="H250" s="71"/>
      <c r="I250" s="71"/>
      <c r="J250" s="71"/>
      <c r="K250" s="71"/>
      <c r="L250" s="105"/>
      <c r="M250" s="71"/>
      <c r="N250" s="71"/>
      <c r="P250" s="71"/>
      <c r="Q250" s="71"/>
      <c r="R250" s="71"/>
      <c r="S250" s="71"/>
      <c r="T250" s="93"/>
      <c r="U250" s="71"/>
      <c r="V250" s="71"/>
      <c r="W250" s="71"/>
      <c r="X250" s="71"/>
      <c r="Y250" s="93"/>
      <c r="Z250" s="71"/>
      <c r="AA250" s="71"/>
      <c r="AB250" s="71"/>
      <c r="AC250" s="71"/>
      <c r="AD250" s="93"/>
      <c r="AE250" s="71"/>
      <c r="AF250" s="71"/>
      <c r="AG250" s="71"/>
      <c r="AH250" s="71"/>
      <c r="AI250" s="93"/>
      <c r="AJ250" s="71"/>
      <c r="AK250" s="71"/>
      <c r="AL250" s="71"/>
      <c r="AM250" s="71"/>
      <c r="AN250" s="93"/>
      <c r="AO250" s="71"/>
      <c r="AP250" s="71"/>
      <c r="AQ250" s="71"/>
      <c r="AR250" s="71"/>
      <c r="AS250" s="93"/>
      <c r="AT250" s="71"/>
      <c r="AU250" s="71"/>
      <c r="AV250" s="71"/>
      <c r="AW250" s="71"/>
      <c r="AX250" s="93"/>
      <c r="AY250" s="71"/>
      <c r="AZ250" s="71"/>
      <c r="BA250" s="71"/>
      <c r="BB250" s="71"/>
      <c r="BC250" s="93"/>
      <c r="BD250" s="71"/>
      <c r="BE250" s="71"/>
      <c r="BF250" s="71"/>
      <c r="BG250" s="71"/>
      <c r="BH250" s="93"/>
      <c r="BI250" s="71"/>
      <c r="BJ250" s="71"/>
      <c r="BK250" s="71"/>
      <c r="BL250" s="71"/>
      <c r="BM250" s="93"/>
      <c r="BN250" s="71"/>
      <c r="BO250" s="71"/>
      <c r="BP250" s="71"/>
      <c r="BQ250" s="71"/>
      <c r="BR250" s="93"/>
      <c r="BS250" s="71"/>
      <c r="BT250" s="71"/>
      <c r="BU250" s="71"/>
      <c r="BV250" s="71"/>
      <c r="BW250" s="93"/>
      <c r="BX250" s="71"/>
      <c r="BY250" s="71"/>
      <c r="BZ250" s="71"/>
      <c r="CA250" s="71"/>
      <c r="CB250" s="93"/>
      <c r="CC250" s="71"/>
      <c r="CD250" s="71"/>
      <c r="CE250" s="71"/>
      <c r="CF250" s="71"/>
      <c r="CG250" s="93"/>
      <c r="CH250" s="71"/>
      <c r="CI250" s="71"/>
      <c r="CJ250" s="71"/>
      <c r="CK250" s="71"/>
      <c r="CL250" s="93"/>
      <c r="CM250" s="71"/>
      <c r="CN250" s="71"/>
      <c r="CO250" s="71"/>
      <c r="CP250" s="71"/>
      <c r="CQ250" s="93"/>
      <c r="CR250" s="71"/>
      <c r="CS250" s="71"/>
      <c r="CT250" s="71"/>
      <c r="CU250" s="71"/>
      <c r="CV250" s="93"/>
      <c r="CW250" s="71"/>
      <c r="CX250" s="71"/>
      <c r="CY250" s="71"/>
      <c r="CZ250" s="71"/>
      <c r="DA250" s="93"/>
      <c r="DB250" s="71"/>
      <c r="DC250" s="71"/>
      <c r="DD250" s="71"/>
      <c r="DE250" s="71"/>
      <c r="DF250" s="93"/>
      <c r="DG250" s="71"/>
      <c r="DH250" s="71"/>
      <c r="DI250" s="71"/>
      <c r="DJ250" s="71"/>
      <c r="DK250" s="93"/>
      <c r="DL250" s="71"/>
      <c r="DM250" s="71"/>
      <c r="DN250" s="71"/>
      <c r="DO250" s="71"/>
      <c r="DP250" s="93"/>
      <c r="DQ250" s="71"/>
      <c r="DR250" s="71"/>
      <c r="DS250" s="71"/>
      <c r="DT250" s="71"/>
      <c r="DU250" s="93"/>
      <c r="DV250" s="71"/>
      <c r="DW250" s="71"/>
      <c r="DX250" s="71"/>
      <c r="DY250" s="71"/>
      <c r="DZ250" s="93"/>
      <c r="EA250" s="71"/>
      <c r="EB250" s="71"/>
      <c r="EC250" s="71"/>
      <c r="ED250" s="71"/>
      <c r="EE250" s="93"/>
      <c r="EF250" s="71"/>
      <c r="EG250" s="71"/>
      <c r="EH250" s="71"/>
      <c r="EI250" s="71"/>
      <c r="EJ250" s="93"/>
      <c r="EK250" s="71"/>
      <c r="EL250" s="71"/>
      <c r="EM250" s="71"/>
      <c r="EN250" s="71"/>
      <c r="EO250" s="93"/>
      <c r="EP250" s="71"/>
      <c r="EQ250" s="71"/>
      <c r="ER250" s="71"/>
      <c r="ES250" s="71"/>
      <c r="ET250" s="93"/>
      <c r="EU250" s="71"/>
      <c r="EV250" s="71"/>
      <c r="EW250" s="71"/>
      <c r="EX250" s="71"/>
      <c r="EY250" s="93"/>
      <c r="EZ250" s="71"/>
      <c r="FA250" s="71"/>
      <c r="FB250" s="71"/>
      <c r="FC250" s="71"/>
      <c r="FD250" s="93"/>
      <c r="FE250" s="71"/>
      <c r="FF250" s="71"/>
      <c r="FG250" s="71"/>
      <c r="FH250" s="71"/>
      <c r="FI250" s="93"/>
      <c r="FJ250" s="71"/>
      <c r="FK250" s="71"/>
      <c r="FL250" s="71"/>
      <c r="FM250" s="71"/>
      <c r="FN250" s="93"/>
      <c r="FO250" s="71"/>
      <c r="FP250" s="71"/>
      <c r="FQ250" s="71"/>
      <c r="FR250" s="71"/>
      <c r="FS250" s="93"/>
      <c r="FT250" s="71"/>
      <c r="FU250" s="71"/>
      <c r="FV250" s="71"/>
      <c r="FW250" s="71"/>
      <c r="FX250" s="93"/>
      <c r="FY250" s="71"/>
      <c r="FZ250" s="71"/>
      <c r="GA250" s="71"/>
      <c r="GB250" s="71"/>
      <c r="GC250" s="93"/>
      <c r="GD250" s="71"/>
      <c r="GE250" s="71"/>
      <c r="GF250" s="71"/>
      <c r="GG250" s="71"/>
      <c r="GH250" s="93"/>
      <c r="GI250" s="71"/>
      <c r="GJ250" s="71"/>
      <c r="GK250" s="71"/>
      <c r="GL250" s="71"/>
      <c r="GM250" s="93"/>
      <c r="GN250" s="71"/>
      <c r="GO250" s="71"/>
      <c r="GP250" s="71"/>
      <c r="GQ250" s="71"/>
      <c r="GR250" s="93"/>
      <c r="GS250" s="71"/>
      <c r="GT250" s="71"/>
      <c r="GU250" s="71"/>
      <c r="GV250" s="71"/>
      <c r="GW250" s="93"/>
      <c r="GX250" s="71"/>
      <c r="GY250" s="71"/>
      <c r="GZ250" s="71"/>
      <c r="HA250" s="71"/>
      <c r="HB250" s="93"/>
      <c r="HC250" s="71"/>
      <c r="HD250" s="71"/>
      <c r="HE250" s="71"/>
      <c r="HF250" s="71"/>
      <c r="HG250" s="93"/>
      <c r="HH250" s="71"/>
      <c r="HI250" s="71"/>
      <c r="HJ250" s="71"/>
      <c r="HK250" s="71"/>
      <c r="HL250" s="93"/>
      <c r="HM250" s="71"/>
      <c r="HN250" s="71"/>
      <c r="HO250" s="71"/>
      <c r="HP250" s="71"/>
      <c r="HQ250" s="93"/>
      <c r="HR250" s="71"/>
      <c r="HS250" s="71"/>
      <c r="HT250" s="71"/>
      <c r="HU250" s="71"/>
      <c r="HV250" s="93"/>
      <c r="HW250" s="71"/>
      <c r="HX250" s="71"/>
      <c r="HY250" s="71"/>
      <c r="HZ250" s="71"/>
      <c r="IA250" s="93"/>
      <c r="IB250" s="71"/>
      <c r="IC250" s="71"/>
      <c r="ID250" s="71"/>
      <c r="IE250" s="71"/>
      <c r="IF250" s="93"/>
      <c r="IG250" s="71"/>
      <c r="IH250" s="71"/>
      <c r="II250" s="71"/>
      <c r="IJ250" s="71"/>
      <c r="IK250" s="93"/>
      <c r="IL250" s="71"/>
      <c r="IM250" s="71"/>
      <c r="IN250" s="71"/>
      <c r="IO250" s="71"/>
      <c r="IP250" s="93"/>
      <c r="IQ250" s="71"/>
      <c r="IR250" s="71"/>
      <c r="IS250" s="71"/>
      <c r="IT250" s="71"/>
      <c r="IU250" s="93"/>
      <c r="IV250" s="71"/>
    </row>
    <row r="251" spans="2:256">
      <c r="B251" s="71"/>
      <c r="C251" s="94"/>
      <c r="D251" s="71"/>
      <c r="E251" s="71"/>
      <c r="F251" s="93"/>
      <c r="G251" s="71"/>
      <c r="H251" s="71"/>
      <c r="I251" s="71"/>
      <c r="J251" s="71"/>
      <c r="K251" s="71"/>
      <c r="L251" s="105"/>
      <c r="M251" s="71"/>
      <c r="N251" s="71"/>
      <c r="P251" s="71"/>
      <c r="Q251" s="71"/>
      <c r="R251" s="71"/>
      <c r="S251" s="71"/>
      <c r="T251" s="93"/>
      <c r="U251" s="71"/>
      <c r="V251" s="71"/>
      <c r="W251" s="71"/>
      <c r="X251" s="71"/>
      <c r="Y251" s="93"/>
      <c r="Z251" s="71"/>
      <c r="AA251" s="71"/>
      <c r="AB251" s="71"/>
      <c r="AC251" s="71"/>
      <c r="AD251" s="93"/>
      <c r="AE251" s="71"/>
      <c r="AF251" s="71"/>
      <c r="AG251" s="71"/>
      <c r="AH251" s="71"/>
      <c r="AI251" s="93"/>
      <c r="AJ251" s="71"/>
      <c r="AK251" s="71"/>
      <c r="AL251" s="71"/>
      <c r="AM251" s="71"/>
      <c r="AN251" s="93"/>
      <c r="AO251" s="71"/>
      <c r="AP251" s="71"/>
      <c r="AQ251" s="71"/>
      <c r="AR251" s="71"/>
      <c r="AS251" s="93"/>
      <c r="AT251" s="71"/>
      <c r="AU251" s="71"/>
      <c r="AV251" s="71"/>
      <c r="AW251" s="71"/>
      <c r="AX251" s="93"/>
      <c r="AY251" s="71"/>
      <c r="AZ251" s="71"/>
      <c r="BA251" s="71"/>
      <c r="BB251" s="71"/>
      <c r="BC251" s="93"/>
      <c r="BD251" s="71"/>
      <c r="BE251" s="71"/>
      <c r="BF251" s="71"/>
      <c r="BG251" s="71"/>
      <c r="BH251" s="93"/>
      <c r="BI251" s="71"/>
      <c r="BJ251" s="71"/>
      <c r="BK251" s="71"/>
      <c r="BL251" s="71"/>
      <c r="BM251" s="93"/>
      <c r="BN251" s="71"/>
      <c r="BO251" s="71"/>
      <c r="BP251" s="71"/>
      <c r="BQ251" s="71"/>
      <c r="BR251" s="93"/>
      <c r="BS251" s="71"/>
      <c r="BT251" s="71"/>
      <c r="BU251" s="71"/>
      <c r="BV251" s="71"/>
      <c r="BW251" s="93"/>
      <c r="BX251" s="71"/>
      <c r="BY251" s="71"/>
      <c r="BZ251" s="71"/>
      <c r="CA251" s="71"/>
      <c r="CB251" s="93"/>
      <c r="CC251" s="71"/>
      <c r="CD251" s="71"/>
      <c r="CE251" s="71"/>
      <c r="CF251" s="71"/>
      <c r="CG251" s="93"/>
      <c r="CH251" s="71"/>
      <c r="CI251" s="71"/>
      <c r="CJ251" s="71"/>
      <c r="CK251" s="71"/>
      <c r="CL251" s="93"/>
      <c r="CM251" s="71"/>
      <c r="CN251" s="71"/>
      <c r="CO251" s="71"/>
      <c r="CP251" s="71"/>
      <c r="CQ251" s="93"/>
      <c r="CR251" s="71"/>
      <c r="CS251" s="71"/>
      <c r="CT251" s="71"/>
      <c r="CU251" s="71"/>
      <c r="CV251" s="93"/>
      <c r="CW251" s="71"/>
      <c r="CX251" s="71"/>
      <c r="CY251" s="71"/>
      <c r="CZ251" s="71"/>
      <c r="DA251" s="93"/>
      <c r="DB251" s="71"/>
      <c r="DC251" s="71"/>
      <c r="DD251" s="71"/>
      <c r="DE251" s="71"/>
      <c r="DF251" s="93"/>
      <c r="DG251" s="71"/>
      <c r="DH251" s="71"/>
      <c r="DI251" s="71"/>
      <c r="DJ251" s="71"/>
      <c r="DK251" s="93"/>
      <c r="DL251" s="71"/>
      <c r="DM251" s="71"/>
      <c r="DN251" s="71"/>
      <c r="DO251" s="71"/>
      <c r="DP251" s="93"/>
      <c r="DQ251" s="71"/>
      <c r="DR251" s="71"/>
      <c r="DS251" s="71"/>
      <c r="DT251" s="71"/>
      <c r="DU251" s="93"/>
      <c r="DV251" s="71"/>
      <c r="DW251" s="71"/>
      <c r="DX251" s="71"/>
      <c r="DY251" s="71"/>
      <c r="DZ251" s="93"/>
      <c r="EA251" s="71"/>
      <c r="EB251" s="71"/>
      <c r="EC251" s="71"/>
      <c r="ED251" s="71"/>
      <c r="EE251" s="93"/>
      <c r="EF251" s="71"/>
      <c r="EG251" s="71"/>
      <c r="EH251" s="71"/>
      <c r="EI251" s="71"/>
      <c r="EJ251" s="93"/>
      <c r="EK251" s="71"/>
      <c r="EL251" s="71"/>
      <c r="EM251" s="71"/>
      <c r="EN251" s="71"/>
      <c r="EO251" s="93"/>
      <c r="EP251" s="71"/>
      <c r="EQ251" s="71"/>
      <c r="ER251" s="71"/>
      <c r="ES251" s="71"/>
      <c r="ET251" s="93"/>
      <c r="EU251" s="71"/>
      <c r="EV251" s="71"/>
      <c r="EW251" s="71"/>
      <c r="EX251" s="71"/>
      <c r="EY251" s="93"/>
      <c r="EZ251" s="71"/>
      <c r="FA251" s="71"/>
      <c r="FB251" s="71"/>
      <c r="FC251" s="71"/>
      <c r="FD251" s="93"/>
      <c r="FE251" s="71"/>
      <c r="FF251" s="71"/>
      <c r="FG251" s="71"/>
      <c r="FH251" s="71"/>
      <c r="FI251" s="93"/>
      <c r="FJ251" s="71"/>
      <c r="FK251" s="71"/>
      <c r="FL251" s="71"/>
      <c r="FM251" s="71"/>
      <c r="FN251" s="93"/>
      <c r="FO251" s="71"/>
      <c r="FP251" s="71"/>
      <c r="FQ251" s="71"/>
      <c r="FR251" s="71"/>
      <c r="FS251" s="93"/>
      <c r="FT251" s="71"/>
      <c r="FU251" s="71"/>
      <c r="FV251" s="71"/>
      <c r="FW251" s="71"/>
      <c r="FX251" s="93"/>
      <c r="FY251" s="71"/>
      <c r="FZ251" s="71"/>
      <c r="GA251" s="71"/>
      <c r="GB251" s="71"/>
      <c r="GC251" s="93"/>
      <c r="GD251" s="71"/>
      <c r="GE251" s="71"/>
      <c r="GF251" s="71"/>
      <c r="GG251" s="71"/>
      <c r="GH251" s="93"/>
      <c r="GI251" s="71"/>
      <c r="GJ251" s="71"/>
      <c r="GK251" s="71"/>
      <c r="GL251" s="71"/>
      <c r="GM251" s="93"/>
      <c r="GN251" s="71"/>
      <c r="GO251" s="71"/>
      <c r="GP251" s="71"/>
      <c r="GQ251" s="71"/>
      <c r="GR251" s="93"/>
      <c r="GS251" s="71"/>
      <c r="GT251" s="71"/>
      <c r="GU251" s="71"/>
      <c r="GV251" s="71"/>
      <c r="GW251" s="93"/>
      <c r="GX251" s="71"/>
      <c r="GY251" s="71"/>
      <c r="GZ251" s="71"/>
      <c r="HA251" s="71"/>
      <c r="HB251" s="93"/>
      <c r="HC251" s="71"/>
      <c r="HD251" s="71"/>
      <c r="HE251" s="71"/>
      <c r="HF251" s="71"/>
      <c r="HG251" s="93"/>
      <c r="HH251" s="71"/>
      <c r="HI251" s="71"/>
      <c r="HJ251" s="71"/>
      <c r="HK251" s="71"/>
      <c r="HL251" s="93"/>
      <c r="HM251" s="71"/>
      <c r="HN251" s="71"/>
      <c r="HO251" s="71"/>
      <c r="HP251" s="71"/>
      <c r="HQ251" s="93"/>
      <c r="HR251" s="71"/>
      <c r="HS251" s="71"/>
      <c r="HT251" s="71"/>
      <c r="HU251" s="71"/>
      <c r="HV251" s="93"/>
      <c r="HW251" s="71"/>
      <c r="HX251" s="71"/>
      <c r="HY251" s="71"/>
      <c r="HZ251" s="71"/>
      <c r="IA251" s="93"/>
      <c r="IB251" s="71"/>
      <c r="IC251" s="71"/>
      <c r="ID251" s="71"/>
      <c r="IE251" s="71"/>
      <c r="IF251" s="93"/>
      <c r="IG251" s="71"/>
      <c r="IH251" s="71"/>
      <c r="II251" s="71"/>
      <c r="IJ251" s="71"/>
      <c r="IK251" s="93"/>
      <c r="IL251" s="71"/>
      <c r="IM251" s="71"/>
      <c r="IN251" s="71"/>
      <c r="IO251" s="71"/>
      <c r="IP251" s="93"/>
      <c r="IQ251" s="71"/>
      <c r="IR251" s="71"/>
      <c r="IS251" s="71"/>
      <c r="IT251" s="71"/>
      <c r="IU251" s="93"/>
      <c r="IV251" s="71"/>
    </row>
    <row r="252" spans="2:256">
      <c r="B252" s="71"/>
      <c r="C252" s="94"/>
      <c r="D252" s="71"/>
      <c r="E252" s="71"/>
      <c r="F252" s="93"/>
      <c r="G252" s="71"/>
      <c r="H252" s="71"/>
      <c r="I252" s="71"/>
      <c r="J252" s="71"/>
      <c r="K252" s="71"/>
      <c r="L252" s="105"/>
      <c r="M252" s="71"/>
      <c r="N252" s="71"/>
      <c r="P252" s="71"/>
      <c r="Q252" s="71"/>
      <c r="R252" s="71"/>
      <c r="S252" s="71"/>
      <c r="T252" s="93"/>
      <c r="U252" s="71"/>
      <c r="V252" s="71"/>
      <c r="W252" s="71"/>
      <c r="X252" s="71"/>
      <c r="Y252" s="93"/>
      <c r="Z252" s="71"/>
      <c r="AA252" s="71"/>
      <c r="AB252" s="71"/>
      <c r="AC252" s="71"/>
      <c r="AD252" s="93"/>
      <c r="AE252" s="71"/>
      <c r="AF252" s="71"/>
      <c r="AG252" s="71"/>
      <c r="AH252" s="71"/>
      <c r="AI252" s="93"/>
      <c r="AJ252" s="71"/>
      <c r="AK252" s="71"/>
      <c r="AL252" s="71"/>
      <c r="AM252" s="71"/>
      <c r="AN252" s="93"/>
      <c r="AO252" s="71"/>
      <c r="AP252" s="71"/>
      <c r="AQ252" s="71"/>
      <c r="AR252" s="71"/>
      <c r="AS252" s="93"/>
      <c r="AT252" s="71"/>
      <c r="AU252" s="71"/>
      <c r="AV252" s="71"/>
      <c r="AW252" s="71"/>
      <c r="AX252" s="93"/>
      <c r="AY252" s="71"/>
      <c r="AZ252" s="71"/>
      <c r="BA252" s="71"/>
      <c r="BB252" s="71"/>
      <c r="BC252" s="93"/>
      <c r="BD252" s="71"/>
      <c r="BE252" s="71"/>
      <c r="BF252" s="71"/>
      <c r="BG252" s="71"/>
      <c r="BH252" s="93"/>
      <c r="BI252" s="71"/>
      <c r="BJ252" s="71"/>
      <c r="BK252" s="71"/>
      <c r="BL252" s="71"/>
      <c r="BM252" s="93"/>
      <c r="BN252" s="71"/>
      <c r="BO252" s="71"/>
      <c r="BP252" s="71"/>
      <c r="BQ252" s="71"/>
      <c r="BR252" s="93"/>
      <c r="BS252" s="71"/>
      <c r="BT252" s="71"/>
      <c r="BU252" s="71"/>
      <c r="BV252" s="71"/>
      <c r="BW252" s="93"/>
      <c r="BX252" s="71"/>
      <c r="BY252" s="71"/>
      <c r="BZ252" s="71"/>
      <c r="CA252" s="71"/>
      <c r="CB252" s="93"/>
      <c r="CC252" s="71"/>
      <c r="CD252" s="71"/>
      <c r="CE252" s="71"/>
      <c r="CF252" s="71"/>
      <c r="CG252" s="93"/>
      <c r="CH252" s="71"/>
      <c r="CI252" s="71"/>
      <c r="CJ252" s="71"/>
      <c r="CK252" s="71"/>
      <c r="CL252" s="93"/>
      <c r="CM252" s="71"/>
      <c r="CN252" s="71"/>
      <c r="CO252" s="71"/>
      <c r="CP252" s="71"/>
      <c r="CQ252" s="93"/>
      <c r="CR252" s="71"/>
      <c r="CS252" s="71"/>
      <c r="CT252" s="71"/>
      <c r="CU252" s="71"/>
      <c r="CV252" s="93"/>
      <c r="CW252" s="71"/>
      <c r="CX252" s="71"/>
      <c r="CY252" s="71"/>
      <c r="CZ252" s="71"/>
      <c r="DA252" s="93"/>
      <c r="DB252" s="71"/>
      <c r="DC252" s="71"/>
      <c r="DD252" s="71"/>
      <c r="DE252" s="71"/>
      <c r="DF252" s="93"/>
      <c r="DG252" s="71"/>
      <c r="DH252" s="71"/>
      <c r="DI252" s="71"/>
      <c r="DJ252" s="71"/>
      <c r="DK252" s="93"/>
      <c r="DL252" s="71"/>
      <c r="DM252" s="71"/>
      <c r="DN252" s="71"/>
      <c r="DO252" s="71"/>
      <c r="DP252" s="93"/>
      <c r="DQ252" s="71"/>
      <c r="DR252" s="71"/>
      <c r="DS252" s="71"/>
      <c r="DT252" s="71"/>
      <c r="DU252" s="93"/>
      <c r="DV252" s="71"/>
      <c r="DW252" s="71"/>
      <c r="DX252" s="71"/>
      <c r="DY252" s="71"/>
      <c r="DZ252" s="93"/>
      <c r="EA252" s="71"/>
      <c r="EB252" s="71"/>
      <c r="EC252" s="71"/>
      <c r="ED252" s="71"/>
      <c r="EE252" s="93"/>
      <c r="EF252" s="71"/>
      <c r="EG252" s="71"/>
      <c r="EH252" s="71"/>
      <c r="EI252" s="71"/>
      <c r="EJ252" s="93"/>
      <c r="EK252" s="71"/>
      <c r="EL252" s="71"/>
      <c r="EM252" s="71"/>
      <c r="EN252" s="71"/>
      <c r="EO252" s="93"/>
      <c r="EP252" s="71"/>
      <c r="EQ252" s="71"/>
      <c r="ER252" s="71"/>
      <c r="ES252" s="71"/>
      <c r="ET252" s="93"/>
      <c r="EU252" s="71"/>
      <c r="EV252" s="71"/>
      <c r="EW252" s="71"/>
      <c r="EX252" s="71"/>
      <c r="EY252" s="93"/>
      <c r="EZ252" s="71"/>
      <c r="FA252" s="71"/>
      <c r="FB252" s="71"/>
      <c r="FC252" s="71"/>
      <c r="FD252" s="93"/>
      <c r="FE252" s="71"/>
      <c r="FF252" s="71"/>
      <c r="FG252" s="71"/>
      <c r="FH252" s="71"/>
      <c r="FI252" s="93"/>
      <c r="FJ252" s="71"/>
      <c r="FK252" s="71"/>
      <c r="FL252" s="71"/>
      <c r="FM252" s="71"/>
      <c r="FN252" s="93"/>
      <c r="FO252" s="71"/>
      <c r="FP252" s="71"/>
      <c r="FQ252" s="71"/>
      <c r="FR252" s="71"/>
      <c r="FS252" s="93"/>
      <c r="FT252" s="71"/>
      <c r="FU252" s="71"/>
      <c r="FV252" s="71"/>
      <c r="FW252" s="71"/>
      <c r="FX252" s="93"/>
      <c r="FY252" s="71"/>
      <c r="FZ252" s="71"/>
      <c r="GA252" s="71"/>
      <c r="GB252" s="71"/>
      <c r="GC252" s="93"/>
      <c r="GD252" s="71"/>
      <c r="GE252" s="71"/>
      <c r="GF252" s="71"/>
      <c r="GG252" s="71"/>
      <c r="GH252" s="93"/>
      <c r="GI252" s="71"/>
      <c r="GJ252" s="71"/>
      <c r="GK252" s="71"/>
      <c r="GL252" s="71"/>
      <c r="GM252" s="93"/>
      <c r="GN252" s="71"/>
      <c r="GO252" s="71"/>
      <c r="GP252" s="71"/>
      <c r="GQ252" s="71"/>
      <c r="GR252" s="93"/>
      <c r="GS252" s="71"/>
      <c r="GT252" s="71"/>
      <c r="GU252" s="71"/>
      <c r="GV252" s="71"/>
      <c r="GW252" s="93"/>
      <c r="GX252" s="71"/>
      <c r="GY252" s="71"/>
      <c r="GZ252" s="71"/>
      <c r="HA252" s="71"/>
      <c r="HB252" s="93"/>
      <c r="HC252" s="71"/>
      <c r="HD252" s="71"/>
      <c r="HE252" s="71"/>
      <c r="HF252" s="71"/>
      <c r="HG252" s="93"/>
      <c r="HH252" s="71"/>
      <c r="HI252" s="71"/>
      <c r="HJ252" s="71"/>
      <c r="HK252" s="71"/>
      <c r="HL252" s="93"/>
      <c r="HM252" s="71"/>
      <c r="HN252" s="71"/>
      <c r="HO252" s="71"/>
      <c r="HP252" s="71"/>
      <c r="HQ252" s="93"/>
      <c r="HR252" s="71"/>
      <c r="HS252" s="71"/>
      <c r="HT252" s="71"/>
      <c r="HU252" s="71"/>
      <c r="HV252" s="93"/>
      <c r="HW252" s="71"/>
      <c r="HX252" s="71"/>
      <c r="HY252" s="71"/>
      <c r="HZ252" s="71"/>
      <c r="IA252" s="93"/>
      <c r="IB252" s="71"/>
      <c r="IC252" s="71"/>
      <c r="ID252" s="71"/>
      <c r="IE252" s="71"/>
      <c r="IF252" s="93"/>
      <c r="IG252" s="71"/>
      <c r="IH252" s="71"/>
      <c r="II252" s="71"/>
      <c r="IJ252" s="71"/>
      <c r="IK252" s="93"/>
      <c r="IL252" s="71"/>
      <c r="IM252" s="71"/>
      <c r="IN252" s="71"/>
      <c r="IO252" s="71"/>
      <c r="IP252" s="93"/>
      <c r="IQ252" s="71"/>
      <c r="IR252" s="71"/>
      <c r="IS252" s="71"/>
      <c r="IT252" s="71"/>
      <c r="IU252" s="93"/>
      <c r="IV252" s="71"/>
    </row>
    <row r="253" spans="2:256">
      <c r="B253" s="71"/>
      <c r="C253" s="94"/>
      <c r="D253" s="71"/>
      <c r="E253" s="71"/>
      <c r="F253" s="93"/>
      <c r="G253" s="71"/>
      <c r="H253" s="71"/>
      <c r="I253" s="71"/>
      <c r="J253" s="71"/>
      <c r="K253" s="71"/>
      <c r="L253" s="105"/>
      <c r="M253" s="71"/>
      <c r="N253" s="71"/>
      <c r="P253" s="71"/>
      <c r="Q253" s="71"/>
      <c r="R253" s="71"/>
      <c r="S253" s="71"/>
      <c r="T253" s="93"/>
      <c r="U253" s="71"/>
      <c r="V253" s="71"/>
      <c r="W253" s="71"/>
      <c r="X253" s="71"/>
      <c r="Y253" s="93"/>
      <c r="Z253" s="71"/>
      <c r="AA253" s="71"/>
      <c r="AB253" s="71"/>
      <c r="AC253" s="71"/>
      <c r="AD253" s="93"/>
      <c r="AE253" s="71"/>
      <c r="AF253" s="71"/>
      <c r="AG253" s="71"/>
      <c r="AH253" s="71"/>
      <c r="AI253" s="93"/>
      <c r="AJ253" s="71"/>
      <c r="AK253" s="71"/>
      <c r="AL253" s="71"/>
      <c r="AM253" s="71"/>
      <c r="AN253" s="93"/>
      <c r="AO253" s="71"/>
      <c r="AP253" s="71"/>
      <c r="AQ253" s="71"/>
      <c r="AR253" s="71"/>
      <c r="AS253" s="93"/>
      <c r="AT253" s="71"/>
      <c r="AU253" s="71"/>
      <c r="AV253" s="71"/>
      <c r="AW253" s="71"/>
      <c r="AX253" s="93"/>
      <c r="AY253" s="71"/>
      <c r="AZ253" s="71"/>
      <c r="BA253" s="71"/>
      <c r="BB253" s="71"/>
      <c r="BC253" s="93"/>
      <c r="BD253" s="71"/>
      <c r="BE253" s="71"/>
      <c r="BF253" s="71"/>
      <c r="BG253" s="71"/>
      <c r="BH253" s="93"/>
      <c r="BI253" s="71"/>
      <c r="BJ253" s="71"/>
      <c r="BK253" s="71"/>
      <c r="BL253" s="71"/>
      <c r="BM253" s="93"/>
      <c r="BN253" s="71"/>
      <c r="BO253" s="71"/>
      <c r="BP253" s="71"/>
      <c r="BQ253" s="71"/>
      <c r="BR253" s="93"/>
      <c r="BS253" s="71"/>
      <c r="BT253" s="71"/>
      <c r="BU253" s="71"/>
      <c r="BV253" s="71"/>
      <c r="BW253" s="93"/>
      <c r="BX253" s="71"/>
      <c r="BY253" s="71"/>
      <c r="BZ253" s="71"/>
      <c r="CA253" s="71"/>
      <c r="CB253" s="93"/>
      <c r="CC253" s="71"/>
      <c r="CD253" s="71"/>
      <c r="CE253" s="71"/>
      <c r="CF253" s="71"/>
      <c r="CG253" s="93"/>
      <c r="CH253" s="71"/>
      <c r="CI253" s="71"/>
      <c r="CJ253" s="71"/>
      <c r="CK253" s="71"/>
      <c r="CL253" s="93"/>
      <c r="CM253" s="71"/>
      <c r="CN253" s="71"/>
      <c r="CO253" s="71"/>
      <c r="CP253" s="71"/>
      <c r="CQ253" s="93"/>
      <c r="CR253" s="71"/>
      <c r="CS253" s="71"/>
      <c r="CT253" s="71"/>
      <c r="CU253" s="71"/>
      <c r="CV253" s="93"/>
      <c r="CW253" s="71"/>
      <c r="CX253" s="71"/>
      <c r="CY253" s="71"/>
      <c r="CZ253" s="71"/>
      <c r="DA253" s="93"/>
      <c r="DB253" s="71"/>
      <c r="DC253" s="71"/>
      <c r="DD253" s="71"/>
      <c r="DE253" s="71"/>
      <c r="DF253" s="93"/>
      <c r="DG253" s="71"/>
      <c r="DH253" s="71"/>
      <c r="DI253" s="71"/>
      <c r="DJ253" s="71"/>
      <c r="DK253" s="93"/>
      <c r="DL253" s="71"/>
      <c r="DM253" s="71"/>
      <c r="DN253" s="71"/>
      <c r="DO253" s="71"/>
      <c r="DP253" s="93"/>
      <c r="DQ253" s="71"/>
      <c r="DR253" s="71"/>
      <c r="DS253" s="71"/>
      <c r="DT253" s="71"/>
      <c r="DU253" s="93"/>
      <c r="DV253" s="71"/>
      <c r="DW253" s="71"/>
      <c r="DX253" s="71"/>
      <c r="DY253" s="71"/>
      <c r="DZ253" s="93"/>
      <c r="EA253" s="71"/>
      <c r="EB253" s="71"/>
      <c r="EC253" s="71"/>
      <c r="ED253" s="71"/>
      <c r="EE253" s="93"/>
      <c r="EF253" s="71"/>
      <c r="EG253" s="71"/>
      <c r="EH253" s="71"/>
      <c r="EI253" s="71"/>
      <c r="EJ253" s="93"/>
      <c r="EK253" s="71"/>
      <c r="EL253" s="71"/>
      <c r="EM253" s="71"/>
      <c r="EN253" s="71"/>
      <c r="EO253" s="93"/>
      <c r="EP253" s="71"/>
      <c r="EQ253" s="71"/>
      <c r="ER253" s="71"/>
      <c r="ES253" s="71"/>
      <c r="ET253" s="93"/>
      <c r="EU253" s="71"/>
      <c r="EV253" s="71"/>
      <c r="EW253" s="71"/>
      <c r="EX253" s="71"/>
      <c r="EY253" s="93"/>
      <c r="EZ253" s="71"/>
      <c r="FA253" s="71"/>
      <c r="FB253" s="71"/>
      <c r="FC253" s="71"/>
      <c r="FD253" s="93"/>
      <c r="FE253" s="71"/>
      <c r="FF253" s="71"/>
      <c r="FG253" s="71"/>
      <c r="FH253" s="71"/>
      <c r="FI253" s="93"/>
      <c r="FJ253" s="71"/>
      <c r="FK253" s="71"/>
      <c r="FL253" s="71"/>
      <c r="FM253" s="71"/>
      <c r="FN253" s="93"/>
      <c r="FO253" s="71"/>
      <c r="FP253" s="71"/>
      <c r="FQ253" s="71"/>
      <c r="FR253" s="71"/>
      <c r="FS253" s="93"/>
      <c r="FT253" s="71"/>
      <c r="FU253" s="71"/>
      <c r="FV253" s="71"/>
      <c r="FW253" s="71"/>
      <c r="FX253" s="93"/>
      <c r="FY253" s="71"/>
      <c r="FZ253" s="71"/>
      <c r="GA253" s="71"/>
      <c r="GB253" s="71"/>
      <c r="GC253" s="93"/>
      <c r="GD253" s="71"/>
      <c r="GE253" s="71"/>
      <c r="GF253" s="71"/>
      <c r="GG253" s="71"/>
      <c r="GH253" s="93"/>
      <c r="GI253" s="71"/>
      <c r="GJ253" s="71"/>
      <c r="GK253" s="71"/>
      <c r="GL253" s="71"/>
      <c r="GM253" s="93"/>
      <c r="GN253" s="71"/>
      <c r="GO253" s="71"/>
      <c r="GP253" s="71"/>
      <c r="GQ253" s="71"/>
      <c r="GR253" s="93"/>
      <c r="GS253" s="71"/>
      <c r="GT253" s="71"/>
      <c r="GU253" s="71"/>
      <c r="GV253" s="71"/>
      <c r="GW253" s="93"/>
      <c r="GX253" s="71"/>
      <c r="GY253" s="71"/>
      <c r="GZ253" s="71"/>
      <c r="HA253" s="71"/>
      <c r="HB253" s="93"/>
      <c r="HC253" s="71"/>
      <c r="HD253" s="71"/>
      <c r="HE253" s="71"/>
      <c r="HF253" s="71"/>
      <c r="HG253" s="93"/>
      <c r="HH253" s="71"/>
      <c r="HI253" s="71"/>
      <c r="HJ253" s="71"/>
      <c r="HK253" s="71"/>
      <c r="HL253" s="93"/>
      <c r="HM253" s="71"/>
      <c r="HN253" s="71"/>
      <c r="HO253" s="71"/>
      <c r="HP253" s="71"/>
      <c r="HQ253" s="93"/>
      <c r="HR253" s="71"/>
      <c r="HS253" s="71"/>
      <c r="HT253" s="71"/>
      <c r="HU253" s="71"/>
      <c r="HV253" s="93"/>
      <c r="HW253" s="71"/>
      <c r="HX253" s="71"/>
      <c r="HY253" s="71"/>
      <c r="HZ253" s="71"/>
      <c r="IA253" s="93"/>
      <c r="IB253" s="71"/>
      <c r="IC253" s="71"/>
      <c r="ID253" s="71"/>
      <c r="IE253" s="71"/>
      <c r="IF253" s="93"/>
      <c r="IG253" s="71"/>
      <c r="IH253" s="71"/>
      <c r="II253" s="71"/>
      <c r="IJ253" s="71"/>
      <c r="IK253" s="93"/>
      <c r="IL253" s="71"/>
      <c r="IM253" s="71"/>
      <c r="IN253" s="71"/>
      <c r="IO253" s="71"/>
      <c r="IP253" s="93"/>
      <c r="IQ253" s="71"/>
      <c r="IR253" s="71"/>
      <c r="IS253" s="71"/>
      <c r="IT253" s="71"/>
      <c r="IU253" s="93"/>
      <c r="IV253" s="71"/>
    </row>
    <row r="254" spans="2:256">
      <c r="B254" s="71"/>
      <c r="C254" s="94"/>
      <c r="D254" s="71"/>
      <c r="E254" s="71"/>
      <c r="F254" s="93"/>
      <c r="G254" s="71"/>
      <c r="H254" s="71"/>
      <c r="I254" s="71"/>
      <c r="J254" s="71"/>
      <c r="K254" s="71"/>
      <c r="L254" s="105"/>
      <c r="M254" s="71"/>
      <c r="N254" s="71"/>
      <c r="P254" s="71"/>
      <c r="Q254" s="71"/>
      <c r="R254" s="71"/>
      <c r="S254" s="71"/>
      <c r="T254" s="93"/>
      <c r="U254" s="71"/>
      <c r="V254" s="71"/>
      <c r="W254" s="71"/>
      <c r="X254" s="71"/>
      <c r="Y254" s="93"/>
      <c r="Z254" s="71"/>
      <c r="AA254" s="71"/>
      <c r="AB254" s="71"/>
      <c r="AC254" s="71"/>
      <c r="AD254" s="93"/>
      <c r="AE254" s="71"/>
      <c r="AF254" s="71"/>
      <c r="AG254" s="71"/>
      <c r="AH254" s="71"/>
      <c r="AI254" s="93"/>
      <c r="AJ254" s="71"/>
      <c r="AK254" s="71"/>
      <c r="AL254" s="71"/>
      <c r="AM254" s="71"/>
      <c r="AN254" s="93"/>
      <c r="AO254" s="71"/>
      <c r="AP254" s="71"/>
      <c r="AQ254" s="71"/>
      <c r="AR254" s="71"/>
      <c r="AS254" s="93"/>
      <c r="AT254" s="71"/>
      <c r="AU254" s="71"/>
      <c r="AV254" s="71"/>
      <c r="AW254" s="71"/>
      <c r="AX254" s="93"/>
      <c r="AY254" s="71"/>
      <c r="AZ254" s="71"/>
      <c r="BA254" s="71"/>
      <c r="BB254" s="71"/>
      <c r="BC254" s="93"/>
      <c r="BD254" s="71"/>
      <c r="BE254" s="71"/>
      <c r="BF254" s="71"/>
      <c r="BG254" s="71"/>
      <c r="BH254" s="93"/>
      <c r="BI254" s="71"/>
      <c r="BJ254" s="71"/>
      <c r="BK254" s="71"/>
      <c r="BL254" s="71"/>
      <c r="BM254" s="93"/>
      <c r="BN254" s="71"/>
      <c r="BO254" s="71"/>
      <c r="BP254" s="71"/>
      <c r="BQ254" s="71"/>
      <c r="BR254" s="93"/>
      <c r="BS254" s="71"/>
      <c r="BT254" s="71"/>
      <c r="BU254" s="71"/>
      <c r="BV254" s="71"/>
      <c r="BW254" s="93"/>
      <c r="BX254" s="71"/>
      <c r="BY254" s="71"/>
      <c r="BZ254" s="71"/>
      <c r="CA254" s="71"/>
      <c r="CB254" s="93"/>
      <c r="CC254" s="71"/>
      <c r="CD254" s="71"/>
      <c r="CE254" s="71"/>
      <c r="CF254" s="71"/>
      <c r="CG254" s="93"/>
      <c r="CH254" s="71"/>
      <c r="CI254" s="71"/>
      <c r="CJ254" s="71"/>
      <c r="CK254" s="71"/>
      <c r="CL254" s="93"/>
      <c r="CM254" s="71"/>
      <c r="CN254" s="71"/>
      <c r="CO254" s="71"/>
      <c r="CP254" s="71"/>
      <c r="CQ254" s="93"/>
      <c r="CR254" s="71"/>
      <c r="CS254" s="71"/>
      <c r="CT254" s="71"/>
      <c r="CU254" s="71"/>
      <c r="CV254" s="93"/>
      <c r="CW254" s="71"/>
      <c r="CX254" s="71"/>
      <c r="CY254" s="71"/>
      <c r="CZ254" s="71"/>
      <c r="DA254" s="93"/>
      <c r="DB254" s="71"/>
      <c r="DC254" s="71"/>
      <c r="DD254" s="71"/>
      <c r="DE254" s="71"/>
      <c r="DF254" s="93"/>
      <c r="DG254" s="71"/>
      <c r="DH254" s="71"/>
      <c r="DI254" s="71"/>
      <c r="DJ254" s="71"/>
      <c r="DK254" s="93"/>
      <c r="DL254" s="71"/>
      <c r="DM254" s="71"/>
      <c r="DN254" s="71"/>
      <c r="DO254" s="71"/>
      <c r="DP254" s="93"/>
      <c r="DQ254" s="71"/>
      <c r="DR254" s="71"/>
      <c r="DS254" s="71"/>
      <c r="DT254" s="71"/>
      <c r="DU254" s="93"/>
      <c r="DV254" s="71"/>
      <c r="DW254" s="71"/>
      <c r="DX254" s="71"/>
      <c r="DY254" s="71"/>
      <c r="DZ254" s="93"/>
      <c r="EA254" s="71"/>
      <c r="EB254" s="71"/>
      <c r="EC254" s="71"/>
      <c r="ED254" s="71"/>
      <c r="EE254" s="93"/>
      <c r="EF254" s="71"/>
      <c r="EG254" s="71"/>
      <c r="EH254" s="71"/>
      <c r="EI254" s="71"/>
      <c r="EJ254" s="93"/>
      <c r="EK254" s="71"/>
      <c r="EL254" s="71"/>
      <c r="EM254" s="71"/>
      <c r="EN254" s="71"/>
      <c r="EO254" s="93"/>
      <c r="EP254" s="71"/>
      <c r="EQ254" s="71"/>
      <c r="ER254" s="71"/>
      <c r="ES254" s="71"/>
      <c r="ET254" s="93"/>
      <c r="EU254" s="71"/>
      <c r="EV254" s="71"/>
      <c r="EW254" s="71"/>
      <c r="EX254" s="71"/>
      <c r="EY254" s="93"/>
      <c r="EZ254" s="71"/>
      <c r="FA254" s="71"/>
      <c r="FB254" s="71"/>
      <c r="FC254" s="71"/>
      <c r="FD254" s="93"/>
      <c r="FE254" s="71"/>
      <c r="FF254" s="71"/>
      <c r="FG254" s="71"/>
      <c r="FH254" s="71"/>
      <c r="FI254" s="93"/>
      <c r="FJ254" s="71"/>
      <c r="FK254" s="71"/>
      <c r="FL254" s="71"/>
      <c r="FM254" s="71"/>
      <c r="FN254" s="93"/>
      <c r="FO254" s="71"/>
      <c r="FP254" s="71"/>
      <c r="FQ254" s="71"/>
      <c r="FR254" s="71"/>
      <c r="FS254" s="93"/>
      <c r="FT254" s="71"/>
      <c r="FU254" s="71"/>
      <c r="FV254" s="71"/>
      <c r="FW254" s="71"/>
      <c r="FX254" s="93"/>
      <c r="FY254" s="71"/>
      <c r="FZ254" s="71"/>
      <c r="GA254" s="71"/>
      <c r="GB254" s="71"/>
      <c r="GC254" s="93"/>
      <c r="GD254" s="71"/>
      <c r="GE254" s="71"/>
      <c r="GF254" s="71"/>
      <c r="GG254" s="71"/>
      <c r="GH254" s="93"/>
      <c r="GI254" s="71"/>
      <c r="GJ254" s="71"/>
      <c r="GK254" s="71"/>
      <c r="GL254" s="71"/>
      <c r="GM254" s="93"/>
      <c r="GN254" s="71"/>
      <c r="GO254" s="71"/>
      <c r="GP254" s="71"/>
      <c r="GQ254" s="71"/>
      <c r="GR254" s="93"/>
      <c r="GS254" s="71"/>
      <c r="GT254" s="71"/>
      <c r="GU254" s="71"/>
      <c r="GV254" s="71"/>
      <c r="GW254" s="93"/>
      <c r="GX254" s="71"/>
      <c r="GY254" s="71"/>
      <c r="GZ254" s="71"/>
      <c r="HA254" s="71"/>
      <c r="HB254" s="93"/>
      <c r="HC254" s="71"/>
      <c r="HD254" s="71"/>
      <c r="HE254" s="71"/>
      <c r="HF254" s="71"/>
      <c r="HG254" s="93"/>
      <c r="HH254" s="71"/>
      <c r="HI254" s="71"/>
      <c r="HJ254" s="71"/>
      <c r="HK254" s="71"/>
      <c r="HL254" s="93"/>
      <c r="HM254" s="71"/>
      <c r="HN254" s="71"/>
      <c r="HO254" s="71"/>
      <c r="HP254" s="71"/>
      <c r="HQ254" s="93"/>
      <c r="HR254" s="71"/>
      <c r="HS254" s="71"/>
      <c r="HT254" s="71"/>
      <c r="HU254" s="71"/>
      <c r="HV254" s="93"/>
      <c r="HW254" s="71"/>
      <c r="HX254" s="71"/>
      <c r="HY254" s="71"/>
      <c r="HZ254" s="71"/>
      <c r="IA254" s="93"/>
      <c r="IB254" s="71"/>
      <c r="IC254" s="71"/>
      <c r="ID254" s="71"/>
      <c r="IE254" s="71"/>
      <c r="IF254" s="93"/>
      <c r="IG254" s="71"/>
      <c r="IH254" s="71"/>
      <c r="II254" s="71"/>
      <c r="IJ254" s="71"/>
      <c r="IK254" s="93"/>
      <c r="IL254" s="71"/>
      <c r="IM254" s="71"/>
      <c r="IN254" s="71"/>
      <c r="IO254" s="71"/>
      <c r="IP254" s="93"/>
      <c r="IQ254" s="71"/>
      <c r="IR254" s="71"/>
      <c r="IS254" s="71"/>
      <c r="IT254" s="71"/>
      <c r="IU254" s="93"/>
      <c r="IV254" s="71"/>
    </row>
    <row r="255" spans="2:256">
      <c r="B255" s="71"/>
      <c r="C255" s="94"/>
      <c r="D255" s="71"/>
      <c r="E255" s="71"/>
      <c r="F255" s="93"/>
      <c r="G255" s="71"/>
      <c r="H255" s="71"/>
      <c r="I255" s="71"/>
      <c r="J255" s="71"/>
      <c r="K255" s="71"/>
      <c r="L255" s="105"/>
      <c r="M255" s="71"/>
      <c r="N255" s="71"/>
      <c r="P255" s="71"/>
      <c r="Q255" s="71"/>
      <c r="R255" s="71"/>
      <c r="S255" s="71"/>
      <c r="T255" s="93"/>
      <c r="U255" s="71"/>
      <c r="V255" s="71"/>
      <c r="W255" s="71"/>
      <c r="X255" s="71"/>
      <c r="Y255" s="93"/>
      <c r="Z255" s="71"/>
      <c r="AA255" s="71"/>
      <c r="AB255" s="71"/>
      <c r="AC255" s="71"/>
      <c r="AD255" s="93"/>
      <c r="AE255" s="71"/>
      <c r="AF255" s="71"/>
      <c r="AG255" s="71"/>
      <c r="AH255" s="71"/>
      <c r="AI255" s="93"/>
      <c r="AJ255" s="71"/>
      <c r="AK255" s="71"/>
      <c r="AL255" s="71"/>
      <c r="AM255" s="71"/>
      <c r="AN255" s="93"/>
      <c r="AO255" s="71"/>
      <c r="AP255" s="71"/>
      <c r="AQ255" s="71"/>
      <c r="AR255" s="71"/>
      <c r="AS255" s="93"/>
      <c r="AT255" s="71"/>
      <c r="AU255" s="71"/>
      <c r="AV255" s="71"/>
      <c r="AW255" s="71"/>
      <c r="AX255" s="93"/>
      <c r="AY255" s="71"/>
      <c r="AZ255" s="71"/>
      <c r="BA255" s="71"/>
      <c r="BB255" s="71"/>
      <c r="BC255" s="93"/>
      <c r="BD255" s="71"/>
      <c r="BE255" s="71"/>
      <c r="BF255" s="71"/>
      <c r="BG255" s="71"/>
      <c r="BH255" s="93"/>
      <c r="BI255" s="71"/>
      <c r="BJ255" s="71"/>
      <c r="BK255" s="71"/>
      <c r="BL255" s="71"/>
      <c r="BM255" s="93"/>
      <c r="BN255" s="71"/>
      <c r="BO255" s="71"/>
      <c r="BP255" s="71"/>
      <c r="BQ255" s="71"/>
      <c r="BR255" s="93"/>
      <c r="BS255" s="71"/>
      <c r="BT255" s="71"/>
      <c r="BU255" s="71"/>
      <c r="BV255" s="71"/>
      <c r="BW255" s="93"/>
      <c r="BX255" s="71"/>
      <c r="BY255" s="71"/>
      <c r="BZ255" s="71"/>
      <c r="CA255" s="71"/>
      <c r="CB255" s="93"/>
      <c r="CC255" s="71"/>
      <c r="CD255" s="71"/>
      <c r="CE255" s="71"/>
      <c r="CF255" s="71"/>
      <c r="CG255" s="93"/>
      <c r="CH255" s="71"/>
      <c r="CI255" s="71"/>
      <c r="CJ255" s="71"/>
      <c r="CK255" s="71"/>
      <c r="CL255" s="93"/>
      <c r="CM255" s="71"/>
      <c r="CN255" s="71"/>
      <c r="CO255" s="71"/>
      <c r="CP255" s="71"/>
      <c r="CQ255" s="93"/>
      <c r="CR255" s="71"/>
      <c r="CS255" s="71"/>
      <c r="CT255" s="71"/>
      <c r="CU255" s="71"/>
      <c r="CV255" s="93"/>
      <c r="CW255" s="71"/>
      <c r="CX255" s="71"/>
      <c r="CY255" s="71"/>
      <c r="CZ255" s="71"/>
      <c r="DA255" s="93"/>
      <c r="DB255" s="71"/>
      <c r="DC255" s="71"/>
      <c r="DD255" s="71"/>
      <c r="DE255" s="71"/>
      <c r="DF255" s="93"/>
      <c r="DG255" s="71"/>
      <c r="DH255" s="71"/>
      <c r="DI255" s="71"/>
      <c r="DJ255" s="71"/>
      <c r="DK255" s="93"/>
      <c r="DL255" s="71"/>
      <c r="DM255" s="71"/>
      <c r="DN255" s="71"/>
      <c r="DO255" s="71"/>
      <c r="DP255" s="93"/>
      <c r="DQ255" s="71"/>
      <c r="DR255" s="71"/>
      <c r="DS255" s="71"/>
      <c r="DT255" s="71"/>
      <c r="DU255" s="93"/>
      <c r="DV255" s="71"/>
      <c r="DW255" s="71"/>
      <c r="DX255" s="71"/>
      <c r="DY255" s="71"/>
      <c r="DZ255" s="93"/>
      <c r="EA255" s="71"/>
      <c r="EB255" s="71"/>
      <c r="EC255" s="71"/>
      <c r="ED255" s="71"/>
      <c r="EE255" s="93"/>
      <c r="EF255" s="71"/>
      <c r="EG255" s="71"/>
      <c r="EH255" s="71"/>
      <c r="EI255" s="71"/>
      <c r="EJ255" s="93"/>
      <c r="EK255" s="71"/>
      <c r="EL255" s="71"/>
      <c r="EM255" s="71"/>
      <c r="EN255" s="71"/>
      <c r="EO255" s="93"/>
      <c r="EP255" s="71"/>
      <c r="EQ255" s="71"/>
      <c r="ER255" s="71"/>
      <c r="ES255" s="71"/>
      <c r="ET255" s="93"/>
      <c r="EU255" s="71"/>
      <c r="EV255" s="71"/>
      <c r="EW255" s="71"/>
      <c r="EX255" s="71"/>
      <c r="EY255" s="93"/>
      <c r="EZ255" s="71"/>
      <c r="FA255" s="71"/>
      <c r="FB255" s="71"/>
      <c r="FC255" s="71"/>
      <c r="FD255" s="93"/>
      <c r="FE255" s="71"/>
      <c r="FF255" s="71"/>
      <c r="FG255" s="71"/>
      <c r="FH255" s="71"/>
      <c r="FI255" s="93"/>
      <c r="FJ255" s="71"/>
      <c r="FK255" s="71"/>
      <c r="FL255" s="71"/>
      <c r="FM255" s="71"/>
      <c r="FN255" s="93"/>
      <c r="FO255" s="71"/>
      <c r="FP255" s="71"/>
      <c r="FQ255" s="71"/>
      <c r="FR255" s="71"/>
      <c r="FS255" s="93"/>
      <c r="FT255" s="71"/>
      <c r="FU255" s="71"/>
      <c r="FV255" s="71"/>
      <c r="FW255" s="71"/>
      <c r="FX255" s="93"/>
      <c r="FY255" s="71"/>
      <c r="FZ255" s="71"/>
      <c r="GA255" s="71"/>
      <c r="GB255" s="71"/>
      <c r="GC255" s="93"/>
      <c r="GD255" s="71"/>
      <c r="GE255" s="71"/>
      <c r="GF255" s="71"/>
      <c r="GG255" s="71"/>
      <c r="GH255" s="93"/>
      <c r="GI255" s="71"/>
      <c r="GJ255" s="71"/>
      <c r="GK255" s="71"/>
      <c r="GL255" s="71"/>
      <c r="GM255" s="93"/>
      <c r="GN255" s="71"/>
      <c r="GO255" s="71"/>
      <c r="GP255" s="71"/>
      <c r="GQ255" s="71"/>
      <c r="GR255" s="93"/>
      <c r="GS255" s="71"/>
      <c r="GT255" s="71"/>
      <c r="GU255" s="71"/>
      <c r="GV255" s="71"/>
      <c r="GW255" s="93"/>
      <c r="GX255" s="71"/>
      <c r="GY255" s="71"/>
      <c r="GZ255" s="71"/>
      <c r="HA255" s="71"/>
      <c r="HB255" s="93"/>
      <c r="HC255" s="71"/>
      <c r="HD255" s="71"/>
      <c r="HE255" s="71"/>
      <c r="HF255" s="71"/>
      <c r="HG255" s="93"/>
      <c r="HH255" s="71"/>
      <c r="HI255" s="71"/>
      <c r="HJ255" s="71"/>
      <c r="HK255" s="71"/>
      <c r="HL255" s="93"/>
      <c r="HM255" s="71"/>
      <c r="HN255" s="71"/>
      <c r="HO255" s="71"/>
      <c r="HP255" s="71"/>
      <c r="HQ255" s="93"/>
      <c r="HR255" s="71"/>
      <c r="HS255" s="71"/>
      <c r="HT255" s="71"/>
      <c r="HU255" s="71"/>
      <c r="HV255" s="93"/>
      <c r="HW255" s="71"/>
      <c r="HX255" s="71"/>
      <c r="HY255" s="71"/>
      <c r="HZ255" s="71"/>
      <c r="IA255" s="93"/>
      <c r="IB255" s="71"/>
      <c r="IC255" s="71"/>
      <c r="ID255" s="71"/>
      <c r="IE255" s="71"/>
      <c r="IF255" s="93"/>
      <c r="IG255" s="71"/>
      <c r="IH255" s="71"/>
      <c r="II255" s="71"/>
      <c r="IJ255" s="71"/>
      <c r="IK255" s="93"/>
      <c r="IL255" s="71"/>
      <c r="IM255" s="71"/>
      <c r="IN255" s="71"/>
      <c r="IO255" s="71"/>
      <c r="IP255" s="93"/>
      <c r="IQ255" s="71"/>
      <c r="IR255" s="71"/>
      <c r="IS255" s="71"/>
      <c r="IT255" s="71"/>
      <c r="IU255" s="93"/>
      <c r="IV255" s="71"/>
    </row>
    <row r="256" spans="2:256">
      <c r="B256" s="71"/>
      <c r="C256" s="94"/>
      <c r="D256" s="71"/>
      <c r="E256" s="71"/>
      <c r="F256" s="93"/>
      <c r="G256" s="71"/>
      <c r="H256" s="71"/>
      <c r="I256" s="71"/>
      <c r="J256" s="71"/>
      <c r="K256" s="71"/>
      <c r="L256" s="105"/>
      <c r="M256" s="71"/>
      <c r="N256" s="71"/>
      <c r="P256" s="71"/>
      <c r="Q256" s="71"/>
      <c r="R256" s="71"/>
      <c r="S256" s="71"/>
      <c r="T256" s="93"/>
      <c r="U256" s="71"/>
      <c r="V256" s="71"/>
      <c r="W256" s="71"/>
      <c r="X256" s="71"/>
      <c r="Y256" s="93"/>
      <c r="Z256" s="71"/>
      <c r="AA256" s="71"/>
      <c r="AB256" s="71"/>
      <c r="AC256" s="71"/>
      <c r="AD256" s="93"/>
      <c r="AE256" s="71"/>
      <c r="AF256" s="71"/>
      <c r="AG256" s="71"/>
      <c r="AH256" s="71"/>
      <c r="AI256" s="93"/>
      <c r="AJ256" s="71"/>
      <c r="AK256" s="71"/>
      <c r="AL256" s="71"/>
      <c r="AM256" s="71"/>
      <c r="AN256" s="93"/>
      <c r="AO256" s="71"/>
      <c r="AP256" s="71"/>
      <c r="AQ256" s="71"/>
      <c r="AR256" s="71"/>
      <c r="AS256" s="93"/>
      <c r="AT256" s="71"/>
      <c r="AU256" s="71"/>
      <c r="AV256" s="71"/>
      <c r="AW256" s="71"/>
      <c r="AX256" s="93"/>
      <c r="AY256" s="71"/>
      <c r="AZ256" s="71"/>
      <c r="BA256" s="71"/>
      <c r="BB256" s="71"/>
      <c r="BC256" s="93"/>
      <c r="BD256" s="71"/>
      <c r="BE256" s="71"/>
      <c r="BF256" s="71"/>
      <c r="BG256" s="71"/>
      <c r="BH256" s="93"/>
      <c r="BI256" s="71"/>
      <c r="BJ256" s="71"/>
      <c r="BK256" s="71"/>
      <c r="BL256" s="71"/>
      <c r="BM256" s="93"/>
      <c r="BN256" s="71"/>
      <c r="BO256" s="71"/>
      <c r="BP256" s="71"/>
      <c r="BQ256" s="71"/>
      <c r="BR256" s="93"/>
      <c r="BS256" s="71"/>
      <c r="BT256" s="71"/>
      <c r="BU256" s="71"/>
      <c r="BV256" s="71"/>
      <c r="BW256" s="93"/>
      <c r="BX256" s="71"/>
      <c r="BY256" s="71"/>
      <c r="BZ256" s="71"/>
      <c r="CA256" s="71"/>
      <c r="CB256" s="93"/>
      <c r="CC256" s="71"/>
      <c r="CD256" s="71"/>
      <c r="CE256" s="71"/>
      <c r="CF256" s="71"/>
      <c r="CG256" s="93"/>
      <c r="CH256" s="71"/>
      <c r="CI256" s="71"/>
      <c r="CJ256" s="71"/>
      <c r="CK256" s="71"/>
      <c r="CL256" s="93"/>
      <c r="CM256" s="71"/>
      <c r="CN256" s="71"/>
      <c r="CO256" s="71"/>
      <c r="CP256" s="71"/>
      <c r="CQ256" s="93"/>
      <c r="CR256" s="71"/>
      <c r="CS256" s="71"/>
      <c r="CT256" s="71"/>
      <c r="CU256" s="71"/>
      <c r="CV256" s="93"/>
      <c r="CW256" s="71"/>
      <c r="CX256" s="71"/>
      <c r="CY256" s="71"/>
      <c r="CZ256" s="71"/>
      <c r="DA256" s="93"/>
      <c r="DB256" s="71"/>
      <c r="DC256" s="71"/>
      <c r="DD256" s="71"/>
      <c r="DE256" s="71"/>
      <c r="DF256" s="93"/>
      <c r="DG256" s="71"/>
      <c r="DH256" s="71"/>
      <c r="DI256" s="71"/>
      <c r="DJ256" s="71"/>
      <c r="DK256" s="93"/>
      <c r="DL256" s="71"/>
      <c r="DM256" s="71"/>
      <c r="DN256" s="71"/>
      <c r="DO256" s="71"/>
      <c r="DP256" s="93"/>
      <c r="DQ256" s="71"/>
      <c r="DR256" s="71"/>
      <c r="DS256" s="71"/>
      <c r="DT256" s="71"/>
      <c r="DU256" s="93"/>
      <c r="DV256" s="71"/>
      <c r="DW256" s="71"/>
      <c r="DX256" s="71"/>
      <c r="DY256" s="71"/>
      <c r="DZ256" s="93"/>
      <c r="EA256" s="71"/>
      <c r="EB256" s="71"/>
      <c r="EC256" s="71"/>
      <c r="ED256" s="71"/>
      <c r="EE256" s="93"/>
      <c r="EF256" s="71"/>
      <c r="EG256" s="71"/>
      <c r="EH256" s="71"/>
      <c r="EI256" s="71"/>
      <c r="EJ256" s="93"/>
      <c r="EK256" s="71"/>
      <c r="EL256" s="71"/>
      <c r="EM256" s="71"/>
      <c r="EN256" s="71"/>
      <c r="EO256" s="93"/>
      <c r="EP256" s="71"/>
      <c r="EQ256" s="71"/>
      <c r="ER256" s="71"/>
      <c r="ES256" s="71"/>
      <c r="ET256" s="93"/>
      <c r="EU256" s="71"/>
      <c r="EV256" s="71"/>
      <c r="EW256" s="71"/>
      <c r="EX256" s="71"/>
      <c r="EY256" s="93"/>
      <c r="EZ256" s="71"/>
      <c r="FA256" s="71"/>
      <c r="FB256" s="71"/>
      <c r="FC256" s="71"/>
      <c r="FD256" s="93"/>
      <c r="FE256" s="71"/>
      <c r="FF256" s="71"/>
      <c r="FG256" s="71"/>
      <c r="FH256" s="71"/>
      <c r="FI256" s="93"/>
      <c r="FJ256" s="71"/>
      <c r="FK256" s="71"/>
      <c r="FL256" s="71"/>
      <c r="FM256" s="71"/>
      <c r="FN256" s="93"/>
      <c r="FO256" s="71"/>
      <c r="FP256" s="71"/>
      <c r="FQ256" s="71"/>
      <c r="FR256" s="71"/>
      <c r="FS256" s="93"/>
      <c r="FT256" s="71"/>
      <c r="FU256" s="71"/>
      <c r="FV256" s="71"/>
      <c r="FW256" s="71"/>
      <c r="FX256" s="93"/>
      <c r="FY256" s="71"/>
      <c r="FZ256" s="71"/>
      <c r="GA256" s="71"/>
      <c r="GB256" s="71"/>
      <c r="GC256" s="93"/>
      <c r="GD256" s="71"/>
      <c r="GE256" s="71"/>
      <c r="GF256" s="71"/>
      <c r="GG256" s="71"/>
      <c r="GH256" s="93"/>
      <c r="GI256" s="71"/>
      <c r="GJ256" s="71"/>
      <c r="GK256" s="71"/>
      <c r="GL256" s="71"/>
      <c r="GM256" s="93"/>
      <c r="GN256" s="71"/>
      <c r="GO256" s="71"/>
      <c r="GP256" s="71"/>
      <c r="GQ256" s="71"/>
      <c r="GR256" s="93"/>
      <c r="GS256" s="71"/>
      <c r="GT256" s="71"/>
      <c r="GU256" s="71"/>
      <c r="GV256" s="71"/>
      <c r="GW256" s="93"/>
      <c r="GX256" s="71"/>
      <c r="GY256" s="71"/>
      <c r="GZ256" s="71"/>
      <c r="HA256" s="71"/>
      <c r="HB256" s="93"/>
      <c r="HC256" s="71"/>
      <c r="HD256" s="71"/>
      <c r="HE256" s="71"/>
      <c r="HF256" s="71"/>
      <c r="HG256" s="93"/>
      <c r="HH256" s="71"/>
      <c r="HI256" s="71"/>
      <c r="HJ256" s="71"/>
      <c r="HK256" s="71"/>
      <c r="HL256" s="93"/>
      <c r="HM256" s="71"/>
      <c r="HN256" s="71"/>
      <c r="HO256" s="71"/>
      <c r="HP256" s="71"/>
      <c r="HQ256" s="93"/>
      <c r="HR256" s="71"/>
      <c r="HS256" s="71"/>
      <c r="HT256" s="71"/>
      <c r="HU256" s="71"/>
      <c r="HV256" s="93"/>
      <c r="HW256" s="71"/>
      <c r="HX256" s="71"/>
      <c r="HY256" s="71"/>
      <c r="HZ256" s="71"/>
      <c r="IA256" s="93"/>
      <c r="IB256" s="71"/>
      <c r="IC256" s="71"/>
      <c r="ID256" s="71"/>
      <c r="IE256" s="71"/>
      <c r="IF256" s="93"/>
      <c r="IG256" s="71"/>
      <c r="IH256" s="71"/>
      <c r="II256" s="71"/>
      <c r="IJ256" s="71"/>
      <c r="IK256" s="93"/>
      <c r="IL256" s="71"/>
      <c r="IM256" s="71"/>
      <c r="IN256" s="71"/>
      <c r="IO256" s="71"/>
      <c r="IP256" s="93"/>
      <c r="IQ256" s="71"/>
      <c r="IR256" s="71"/>
      <c r="IS256" s="71"/>
      <c r="IT256" s="71"/>
      <c r="IU256" s="93"/>
      <c r="IV256" s="71"/>
    </row>
    <row r="257" spans="2:256">
      <c r="B257" s="71"/>
      <c r="C257" s="94"/>
      <c r="D257" s="71"/>
      <c r="E257" s="71"/>
      <c r="F257" s="93"/>
      <c r="G257" s="71"/>
      <c r="H257" s="71"/>
      <c r="I257" s="71"/>
      <c r="J257" s="71"/>
      <c r="K257" s="71"/>
      <c r="L257" s="105"/>
      <c r="M257" s="71"/>
      <c r="N257" s="71"/>
      <c r="P257" s="71"/>
      <c r="Q257" s="71"/>
      <c r="R257" s="71"/>
      <c r="S257" s="71"/>
      <c r="T257" s="93"/>
      <c r="U257" s="71"/>
      <c r="V257" s="71"/>
      <c r="W257" s="71"/>
      <c r="X257" s="71"/>
      <c r="Y257" s="93"/>
      <c r="Z257" s="71"/>
      <c r="AA257" s="71"/>
      <c r="AB257" s="71"/>
      <c r="AC257" s="71"/>
      <c r="AD257" s="93"/>
      <c r="AE257" s="71"/>
      <c r="AF257" s="71"/>
      <c r="AG257" s="71"/>
      <c r="AH257" s="71"/>
      <c r="AI257" s="93"/>
      <c r="AJ257" s="71"/>
      <c r="AK257" s="71"/>
      <c r="AL257" s="71"/>
      <c r="AM257" s="71"/>
      <c r="AN257" s="93"/>
      <c r="AO257" s="71"/>
      <c r="AP257" s="71"/>
      <c r="AQ257" s="71"/>
      <c r="AR257" s="71"/>
      <c r="AS257" s="93"/>
      <c r="AT257" s="71"/>
      <c r="AU257" s="71"/>
      <c r="AV257" s="71"/>
      <c r="AW257" s="71"/>
      <c r="AX257" s="93"/>
      <c r="AY257" s="71"/>
      <c r="AZ257" s="71"/>
      <c r="BA257" s="71"/>
      <c r="BB257" s="71"/>
      <c r="BC257" s="93"/>
      <c r="BD257" s="71"/>
      <c r="BE257" s="71"/>
      <c r="BF257" s="71"/>
      <c r="BG257" s="71"/>
      <c r="BH257" s="93"/>
      <c r="BI257" s="71"/>
      <c r="BJ257" s="71"/>
      <c r="BK257" s="71"/>
      <c r="BL257" s="71"/>
      <c r="BM257" s="93"/>
      <c r="BN257" s="71"/>
      <c r="BO257" s="71"/>
      <c r="BP257" s="71"/>
      <c r="BQ257" s="71"/>
      <c r="BR257" s="93"/>
      <c r="BS257" s="71"/>
      <c r="BT257" s="71"/>
      <c r="BU257" s="71"/>
      <c r="BV257" s="71"/>
      <c r="BW257" s="93"/>
      <c r="BX257" s="71"/>
      <c r="BY257" s="71"/>
      <c r="BZ257" s="71"/>
      <c r="CA257" s="71"/>
      <c r="CB257" s="93"/>
      <c r="CC257" s="71"/>
      <c r="CD257" s="71"/>
      <c r="CE257" s="71"/>
      <c r="CF257" s="71"/>
      <c r="CG257" s="93"/>
      <c r="CH257" s="71"/>
      <c r="CI257" s="71"/>
      <c r="CJ257" s="71"/>
      <c r="CK257" s="71"/>
      <c r="CL257" s="93"/>
      <c r="CM257" s="71"/>
      <c r="CN257" s="71"/>
      <c r="CO257" s="71"/>
      <c r="CP257" s="71"/>
      <c r="CQ257" s="93"/>
      <c r="CR257" s="71"/>
      <c r="CS257" s="71"/>
      <c r="CT257" s="71"/>
      <c r="CU257" s="71"/>
      <c r="CV257" s="93"/>
      <c r="CW257" s="71"/>
      <c r="CX257" s="71"/>
      <c r="CY257" s="71"/>
      <c r="CZ257" s="71"/>
      <c r="DA257" s="93"/>
      <c r="DB257" s="71"/>
      <c r="DC257" s="71"/>
      <c r="DD257" s="71"/>
      <c r="DE257" s="71"/>
      <c r="DF257" s="93"/>
      <c r="DG257" s="71"/>
      <c r="DH257" s="71"/>
      <c r="DI257" s="71"/>
      <c r="DJ257" s="71"/>
      <c r="DK257" s="93"/>
      <c r="DL257" s="71"/>
      <c r="DM257" s="71"/>
      <c r="DN257" s="71"/>
      <c r="DO257" s="71"/>
      <c r="DP257" s="93"/>
      <c r="DQ257" s="71"/>
      <c r="DR257" s="71"/>
      <c r="DS257" s="71"/>
      <c r="DT257" s="71"/>
      <c r="DU257" s="93"/>
      <c r="DV257" s="71"/>
      <c r="DW257" s="71"/>
      <c r="DX257" s="71"/>
      <c r="DY257" s="71"/>
      <c r="DZ257" s="93"/>
      <c r="EA257" s="71"/>
      <c r="EB257" s="71"/>
      <c r="EC257" s="71"/>
      <c r="ED257" s="71"/>
      <c r="EE257" s="93"/>
      <c r="EF257" s="71"/>
      <c r="EG257" s="71"/>
      <c r="EH257" s="71"/>
      <c r="EI257" s="71"/>
      <c r="EJ257" s="93"/>
      <c r="EK257" s="71"/>
      <c r="EL257" s="71"/>
      <c r="EM257" s="71"/>
      <c r="EN257" s="71"/>
      <c r="EO257" s="93"/>
      <c r="EP257" s="71"/>
      <c r="EQ257" s="71"/>
      <c r="ER257" s="71"/>
      <c r="ES257" s="71"/>
      <c r="ET257" s="93"/>
      <c r="EU257" s="71"/>
      <c r="EV257" s="71"/>
      <c r="EW257" s="71"/>
      <c r="EX257" s="71"/>
      <c r="EY257" s="93"/>
      <c r="EZ257" s="71"/>
      <c r="FA257" s="71"/>
      <c r="FB257" s="71"/>
      <c r="FC257" s="71"/>
      <c r="FD257" s="93"/>
      <c r="FE257" s="71"/>
      <c r="FF257" s="71"/>
      <c r="FG257" s="71"/>
      <c r="FH257" s="71"/>
      <c r="FI257" s="93"/>
      <c r="FJ257" s="71"/>
      <c r="FK257" s="71"/>
      <c r="FL257" s="71"/>
      <c r="FM257" s="71"/>
      <c r="FN257" s="93"/>
      <c r="FO257" s="71"/>
      <c r="FP257" s="71"/>
      <c r="FQ257" s="71"/>
      <c r="FR257" s="71"/>
      <c r="FS257" s="93"/>
      <c r="FT257" s="71"/>
      <c r="FU257" s="71"/>
      <c r="FV257" s="71"/>
      <c r="FW257" s="71"/>
      <c r="FX257" s="93"/>
      <c r="FY257" s="71"/>
      <c r="FZ257" s="71"/>
      <c r="GA257" s="71"/>
      <c r="GB257" s="71"/>
      <c r="GC257" s="93"/>
      <c r="GD257" s="71"/>
      <c r="GE257" s="71"/>
      <c r="GF257" s="71"/>
      <c r="GG257" s="71"/>
      <c r="GH257" s="93"/>
      <c r="GI257" s="71"/>
      <c r="GJ257" s="71"/>
      <c r="GK257" s="71"/>
      <c r="GL257" s="71"/>
      <c r="GM257" s="93"/>
      <c r="GN257" s="71"/>
      <c r="GO257" s="71"/>
      <c r="GP257" s="71"/>
      <c r="GQ257" s="71"/>
      <c r="GR257" s="93"/>
      <c r="GS257" s="71"/>
      <c r="GT257" s="71"/>
      <c r="GU257" s="71"/>
      <c r="GV257" s="71"/>
      <c r="GW257" s="93"/>
      <c r="GX257" s="71"/>
      <c r="GY257" s="71"/>
      <c r="GZ257" s="71"/>
      <c r="HA257" s="71"/>
      <c r="HB257" s="93"/>
      <c r="HC257" s="71"/>
      <c r="HD257" s="71"/>
      <c r="HE257" s="71"/>
      <c r="HF257" s="71"/>
      <c r="HG257" s="93"/>
      <c r="HH257" s="71"/>
      <c r="HI257" s="71"/>
      <c r="HJ257" s="71"/>
      <c r="HK257" s="71"/>
      <c r="HL257" s="93"/>
      <c r="HM257" s="71"/>
      <c r="HN257" s="71"/>
      <c r="HO257" s="71"/>
      <c r="HP257" s="71"/>
      <c r="HQ257" s="93"/>
      <c r="HR257" s="71"/>
      <c r="HS257" s="71"/>
      <c r="HT257" s="71"/>
      <c r="HU257" s="71"/>
      <c r="HV257" s="93"/>
      <c r="HW257" s="71"/>
      <c r="HX257" s="71"/>
      <c r="HY257" s="71"/>
      <c r="HZ257" s="71"/>
      <c r="IA257" s="93"/>
      <c r="IB257" s="71"/>
      <c r="IC257" s="71"/>
      <c r="ID257" s="71"/>
      <c r="IE257" s="71"/>
      <c r="IF257" s="93"/>
      <c r="IG257" s="71"/>
      <c r="IH257" s="71"/>
      <c r="II257" s="71"/>
      <c r="IJ257" s="71"/>
      <c r="IK257" s="93"/>
      <c r="IL257" s="71"/>
      <c r="IM257" s="71"/>
      <c r="IN257" s="71"/>
      <c r="IO257" s="71"/>
      <c r="IP257" s="93"/>
      <c r="IQ257" s="71"/>
      <c r="IR257" s="71"/>
      <c r="IS257" s="71"/>
      <c r="IT257" s="71"/>
      <c r="IU257" s="93"/>
      <c r="IV257" s="71"/>
    </row>
    <row r="258" spans="2:256">
      <c r="B258" s="71"/>
      <c r="C258" s="94"/>
      <c r="D258" s="71"/>
      <c r="E258" s="71"/>
      <c r="F258" s="93"/>
      <c r="G258" s="71"/>
      <c r="H258" s="71"/>
      <c r="I258" s="71"/>
      <c r="J258" s="71"/>
      <c r="K258" s="71"/>
      <c r="L258" s="105"/>
      <c r="M258" s="71"/>
      <c r="N258" s="71"/>
      <c r="P258" s="71"/>
      <c r="Q258" s="71"/>
      <c r="R258" s="71"/>
      <c r="S258" s="71"/>
      <c r="T258" s="93"/>
      <c r="U258" s="71"/>
      <c r="V258" s="71"/>
      <c r="W258" s="71"/>
      <c r="X258" s="71"/>
      <c r="Y258" s="93"/>
      <c r="Z258" s="71"/>
      <c r="AA258" s="71"/>
      <c r="AB258" s="71"/>
      <c r="AC258" s="71"/>
      <c r="AD258" s="93"/>
      <c r="AE258" s="71"/>
      <c r="AF258" s="71"/>
      <c r="AG258" s="71"/>
      <c r="AH258" s="71"/>
      <c r="AI258" s="93"/>
      <c r="AJ258" s="71"/>
      <c r="AK258" s="71"/>
      <c r="AL258" s="71"/>
      <c r="AM258" s="71"/>
      <c r="AN258" s="93"/>
      <c r="AO258" s="71"/>
      <c r="AP258" s="71"/>
      <c r="AQ258" s="71"/>
      <c r="AR258" s="71"/>
      <c r="AS258" s="93"/>
      <c r="AT258" s="71"/>
      <c r="AU258" s="71"/>
      <c r="AV258" s="71"/>
      <c r="AW258" s="71"/>
      <c r="AX258" s="93"/>
      <c r="AY258" s="71"/>
      <c r="AZ258" s="71"/>
      <c r="BA258" s="71"/>
      <c r="BB258" s="71"/>
      <c r="BC258" s="93"/>
      <c r="BD258" s="71"/>
      <c r="BE258" s="71"/>
      <c r="BF258" s="71"/>
      <c r="BG258" s="71"/>
      <c r="BH258" s="93"/>
      <c r="BI258" s="71"/>
      <c r="BJ258" s="71"/>
      <c r="BK258" s="71"/>
      <c r="BL258" s="71"/>
      <c r="BM258" s="93"/>
      <c r="BN258" s="71"/>
      <c r="BO258" s="71"/>
      <c r="BP258" s="71"/>
      <c r="BQ258" s="71"/>
      <c r="BR258" s="93"/>
      <c r="BS258" s="71"/>
      <c r="BT258" s="71"/>
      <c r="BU258" s="71"/>
      <c r="BV258" s="71"/>
      <c r="BW258" s="93"/>
      <c r="BX258" s="71"/>
      <c r="BY258" s="71"/>
      <c r="BZ258" s="71"/>
      <c r="CA258" s="71"/>
      <c r="CB258" s="93"/>
      <c r="CC258" s="71"/>
      <c r="CD258" s="71"/>
      <c r="CE258" s="71"/>
      <c r="CF258" s="71"/>
      <c r="CG258" s="93"/>
      <c r="CH258" s="71"/>
      <c r="CI258" s="71"/>
      <c r="CJ258" s="71"/>
      <c r="CK258" s="71"/>
      <c r="CL258" s="93"/>
      <c r="CM258" s="71"/>
      <c r="CN258" s="71"/>
      <c r="CO258" s="71"/>
      <c r="CP258" s="71"/>
      <c r="CQ258" s="93"/>
      <c r="CR258" s="71"/>
      <c r="CS258" s="71"/>
      <c r="CT258" s="71"/>
      <c r="CU258" s="71"/>
      <c r="CV258" s="93"/>
      <c r="CW258" s="71"/>
      <c r="CX258" s="71"/>
      <c r="CY258" s="71"/>
      <c r="CZ258" s="71"/>
      <c r="DA258" s="93"/>
      <c r="DB258" s="71"/>
      <c r="DC258" s="71"/>
      <c r="DD258" s="71"/>
      <c r="DE258" s="71"/>
      <c r="DF258" s="93"/>
      <c r="DG258" s="71"/>
      <c r="DH258" s="71"/>
      <c r="DI258" s="71"/>
      <c r="DJ258" s="71"/>
      <c r="DK258" s="93"/>
      <c r="DL258" s="71"/>
      <c r="DM258" s="71"/>
      <c r="DN258" s="71"/>
      <c r="DO258" s="71"/>
      <c r="DP258" s="93"/>
      <c r="DQ258" s="71"/>
      <c r="DR258" s="71"/>
      <c r="DS258" s="71"/>
      <c r="DT258" s="71"/>
      <c r="DU258" s="93"/>
      <c r="DV258" s="71"/>
      <c r="DW258" s="71"/>
      <c r="DX258" s="71"/>
      <c r="DY258" s="71"/>
      <c r="DZ258" s="93"/>
      <c r="EA258" s="71"/>
      <c r="EB258" s="71"/>
      <c r="EC258" s="71"/>
      <c r="ED258" s="71"/>
      <c r="EE258" s="93"/>
      <c r="EF258" s="71"/>
      <c r="EG258" s="71"/>
      <c r="EH258" s="71"/>
      <c r="EI258" s="71"/>
      <c r="EJ258" s="93"/>
      <c r="EK258" s="71"/>
      <c r="EL258" s="71"/>
      <c r="EM258" s="71"/>
      <c r="EN258" s="71"/>
      <c r="EO258" s="93"/>
      <c r="EP258" s="71"/>
      <c r="EQ258" s="71"/>
      <c r="ER258" s="71"/>
      <c r="ES258" s="71"/>
      <c r="ET258" s="93"/>
      <c r="EU258" s="71"/>
      <c r="EV258" s="71"/>
      <c r="EW258" s="71"/>
      <c r="EX258" s="71"/>
      <c r="EY258" s="93"/>
      <c r="EZ258" s="71"/>
      <c r="FA258" s="71"/>
      <c r="FB258" s="71"/>
      <c r="FC258" s="71"/>
      <c r="FD258" s="93"/>
      <c r="FE258" s="71"/>
      <c r="FF258" s="71"/>
      <c r="FG258" s="71"/>
      <c r="FH258" s="71"/>
      <c r="FI258" s="93"/>
      <c r="FJ258" s="71"/>
      <c r="FK258" s="71"/>
      <c r="FL258" s="71"/>
      <c r="FM258" s="71"/>
      <c r="FN258" s="93"/>
      <c r="FO258" s="71"/>
      <c r="FP258" s="71"/>
      <c r="FQ258" s="71"/>
      <c r="FR258" s="71"/>
      <c r="FS258" s="93"/>
      <c r="FT258" s="71"/>
      <c r="FU258" s="71"/>
      <c r="FV258" s="71"/>
      <c r="FW258" s="71"/>
      <c r="FX258" s="93"/>
      <c r="FY258" s="71"/>
      <c r="FZ258" s="71"/>
      <c r="GA258" s="71"/>
      <c r="GB258" s="71"/>
      <c r="GC258" s="93"/>
      <c r="GD258" s="71"/>
      <c r="GE258" s="71"/>
      <c r="GF258" s="71"/>
      <c r="GG258" s="71"/>
      <c r="GH258" s="93"/>
      <c r="GI258" s="71"/>
      <c r="GJ258" s="71"/>
      <c r="GK258" s="71"/>
      <c r="GL258" s="71"/>
      <c r="GM258" s="93"/>
      <c r="GN258" s="71"/>
      <c r="GO258" s="71"/>
      <c r="GP258" s="71"/>
      <c r="GQ258" s="71"/>
      <c r="GR258" s="93"/>
      <c r="GS258" s="71"/>
      <c r="GT258" s="71"/>
      <c r="GU258" s="71"/>
      <c r="GV258" s="71"/>
      <c r="GW258" s="93"/>
      <c r="GX258" s="71"/>
      <c r="GY258" s="71"/>
      <c r="GZ258" s="71"/>
      <c r="HA258" s="71"/>
      <c r="HB258" s="93"/>
      <c r="HC258" s="71"/>
      <c r="HD258" s="71"/>
      <c r="HE258" s="71"/>
      <c r="HF258" s="71"/>
      <c r="HG258" s="93"/>
      <c r="HH258" s="71"/>
      <c r="HI258" s="71"/>
      <c r="HJ258" s="71"/>
      <c r="HK258" s="71"/>
      <c r="HL258" s="93"/>
      <c r="HM258" s="71"/>
      <c r="HN258" s="71"/>
      <c r="HO258" s="71"/>
      <c r="HP258" s="71"/>
      <c r="HQ258" s="93"/>
      <c r="HR258" s="71"/>
      <c r="HS258" s="71"/>
      <c r="HT258" s="71"/>
      <c r="HU258" s="71"/>
      <c r="HV258" s="93"/>
      <c r="HW258" s="71"/>
      <c r="HX258" s="71"/>
      <c r="HY258" s="71"/>
      <c r="HZ258" s="71"/>
      <c r="IA258" s="93"/>
      <c r="IB258" s="71"/>
      <c r="IC258" s="71"/>
      <c r="ID258" s="71"/>
      <c r="IE258" s="71"/>
      <c r="IF258" s="93"/>
      <c r="IG258" s="71"/>
      <c r="IH258" s="71"/>
      <c r="II258" s="71"/>
      <c r="IJ258" s="71"/>
      <c r="IK258" s="93"/>
      <c r="IL258" s="71"/>
      <c r="IM258" s="71"/>
      <c r="IN258" s="71"/>
      <c r="IO258" s="71"/>
      <c r="IP258" s="93"/>
      <c r="IQ258" s="71"/>
      <c r="IR258" s="71"/>
      <c r="IS258" s="71"/>
      <c r="IT258" s="71"/>
      <c r="IU258" s="93"/>
      <c r="IV258" s="71"/>
    </row>
    <row r="259" spans="2:256">
      <c r="B259" s="71"/>
      <c r="C259" s="94"/>
      <c r="D259" s="71"/>
      <c r="E259" s="71"/>
      <c r="F259" s="93"/>
      <c r="G259" s="71"/>
      <c r="H259" s="71"/>
      <c r="I259" s="71"/>
      <c r="J259" s="71"/>
      <c r="K259" s="71"/>
      <c r="L259" s="105"/>
      <c r="M259" s="71"/>
      <c r="N259" s="71"/>
      <c r="P259" s="71"/>
      <c r="Q259" s="71"/>
      <c r="R259" s="71"/>
      <c r="S259" s="71"/>
      <c r="T259" s="93"/>
      <c r="U259" s="71"/>
      <c r="V259" s="71"/>
      <c r="W259" s="71"/>
      <c r="X259" s="71"/>
      <c r="Y259" s="93"/>
      <c r="Z259" s="71"/>
      <c r="AA259" s="71"/>
      <c r="AB259" s="71"/>
      <c r="AC259" s="71"/>
      <c r="AD259" s="93"/>
      <c r="AE259" s="71"/>
      <c r="AF259" s="71"/>
      <c r="AG259" s="71"/>
      <c r="AH259" s="71"/>
      <c r="AI259" s="93"/>
      <c r="AJ259" s="71"/>
      <c r="AK259" s="71"/>
      <c r="AL259" s="71"/>
      <c r="AM259" s="71"/>
      <c r="AN259" s="93"/>
      <c r="AO259" s="71"/>
      <c r="AP259" s="71"/>
      <c r="AQ259" s="71"/>
      <c r="AR259" s="71"/>
      <c r="AS259" s="93"/>
      <c r="AT259" s="71"/>
      <c r="AU259" s="71"/>
      <c r="AV259" s="71"/>
      <c r="AW259" s="71"/>
      <c r="AX259" s="93"/>
      <c r="AY259" s="71"/>
      <c r="AZ259" s="71"/>
      <c r="BA259" s="71"/>
      <c r="BB259" s="71"/>
      <c r="BC259" s="93"/>
      <c r="BD259" s="71"/>
      <c r="BE259" s="71"/>
      <c r="BF259" s="71"/>
      <c r="BG259" s="71"/>
      <c r="BH259" s="93"/>
      <c r="BI259" s="71"/>
      <c r="BJ259" s="71"/>
      <c r="BK259" s="71"/>
      <c r="BL259" s="71"/>
      <c r="BM259" s="93"/>
      <c r="BN259" s="71"/>
      <c r="BO259" s="71"/>
      <c r="BP259" s="71"/>
      <c r="BQ259" s="71"/>
      <c r="BR259" s="93"/>
      <c r="BS259" s="71"/>
      <c r="BT259" s="71"/>
      <c r="BU259" s="71"/>
      <c r="BV259" s="71"/>
      <c r="BW259" s="93"/>
      <c r="BX259" s="71"/>
      <c r="BY259" s="71"/>
      <c r="BZ259" s="71"/>
      <c r="CA259" s="71"/>
      <c r="CB259" s="93"/>
      <c r="CC259" s="71"/>
      <c r="CD259" s="71"/>
      <c r="CE259" s="71"/>
      <c r="CF259" s="71"/>
      <c r="CG259" s="93"/>
      <c r="CH259" s="71"/>
      <c r="CI259" s="71"/>
      <c r="CJ259" s="71"/>
      <c r="CK259" s="71"/>
      <c r="CL259" s="93"/>
      <c r="CM259" s="71"/>
      <c r="CN259" s="71"/>
      <c r="CO259" s="71"/>
      <c r="CP259" s="71"/>
      <c r="CQ259" s="93"/>
      <c r="CR259" s="71"/>
      <c r="CS259" s="71"/>
      <c r="CT259" s="71"/>
      <c r="CU259" s="71"/>
      <c r="CV259" s="93"/>
      <c r="CW259" s="71"/>
      <c r="CX259" s="71"/>
      <c r="CY259" s="71"/>
      <c r="CZ259" s="71"/>
      <c r="DA259" s="93"/>
      <c r="DB259" s="71"/>
      <c r="DC259" s="71"/>
      <c r="DD259" s="71"/>
      <c r="DE259" s="71"/>
      <c r="DF259" s="93"/>
      <c r="DG259" s="71"/>
      <c r="DH259" s="71"/>
      <c r="DI259" s="71"/>
      <c r="DJ259" s="71"/>
      <c r="DK259" s="93"/>
      <c r="DL259" s="71"/>
      <c r="DM259" s="71"/>
      <c r="DN259" s="71"/>
      <c r="DO259" s="71"/>
      <c r="DP259" s="93"/>
      <c r="DQ259" s="71"/>
      <c r="DR259" s="71"/>
      <c r="DS259" s="71"/>
      <c r="DT259" s="71"/>
      <c r="DU259" s="93"/>
      <c r="DV259" s="71"/>
      <c r="DW259" s="71"/>
      <c r="DX259" s="71"/>
      <c r="DY259" s="71"/>
      <c r="DZ259" s="93"/>
      <c r="EA259" s="71"/>
      <c r="EB259" s="71"/>
      <c r="EC259" s="71"/>
      <c r="ED259" s="71"/>
      <c r="EE259" s="93"/>
      <c r="EF259" s="71"/>
      <c r="EG259" s="71"/>
      <c r="EH259" s="71"/>
      <c r="EI259" s="71"/>
      <c r="EJ259" s="93"/>
      <c r="EK259" s="71"/>
      <c r="EL259" s="71"/>
      <c r="EM259" s="71"/>
      <c r="EN259" s="71"/>
      <c r="EO259" s="93"/>
      <c r="EP259" s="71"/>
      <c r="EQ259" s="71"/>
      <c r="ER259" s="71"/>
      <c r="ES259" s="71"/>
      <c r="ET259" s="93"/>
      <c r="EU259" s="71"/>
      <c r="EV259" s="71"/>
      <c r="EW259" s="71"/>
      <c r="EX259" s="71"/>
      <c r="EY259" s="93"/>
      <c r="EZ259" s="71"/>
      <c r="FA259" s="71"/>
      <c r="FB259" s="71"/>
      <c r="FC259" s="71"/>
      <c r="FD259" s="93"/>
      <c r="FE259" s="71"/>
      <c r="FF259" s="71"/>
      <c r="FG259" s="71"/>
      <c r="FH259" s="71"/>
      <c r="FI259" s="93"/>
      <c r="FJ259" s="71"/>
      <c r="FK259" s="71"/>
      <c r="FL259" s="71"/>
      <c r="FM259" s="71"/>
      <c r="FN259" s="93"/>
      <c r="FO259" s="71"/>
      <c r="FP259" s="71"/>
      <c r="FQ259" s="71"/>
      <c r="FR259" s="71"/>
      <c r="FS259" s="93"/>
      <c r="FT259" s="71"/>
      <c r="FU259" s="71"/>
      <c r="FV259" s="71"/>
      <c r="FW259" s="71"/>
      <c r="FX259" s="93"/>
      <c r="FY259" s="71"/>
      <c r="FZ259" s="71"/>
      <c r="GA259" s="71"/>
      <c r="GB259" s="71"/>
      <c r="GC259" s="93"/>
      <c r="GD259" s="71"/>
      <c r="GE259" s="71"/>
      <c r="GF259" s="71"/>
      <c r="GG259" s="71"/>
      <c r="GH259" s="93"/>
      <c r="GI259" s="71"/>
      <c r="GJ259" s="71"/>
      <c r="GK259" s="71"/>
      <c r="GL259" s="71"/>
      <c r="GM259" s="93"/>
      <c r="GN259" s="71"/>
      <c r="GO259" s="71"/>
      <c r="GP259" s="71"/>
      <c r="GQ259" s="71"/>
      <c r="GR259" s="93"/>
      <c r="GS259" s="71"/>
      <c r="GT259" s="71"/>
      <c r="GU259" s="71"/>
      <c r="GV259" s="71"/>
      <c r="GW259" s="93"/>
      <c r="GX259" s="71"/>
      <c r="GY259" s="71"/>
      <c r="GZ259" s="71"/>
      <c r="HA259" s="71"/>
      <c r="HB259" s="93"/>
      <c r="HC259" s="71"/>
      <c r="HD259" s="71"/>
      <c r="HE259" s="71"/>
      <c r="HF259" s="71"/>
      <c r="HG259" s="93"/>
      <c r="HH259" s="71"/>
      <c r="HI259" s="71"/>
      <c r="HJ259" s="71"/>
      <c r="HK259" s="71"/>
      <c r="HL259" s="93"/>
      <c r="HM259" s="71"/>
      <c r="HN259" s="71"/>
      <c r="HO259" s="71"/>
      <c r="HP259" s="71"/>
      <c r="HQ259" s="93"/>
      <c r="HR259" s="71"/>
      <c r="HS259" s="71"/>
      <c r="HT259" s="71"/>
      <c r="HU259" s="71"/>
      <c r="HV259" s="93"/>
      <c r="HW259" s="71"/>
      <c r="HX259" s="71"/>
      <c r="HY259" s="71"/>
      <c r="HZ259" s="71"/>
      <c r="IA259" s="93"/>
      <c r="IB259" s="71"/>
      <c r="IC259" s="71"/>
      <c r="ID259" s="71"/>
      <c r="IE259" s="71"/>
      <c r="IF259" s="93"/>
      <c r="IG259" s="71"/>
      <c r="IH259" s="71"/>
      <c r="II259" s="71"/>
      <c r="IJ259" s="71"/>
      <c r="IK259" s="93"/>
      <c r="IL259" s="71"/>
      <c r="IM259" s="71"/>
      <c r="IN259" s="71"/>
      <c r="IO259" s="71"/>
      <c r="IP259" s="93"/>
      <c r="IQ259" s="71"/>
      <c r="IR259" s="71"/>
      <c r="IS259" s="71"/>
      <c r="IT259" s="71"/>
      <c r="IU259" s="93"/>
      <c r="IV259" s="71"/>
    </row>
    <row r="260" spans="2:256">
      <c r="B260" s="71"/>
      <c r="C260" s="94"/>
      <c r="D260" s="71"/>
      <c r="E260" s="71"/>
      <c r="F260" s="93"/>
      <c r="G260" s="71"/>
      <c r="H260" s="71"/>
      <c r="I260" s="71"/>
      <c r="J260" s="71"/>
      <c r="K260" s="71"/>
      <c r="L260" s="105"/>
      <c r="M260" s="71"/>
      <c r="N260" s="71"/>
      <c r="P260" s="71"/>
      <c r="Q260" s="71"/>
      <c r="R260" s="71"/>
      <c r="S260" s="71"/>
      <c r="T260" s="93"/>
      <c r="U260" s="71"/>
      <c r="V260" s="71"/>
      <c r="W260" s="71"/>
      <c r="X260" s="71"/>
      <c r="Y260" s="93"/>
      <c r="Z260" s="71"/>
      <c r="AA260" s="71"/>
      <c r="AB260" s="71"/>
      <c r="AC260" s="71"/>
      <c r="AD260" s="93"/>
      <c r="AE260" s="71"/>
      <c r="AF260" s="71"/>
      <c r="AG260" s="71"/>
      <c r="AH260" s="71"/>
      <c r="AI260" s="93"/>
      <c r="AJ260" s="71"/>
      <c r="AK260" s="71"/>
      <c r="AL260" s="71"/>
      <c r="AM260" s="71"/>
      <c r="AN260" s="93"/>
      <c r="AO260" s="71"/>
      <c r="AP260" s="71"/>
      <c r="AQ260" s="71"/>
      <c r="AR260" s="71"/>
      <c r="AS260" s="93"/>
      <c r="AT260" s="71"/>
      <c r="AU260" s="71"/>
      <c r="AV260" s="71"/>
      <c r="AW260" s="71"/>
      <c r="AX260" s="93"/>
      <c r="AY260" s="71"/>
      <c r="AZ260" s="71"/>
      <c r="BA260" s="71"/>
      <c r="BB260" s="71"/>
      <c r="BC260" s="93"/>
      <c r="BD260" s="71"/>
      <c r="BE260" s="71"/>
      <c r="BF260" s="71"/>
      <c r="BG260" s="71"/>
      <c r="BH260" s="93"/>
      <c r="BI260" s="71"/>
      <c r="BJ260" s="71"/>
      <c r="BK260" s="71"/>
      <c r="BL260" s="71"/>
      <c r="BM260" s="93"/>
      <c r="BN260" s="71"/>
      <c r="BO260" s="71"/>
      <c r="BP260" s="71"/>
      <c r="BQ260" s="71"/>
      <c r="BR260" s="93"/>
      <c r="BS260" s="71"/>
      <c r="BT260" s="71"/>
      <c r="BU260" s="71"/>
      <c r="BV260" s="71"/>
      <c r="BW260" s="93"/>
      <c r="BX260" s="71"/>
      <c r="BY260" s="71"/>
      <c r="BZ260" s="71"/>
      <c r="CA260" s="71"/>
      <c r="CB260" s="93"/>
      <c r="CC260" s="71"/>
      <c r="CD260" s="71"/>
      <c r="CE260" s="71"/>
      <c r="CF260" s="71"/>
      <c r="CG260" s="93"/>
      <c r="CH260" s="71"/>
      <c r="CI260" s="71"/>
      <c r="CJ260" s="71"/>
      <c r="CK260" s="71"/>
      <c r="CL260" s="93"/>
      <c r="CM260" s="71"/>
      <c r="CN260" s="71"/>
      <c r="CO260" s="71"/>
      <c r="CP260" s="71"/>
      <c r="CQ260" s="93"/>
      <c r="CR260" s="71"/>
      <c r="CS260" s="71"/>
      <c r="CT260" s="71"/>
      <c r="CU260" s="71"/>
      <c r="CV260" s="93"/>
      <c r="CW260" s="71"/>
      <c r="CX260" s="71"/>
      <c r="CY260" s="71"/>
      <c r="CZ260" s="71"/>
      <c r="DA260" s="93"/>
      <c r="DB260" s="71"/>
      <c r="DC260" s="71"/>
      <c r="DD260" s="71"/>
      <c r="DE260" s="71"/>
      <c r="DF260" s="93"/>
      <c r="DG260" s="71"/>
      <c r="DH260" s="71"/>
      <c r="DI260" s="71"/>
      <c r="DJ260" s="71"/>
      <c r="DK260" s="93"/>
      <c r="DL260" s="71"/>
      <c r="DM260" s="71"/>
      <c r="DN260" s="71"/>
      <c r="DO260" s="71"/>
      <c r="DP260" s="93"/>
      <c r="DQ260" s="71"/>
      <c r="DR260" s="71"/>
      <c r="DS260" s="71"/>
      <c r="DT260" s="71"/>
      <c r="DU260" s="93"/>
      <c r="DV260" s="71"/>
      <c r="DW260" s="71"/>
      <c r="DX260" s="71"/>
      <c r="DY260" s="71"/>
      <c r="DZ260" s="93"/>
      <c r="EA260" s="71"/>
      <c r="EB260" s="71"/>
      <c r="EC260" s="71"/>
      <c r="ED260" s="71"/>
      <c r="EE260" s="93"/>
      <c r="EF260" s="71"/>
      <c r="EG260" s="71"/>
      <c r="EH260" s="71"/>
      <c r="EI260" s="71"/>
      <c r="EJ260" s="93"/>
      <c r="EK260" s="71"/>
      <c r="EL260" s="71"/>
      <c r="EM260" s="71"/>
      <c r="EN260" s="71"/>
      <c r="EO260" s="93"/>
      <c r="EP260" s="71"/>
      <c r="EQ260" s="71"/>
      <c r="ER260" s="71"/>
      <c r="ES260" s="71"/>
      <c r="ET260" s="93"/>
      <c r="EU260" s="71"/>
      <c r="EV260" s="71"/>
      <c r="EW260" s="71"/>
      <c r="EX260" s="71"/>
      <c r="EY260" s="93"/>
      <c r="EZ260" s="71"/>
      <c r="FA260" s="71"/>
      <c r="FB260" s="71"/>
      <c r="FC260" s="71"/>
      <c r="FD260" s="93"/>
      <c r="FE260" s="71"/>
      <c r="FF260" s="71"/>
      <c r="FG260" s="71"/>
      <c r="FH260" s="71"/>
      <c r="FI260" s="93"/>
      <c r="FJ260" s="71"/>
      <c r="FK260" s="71"/>
      <c r="FL260" s="71"/>
      <c r="FM260" s="71"/>
      <c r="FN260" s="93"/>
      <c r="FO260" s="71"/>
      <c r="FP260" s="71"/>
      <c r="FQ260" s="71"/>
      <c r="FR260" s="71"/>
      <c r="FS260" s="93"/>
      <c r="FT260" s="71"/>
      <c r="FU260" s="71"/>
      <c r="FV260" s="71"/>
      <c r="FW260" s="71"/>
      <c r="FX260" s="93"/>
      <c r="FY260" s="71"/>
      <c r="FZ260" s="71"/>
      <c r="GA260" s="71"/>
      <c r="GB260" s="71"/>
      <c r="GC260" s="93"/>
      <c r="GD260" s="71"/>
      <c r="GE260" s="71"/>
      <c r="GF260" s="71"/>
      <c r="GG260" s="71"/>
      <c r="GH260" s="93"/>
      <c r="GI260" s="71"/>
      <c r="GJ260" s="71"/>
      <c r="GK260" s="71"/>
      <c r="GL260" s="71"/>
      <c r="GM260" s="93"/>
      <c r="GN260" s="71"/>
      <c r="GO260" s="71"/>
      <c r="GP260" s="71"/>
      <c r="GQ260" s="71"/>
      <c r="GR260" s="93"/>
      <c r="GS260" s="71"/>
      <c r="GT260" s="71"/>
      <c r="GU260" s="71"/>
      <c r="GV260" s="71"/>
      <c r="GW260" s="93"/>
      <c r="GX260" s="71"/>
      <c r="GY260" s="71"/>
      <c r="GZ260" s="71"/>
      <c r="HA260" s="71"/>
      <c r="HB260" s="93"/>
      <c r="HC260" s="71"/>
      <c r="HD260" s="71"/>
      <c r="HE260" s="71"/>
      <c r="HF260" s="71"/>
      <c r="HG260" s="93"/>
      <c r="HH260" s="71"/>
      <c r="HI260" s="71"/>
      <c r="HJ260" s="71"/>
      <c r="HK260" s="71"/>
      <c r="HL260" s="93"/>
      <c r="HM260" s="71"/>
      <c r="HN260" s="71"/>
      <c r="HO260" s="71"/>
      <c r="HP260" s="71"/>
      <c r="HQ260" s="93"/>
      <c r="HR260" s="71"/>
      <c r="HS260" s="71"/>
      <c r="HT260" s="71"/>
      <c r="HU260" s="71"/>
      <c r="HV260" s="93"/>
      <c r="HW260" s="71"/>
      <c r="HX260" s="71"/>
      <c r="HY260" s="71"/>
      <c r="HZ260" s="71"/>
      <c r="IA260" s="93"/>
      <c r="IB260" s="71"/>
      <c r="IC260" s="71"/>
      <c r="ID260" s="71"/>
      <c r="IE260" s="71"/>
      <c r="IF260" s="93"/>
      <c r="IG260" s="71"/>
      <c r="IH260" s="71"/>
      <c r="II260" s="71"/>
      <c r="IJ260" s="71"/>
      <c r="IK260" s="93"/>
      <c r="IL260" s="71"/>
      <c r="IM260" s="71"/>
      <c r="IN260" s="71"/>
      <c r="IO260" s="71"/>
      <c r="IP260" s="93"/>
      <c r="IQ260" s="71"/>
      <c r="IR260" s="71"/>
      <c r="IS260" s="71"/>
      <c r="IT260" s="71"/>
      <c r="IU260" s="93"/>
      <c r="IV260" s="71"/>
    </row>
    <row r="261" spans="2:256">
      <c r="B261" s="71"/>
      <c r="C261" s="94"/>
      <c r="D261" s="71"/>
      <c r="E261" s="71"/>
      <c r="F261" s="93"/>
      <c r="G261" s="71"/>
      <c r="H261" s="71"/>
      <c r="I261" s="71"/>
      <c r="J261" s="71"/>
      <c r="K261" s="71"/>
      <c r="L261" s="105"/>
      <c r="M261" s="71"/>
      <c r="N261" s="71"/>
      <c r="P261" s="71"/>
      <c r="Q261" s="71"/>
      <c r="R261" s="71"/>
      <c r="S261" s="71"/>
      <c r="T261" s="93"/>
      <c r="U261" s="71"/>
      <c r="V261" s="71"/>
      <c r="W261" s="71"/>
      <c r="X261" s="71"/>
      <c r="Y261" s="93"/>
      <c r="Z261" s="71"/>
      <c r="AA261" s="71"/>
      <c r="AB261" s="71"/>
      <c r="AC261" s="71"/>
      <c r="AD261" s="93"/>
      <c r="AE261" s="71"/>
      <c r="AF261" s="71"/>
      <c r="AG261" s="71"/>
      <c r="AH261" s="71"/>
      <c r="AI261" s="93"/>
      <c r="AJ261" s="71"/>
      <c r="AK261" s="71"/>
      <c r="AL261" s="71"/>
      <c r="AM261" s="71"/>
      <c r="AN261" s="93"/>
      <c r="AO261" s="71"/>
      <c r="AP261" s="71"/>
      <c r="AQ261" s="71"/>
      <c r="AR261" s="71"/>
      <c r="AS261" s="93"/>
      <c r="AT261" s="71"/>
      <c r="AU261" s="71"/>
      <c r="AV261" s="71"/>
      <c r="AW261" s="71"/>
      <c r="AX261" s="93"/>
      <c r="AY261" s="71"/>
      <c r="AZ261" s="71"/>
      <c r="BA261" s="71"/>
      <c r="BB261" s="71"/>
      <c r="BC261" s="93"/>
      <c r="BD261" s="71"/>
      <c r="BE261" s="71"/>
      <c r="BF261" s="71"/>
      <c r="BG261" s="71"/>
      <c r="BH261" s="93"/>
      <c r="BI261" s="71"/>
      <c r="BJ261" s="71"/>
      <c r="BK261" s="71"/>
      <c r="BL261" s="71"/>
      <c r="BM261" s="93"/>
      <c r="BN261" s="71"/>
      <c r="BO261" s="71"/>
      <c r="BP261" s="71"/>
      <c r="BQ261" s="71"/>
      <c r="BR261" s="93"/>
      <c r="BS261" s="71"/>
      <c r="BT261" s="71"/>
      <c r="BU261" s="71"/>
      <c r="BV261" s="71"/>
      <c r="BW261" s="93"/>
      <c r="BX261" s="71"/>
      <c r="BY261" s="71"/>
      <c r="BZ261" s="71"/>
      <c r="CA261" s="71"/>
      <c r="CB261" s="93"/>
      <c r="CC261" s="71"/>
      <c r="CD261" s="71"/>
      <c r="CE261" s="71"/>
      <c r="CF261" s="71"/>
      <c r="CG261" s="93"/>
      <c r="CH261" s="71"/>
      <c r="CI261" s="71"/>
      <c r="CJ261" s="71"/>
      <c r="CK261" s="71"/>
      <c r="CL261" s="93"/>
      <c r="CM261" s="71"/>
      <c r="CN261" s="71"/>
      <c r="CO261" s="71"/>
      <c r="CP261" s="71"/>
      <c r="CQ261" s="93"/>
      <c r="CR261" s="71"/>
      <c r="CS261" s="71"/>
      <c r="CT261" s="71"/>
      <c r="CU261" s="71"/>
      <c r="CV261" s="93"/>
      <c r="CW261" s="71"/>
      <c r="CX261" s="71"/>
      <c r="CY261" s="71"/>
      <c r="CZ261" s="71"/>
      <c r="DA261" s="93"/>
      <c r="DB261" s="71"/>
      <c r="DC261" s="71"/>
      <c r="DD261" s="71"/>
      <c r="DE261" s="71"/>
      <c r="DF261" s="93"/>
      <c r="DG261" s="71"/>
      <c r="DH261" s="71"/>
      <c r="DI261" s="71"/>
      <c r="DJ261" s="71"/>
      <c r="DK261" s="93"/>
      <c r="DL261" s="71"/>
      <c r="DM261" s="71"/>
      <c r="DN261" s="71"/>
      <c r="DO261" s="71"/>
      <c r="DP261" s="93"/>
      <c r="DQ261" s="71"/>
      <c r="DR261" s="71"/>
      <c r="DS261" s="71"/>
      <c r="DT261" s="71"/>
      <c r="DU261" s="93"/>
      <c r="DV261" s="71"/>
      <c r="DW261" s="71"/>
      <c r="DX261" s="71"/>
      <c r="DY261" s="71"/>
      <c r="DZ261" s="93"/>
      <c r="EA261" s="71"/>
      <c r="EB261" s="71"/>
      <c r="EC261" s="71"/>
      <c r="ED261" s="71"/>
      <c r="EE261" s="93"/>
      <c r="EF261" s="71"/>
      <c r="EG261" s="71"/>
      <c r="EH261" s="71"/>
      <c r="EI261" s="71"/>
      <c r="EJ261" s="93"/>
      <c r="EK261" s="71"/>
      <c r="EL261" s="71"/>
      <c r="EM261" s="71"/>
      <c r="EN261" s="71"/>
      <c r="EO261" s="93"/>
      <c r="EP261" s="71"/>
      <c r="EQ261" s="71"/>
      <c r="ER261" s="71"/>
      <c r="ES261" s="71"/>
      <c r="ET261" s="93"/>
      <c r="EU261" s="71"/>
      <c r="EV261" s="71"/>
      <c r="EW261" s="71"/>
      <c r="EX261" s="71"/>
      <c r="EY261" s="93"/>
      <c r="EZ261" s="71"/>
      <c r="FA261" s="71"/>
      <c r="FB261" s="71"/>
      <c r="FC261" s="71"/>
      <c r="FD261" s="93"/>
      <c r="FE261" s="71"/>
      <c r="FF261" s="71"/>
      <c r="FG261" s="71"/>
      <c r="FH261" s="71"/>
      <c r="FI261" s="93"/>
      <c r="FJ261" s="71"/>
      <c r="FK261" s="71"/>
      <c r="FL261" s="71"/>
      <c r="FM261" s="71"/>
      <c r="FN261" s="93"/>
      <c r="FO261" s="71"/>
      <c r="FP261" s="71"/>
      <c r="FQ261" s="71"/>
      <c r="FR261" s="71"/>
      <c r="FS261" s="93"/>
      <c r="FT261" s="71"/>
      <c r="FU261" s="71"/>
      <c r="FV261" s="71"/>
      <c r="FW261" s="71"/>
      <c r="FX261" s="93"/>
      <c r="FY261" s="71"/>
      <c r="FZ261" s="71"/>
      <c r="GA261" s="71"/>
      <c r="GB261" s="71"/>
      <c r="GC261" s="93"/>
      <c r="GD261" s="71"/>
      <c r="GE261" s="71"/>
      <c r="GF261" s="71"/>
      <c r="GG261" s="71"/>
      <c r="GH261" s="93"/>
      <c r="GI261" s="71"/>
      <c r="GJ261" s="71"/>
      <c r="GK261" s="71"/>
      <c r="GL261" s="71"/>
      <c r="GM261" s="93"/>
      <c r="GN261" s="71"/>
      <c r="GO261" s="71"/>
      <c r="GP261" s="71"/>
      <c r="GQ261" s="71"/>
      <c r="GR261" s="93"/>
      <c r="GS261" s="71"/>
      <c r="GT261" s="71"/>
      <c r="GU261" s="71"/>
      <c r="GV261" s="71"/>
      <c r="GW261" s="93"/>
      <c r="GX261" s="71"/>
      <c r="GY261" s="71"/>
      <c r="GZ261" s="71"/>
      <c r="HA261" s="71"/>
      <c r="HB261" s="93"/>
      <c r="HC261" s="71"/>
      <c r="HD261" s="71"/>
      <c r="HE261" s="71"/>
      <c r="HF261" s="71"/>
      <c r="HG261" s="93"/>
      <c r="HH261" s="71"/>
      <c r="HI261" s="71"/>
      <c r="HJ261" s="71"/>
      <c r="HK261" s="71"/>
      <c r="HL261" s="93"/>
      <c r="HM261" s="71"/>
      <c r="HN261" s="71"/>
      <c r="HO261" s="71"/>
      <c r="HP261" s="71"/>
      <c r="HQ261" s="93"/>
      <c r="HR261" s="71"/>
      <c r="HS261" s="71"/>
      <c r="HT261" s="71"/>
      <c r="HU261" s="71"/>
      <c r="HV261" s="93"/>
      <c r="HW261" s="71"/>
      <c r="HX261" s="71"/>
      <c r="HY261" s="71"/>
      <c r="HZ261" s="71"/>
      <c r="IA261" s="93"/>
      <c r="IB261" s="71"/>
      <c r="IC261" s="71"/>
      <c r="ID261" s="71"/>
      <c r="IE261" s="71"/>
      <c r="IF261" s="93"/>
      <c r="IG261" s="71"/>
      <c r="IH261" s="71"/>
      <c r="II261" s="71"/>
      <c r="IJ261" s="71"/>
      <c r="IK261" s="93"/>
      <c r="IL261" s="71"/>
      <c r="IM261" s="71"/>
      <c r="IN261" s="71"/>
      <c r="IO261" s="71"/>
      <c r="IP261" s="93"/>
      <c r="IQ261" s="71"/>
      <c r="IR261" s="71"/>
      <c r="IS261" s="71"/>
      <c r="IT261" s="71"/>
      <c r="IU261" s="93"/>
      <c r="IV261" s="71"/>
    </row>
    <row r="262" spans="2:256">
      <c r="B262" s="71"/>
      <c r="C262" s="94"/>
      <c r="D262" s="71"/>
      <c r="E262" s="71"/>
      <c r="F262" s="93"/>
      <c r="G262" s="71"/>
      <c r="H262" s="71"/>
      <c r="I262" s="71"/>
      <c r="J262" s="71"/>
      <c r="K262" s="71"/>
      <c r="L262" s="105"/>
      <c r="M262" s="71"/>
      <c r="N262" s="71"/>
      <c r="P262" s="71"/>
      <c r="Q262" s="71"/>
      <c r="R262" s="71"/>
      <c r="S262" s="71"/>
      <c r="T262" s="93"/>
      <c r="U262" s="71"/>
      <c r="V262" s="71"/>
      <c r="W262" s="71"/>
      <c r="X262" s="71"/>
      <c r="Y262" s="93"/>
      <c r="Z262" s="71"/>
      <c r="AA262" s="71"/>
      <c r="AB262" s="71"/>
      <c r="AC262" s="71"/>
      <c r="AD262" s="93"/>
      <c r="AE262" s="71"/>
      <c r="AF262" s="71"/>
      <c r="AG262" s="71"/>
      <c r="AH262" s="71"/>
      <c r="AI262" s="93"/>
      <c r="AJ262" s="71"/>
      <c r="AK262" s="71"/>
      <c r="AL262" s="71"/>
      <c r="AM262" s="71"/>
      <c r="AN262" s="93"/>
      <c r="AO262" s="71"/>
      <c r="AP262" s="71"/>
      <c r="AQ262" s="71"/>
      <c r="AR262" s="71"/>
      <c r="AS262" s="93"/>
      <c r="AT262" s="71"/>
      <c r="AU262" s="71"/>
      <c r="AV262" s="71"/>
      <c r="AW262" s="71"/>
      <c r="AX262" s="93"/>
      <c r="AY262" s="71"/>
      <c r="AZ262" s="71"/>
      <c r="BA262" s="71"/>
      <c r="BB262" s="71"/>
      <c r="BC262" s="93"/>
      <c r="BD262" s="71"/>
      <c r="BE262" s="71"/>
      <c r="BF262" s="71"/>
      <c r="BG262" s="71"/>
      <c r="BH262" s="93"/>
      <c r="BI262" s="71"/>
      <c r="BJ262" s="71"/>
      <c r="BK262" s="71"/>
      <c r="BL262" s="71"/>
      <c r="BM262" s="93"/>
      <c r="BN262" s="71"/>
      <c r="BO262" s="71"/>
      <c r="BP262" s="71"/>
      <c r="BQ262" s="71"/>
      <c r="BR262" s="93"/>
      <c r="BS262" s="71"/>
      <c r="BT262" s="71"/>
      <c r="BU262" s="71"/>
      <c r="BV262" s="71"/>
      <c r="BW262" s="93"/>
      <c r="BX262" s="71"/>
      <c r="BY262" s="71"/>
      <c r="BZ262" s="71"/>
      <c r="CA262" s="71"/>
      <c r="CB262" s="93"/>
      <c r="CC262" s="71"/>
      <c r="CD262" s="71"/>
      <c r="CE262" s="71"/>
      <c r="CF262" s="71"/>
      <c r="CG262" s="93"/>
      <c r="CH262" s="71"/>
      <c r="CI262" s="71"/>
      <c r="CJ262" s="71"/>
      <c r="CK262" s="71"/>
      <c r="CL262" s="93"/>
      <c r="CM262" s="71"/>
      <c r="CN262" s="71"/>
      <c r="CO262" s="71"/>
      <c r="CP262" s="71"/>
      <c r="CQ262" s="93"/>
      <c r="CR262" s="71"/>
      <c r="CS262" s="71"/>
      <c r="CT262" s="71"/>
      <c r="CU262" s="71"/>
      <c r="CV262" s="93"/>
      <c r="CW262" s="71"/>
      <c r="CX262" s="71"/>
      <c r="CY262" s="71"/>
      <c r="CZ262" s="71"/>
      <c r="DA262" s="93"/>
      <c r="DB262" s="71"/>
      <c r="DC262" s="71"/>
      <c r="DD262" s="71"/>
      <c r="DE262" s="71"/>
      <c r="DF262" s="93"/>
      <c r="DG262" s="71"/>
      <c r="DH262" s="71"/>
      <c r="DI262" s="71"/>
      <c r="DJ262" s="71"/>
      <c r="DK262" s="93"/>
      <c r="DL262" s="71"/>
      <c r="DM262" s="71"/>
      <c r="DN262" s="71"/>
      <c r="DO262" s="71"/>
      <c r="DP262" s="93"/>
      <c r="DQ262" s="71"/>
      <c r="DR262" s="71"/>
      <c r="DS262" s="71"/>
      <c r="DT262" s="71"/>
      <c r="DU262" s="93"/>
      <c r="DV262" s="71"/>
      <c r="DW262" s="71"/>
      <c r="DX262" s="71"/>
      <c r="DY262" s="71"/>
      <c r="DZ262" s="93"/>
      <c r="EA262" s="71"/>
      <c r="EB262" s="71"/>
      <c r="EC262" s="71"/>
      <c r="ED262" s="71"/>
      <c r="EE262" s="93"/>
      <c r="EF262" s="71"/>
      <c r="EG262" s="71"/>
      <c r="EH262" s="71"/>
      <c r="EI262" s="71"/>
      <c r="EJ262" s="93"/>
      <c r="EK262" s="71"/>
      <c r="EL262" s="71"/>
      <c r="EM262" s="71"/>
      <c r="EN262" s="71"/>
      <c r="EO262" s="93"/>
      <c r="EP262" s="71"/>
      <c r="EQ262" s="71"/>
      <c r="ER262" s="71"/>
      <c r="ES262" s="71"/>
      <c r="ET262" s="93"/>
      <c r="EU262" s="71"/>
      <c r="EV262" s="71"/>
      <c r="EW262" s="71"/>
      <c r="EX262" s="71"/>
      <c r="EY262" s="93"/>
      <c r="EZ262" s="71"/>
      <c r="FA262" s="71"/>
      <c r="FB262" s="71"/>
      <c r="FC262" s="71"/>
      <c r="FD262" s="93"/>
      <c r="FE262" s="71"/>
      <c r="FF262" s="71"/>
      <c r="FG262" s="71"/>
      <c r="FH262" s="71"/>
      <c r="FI262" s="93"/>
      <c r="FJ262" s="71"/>
      <c r="FK262" s="71"/>
      <c r="FL262" s="71"/>
      <c r="FM262" s="71"/>
      <c r="FN262" s="93"/>
      <c r="FO262" s="71"/>
      <c r="FP262" s="71"/>
      <c r="FQ262" s="71"/>
      <c r="FR262" s="71"/>
      <c r="FS262" s="93"/>
      <c r="FT262" s="71"/>
      <c r="FU262" s="71"/>
      <c r="FV262" s="71"/>
      <c r="FW262" s="71"/>
      <c r="FX262" s="93"/>
      <c r="FY262" s="71"/>
      <c r="FZ262" s="71"/>
      <c r="GA262" s="71"/>
      <c r="GB262" s="71"/>
      <c r="GC262" s="93"/>
      <c r="GD262" s="71"/>
      <c r="GE262" s="71"/>
      <c r="GF262" s="71"/>
      <c r="GG262" s="71"/>
      <c r="GH262" s="93"/>
      <c r="GI262" s="71"/>
      <c r="GJ262" s="71"/>
      <c r="GK262" s="71"/>
      <c r="GL262" s="71"/>
      <c r="GM262" s="93"/>
      <c r="GN262" s="71"/>
      <c r="GO262" s="71"/>
      <c r="GP262" s="71"/>
      <c r="GQ262" s="71"/>
      <c r="GR262" s="93"/>
      <c r="GS262" s="71"/>
      <c r="GT262" s="71"/>
      <c r="GU262" s="71"/>
      <c r="GV262" s="71"/>
      <c r="GW262" s="93"/>
      <c r="GX262" s="71"/>
      <c r="GY262" s="71"/>
      <c r="GZ262" s="71"/>
      <c r="HA262" s="71"/>
      <c r="HB262" s="93"/>
      <c r="HC262" s="71"/>
      <c r="HD262" s="71"/>
      <c r="HE262" s="71"/>
      <c r="HF262" s="71"/>
      <c r="HG262" s="93"/>
      <c r="HH262" s="71"/>
      <c r="HI262" s="71"/>
      <c r="HJ262" s="71"/>
      <c r="HK262" s="71"/>
      <c r="HL262" s="93"/>
      <c r="HM262" s="71"/>
      <c r="HN262" s="71"/>
      <c r="HO262" s="71"/>
      <c r="HP262" s="71"/>
      <c r="HQ262" s="93"/>
      <c r="HR262" s="71"/>
      <c r="HS262" s="71"/>
      <c r="HT262" s="71"/>
      <c r="HU262" s="71"/>
      <c r="HV262" s="93"/>
      <c r="HW262" s="71"/>
      <c r="HX262" s="71"/>
      <c r="HY262" s="71"/>
      <c r="HZ262" s="71"/>
      <c r="IA262" s="93"/>
      <c r="IB262" s="71"/>
      <c r="IC262" s="71"/>
      <c r="ID262" s="71"/>
      <c r="IE262" s="71"/>
      <c r="IF262" s="93"/>
      <c r="IG262" s="71"/>
      <c r="IH262" s="71"/>
      <c r="II262" s="71"/>
      <c r="IJ262" s="71"/>
      <c r="IK262" s="93"/>
      <c r="IL262" s="71"/>
      <c r="IM262" s="71"/>
      <c r="IN262" s="71"/>
      <c r="IO262" s="71"/>
      <c r="IP262" s="93"/>
      <c r="IQ262" s="71"/>
      <c r="IR262" s="71"/>
      <c r="IS262" s="71"/>
      <c r="IT262" s="71"/>
      <c r="IU262" s="93"/>
      <c r="IV262" s="71"/>
    </row>
    <row r="263" spans="2:256">
      <c r="B263" s="71"/>
      <c r="C263" s="94"/>
      <c r="D263" s="71"/>
      <c r="E263" s="71"/>
      <c r="F263" s="93"/>
      <c r="G263" s="71"/>
      <c r="H263" s="71"/>
      <c r="I263" s="71"/>
      <c r="J263" s="71"/>
      <c r="K263" s="71"/>
      <c r="L263" s="105"/>
      <c r="M263" s="71"/>
      <c r="N263" s="71"/>
      <c r="P263" s="71"/>
      <c r="Q263" s="71"/>
      <c r="R263" s="71"/>
      <c r="S263" s="71"/>
      <c r="T263" s="93"/>
      <c r="U263" s="71"/>
      <c r="V263" s="71"/>
      <c r="W263" s="71"/>
      <c r="X263" s="71"/>
      <c r="Y263" s="93"/>
      <c r="Z263" s="71"/>
      <c r="AA263" s="71"/>
      <c r="AB263" s="71"/>
      <c r="AC263" s="71"/>
      <c r="AD263" s="93"/>
      <c r="AE263" s="71"/>
      <c r="AF263" s="71"/>
      <c r="AG263" s="71"/>
      <c r="AH263" s="71"/>
      <c r="AI263" s="93"/>
      <c r="AJ263" s="71"/>
      <c r="AK263" s="71"/>
      <c r="AL263" s="71"/>
      <c r="AM263" s="71"/>
      <c r="AN263" s="93"/>
      <c r="AO263" s="71"/>
      <c r="AP263" s="71"/>
      <c r="AQ263" s="71"/>
      <c r="AR263" s="71"/>
      <c r="AS263" s="93"/>
      <c r="AT263" s="71"/>
      <c r="AU263" s="71"/>
      <c r="AV263" s="71"/>
      <c r="AW263" s="71"/>
      <c r="AX263" s="93"/>
      <c r="AY263" s="71"/>
      <c r="AZ263" s="71"/>
      <c r="BA263" s="71"/>
      <c r="BB263" s="71"/>
      <c r="BC263" s="93"/>
      <c r="BD263" s="71"/>
      <c r="BE263" s="71"/>
      <c r="BF263" s="71"/>
      <c r="BG263" s="71"/>
      <c r="BH263" s="93"/>
      <c r="BI263" s="71"/>
      <c r="BJ263" s="71"/>
      <c r="BK263" s="71"/>
      <c r="BL263" s="71"/>
      <c r="BM263" s="93"/>
      <c r="BN263" s="71"/>
      <c r="BO263" s="71"/>
      <c r="BP263" s="71"/>
      <c r="BQ263" s="71"/>
      <c r="BR263" s="93"/>
      <c r="BS263" s="71"/>
      <c r="BT263" s="71"/>
      <c r="BU263" s="71"/>
      <c r="BV263" s="71"/>
      <c r="BW263" s="93"/>
      <c r="BX263" s="71"/>
      <c r="BY263" s="71"/>
      <c r="BZ263" s="71"/>
      <c r="CA263" s="71"/>
      <c r="CB263" s="93"/>
      <c r="CC263" s="71"/>
      <c r="CD263" s="71"/>
      <c r="CE263" s="71"/>
      <c r="CF263" s="71"/>
      <c r="CG263" s="93"/>
      <c r="CH263" s="71"/>
      <c r="CI263" s="71"/>
      <c r="CJ263" s="71"/>
      <c r="CK263" s="71"/>
      <c r="CL263" s="93"/>
      <c r="CM263" s="71"/>
      <c r="CN263" s="71"/>
      <c r="CO263" s="71"/>
      <c r="CP263" s="71"/>
      <c r="CQ263" s="93"/>
      <c r="CR263" s="71"/>
      <c r="CS263" s="71"/>
      <c r="CT263" s="71"/>
      <c r="CU263" s="71"/>
      <c r="CV263" s="93"/>
      <c r="CW263" s="71"/>
      <c r="CX263" s="71"/>
      <c r="CY263" s="71"/>
      <c r="CZ263" s="71"/>
      <c r="DA263" s="93"/>
      <c r="DB263" s="71"/>
      <c r="DC263" s="71"/>
      <c r="DD263" s="71"/>
      <c r="DE263" s="71"/>
      <c r="DF263" s="93"/>
      <c r="DG263" s="71"/>
      <c r="DH263" s="71"/>
      <c r="DI263" s="71"/>
      <c r="DJ263" s="71"/>
      <c r="DK263" s="93"/>
      <c r="DL263" s="71"/>
      <c r="DM263" s="71"/>
      <c r="DN263" s="71"/>
      <c r="DO263" s="71"/>
      <c r="DP263" s="93"/>
      <c r="DQ263" s="71"/>
      <c r="DR263" s="71"/>
      <c r="DS263" s="71"/>
      <c r="DT263" s="71"/>
      <c r="DU263" s="93"/>
      <c r="DV263" s="71"/>
      <c r="DW263" s="71"/>
      <c r="DX263" s="71"/>
      <c r="DY263" s="71"/>
      <c r="DZ263" s="93"/>
      <c r="EA263" s="71"/>
      <c r="EB263" s="71"/>
      <c r="EC263" s="71"/>
      <c r="ED263" s="71"/>
      <c r="EE263" s="93"/>
      <c r="EF263" s="71"/>
      <c r="EG263" s="71"/>
      <c r="EH263" s="71"/>
      <c r="EI263" s="71"/>
      <c r="EJ263" s="93"/>
      <c r="EK263" s="71"/>
      <c r="EL263" s="71"/>
      <c r="EM263" s="71"/>
      <c r="EN263" s="71"/>
      <c r="EO263" s="93"/>
      <c r="EP263" s="71"/>
      <c r="EQ263" s="71"/>
      <c r="ER263" s="71"/>
      <c r="ES263" s="71"/>
      <c r="ET263" s="93"/>
      <c r="EU263" s="71"/>
      <c r="EV263" s="71"/>
      <c r="EW263" s="71"/>
      <c r="EX263" s="71"/>
      <c r="EY263" s="93"/>
      <c r="EZ263" s="71"/>
      <c r="FA263" s="71"/>
      <c r="FB263" s="71"/>
      <c r="FC263" s="71"/>
      <c r="FD263" s="93"/>
      <c r="FE263" s="71"/>
      <c r="FF263" s="71"/>
      <c r="FG263" s="71"/>
      <c r="FH263" s="71"/>
      <c r="FI263" s="93"/>
      <c r="FJ263" s="71"/>
      <c r="FK263" s="71"/>
      <c r="FL263" s="71"/>
      <c r="FM263" s="71"/>
      <c r="FN263" s="93"/>
      <c r="FO263" s="71"/>
      <c r="FP263" s="71"/>
      <c r="FQ263" s="71"/>
      <c r="FR263" s="71"/>
      <c r="FS263" s="93"/>
      <c r="FT263" s="71"/>
      <c r="FU263" s="71"/>
      <c r="FV263" s="71"/>
      <c r="FW263" s="71"/>
      <c r="FX263" s="93"/>
      <c r="FY263" s="71"/>
      <c r="FZ263" s="71"/>
      <c r="GA263" s="71"/>
      <c r="GB263" s="71"/>
      <c r="GC263" s="93"/>
      <c r="GD263" s="71"/>
      <c r="GE263" s="71"/>
      <c r="GF263" s="71"/>
      <c r="GG263" s="71"/>
      <c r="GH263" s="93"/>
      <c r="GI263" s="71"/>
      <c r="GJ263" s="71"/>
      <c r="GK263" s="71"/>
      <c r="GL263" s="71"/>
      <c r="GM263" s="93"/>
      <c r="GN263" s="71"/>
      <c r="GO263" s="71"/>
      <c r="GP263" s="71"/>
      <c r="GQ263" s="71"/>
      <c r="GR263" s="93"/>
      <c r="GS263" s="71"/>
      <c r="GT263" s="71"/>
      <c r="GU263" s="71"/>
      <c r="GV263" s="71"/>
      <c r="GW263" s="93"/>
      <c r="GX263" s="71"/>
      <c r="GY263" s="71"/>
      <c r="GZ263" s="71"/>
      <c r="HA263" s="71"/>
      <c r="HB263" s="93"/>
      <c r="HC263" s="71"/>
      <c r="HD263" s="71"/>
      <c r="HE263" s="71"/>
      <c r="HF263" s="71"/>
      <c r="HG263" s="93"/>
      <c r="HH263" s="71"/>
      <c r="HI263" s="71"/>
      <c r="HJ263" s="71"/>
      <c r="HK263" s="71"/>
      <c r="HL263" s="93"/>
      <c r="HM263" s="71"/>
      <c r="HN263" s="71"/>
      <c r="HO263" s="71"/>
      <c r="HP263" s="71"/>
      <c r="HQ263" s="93"/>
      <c r="HR263" s="71"/>
      <c r="HS263" s="71"/>
      <c r="HT263" s="71"/>
      <c r="HU263" s="71"/>
      <c r="HV263" s="93"/>
      <c r="HW263" s="71"/>
      <c r="HX263" s="71"/>
      <c r="HY263" s="71"/>
      <c r="HZ263" s="71"/>
      <c r="IA263" s="93"/>
      <c r="IB263" s="71"/>
      <c r="IC263" s="71"/>
      <c r="ID263" s="71"/>
      <c r="IE263" s="71"/>
      <c r="IF263" s="93"/>
      <c r="IG263" s="71"/>
      <c r="IH263" s="71"/>
      <c r="II263" s="71"/>
      <c r="IJ263" s="71"/>
      <c r="IK263" s="93"/>
      <c r="IL263" s="71"/>
      <c r="IM263" s="71"/>
      <c r="IN263" s="71"/>
      <c r="IO263" s="71"/>
      <c r="IP263" s="93"/>
      <c r="IQ263" s="71"/>
      <c r="IR263" s="71"/>
      <c r="IS263" s="71"/>
      <c r="IT263" s="71"/>
      <c r="IU263" s="93"/>
      <c r="IV263" s="71"/>
    </row>
    <row r="264" spans="2:256">
      <c r="B264" s="71"/>
      <c r="C264" s="94"/>
      <c r="D264" s="71"/>
      <c r="E264" s="71"/>
      <c r="F264" s="93"/>
      <c r="G264" s="71"/>
      <c r="H264" s="71"/>
      <c r="I264" s="71"/>
      <c r="J264" s="71"/>
      <c r="K264" s="71"/>
      <c r="L264" s="105"/>
      <c r="M264" s="71"/>
      <c r="N264" s="71"/>
      <c r="P264" s="71"/>
      <c r="Q264" s="71"/>
      <c r="R264" s="71"/>
      <c r="S264" s="71"/>
      <c r="T264" s="93"/>
      <c r="U264" s="71"/>
      <c r="V264" s="71"/>
      <c r="W264" s="71"/>
      <c r="X264" s="71"/>
      <c r="Y264" s="93"/>
      <c r="Z264" s="71"/>
      <c r="AA264" s="71"/>
      <c r="AB264" s="71"/>
      <c r="AC264" s="71"/>
      <c r="AD264" s="93"/>
      <c r="AE264" s="71"/>
      <c r="AF264" s="71"/>
      <c r="AG264" s="71"/>
      <c r="AH264" s="71"/>
      <c r="AI264" s="93"/>
      <c r="AJ264" s="71"/>
      <c r="AK264" s="71"/>
      <c r="AL264" s="71"/>
      <c r="AM264" s="71"/>
      <c r="AN264" s="93"/>
      <c r="AO264" s="71"/>
      <c r="AP264" s="71"/>
      <c r="AQ264" s="71"/>
      <c r="AR264" s="71"/>
      <c r="AS264" s="93"/>
      <c r="AT264" s="71"/>
      <c r="AU264" s="71"/>
      <c r="AV264" s="71"/>
      <c r="AW264" s="71"/>
      <c r="AX264" s="93"/>
      <c r="AY264" s="71"/>
      <c r="AZ264" s="71"/>
      <c r="BA264" s="71"/>
      <c r="BB264" s="71"/>
      <c r="BC264" s="93"/>
      <c r="BD264" s="71"/>
      <c r="BE264" s="71"/>
      <c r="BF264" s="71"/>
      <c r="BG264" s="71"/>
      <c r="BH264" s="93"/>
      <c r="BI264" s="71"/>
      <c r="BJ264" s="71"/>
      <c r="BK264" s="71"/>
      <c r="BL264" s="71"/>
      <c r="BM264" s="93"/>
      <c r="BN264" s="71"/>
      <c r="BO264" s="71"/>
      <c r="BP264" s="71"/>
      <c r="BQ264" s="71"/>
      <c r="BR264" s="93"/>
      <c r="BS264" s="71"/>
      <c r="BT264" s="71"/>
      <c r="BU264" s="71"/>
      <c r="BV264" s="71"/>
      <c r="BW264" s="93"/>
      <c r="BX264" s="71"/>
      <c r="BY264" s="71"/>
      <c r="BZ264" s="71"/>
      <c r="CA264" s="71"/>
      <c r="CB264" s="93"/>
      <c r="CC264" s="71"/>
      <c r="CD264" s="71"/>
      <c r="CE264" s="71"/>
      <c r="CF264" s="71"/>
      <c r="CG264" s="93"/>
      <c r="CH264" s="71"/>
      <c r="CI264" s="71"/>
      <c r="CJ264" s="71"/>
      <c r="CK264" s="71"/>
      <c r="CL264" s="93"/>
      <c r="CM264" s="71"/>
      <c r="CN264" s="71"/>
      <c r="CO264" s="71"/>
      <c r="CP264" s="71"/>
      <c r="CQ264" s="93"/>
      <c r="CR264" s="71"/>
      <c r="CS264" s="71"/>
      <c r="CT264" s="71"/>
      <c r="CU264" s="71"/>
      <c r="CV264" s="93"/>
      <c r="CW264" s="71"/>
      <c r="CX264" s="71"/>
      <c r="CY264" s="71"/>
      <c r="CZ264" s="71"/>
      <c r="DA264" s="93"/>
      <c r="DB264" s="71"/>
      <c r="DC264" s="71"/>
      <c r="DD264" s="71"/>
      <c r="DE264" s="71"/>
      <c r="DF264" s="93"/>
      <c r="DG264" s="71"/>
      <c r="DH264" s="71"/>
      <c r="DI264" s="71"/>
      <c r="DJ264" s="71"/>
      <c r="DK264" s="93"/>
      <c r="DL264" s="71"/>
      <c r="DM264" s="71"/>
      <c r="DN264" s="71"/>
      <c r="DO264" s="71"/>
      <c r="DP264" s="93"/>
      <c r="DQ264" s="71"/>
      <c r="DR264" s="71"/>
      <c r="DS264" s="71"/>
      <c r="DT264" s="71"/>
      <c r="DU264" s="93"/>
      <c r="DV264" s="71"/>
      <c r="DW264" s="71"/>
      <c r="DX264" s="71"/>
      <c r="DY264" s="71"/>
      <c r="DZ264" s="93"/>
      <c r="EA264" s="71"/>
      <c r="EB264" s="71"/>
      <c r="EC264" s="71"/>
      <c r="ED264" s="71"/>
      <c r="EE264" s="93"/>
      <c r="EF264" s="71"/>
      <c r="EG264" s="71"/>
      <c r="EH264" s="71"/>
      <c r="EI264" s="71"/>
      <c r="EJ264" s="93"/>
      <c r="EK264" s="71"/>
      <c r="EL264" s="71"/>
      <c r="EM264" s="71"/>
      <c r="EN264" s="71"/>
      <c r="EO264" s="93"/>
      <c r="EP264" s="71"/>
      <c r="EQ264" s="71"/>
      <c r="ER264" s="71"/>
      <c r="ES264" s="71"/>
      <c r="ET264" s="93"/>
      <c r="EU264" s="71"/>
      <c r="EV264" s="71"/>
      <c r="EW264" s="71"/>
      <c r="EX264" s="71"/>
      <c r="EY264" s="93"/>
      <c r="EZ264" s="71"/>
      <c r="FA264" s="71"/>
      <c r="FB264" s="71"/>
      <c r="FC264" s="71"/>
      <c r="FD264" s="93"/>
      <c r="FE264" s="71"/>
      <c r="FF264" s="71"/>
      <c r="FG264" s="71"/>
      <c r="FH264" s="71"/>
      <c r="FI264" s="93"/>
      <c r="FJ264" s="71"/>
      <c r="FK264" s="71"/>
      <c r="FL264" s="71"/>
      <c r="FM264" s="71"/>
      <c r="FN264" s="93"/>
      <c r="FO264" s="71"/>
      <c r="FP264" s="71"/>
      <c r="FQ264" s="71"/>
      <c r="FR264" s="71"/>
      <c r="FS264" s="93"/>
      <c r="FT264" s="71"/>
      <c r="FU264" s="71"/>
      <c r="FV264" s="71"/>
      <c r="FW264" s="71"/>
      <c r="FX264" s="93"/>
      <c r="FY264" s="71"/>
      <c r="FZ264" s="71"/>
      <c r="GA264" s="71"/>
      <c r="GB264" s="71"/>
      <c r="GC264" s="93"/>
      <c r="GD264" s="71"/>
      <c r="GE264" s="71"/>
      <c r="GF264" s="71"/>
      <c r="GG264" s="71"/>
      <c r="GH264" s="93"/>
      <c r="GI264" s="71"/>
      <c r="GJ264" s="71"/>
      <c r="GK264" s="71"/>
      <c r="GL264" s="71"/>
      <c r="GM264" s="93"/>
      <c r="GN264" s="71"/>
      <c r="GO264" s="71"/>
      <c r="GP264" s="71"/>
      <c r="GQ264" s="71"/>
      <c r="GR264" s="93"/>
      <c r="GS264" s="71"/>
      <c r="GT264" s="71"/>
      <c r="GU264" s="71"/>
      <c r="GV264" s="71"/>
      <c r="GW264" s="93"/>
      <c r="GX264" s="71"/>
      <c r="GY264" s="71"/>
      <c r="GZ264" s="71"/>
      <c r="HA264" s="71"/>
      <c r="HB264" s="93"/>
      <c r="HC264" s="71"/>
      <c r="HD264" s="71"/>
      <c r="HE264" s="71"/>
      <c r="HF264" s="71"/>
      <c r="HG264" s="93"/>
      <c r="HH264" s="71"/>
      <c r="HI264" s="71"/>
      <c r="HJ264" s="71"/>
      <c r="HK264" s="71"/>
      <c r="HL264" s="93"/>
      <c r="HM264" s="71"/>
      <c r="HN264" s="71"/>
      <c r="HO264" s="71"/>
      <c r="HP264" s="71"/>
      <c r="HQ264" s="93"/>
      <c r="HR264" s="71"/>
      <c r="HS264" s="71"/>
      <c r="HT264" s="71"/>
      <c r="HU264" s="71"/>
      <c r="HV264" s="93"/>
      <c r="HW264" s="71"/>
      <c r="HX264" s="71"/>
      <c r="HY264" s="71"/>
      <c r="HZ264" s="71"/>
      <c r="IA264" s="93"/>
      <c r="IB264" s="71"/>
      <c r="IC264" s="71"/>
      <c r="ID264" s="71"/>
      <c r="IE264" s="71"/>
      <c r="IF264" s="93"/>
      <c r="IG264" s="71"/>
      <c r="IH264" s="71"/>
      <c r="II264" s="71"/>
      <c r="IJ264" s="71"/>
      <c r="IK264" s="93"/>
      <c r="IL264" s="71"/>
      <c r="IM264" s="71"/>
      <c r="IN264" s="71"/>
      <c r="IO264" s="71"/>
      <c r="IP264" s="93"/>
      <c r="IQ264" s="71"/>
      <c r="IR264" s="71"/>
      <c r="IS264" s="71"/>
      <c r="IT264" s="71"/>
      <c r="IU264" s="93"/>
      <c r="IV264" s="71"/>
    </row>
    <row r="265" spans="2:256">
      <c r="B265" s="71"/>
      <c r="C265" s="94"/>
      <c r="D265" s="71"/>
      <c r="E265" s="71"/>
      <c r="F265" s="93"/>
      <c r="G265" s="71"/>
      <c r="H265" s="71"/>
      <c r="I265" s="71"/>
      <c r="J265" s="71"/>
      <c r="K265" s="71"/>
      <c r="L265" s="105"/>
      <c r="M265" s="71"/>
      <c r="N265" s="71"/>
      <c r="P265" s="71"/>
      <c r="Q265" s="71"/>
      <c r="R265" s="71"/>
      <c r="S265" s="71"/>
      <c r="T265" s="93"/>
      <c r="U265" s="71"/>
      <c r="V265" s="71"/>
      <c r="W265" s="71"/>
      <c r="X265" s="71"/>
      <c r="Y265" s="93"/>
      <c r="Z265" s="71"/>
      <c r="AA265" s="71"/>
      <c r="AB265" s="71"/>
      <c r="AC265" s="71"/>
      <c r="AD265" s="93"/>
      <c r="AE265" s="71"/>
      <c r="AF265" s="71"/>
      <c r="AG265" s="71"/>
      <c r="AH265" s="71"/>
      <c r="AI265" s="93"/>
      <c r="AJ265" s="71"/>
      <c r="AK265" s="71"/>
      <c r="AL265" s="71"/>
      <c r="AM265" s="71"/>
      <c r="AN265" s="93"/>
      <c r="AO265" s="71"/>
      <c r="AP265" s="71"/>
      <c r="AQ265" s="71"/>
      <c r="AR265" s="71"/>
      <c r="AS265" s="93"/>
      <c r="AT265" s="71"/>
      <c r="AU265" s="71"/>
      <c r="AV265" s="71"/>
      <c r="AW265" s="71"/>
      <c r="AX265" s="93"/>
      <c r="AY265" s="71"/>
      <c r="AZ265" s="71"/>
      <c r="BA265" s="71"/>
      <c r="BB265" s="71"/>
      <c r="BC265" s="93"/>
      <c r="BD265" s="71"/>
      <c r="BE265" s="71"/>
      <c r="BF265" s="71"/>
      <c r="BG265" s="71"/>
      <c r="BH265" s="93"/>
      <c r="BI265" s="71"/>
      <c r="BJ265" s="71"/>
      <c r="BK265" s="71"/>
      <c r="BL265" s="71"/>
      <c r="BM265" s="93"/>
      <c r="BN265" s="71"/>
      <c r="BO265" s="71"/>
      <c r="BP265" s="71"/>
      <c r="BQ265" s="71"/>
      <c r="BR265" s="93"/>
      <c r="BS265" s="71"/>
      <c r="BT265" s="71"/>
      <c r="BU265" s="71"/>
      <c r="BV265" s="71"/>
      <c r="BW265" s="93"/>
      <c r="BX265" s="71"/>
      <c r="BY265" s="71"/>
      <c r="BZ265" s="71"/>
      <c r="CA265" s="71"/>
      <c r="CB265" s="93"/>
      <c r="CC265" s="71"/>
      <c r="CD265" s="71"/>
      <c r="CE265" s="71"/>
      <c r="CF265" s="71"/>
      <c r="CG265" s="93"/>
      <c r="CH265" s="71"/>
      <c r="CI265" s="71"/>
      <c r="CJ265" s="71"/>
      <c r="CK265" s="71"/>
      <c r="CL265" s="93"/>
      <c r="CM265" s="71"/>
      <c r="CN265" s="71"/>
      <c r="CO265" s="71"/>
      <c r="CP265" s="71"/>
      <c r="CQ265" s="93"/>
      <c r="CR265" s="71"/>
      <c r="CS265" s="71"/>
      <c r="CT265" s="71"/>
      <c r="CU265" s="71"/>
      <c r="CV265" s="93"/>
      <c r="CW265" s="71"/>
      <c r="CX265" s="71"/>
      <c r="CY265" s="71"/>
      <c r="CZ265" s="71"/>
      <c r="DA265" s="93"/>
      <c r="DB265" s="71"/>
      <c r="DC265" s="71"/>
      <c r="DD265" s="71"/>
      <c r="DE265" s="71"/>
      <c r="DF265" s="93"/>
      <c r="DG265" s="71"/>
      <c r="DH265" s="71"/>
      <c r="DI265" s="71"/>
      <c r="DJ265" s="71"/>
      <c r="DK265" s="93"/>
      <c r="DL265" s="71"/>
      <c r="DM265" s="71"/>
      <c r="DN265" s="71"/>
      <c r="DO265" s="71"/>
      <c r="DP265" s="93"/>
      <c r="DQ265" s="71"/>
      <c r="DR265" s="71"/>
      <c r="DS265" s="71"/>
      <c r="DT265" s="71"/>
      <c r="DU265" s="93"/>
      <c r="DV265" s="71"/>
      <c r="DW265" s="71"/>
      <c r="DX265" s="71"/>
      <c r="DY265" s="71"/>
      <c r="DZ265" s="93"/>
      <c r="EA265" s="71"/>
      <c r="EB265" s="71"/>
      <c r="EC265" s="71"/>
      <c r="ED265" s="71"/>
      <c r="EE265" s="93"/>
      <c r="EF265" s="71"/>
      <c r="EG265" s="71"/>
      <c r="EH265" s="71"/>
      <c r="EI265" s="71"/>
      <c r="EJ265" s="93"/>
      <c r="EK265" s="71"/>
      <c r="EL265" s="71"/>
      <c r="EM265" s="71"/>
      <c r="EN265" s="71"/>
      <c r="EO265" s="93"/>
      <c r="EP265" s="71"/>
      <c r="EQ265" s="71"/>
      <c r="ER265" s="71"/>
      <c r="ES265" s="71"/>
      <c r="ET265" s="93"/>
      <c r="EU265" s="71"/>
      <c r="EV265" s="71"/>
      <c r="EW265" s="71"/>
      <c r="EX265" s="71"/>
      <c r="EY265" s="93"/>
      <c r="EZ265" s="71"/>
      <c r="FA265" s="71"/>
      <c r="FB265" s="71"/>
      <c r="FC265" s="71"/>
      <c r="FD265" s="93"/>
      <c r="FE265" s="71"/>
      <c r="FF265" s="71"/>
      <c r="FG265" s="71"/>
      <c r="FH265" s="71"/>
      <c r="FI265" s="93"/>
      <c r="FJ265" s="71"/>
      <c r="FK265" s="71"/>
      <c r="FL265" s="71"/>
      <c r="FM265" s="71"/>
      <c r="FN265" s="93"/>
      <c r="FO265" s="71"/>
      <c r="FP265" s="71"/>
      <c r="FQ265" s="71"/>
      <c r="FR265" s="71"/>
      <c r="FS265" s="93"/>
      <c r="FT265" s="71"/>
      <c r="FU265" s="71"/>
      <c r="FV265" s="71"/>
      <c r="FW265" s="71"/>
      <c r="FX265" s="93"/>
      <c r="FY265" s="71"/>
      <c r="FZ265" s="71"/>
      <c r="GA265" s="71"/>
      <c r="GB265" s="71"/>
      <c r="GC265" s="93"/>
      <c r="GD265" s="71"/>
      <c r="GE265" s="71"/>
      <c r="GF265" s="71"/>
      <c r="GG265" s="71"/>
      <c r="GH265" s="93"/>
      <c r="GI265" s="71"/>
      <c r="GJ265" s="71"/>
      <c r="GK265" s="71"/>
      <c r="GL265" s="71"/>
      <c r="GM265" s="93"/>
      <c r="GN265" s="71"/>
      <c r="GO265" s="71"/>
      <c r="GP265" s="71"/>
      <c r="GQ265" s="71"/>
      <c r="GR265" s="93"/>
      <c r="GS265" s="71"/>
      <c r="GT265" s="71"/>
      <c r="GU265" s="71"/>
      <c r="GV265" s="71"/>
      <c r="GW265" s="93"/>
      <c r="GX265" s="71"/>
      <c r="GY265" s="71"/>
      <c r="GZ265" s="71"/>
      <c r="HA265" s="71"/>
      <c r="HB265" s="93"/>
      <c r="HC265" s="71"/>
      <c r="HD265" s="71"/>
      <c r="HE265" s="71"/>
      <c r="HF265" s="71"/>
      <c r="HG265" s="93"/>
      <c r="HH265" s="71"/>
      <c r="HI265" s="71"/>
      <c r="HJ265" s="71"/>
      <c r="HK265" s="71"/>
      <c r="HL265" s="93"/>
      <c r="HM265" s="71"/>
      <c r="HN265" s="71"/>
      <c r="HO265" s="71"/>
      <c r="HP265" s="71"/>
      <c r="HQ265" s="93"/>
      <c r="HR265" s="71"/>
      <c r="HS265" s="71"/>
      <c r="HT265" s="71"/>
      <c r="HU265" s="71"/>
      <c r="HV265" s="93"/>
      <c r="HW265" s="71"/>
      <c r="HX265" s="71"/>
      <c r="HY265" s="71"/>
      <c r="HZ265" s="71"/>
      <c r="IA265" s="93"/>
      <c r="IB265" s="71"/>
      <c r="IC265" s="71"/>
      <c r="ID265" s="71"/>
      <c r="IE265" s="71"/>
      <c r="IF265" s="93"/>
      <c r="IG265" s="71"/>
      <c r="IH265" s="71"/>
      <c r="II265" s="71"/>
      <c r="IJ265" s="71"/>
      <c r="IK265" s="93"/>
      <c r="IL265" s="71"/>
      <c r="IM265" s="71"/>
      <c r="IN265" s="71"/>
      <c r="IO265" s="71"/>
      <c r="IP265" s="93"/>
      <c r="IQ265" s="71"/>
      <c r="IR265" s="71"/>
      <c r="IS265" s="71"/>
      <c r="IT265" s="71"/>
      <c r="IU265" s="93"/>
      <c r="IV265" s="71"/>
    </row>
    <row r="266" spans="2:256">
      <c r="B266" s="71"/>
      <c r="C266" s="94"/>
      <c r="D266" s="71"/>
      <c r="E266" s="71"/>
      <c r="F266" s="93"/>
      <c r="G266" s="71"/>
      <c r="H266" s="71"/>
      <c r="I266" s="71"/>
      <c r="J266" s="71"/>
      <c r="K266" s="71"/>
      <c r="L266" s="105"/>
      <c r="M266" s="71"/>
      <c r="N266" s="71"/>
      <c r="P266" s="71"/>
      <c r="Q266" s="71"/>
      <c r="R266" s="71"/>
      <c r="S266" s="71"/>
      <c r="T266" s="93"/>
      <c r="U266" s="71"/>
      <c r="V266" s="71"/>
      <c r="W266" s="71"/>
      <c r="X266" s="71"/>
      <c r="Y266" s="93"/>
      <c r="Z266" s="71"/>
      <c r="AA266" s="71"/>
      <c r="AB266" s="71"/>
      <c r="AC266" s="71"/>
      <c r="AD266" s="93"/>
      <c r="AE266" s="71"/>
      <c r="AF266" s="71"/>
      <c r="AG266" s="71"/>
      <c r="AH266" s="71"/>
      <c r="AI266" s="93"/>
      <c r="AJ266" s="71"/>
      <c r="AK266" s="71"/>
      <c r="AL266" s="71"/>
      <c r="AM266" s="71"/>
      <c r="AN266" s="93"/>
      <c r="AO266" s="71"/>
      <c r="AP266" s="71"/>
      <c r="AQ266" s="71"/>
      <c r="AR266" s="71"/>
      <c r="AS266" s="93"/>
      <c r="AT266" s="71"/>
      <c r="AU266" s="71"/>
      <c r="AV266" s="71"/>
      <c r="AW266" s="71"/>
      <c r="AX266" s="93"/>
      <c r="AY266" s="71"/>
      <c r="AZ266" s="71"/>
      <c r="BA266" s="71"/>
      <c r="BB266" s="71"/>
      <c r="BC266" s="93"/>
      <c r="BD266" s="71"/>
      <c r="BE266" s="71"/>
      <c r="BF266" s="71"/>
      <c r="BG266" s="71"/>
      <c r="BH266" s="93"/>
      <c r="BI266" s="71"/>
      <c r="BJ266" s="71"/>
      <c r="BK266" s="71"/>
      <c r="BL266" s="71"/>
      <c r="BM266" s="93"/>
      <c r="BN266" s="71"/>
      <c r="BO266" s="71"/>
      <c r="BP266" s="71"/>
      <c r="BQ266" s="71"/>
      <c r="BR266" s="93"/>
      <c r="BS266" s="71"/>
      <c r="BT266" s="71"/>
      <c r="BU266" s="71"/>
      <c r="BV266" s="71"/>
      <c r="BW266" s="93"/>
      <c r="BX266" s="71"/>
      <c r="BY266" s="71"/>
      <c r="BZ266" s="71"/>
      <c r="CA266" s="71"/>
      <c r="CB266" s="93"/>
      <c r="CC266" s="71"/>
      <c r="CD266" s="71"/>
      <c r="CE266" s="71"/>
      <c r="CF266" s="71"/>
      <c r="CG266" s="93"/>
      <c r="CH266" s="71"/>
      <c r="CI266" s="71"/>
      <c r="CJ266" s="71"/>
      <c r="CK266" s="71"/>
      <c r="CL266" s="93"/>
      <c r="CM266" s="71"/>
      <c r="CN266" s="71"/>
      <c r="CO266" s="71"/>
      <c r="CP266" s="71"/>
      <c r="CQ266" s="93"/>
      <c r="CR266" s="71"/>
      <c r="CS266" s="71"/>
      <c r="CT266" s="71"/>
      <c r="CU266" s="71"/>
      <c r="CV266" s="93"/>
      <c r="CW266" s="71"/>
      <c r="CX266" s="71"/>
      <c r="CY266" s="71"/>
      <c r="CZ266" s="71"/>
      <c r="DA266" s="93"/>
      <c r="DB266" s="71"/>
      <c r="DC266" s="71"/>
      <c r="DD266" s="71"/>
      <c r="DE266" s="71"/>
      <c r="DF266" s="93"/>
      <c r="DG266" s="71"/>
      <c r="DH266" s="71"/>
      <c r="DI266" s="71"/>
      <c r="DJ266" s="71"/>
      <c r="DK266" s="93"/>
      <c r="DL266" s="71"/>
      <c r="DM266" s="71"/>
      <c r="DN266" s="71"/>
      <c r="DO266" s="71"/>
      <c r="DP266" s="93"/>
      <c r="DQ266" s="71"/>
      <c r="DR266" s="71"/>
      <c r="DS266" s="71"/>
      <c r="DT266" s="71"/>
      <c r="DU266" s="93"/>
      <c r="DV266" s="71"/>
      <c r="DW266" s="71"/>
      <c r="DX266" s="71"/>
      <c r="DY266" s="71"/>
      <c r="DZ266" s="93"/>
      <c r="EA266" s="71"/>
      <c r="EB266" s="71"/>
      <c r="EC266" s="71"/>
      <c r="ED266" s="71"/>
      <c r="EE266" s="93"/>
      <c r="EF266" s="71"/>
      <c r="EG266" s="71"/>
      <c r="EH266" s="71"/>
      <c r="EI266" s="71"/>
      <c r="EJ266" s="93"/>
      <c r="EK266" s="71"/>
      <c r="EL266" s="71"/>
      <c r="EM266" s="71"/>
      <c r="EN266" s="71"/>
      <c r="EO266" s="93"/>
      <c r="EP266" s="71"/>
      <c r="EQ266" s="71"/>
      <c r="ER266" s="71"/>
      <c r="ES266" s="71"/>
      <c r="ET266" s="93"/>
      <c r="EU266" s="71"/>
      <c r="EV266" s="71"/>
      <c r="EW266" s="71"/>
      <c r="EX266" s="71"/>
      <c r="EY266" s="93"/>
      <c r="EZ266" s="71"/>
      <c r="FA266" s="71"/>
      <c r="FB266" s="71"/>
      <c r="FC266" s="71"/>
      <c r="FD266" s="93"/>
      <c r="FE266" s="71"/>
      <c r="FF266" s="71"/>
      <c r="FG266" s="71"/>
      <c r="FH266" s="71"/>
      <c r="FI266" s="93"/>
      <c r="FJ266" s="71"/>
      <c r="FK266" s="71"/>
      <c r="FL266" s="71"/>
      <c r="FM266" s="71"/>
      <c r="FN266" s="93"/>
      <c r="FO266" s="71"/>
      <c r="FP266" s="71"/>
      <c r="FQ266" s="71"/>
      <c r="FR266" s="71"/>
      <c r="FS266" s="93"/>
      <c r="FT266" s="71"/>
      <c r="FU266" s="71"/>
      <c r="FV266" s="71"/>
      <c r="FW266" s="71"/>
      <c r="FX266" s="93"/>
      <c r="FY266" s="71"/>
      <c r="FZ266" s="71"/>
      <c r="GA266" s="71"/>
      <c r="GB266" s="71"/>
      <c r="GC266" s="93"/>
      <c r="GD266" s="71"/>
      <c r="GE266" s="71"/>
      <c r="GF266" s="71"/>
      <c r="GG266" s="71"/>
      <c r="GH266" s="93"/>
      <c r="GI266" s="71"/>
      <c r="GJ266" s="71"/>
      <c r="GK266" s="71"/>
      <c r="GL266" s="71"/>
      <c r="GM266" s="93"/>
      <c r="GN266" s="71"/>
      <c r="GO266" s="71"/>
      <c r="GP266" s="71"/>
      <c r="GQ266" s="71"/>
      <c r="GR266" s="93"/>
      <c r="GS266" s="71"/>
      <c r="GT266" s="71"/>
      <c r="GU266" s="71"/>
      <c r="GV266" s="71"/>
      <c r="GW266" s="93"/>
      <c r="GX266" s="71"/>
      <c r="GY266" s="71"/>
      <c r="GZ266" s="71"/>
      <c r="HA266" s="71"/>
      <c r="HB266" s="93"/>
      <c r="HC266" s="71"/>
      <c r="HD266" s="71"/>
      <c r="HE266" s="71"/>
      <c r="HF266" s="71"/>
      <c r="HG266" s="93"/>
      <c r="HH266" s="71"/>
      <c r="HI266" s="71"/>
      <c r="HJ266" s="71"/>
      <c r="HK266" s="71"/>
      <c r="HL266" s="93"/>
      <c r="HM266" s="71"/>
      <c r="HN266" s="71"/>
      <c r="HO266" s="71"/>
      <c r="HP266" s="71"/>
      <c r="HQ266" s="93"/>
      <c r="HR266" s="71"/>
      <c r="HS266" s="71"/>
      <c r="HT266" s="71"/>
      <c r="HU266" s="71"/>
      <c r="HV266" s="93"/>
      <c r="HW266" s="71"/>
      <c r="HX266" s="71"/>
      <c r="HY266" s="71"/>
      <c r="HZ266" s="71"/>
      <c r="IA266" s="93"/>
      <c r="IB266" s="71"/>
      <c r="IC266" s="71"/>
      <c r="ID266" s="71"/>
      <c r="IE266" s="71"/>
      <c r="IF266" s="93"/>
      <c r="IG266" s="71"/>
      <c r="IH266" s="71"/>
      <c r="II266" s="71"/>
      <c r="IJ266" s="71"/>
      <c r="IK266" s="93"/>
      <c r="IL266" s="71"/>
      <c r="IM266" s="71"/>
      <c r="IN266" s="71"/>
      <c r="IO266" s="71"/>
      <c r="IP266" s="93"/>
      <c r="IQ266" s="71"/>
      <c r="IR266" s="71"/>
      <c r="IS266" s="71"/>
      <c r="IT266" s="71"/>
      <c r="IU266" s="93"/>
      <c r="IV266" s="71"/>
    </row>
    <row r="267" spans="2:256">
      <c r="B267" s="71"/>
      <c r="C267" s="94"/>
      <c r="D267" s="71"/>
      <c r="E267" s="71"/>
      <c r="F267" s="93"/>
      <c r="G267" s="71"/>
      <c r="H267" s="71"/>
      <c r="I267" s="71"/>
      <c r="J267" s="71"/>
      <c r="K267" s="71"/>
      <c r="L267" s="105"/>
      <c r="M267" s="71"/>
      <c r="N267" s="71"/>
      <c r="P267" s="71"/>
      <c r="Q267" s="71"/>
      <c r="R267" s="71"/>
      <c r="S267" s="71"/>
      <c r="T267" s="93"/>
      <c r="U267" s="71"/>
      <c r="V267" s="71"/>
      <c r="W267" s="71"/>
      <c r="X267" s="71"/>
      <c r="Y267" s="93"/>
      <c r="Z267" s="71"/>
      <c r="AA267" s="71"/>
      <c r="AB267" s="71"/>
      <c r="AC267" s="71"/>
      <c r="AD267" s="93"/>
      <c r="AE267" s="71"/>
      <c r="AF267" s="71"/>
      <c r="AG267" s="71"/>
      <c r="AH267" s="71"/>
      <c r="AI267" s="93"/>
      <c r="AJ267" s="71"/>
      <c r="AK267" s="71"/>
      <c r="AL267" s="71"/>
      <c r="AM267" s="71"/>
      <c r="AN267" s="93"/>
      <c r="AO267" s="71"/>
      <c r="AP267" s="71"/>
      <c r="AQ267" s="71"/>
      <c r="AR267" s="71"/>
      <c r="AS267" s="93"/>
      <c r="AT267" s="71"/>
      <c r="AU267" s="71"/>
      <c r="AV267" s="71"/>
      <c r="AW267" s="71"/>
      <c r="AX267" s="93"/>
      <c r="AY267" s="71"/>
      <c r="AZ267" s="71"/>
      <c r="BA267" s="71"/>
      <c r="BB267" s="71"/>
      <c r="BC267" s="93"/>
      <c r="BD267" s="71"/>
      <c r="BE267" s="71"/>
      <c r="BF267" s="71"/>
      <c r="BG267" s="71"/>
      <c r="BH267" s="93"/>
      <c r="BI267" s="71"/>
      <c r="BJ267" s="71"/>
      <c r="BK267" s="71"/>
      <c r="BL267" s="71"/>
      <c r="BM267" s="93"/>
      <c r="BN267" s="71"/>
      <c r="BO267" s="71"/>
      <c r="BP267" s="71"/>
      <c r="BQ267" s="71"/>
      <c r="BR267" s="93"/>
      <c r="BS267" s="71"/>
      <c r="BT267" s="71"/>
      <c r="BU267" s="71"/>
      <c r="BV267" s="71"/>
      <c r="BW267" s="93"/>
      <c r="BX267" s="71"/>
      <c r="BY267" s="71"/>
      <c r="BZ267" s="71"/>
      <c r="CA267" s="71"/>
      <c r="CB267" s="93"/>
      <c r="CC267" s="71"/>
      <c r="CD267" s="71"/>
      <c r="CE267" s="71"/>
      <c r="CF267" s="71"/>
      <c r="CG267" s="93"/>
      <c r="CH267" s="71"/>
      <c r="CI267" s="71"/>
      <c r="CJ267" s="71"/>
      <c r="CK267" s="71"/>
      <c r="CL267" s="93"/>
      <c r="CM267" s="71"/>
      <c r="CN267" s="71"/>
      <c r="CO267" s="71"/>
      <c r="CP267" s="71"/>
      <c r="CQ267" s="93"/>
      <c r="CR267" s="71"/>
      <c r="CS267" s="71"/>
      <c r="CT267" s="71"/>
      <c r="CU267" s="71"/>
      <c r="CV267" s="93"/>
      <c r="CW267" s="71"/>
      <c r="CX267" s="71"/>
      <c r="CY267" s="71"/>
      <c r="CZ267" s="71"/>
      <c r="DA267" s="93"/>
      <c r="DB267" s="71"/>
      <c r="DC267" s="71"/>
      <c r="DD267" s="71"/>
      <c r="DE267" s="71"/>
      <c r="DF267" s="93"/>
      <c r="DG267" s="71"/>
      <c r="DH267" s="71"/>
      <c r="DI267" s="71"/>
      <c r="DJ267" s="71"/>
      <c r="DK267" s="93"/>
      <c r="DL267" s="71"/>
      <c r="DM267" s="71"/>
      <c r="DN267" s="71"/>
      <c r="DO267" s="71"/>
      <c r="DP267" s="93"/>
      <c r="DQ267" s="71"/>
      <c r="DR267" s="71"/>
      <c r="DS267" s="71"/>
      <c r="DT267" s="71"/>
      <c r="DU267" s="93"/>
      <c r="DV267" s="71"/>
      <c r="DW267" s="71"/>
      <c r="DX267" s="71"/>
      <c r="DY267" s="71"/>
      <c r="DZ267" s="93"/>
      <c r="EA267" s="71"/>
      <c r="EB267" s="71"/>
      <c r="EC267" s="71"/>
      <c r="ED267" s="71"/>
      <c r="EE267" s="93"/>
      <c r="EF267" s="71"/>
      <c r="EG267" s="71"/>
      <c r="EH267" s="71"/>
      <c r="EI267" s="71"/>
      <c r="EJ267" s="93"/>
      <c r="EK267" s="71"/>
      <c r="EL267" s="71"/>
      <c r="EM267" s="71"/>
      <c r="EN267" s="71"/>
      <c r="EO267" s="93"/>
      <c r="EP267" s="71"/>
      <c r="EQ267" s="71"/>
      <c r="ER267" s="71"/>
      <c r="ES267" s="71"/>
      <c r="ET267" s="93"/>
      <c r="EU267" s="71"/>
      <c r="EV267" s="71"/>
      <c r="EW267" s="71"/>
      <c r="EX267" s="71"/>
      <c r="EY267" s="93"/>
      <c r="EZ267" s="71"/>
      <c r="FA267" s="71"/>
      <c r="FB267" s="71"/>
      <c r="FC267" s="71"/>
      <c r="FD267" s="93"/>
      <c r="FE267" s="71"/>
      <c r="FF267" s="71"/>
      <c r="FG267" s="71"/>
      <c r="FH267" s="71"/>
      <c r="FI267" s="93"/>
      <c r="FJ267" s="71"/>
      <c r="FK267" s="71"/>
      <c r="FL267" s="71"/>
      <c r="FM267" s="71"/>
      <c r="FN267" s="93"/>
      <c r="FO267" s="71"/>
      <c r="FP267" s="71"/>
      <c r="FQ267" s="71"/>
      <c r="FR267" s="71"/>
      <c r="FS267" s="93"/>
      <c r="FT267" s="71"/>
      <c r="FU267" s="71"/>
      <c r="FV267" s="71"/>
      <c r="FW267" s="71"/>
      <c r="FX267" s="93"/>
      <c r="FY267" s="71"/>
      <c r="FZ267" s="71"/>
      <c r="GA267" s="71"/>
      <c r="GB267" s="71"/>
      <c r="GC267" s="93"/>
      <c r="GD267" s="71"/>
      <c r="GE267" s="71"/>
      <c r="GF267" s="71"/>
      <c r="GG267" s="71"/>
      <c r="GH267" s="93"/>
      <c r="GI267" s="71"/>
      <c r="GJ267" s="71"/>
      <c r="GK267" s="71"/>
      <c r="GL267" s="71"/>
      <c r="GM267" s="93"/>
      <c r="GN267" s="71"/>
      <c r="GO267" s="71"/>
      <c r="GP267" s="71"/>
      <c r="GQ267" s="71"/>
      <c r="GR267" s="93"/>
      <c r="GS267" s="71"/>
      <c r="GT267" s="71"/>
      <c r="GU267" s="71"/>
      <c r="GV267" s="71"/>
      <c r="GW267" s="93"/>
      <c r="GX267" s="71"/>
      <c r="GY267" s="71"/>
      <c r="GZ267" s="71"/>
      <c r="HA267" s="71"/>
      <c r="HB267" s="93"/>
      <c r="HC267" s="71"/>
      <c r="HD267" s="71"/>
      <c r="HE267" s="71"/>
      <c r="HF267" s="71"/>
      <c r="HG267" s="93"/>
      <c r="HH267" s="71"/>
      <c r="HI267" s="71"/>
      <c r="HJ267" s="71"/>
      <c r="HK267" s="71"/>
      <c r="HL267" s="93"/>
      <c r="HM267" s="71"/>
      <c r="HN267" s="71"/>
      <c r="HO267" s="71"/>
      <c r="HP267" s="71"/>
      <c r="HQ267" s="93"/>
      <c r="HR267" s="71"/>
      <c r="HS267" s="71"/>
      <c r="HT267" s="71"/>
      <c r="HU267" s="71"/>
      <c r="HV267" s="93"/>
      <c r="HW267" s="71"/>
      <c r="HX267" s="71"/>
      <c r="HY267" s="71"/>
      <c r="HZ267" s="71"/>
      <c r="IA267" s="93"/>
      <c r="IB267" s="71"/>
      <c r="IC267" s="71"/>
      <c r="ID267" s="71"/>
      <c r="IE267" s="71"/>
      <c r="IF267" s="93"/>
      <c r="IG267" s="71"/>
      <c r="IH267" s="71"/>
      <c r="II267" s="71"/>
      <c r="IJ267" s="71"/>
      <c r="IK267" s="93"/>
      <c r="IL267" s="71"/>
      <c r="IM267" s="71"/>
      <c r="IN267" s="71"/>
      <c r="IO267" s="71"/>
      <c r="IP267" s="93"/>
      <c r="IQ267" s="71"/>
      <c r="IR267" s="71"/>
      <c r="IS267" s="71"/>
      <c r="IT267" s="71"/>
      <c r="IU267" s="93"/>
      <c r="IV267" s="71"/>
    </row>
    <row r="268" spans="2:256">
      <c r="B268" s="71"/>
      <c r="C268" s="94"/>
      <c r="D268" s="71"/>
      <c r="E268" s="71"/>
      <c r="F268" s="93"/>
      <c r="G268" s="71"/>
      <c r="H268" s="71"/>
      <c r="I268" s="71"/>
      <c r="J268" s="71"/>
      <c r="K268" s="71"/>
      <c r="L268" s="105"/>
      <c r="M268" s="71"/>
      <c r="N268" s="71"/>
      <c r="P268" s="71"/>
      <c r="Q268" s="71"/>
      <c r="R268" s="71"/>
      <c r="S268" s="71"/>
      <c r="T268" s="93"/>
      <c r="U268" s="71"/>
      <c r="V268" s="71"/>
      <c r="W268" s="71"/>
      <c r="X268" s="71"/>
      <c r="Y268" s="93"/>
      <c r="Z268" s="71"/>
      <c r="AA268" s="71"/>
      <c r="AB268" s="71"/>
      <c r="AC268" s="71"/>
      <c r="AD268" s="93"/>
      <c r="AE268" s="71"/>
      <c r="AF268" s="71"/>
      <c r="AG268" s="71"/>
      <c r="AH268" s="71"/>
      <c r="AI268" s="93"/>
      <c r="AJ268" s="71"/>
      <c r="AK268" s="71"/>
      <c r="AL268" s="71"/>
      <c r="AM268" s="71"/>
      <c r="AN268" s="93"/>
      <c r="AO268" s="71"/>
      <c r="AP268" s="71"/>
      <c r="AQ268" s="71"/>
      <c r="AR268" s="71"/>
      <c r="AS268" s="93"/>
      <c r="AT268" s="71"/>
      <c r="AU268" s="71"/>
      <c r="AV268" s="71"/>
      <c r="AW268" s="71"/>
      <c r="AX268" s="93"/>
      <c r="AY268" s="71"/>
      <c r="AZ268" s="71"/>
      <c r="BA268" s="71"/>
      <c r="BB268" s="71"/>
      <c r="BC268" s="93"/>
      <c r="BD268" s="71"/>
      <c r="BE268" s="71"/>
      <c r="BF268" s="71"/>
      <c r="BG268" s="71"/>
      <c r="BH268" s="93"/>
      <c r="BI268" s="71"/>
      <c r="BJ268" s="71"/>
      <c r="BK268" s="71"/>
      <c r="BL268" s="71"/>
      <c r="BM268" s="93"/>
      <c r="BN268" s="71"/>
      <c r="BO268" s="71"/>
      <c r="BP268" s="71"/>
      <c r="BQ268" s="71"/>
      <c r="BR268" s="93"/>
      <c r="BS268" s="71"/>
      <c r="BT268" s="71"/>
      <c r="BU268" s="71"/>
      <c r="BV268" s="71"/>
      <c r="BW268" s="93"/>
      <c r="BX268" s="71"/>
      <c r="BY268" s="71"/>
      <c r="BZ268" s="71"/>
      <c r="CA268" s="71"/>
      <c r="CB268" s="93"/>
      <c r="CC268" s="71"/>
      <c r="CD268" s="71"/>
      <c r="CE268" s="71"/>
      <c r="CF268" s="71"/>
      <c r="CG268" s="93"/>
      <c r="CH268" s="71"/>
      <c r="CI268" s="71"/>
      <c r="CJ268" s="71"/>
      <c r="CK268" s="71"/>
      <c r="CL268" s="93"/>
      <c r="CM268" s="71"/>
      <c r="CN268" s="71"/>
      <c r="CO268" s="71"/>
      <c r="CP268" s="71"/>
      <c r="CQ268" s="93"/>
      <c r="CR268" s="71"/>
      <c r="CS268" s="71"/>
      <c r="CT268" s="71"/>
      <c r="CU268" s="71"/>
      <c r="CV268" s="93"/>
      <c r="CW268" s="71"/>
      <c r="CX268" s="71"/>
      <c r="CY268" s="71"/>
      <c r="CZ268" s="71"/>
      <c r="DA268" s="93"/>
      <c r="DB268" s="71"/>
      <c r="DC268" s="71"/>
      <c r="DD268" s="71"/>
      <c r="DE268" s="71"/>
      <c r="DF268" s="93"/>
      <c r="DG268" s="71"/>
      <c r="DH268" s="71"/>
      <c r="DI268" s="71"/>
      <c r="DJ268" s="71"/>
      <c r="DK268" s="93"/>
      <c r="DL268" s="71"/>
      <c r="DM268" s="71"/>
      <c r="DN268" s="71"/>
      <c r="DO268" s="71"/>
      <c r="DP268" s="93"/>
      <c r="DQ268" s="71"/>
      <c r="DR268" s="71"/>
      <c r="DS268" s="71"/>
      <c r="DT268" s="71"/>
      <c r="DU268" s="93"/>
      <c r="DV268" s="71"/>
      <c r="DW268" s="71"/>
      <c r="DX268" s="71"/>
      <c r="DY268" s="71"/>
      <c r="DZ268" s="93"/>
      <c r="EA268" s="71"/>
      <c r="EB268" s="71"/>
      <c r="EC268" s="71"/>
      <c r="ED268" s="71"/>
      <c r="EE268" s="93"/>
      <c r="EF268" s="71"/>
      <c r="EG268" s="71"/>
      <c r="EH268" s="71"/>
      <c r="EI268" s="71"/>
      <c r="EJ268" s="93"/>
      <c r="EK268" s="71"/>
      <c r="EL268" s="71"/>
      <c r="EM268" s="71"/>
      <c r="EN268" s="71"/>
      <c r="EO268" s="93"/>
      <c r="EP268" s="71"/>
      <c r="EQ268" s="71"/>
      <c r="ER268" s="71"/>
      <c r="ES268" s="71"/>
      <c r="ET268" s="93"/>
      <c r="EU268" s="71"/>
      <c r="EV268" s="71"/>
      <c r="EW268" s="71"/>
      <c r="EX268" s="71"/>
      <c r="EY268" s="93"/>
      <c r="EZ268" s="71"/>
      <c r="FA268" s="71"/>
      <c r="FB268" s="71"/>
      <c r="FC268" s="71"/>
      <c r="FD268" s="93"/>
      <c r="FE268" s="71"/>
      <c r="FF268" s="71"/>
      <c r="FG268" s="71"/>
      <c r="FH268" s="71"/>
      <c r="FI268" s="93"/>
      <c r="FJ268" s="71"/>
      <c r="FK268" s="71"/>
      <c r="FL268" s="71"/>
      <c r="FM268" s="71"/>
      <c r="FN268" s="93"/>
      <c r="FO268" s="71"/>
      <c r="FP268" s="71"/>
      <c r="FQ268" s="71"/>
      <c r="FR268" s="71"/>
      <c r="FS268" s="93"/>
      <c r="FT268" s="71"/>
      <c r="FU268" s="71"/>
      <c r="FV268" s="71"/>
      <c r="FW268" s="71"/>
      <c r="FX268" s="93"/>
      <c r="FY268" s="71"/>
      <c r="FZ268" s="71"/>
      <c r="GA268" s="71"/>
      <c r="GB268" s="71"/>
      <c r="GC268" s="93"/>
      <c r="GD268" s="71"/>
      <c r="GE268" s="71"/>
      <c r="GF268" s="71"/>
      <c r="GG268" s="71"/>
      <c r="GH268" s="93"/>
      <c r="GI268" s="71"/>
      <c r="GJ268" s="71"/>
      <c r="GK268" s="71"/>
      <c r="GL268" s="71"/>
      <c r="GM268" s="93"/>
      <c r="GN268" s="71"/>
      <c r="GO268" s="71"/>
      <c r="GP268" s="71"/>
      <c r="GQ268" s="71"/>
      <c r="GR268" s="93"/>
      <c r="GS268" s="71"/>
      <c r="GT268" s="71"/>
      <c r="GU268" s="71"/>
      <c r="GV268" s="71"/>
      <c r="GW268" s="93"/>
      <c r="GX268" s="71"/>
      <c r="GY268" s="71"/>
      <c r="GZ268" s="71"/>
      <c r="HA268" s="71"/>
      <c r="HB268" s="93"/>
      <c r="HC268" s="71"/>
      <c r="HD268" s="71"/>
      <c r="HE268" s="71"/>
      <c r="HF268" s="71"/>
      <c r="HG268" s="93"/>
      <c r="HH268" s="71"/>
      <c r="HI268" s="71"/>
      <c r="HJ268" s="71"/>
      <c r="HK268" s="71"/>
      <c r="HL268" s="93"/>
      <c r="HM268" s="71"/>
      <c r="HN268" s="71"/>
      <c r="HO268" s="71"/>
      <c r="HP268" s="71"/>
      <c r="HQ268" s="93"/>
      <c r="HR268" s="71"/>
      <c r="HS268" s="71"/>
      <c r="HT268" s="71"/>
      <c r="HU268" s="71"/>
      <c r="HV268" s="93"/>
      <c r="HW268" s="71"/>
      <c r="HX268" s="71"/>
      <c r="HY268" s="71"/>
      <c r="HZ268" s="71"/>
      <c r="IA268" s="93"/>
      <c r="IB268" s="71"/>
      <c r="IC268" s="71"/>
      <c r="ID268" s="71"/>
      <c r="IE268" s="71"/>
      <c r="IF268" s="93"/>
      <c r="IG268" s="71"/>
      <c r="IH268" s="71"/>
      <c r="II268" s="71"/>
      <c r="IJ268" s="71"/>
      <c r="IK268" s="93"/>
      <c r="IL268" s="71"/>
      <c r="IM268" s="71"/>
      <c r="IN268" s="71"/>
      <c r="IO268" s="71"/>
      <c r="IP268" s="93"/>
      <c r="IQ268" s="71"/>
      <c r="IR268" s="71"/>
      <c r="IS268" s="71"/>
      <c r="IT268" s="71"/>
      <c r="IU268" s="93"/>
      <c r="IV268" s="71"/>
    </row>
    <row r="269" spans="2:256">
      <c r="B269" s="71"/>
      <c r="C269" s="94"/>
      <c r="D269" s="71"/>
      <c r="E269" s="71"/>
      <c r="F269" s="93"/>
      <c r="G269" s="71"/>
      <c r="H269" s="71"/>
      <c r="I269" s="71"/>
      <c r="J269" s="71"/>
      <c r="K269" s="71"/>
      <c r="L269" s="105"/>
      <c r="M269" s="71"/>
      <c r="N269" s="71"/>
      <c r="P269" s="71"/>
      <c r="Q269" s="71"/>
      <c r="R269" s="71"/>
      <c r="S269" s="71"/>
      <c r="T269" s="93"/>
      <c r="U269" s="71"/>
      <c r="V269" s="71"/>
      <c r="W269" s="71"/>
      <c r="X269" s="71"/>
      <c r="Y269" s="93"/>
      <c r="Z269" s="71"/>
      <c r="AA269" s="71"/>
      <c r="AB269" s="71"/>
      <c r="AC269" s="71"/>
      <c r="AD269" s="93"/>
      <c r="AE269" s="71"/>
      <c r="AF269" s="71"/>
      <c r="AG269" s="71"/>
      <c r="AH269" s="71"/>
      <c r="AI269" s="93"/>
      <c r="AJ269" s="71"/>
      <c r="AK269" s="71"/>
      <c r="AL269" s="71"/>
      <c r="AM269" s="71"/>
      <c r="AN269" s="93"/>
      <c r="AO269" s="71"/>
      <c r="AP269" s="71"/>
      <c r="AQ269" s="71"/>
      <c r="AR269" s="71"/>
      <c r="AS269" s="93"/>
      <c r="AT269" s="71"/>
      <c r="AU269" s="71"/>
      <c r="AV269" s="71"/>
      <c r="AW269" s="71"/>
      <c r="AX269" s="93"/>
      <c r="AY269" s="71"/>
      <c r="AZ269" s="71"/>
      <c r="BA269" s="71"/>
      <c r="BB269" s="71"/>
      <c r="BC269" s="93"/>
      <c r="BD269" s="71"/>
      <c r="BE269" s="71"/>
      <c r="BF269" s="71"/>
      <c r="BG269" s="71"/>
      <c r="BH269" s="93"/>
      <c r="BI269" s="71"/>
      <c r="BJ269" s="71"/>
      <c r="BK269" s="71"/>
      <c r="BL269" s="71"/>
      <c r="BM269" s="93"/>
      <c r="BN269" s="71"/>
      <c r="BO269" s="71"/>
      <c r="BP269" s="71"/>
      <c r="BQ269" s="71"/>
      <c r="BR269" s="93"/>
      <c r="BS269" s="71"/>
      <c r="BT269" s="71"/>
      <c r="BU269" s="71"/>
      <c r="BV269" s="71"/>
      <c r="BW269" s="93"/>
      <c r="BX269" s="71"/>
      <c r="BY269" s="71"/>
      <c r="BZ269" s="71"/>
      <c r="CA269" s="71"/>
      <c r="CB269" s="93"/>
      <c r="CC269" s="71"/>
      <c r="CD269" s="71"/>
      <c r="CE269" s="71"/>
      <c r="CF269" s="71"/>
      <c r="CG269" s="93"/>
      <c r="CH269" s="71"/>
      <c r="CI269" s="71"/>
      <c r="CJ269" s="71"/>
      <c r="CK269" s="71"/>
      <c r="CL269" s="93"/>
      <c r="CM269" s="71"/>
      <c r="CN269" s="71"/>
      <c r="CO269" s="71"/>
      <c r="CP269" s="71"/>
      <c r="CQ269" s="93"/>
      <c r="CR269" s="71"/>
      <c r="CS269" s="71"/>
      <c r="CT269" s="71"/>
      <c r="CU269" s="71"/>
      <c r="CV269" s="93"/>
      <c r="CW269" s="71"/>
      <c r="CX269" s="71"/>
      <c r="CY269" s="71"/>
      <c r="CZ269" s="71"/>
      <c r="DA269" s="93"/>
      <c r="DB269" s="71"/>
      <c r="DC269" s="71"/>
      <c r="DD269" s="71"/>
      <c r="DE269" s="71"/>
      <c r="DF269" s="93"/>
      <c r="DG269" s="71"/>
      <c r="DH269" s="71"/>
      <c r="DI269" s="71"/>
      <c r="DJ269" s="71"/>
      <c r="DK269" s="93"/>
      <c r="DL269" s="71"/>
      <c r="DM269" s="71"/>
      <c r="DN269" s="71"/>
      <c r="DO269" s="71"/>
      <c r="DP269" s="93"/>
      <c r="DQ269" s="71"/>
      <c r="DR269" s="71"/>
      <c r="DS269" s="71"/>
      <c r="DT269" s="71"/>
      <c r="DU269" s="93"/>
      <c r="DV269" s="71"/>
      <c r="DW269" s="71"/>
      <c r="DX269" s="71"/>
      <c r="DY269" s="71"/>
      <c r="DZ269" s="93"/>
      <c r="EA269" s="71"/>
      <c r="EB269" s="71"/>
      <c r="EC269" s="71"/>
      <c r="ED269" s="71"/>
      <c r="EE269" s="93"/>
      <c r="EF269" s="71"/>
      <c r="EG269" s="71"/>
      <c r="EH269" s="71"/>
      <c r="EI269" s="71"/>
      <c r="EJ269" s="93"/>
      <c r="EK269" s="71"/>
      <c r="EL269" s="71"/>
      <c r="EM269" s="71"/>
      <c r="EN269" s="71"/>
      <c r="EO269" s="93"/>
      <c r="EP269" s="71"/>
      <c r="EQ269" s="71"/>
      <c r="ER269" s="71"/>
      <c r="ES269" s="71"/>
      <c r="ET269" s="93"/>
      <c r="EU269" s="71"/>
      <c r="EV269" s="71"/>
      <c r="EW269" s="71"/>
      <c r="EX269" s="71"/>
      <c r="EY269" s="93"/>
      <c r="EZ269" s="71"/>
      <c r="FA269" s="71"/>
      <c r="FB269" s="71"/>
      <c r="FC269" s="71"/>
      <c r="FD269" s="93"/>
      <c r="FE269" s="71"/>
      <c r="FF269" s="71"/>
      <c r="FG269" s="71"/>
      <c r="FH269" s="71"/>
      <c r="FI269" s="93"/>
      <c r="FJ269" s="71"/>
      <c r="FK269" s="71"/>
      <c r="FL269" s="71"/>
      <c r="FM269" s="71"/>
      <c r="FN269" s="93"/>
      <c r="FO269" s="71"/>
      <c r="FP269" s="71"/>
      <c r="FQ269" s="71"/>
      <c r="FR269" s="71"/>
      <c r="FS269" s="93"/>
      <c r="FT269" s="71"/>
      <c r="FU269" s="71"/>
      <c r="FV269" s="71"/>
      <c r="FW269" s="71"/>
      <c r="FX269" s="93"/>
      <c r="FY269" s="71"/>
      <c r="FZ269" s="71"/>
      <c r="GA269" s="71"/>
      <c r="GB269" s="71"/>
      <c r="GC269" s="93"/>
      <c r="GD269" s="71"/>
      <c r="GE269" s="71"/>
      <c r="GF269" s="71"/>
      <c r="GG269" s="71"/>
      <c r="GH269" s="93"/>
      <c r="GI269" s="71"/>
      <c r="GJ269" s="71"/>
      <c r="GK269" s="71"/>
      <c r="GL269" s="71"/>
      <c r="GM269" s="93"/>
      <c r="GN269" s="71"/>
      <c r="GO269" s="71"/>
      <c r="GP269" s="71"/>
      <c r="GQ269" s="71"/>
      <c r="GR269" s="93"/>
      <c r="GS269" s="71"/>
      <c r="GT269" s="71"/>
      <c r="GU269" s="71"/>
      <c r="GV269" s="71"/>
      <c r="GW269" s="93"/>
      <c r="GX269" s="71"/>
      <c r="GY269" s="71"/>
      <c r="GZ269" s="71"/>
      <c r="HA269" s="71"/>
      <c r="HB269" s="93"/>
      <c r="HC269" s="71"/>
      <c r="HD269" s="71"/>
      <c r="HE269" s="71"/>
      <c r="HF269" s="71"/>
      <c r="HG269" s="93"/>
      <c r="HH269" s="71"/>
      <c r="HI269" s="71"/>
      <c r="HJ269" s="71"/>
      <c r="HK269" s="71"/>
      <c r="HL269" s="93"/>
      <c r="HM269" s="71"/>
      <c r="HN269" s="71"/>
      <c r="HO269" s="71"/>
      <c r="HP269" s="71"/>
      <c r="HQ269" s="93"/>
      <c r="HR269" s="71"/>
      <c r="HS269" s="71"/>
      <c r="HT269" s="71"/>
      <c r="HU269" s="71"/>
      <c r="HV269" s="93"/>
      <c r="HW269" s="71"/>
      <c r="HX269" s="71"/>
      <c r="HY269" s="71"/>
      <c r="HZ269" s="71"/>
      <c r="IA269" s="93"/>
      <c r="IB269" s="71"/>
      <c r="IC269" s="71"/>
      <c r="ID269" s="71"/>
      <c r="IE269" s="71"/>
      <c r="IF269" s="93"/>
      <c r="IG269" s="71"/>
      <c r="IH269" s="71"/>
      <c r="II269" s="71"/>
      <c r="IJ269" s="71"/>
      <c r="IK269" s="93"/>
      <c r="IL269" s="71"/>
      <c r="IM269" s="71"/>
      <c r="IN269" s="71"/>
      <c r="IO269" s="71"/>
      <c r="IP269" s="93"/>
      <c r="IQ269" s="71"/>
      <c r="IR269" s="71"/>
      <c r="IS269" s="71"/>
      <c r="IT269" s="71"/>
      <c r="IU269" s="93"/>
      <c r="IV269" s="71"/>
    </row>
    <row r="270" spans="2:256">
      <c r="B270" s="71"/>
      <c r="C270" s="94"/>
      <c r="D270" s="71"/>
      <c r="E270" s="71"/>
      <c r="F270" s="93"/>
      <c r="G270" s="71"/>
      <c r="H270" s="71"/>
      <c r="I270" s="71"/>
      <c r="J270" s="71"/>
      <c r="K270" s="71"/>
      <c r="L270" s="105"/>
      <c r="M270" s="71"/>
      <c r="N270" s="71"/>
      <c r="P270" s="71"/>
      <c r="Q270" s="71"/>
      <c r="R270" s="71"/>
      <c r="S270" s="71"/>
      <c r="T270" s="93"/>
      <c r="U270" s="71"/>
      <c r="V270" s="71"/>
      <c r="W270" s="71"/>
      <c r="X270" s="71"/>
      <c r="Y270" s="93"/>
      <c r="Z270" s="71"/>
      <c r="AA270" s="71"/>
      <c r="AB270" s="71"/>
      <c r="AC270" s="71"/>
      <c r="AD270" s="93"/>
      <c r="AE270" s="71"/>
      <c r="AF270" s="71"/>
      <c r="AG270" s="71"/>
      <c r="AH270" s="71"/>
      <c r="AI270" s="93"/>
      <c r="AJ270" s="71"/>
      <c r="AK270" s="71"/>
      <c r="AL270" s="71"/>
      <c r="AM270" s="71"/>
      <c r="AN270" s="93"/>
      <c r="AO270" s="71"/>
      <c r="AP270" s="71"/>
      <c r="AQ270" s="71"/>
      <c r="AR270" s="71"/>
      <c r="AS270" s="93"/>
      <c r="AT270" s="71"/>
      <c r="AU270" s="71"/>
      <c r="AV270" s="71"/>
      <c r="AW270" s="71"/>
      <c r="AX270" s="93"/>
      <c r="AY270" s="71"/>
      <c r="AZ270" s="71"/>
      <c r="BA270" s="71"/>
      <c r="BB270" s="71"/>
      <c r="BC270" s="93"/>
      <c r="BD270" s="71"/>
      <c r="BE270" s="71"/>
      <c r="BF270" s="71"/>
      <c r="BG270" s="71"/>
      <c r="BH270" s="93"/>
      <c r="BI270" s="71"/>
      <c r="BJ270" s="71"/>
      <c r="BK270" s="71"/>
      <c r="BL270" s="71"/>
      <c r="BM270" s="93"/>
      <c r="BN270" s="71"/>
      <c r="BO270" s="71"/>
      <c r="BP270" s="71"/>
      <c r="BQ270" s="71"/>
      <c r="BR270" s="93"/>
      <c r="BS270" s="71"/>
      <c r="BT270" s="71"/>
      <c r="BU270" s="71"/>
      <c r="BV270" s="71"/>
      <c r="BW270" s="93"/>
      <c r="BX270" s="71"/>
      <c r="BY270" s="71"/>
      <c r="BZ270" s="71"/>
      <c r="CA270" s="71"/>
      <c r="CB270" s="93"/>
      <c r="CC270" s="71"/>
      <c r="CD270" s="71"/>
      <c r="CE270" s="71"/>
      <c r="CF270" s="71"/>
      <c r="CG270" s="93"/>
      <c r="CH270" s="71"/>
      <c r="CI270" s="71"/>
      <c r="CJ270" s="71"/>
      <c r="CK270" s="71"/>
      <c r="CL270" s="93"/>
      <c r="CM270" s="71"/>
      <c r="CN270" s="71"/>
      <c r="CO270" s="71"/>
      <c r="CP270" s="71"/>
      <c r="CQ270" s="93"/>
      <c r="CR270" s="71"/>
      <c r="CS270" s="71"/>
      <c r="CT270" s="71"/>
      <c r="CU270" s="71"/>
      <c r="CV270" s="93"/>
      <c r="CW270" s="71"/>
      <c r="CX270" s="71"/>
      <c r="CY270" s="71"/>
      <c r="CZ270" s="71"/>
      <c r="DA270" s="93"/>
      <c r="DB270" s="71"/>
      <c r="DC270" s="71"/>
      <c r="DD270" s="71"/>
      <c r="DE270" s="71"/>
      <c r="DF270" s="93"/>
      <c r="DG270" s="71"/>
      <c r="DH270" s="71"/>
      <c r="DI270" s="71"/>
      <c r="DJ270" s="71"/>
      <c r="DK270" s="93"/>
      <c r="DL270" s="71"/>
      <c r="DM270" s="71"/>
      <c r="DN270" s="71"/>
      <c r="DO270" s="71"/>
      <c r="DP270" s="93"/>
      <c r="DQ270" s="71"/>
      <c r="DR270" s="71"/>
      <c r="DS270" s="71"/>
      <c r="DT270" s="71"/>
      <c r="DU270" s="93"/>
      <c r="DV270" s="71"/>
      <c r="DW270" s="71"/>
      <c r="DX270" s="71"/>
      <c r="DY270" s="71"/>
      <c r="DZ270" s="93"/>
      <c r="EA270" s="71"/>
      <c r="EB270" s="71"/>
      <c r="EC270" s="71"/>
      <c r="ED270" s="71"/>
      <c r="EE270" s="93"/>
      <c r="EF270" s="71"/>
      <c r="EG270" s="71"/>
      <c r="EH270" s="71"/>
      <c r="EI270" s="71"/>
      <c r="EJ270" s="93"/>
      <c r="EK270" s="71"/>
      <c r="EL270" s="71"/>
      <c r="EM270" s="71"/>
      <c r="EN270" s="71"/>
      <c r="EO270" s="93"/>
      <c r="EP270" s="71"/>
      <c r="EQ270" s="71"/>
      <c r="ER270" s="71"/>
      <c r="ES270" s="71"/>
      <c r="ET270" s="93"/>
      <c r="EU270" s="71"/>
      <c r="EV270" s="71"/>
      <c r="EW270" s="71"/>
      <c r="EX270" s="71"/>
      <c r="EY270" s="93"/>
      <c r="EZ270" s="71"/>
      <c r="FA270" s="71"/>
      <c r="FB270" s="71"/>
      <c r="FC270" s="71"/>
      <c r="FD270" s="93"/>
      <c r="FE270" s="71"/>
      <c r="FF270" s="71"/>
      <c r="FG270" s="71"/>
      <c r="FH270" s="71"/>
      <c r="FI270" s="93"/>
      <c r="FJ270" s="71"/>
      <c r="FK270" s="71"/>
      <c r="FL270" s="71"/>
      <c r="FM270" s="71"/>
      <c r="FN270" s="93"/>
      <c r="FO270" s="71"/>
      <c r="FP270" s="71"/>
      <c r="FQ270" s="71"/>
      <c r="FR270" s="71"/>
      <c r="FS270" s="93"/>
      <c r="FT270" s="71"/>
      <c r="FU270" s="71"/>
      <c r="FV270" s="71"/>
      <c r="FW270" s="71"/>
      <c r="FX270" s="93"/>
      <c r="FY270" s="71"/>
      <c r="FZ270" s="71"/>
      <c r="GA270" s="71"/>
      <c r="GB270" s="71"/>
      <c r="GC270" s="93"/>
      <c r="GD270" s="71"/>
      <c r="GE270" s="71"/>
      <c r="GF270" s="71"/>
      <c r="GG270" s="71"/>
      <c r="GH270" s="93"/>
      <c r="GI270" s="71"/>
      <c r="GJ270" s="71"/>
      <c r="GK270" s="71"/>
      <c r="GL270" s="71"/>
      <c r="GM270" s="93"/>
      <c r="GN270" s="71"/>
      <c r="GO270" s="71"/>
      <c r="GP270" s="71"/>
      <c r="GQ270" s="71"/>
      <c r="GR270" s="93"/>
      <c r="GS270" s="71"/>
      <c r="GT270" s="71"/>
      <c r="GU270" s="71"/>
      <c r="GV270" s="71"/>
      <c r="GW270" s="93"/>
      <c r="GX270" s="71"/>
      <c r="GY270" s="71"/>
      <c r="GZ270" s="71"/>
      <c r="HA270" s="71"/>
      <c r="HB270" s="93"/>
      <c r="HC270" s="71"/>
      <c r="HD270" s="71"/>
      <c r="HE270" s="71"/>
      <c r="HF270" s="71"/>
      <c r="HG270" s="93"/>
      <c r="HH270" s="71"/>
      <c r="HI270" s="71"/>
      <c r="HJ270" s="71"/>
      <c r="HK270" s="71"/>
      <c r="HL270" s="93"/>
      <c r="HM270" s="71"/>
      <c r="HN270" s="71"/>
      <c r="HO270" s="71"/>
      <c r="HP270" s="71"/>
      <c r="HQ270" s="93"/>
      <c r="HR270" s="71"/>
      <c r="HS270" s="71"/>
      <c r="HT270" s="71"/>
      <c r="HU270" s="71"/>
      <c r="HV270" s="93"/>
      <c r="HW270" s="71"/>
      <c r="HX270" s="71"/>
      <c r="HY270" s="71"/>
      <c r="HZ270" s="71"/>
      <c r="IA270" s="93"/>
      <c r="IB270" s="71"/>
      <c r="IC270" s="71"/>
      <c r="ID270" s="71"/>
      <c r="IE270" s="71"/>
      <c r="IF270" s="93"/>
      <c r="IG270" s="71"/>
      <c r="IH270" s="71"/>
      <c r="II270" s="71"/>
      <c r="IJ270" s="71"/>
      <c r="IK270" s="93"/>
      <c r="IL270" s="71"/>
      <c r="IM270" s="71"/>
      <c r="IN270" s="71"/>
      <c r="IO270" s="71"/>
      <c r="IP270" s="93"/>
      <c r="IQ270" s="71"/>
      <c r="IR270" s="71"/>
      <c r="IS270" s="71"/>
      <c r="IT270" s="71"/>
      <c r="IU270" s="93"/>
      <c r="IV270" s="71"/>
    </row>
    <row r="271" spans="2:256">
      <c r="B271" s="71"/>
      <c r="C271" s="94"/>
      <c r="D271" s="71"/>
      <c r="E271" s="71"/>
      <c r="F271" s="93"/>
      <c r="G271" s="71"/>
      <c r="H271" s="71"/>
      <c r="I271" s="71"/>
      <c r="J271" s="71"/>
      <c r="K271" s="71"/>
      <c r="L271" s="105"/>
      <c r="M271" s="71"/>
      <c r="N271" s="71"/>
      <c r="P271" s="71"/>
      <c r="Q271" s="71"/>
      <c r="R271" s="71"/>
      <c r="S271" s="71"/>
      <c r="T271" s="93"/>
      <c r="U271" s="71"/>
      <c r="V271" s="71"/>
      <c r="W271" s="71"/>
      <c r="X271" s="71"/>
      <c r="Y271" s="93"/>
      <c r="Z271" s="71"/>
      <c r="AA271" s="71"/>
      <c r="AB271" s="71"/>
      <c r="AC271" s="71"/>
      <c r="AD271" s="93"/>
      <c r="AE271" s="71"/>
      <c r="AF271" s="71"/>
      <c r="AG271" s="71"/>
      <c r="AH271" s="71"/>
      <c r="AI271" s="93"/>
      <c r="AJ271" s="71"/>
      <c r="AK271" s="71"/>
      <c r="AL271" s="71"/>
      <c r="AM271" s="71"/>
      <c r="AN271" s="93"/>
      <c r="AO271" s="71"/>
      <c r="AP271" s="71"/>
      <c r="AQ271" s="71"/>
      <c r="AR271" s="71"/>
      <c r="AS271" s="93"/>
      <c r="AT271" s="71"/>
      <c r="AU271" s="71"/>
      <c r="AV271" s="71"/>
      <c r="AW271" s="71"/>
      <c r="AX271" s="93"/>
      <c r="AY271" s="71"/>
      <c r="AZ271" s="71"/>
      <c r="BA271" s="71"/>
      <c r="BB271" s="71"/>
      <c r="BC271" s="93"/>
      <c r="BD271" s="71"/>
      <c r="BE271" s="71"/>
      <c r="BF271" s="71"/>
      <c r="BG271" s="71"/>
      <c r="BH271" s="93"/>
      <c r="BI271" s="71"/>
      <c r="BJ271" s="71"/>
      <c r="BK271" s="71"/>
      <c r="BL271" s="71"/>
      <c r="BM271" s="93"/>
      <c r="BN271" s="71"/>
      <c r="BO271" s="71"/>
      <c r="BP271" s="71"/>
      <c r="BQ271" s="71"/>
      <c r="BR271" s="93"/>
      <c r="BS271" s="71"/>
      <c r="BT271" s="71"/>
      <c r="BU271" s="71"/>
      <c r="BV271" s="71"/>
      <c r="BW271" s="93"/>
      <c r="BX271" s="71"/>
      <c r="BY271" s="71"/>
      <c r="BZ271" s="71"/>
      <c r="CA271" s="71"/>
      <c r="CB271" s="93"/>
      <c r="CC271" s="71"/>
      <c r="CD271" s="71"/>
      <c r="CE271" s="71"/>
      <c r="CF271" s="71"/>
      <c r="CG271" s="93"/>
      <c r="CH271" s="71"/>
      <c r="CI271" s="71"/>
      <c r="CJ271" s="71"/>
      <c r="CK271" s="71"/>
      <c r="CL271" s="93"/>
      <c r="CM271" s="71"/>
      <c r="CN271" s="71"/>
      <c r="CO271" s="71"/>
      <c r="CP271" s="71"/>
      <c r="CQ271" s="93"/>
      <c r="CR271" s="71"/>
      <c r="CS271" s="71"/>
      <c r="CT271" s="71"/>
      <c r="CU271" s="71"/>
      <c r="CV271" s="93"/>
      <c r="CW271" s="71"/>
      <c r="CX271" s="71"/>
      <c r="CY271" s="71"/>
      <c r="CZ271" s="71"/>
      <c r="DA271" s="93"/>
      <c r="DB271" s="71"/>
      <c r="DC271" s="71"/>
      <c r="DD271" s="71"/>
      <c r="DE271" s="71"/>
      <c r="DF271" s="93"/>
      <c r="DG271" s="71"/>
      <c r="DH271" s="71"/>
      <c r="DI271" s="71"/>
      <c r="DJ271" s="71"/>
      <c r="DK271" s="93"/>
      <c r="DL271" s="71"/>
      <c r="DM271" s="71"/>
      <c r="DN271" s="71"/>
      <c r="DO271" s="71"/>
      <c r="DP271" s="93"/>
      <c r="DQ271" s="71"/>
      <c r="DR271" s="71"/>
      <c r="DS271" s="71"/>
      <c r="DT271" s="71"/>
      <c r="DU271" s="93"/>
      <c r="DV271" s="71"/>
      <c r="DW271" s="71"/>
      <c r="DX271" s="71"/>
      <c r="DY271" s="71"/>
      <c r="DZ271" s="93"/>
      <c r="EA271" s="71"/>
      <c r="EB271" s="71"/>
      <c r="EC271" s="71"/>
      <c r="ED271" s="71"/>
      <c r="EE271" s="93"/>
      <c r="EF271" s="71"/>
      <c r="EG271" s="71"/>
      <c r="EH271" s="71"/>
      <c r="EI271" s="71"/>
      <c r="EJ271" s="93"/>
      <c r="EK271" s="71"/>
      <c r="EL271" s="71"/>
      <c r="EM271" s="71"/>
      <c r="EN271" s="71"/>
      <c r="EO271" s="93"/>
      <c r="EP271" s="71"/>
      <c r="EQ271" s="71"/>
      <c r="ER271" s="71"/>
      <c r="ES271" s="71"/>
      <c r="ET271" s="93"/>
      <c r="EU271" s="71"/>
      <c r="EV271" s="71"/>
      <c r="EW271" s="71"/>
      <c r="EX271" s="71"/>
      <c r="EY271" s="93"/>
      <c r="EZ271" s="71"/>
      <c r="FA271" s="71"/>
      <c r="FB271" s="71"/>
      <c r="FC271" s="71"/>
      <c r="FD271" s="93"/>
      <c r="FE271" s="71"/>
      <c r="FF271" s="71"/>
      <c r="FG271" s="71"/>
      <c r="FH271" s="71"/>
      <c r="FI271" s="93"/>
      <c r="FJ271" s="71"/>
      <c r="FK271" s="71"/>
      <c r="FL271" s="71"/>
      <c r="FM271" s="71"/>
      <c r="FN271" s="93"/>
      <c r="FO271" s="71"/>
      <c r="FP271" s="71"/>
      <c r="FQ271" s="71"/>
      <c r="FR271" s="71"/>
      <c r="FS271" s="93"/>
      <c r="FT271" s="71"/>
      <c r="FU271" s="71"/>
      <c r="FV271" s="71"/>
      <c r="FW271" s="71"/>
      <c r="FX271" s="93"/>
      <c r="FY271" s="71"/>
      <c r="FZ271" s="71"/>
      <c r="GA271" s="71"/>
      <c r="GB271" s="71"/>
      <c r="GC271" s="93"/>
      <c r="GD271" s="71"/>
      <c r="GE271" s="71"/>
      <c r="GF271" s="71"/>
      <c r="GG271" s="71"/>
      <c r="GH271" s="93"/>
      <c r="GI271" s="71"/>
      <c r="GJ271" s="71"/>
      <c r="GK271" s="71"/>
      <c r="GL271" s="71"/>
      <c r="GM271" s="93"/>
      <c r="GN271" s="71"/>
      <c r="GO271" s="71"/>
      <c r="GP271" s="71"/>
      <c r="GQ271" s="71"/>
      <c r="GR271" s="93"/>
      <c r="GS271" s="71"/>
      <c r="GT271" s="71"/>
      <c r="GU271" s="71"/>
      <c r="GV271" s="71"/>
      <c r="GW271" s="93"/>
      <c r="GX271" s="71"/>
      <c r="GY271" s="71"/>
      <c r="GZ271" s="71"/>
      <c r="HA271" s="71"/>
      <c r="HB271" s="93"/>
      <c r="HC271" s="71"/>
      <c r="HD271" s="71"/>
      <c r="HE271" s="71"/>
      <c r="HF271" s="71"/>
      <c r="HG271" s="93"/>
      <c r="HH271" s="71"/>
      <c r="HI271" s="71"/>
      <c r="HJ271" s="71"/>
      <c r="HK271" s="71"/>
      <c r="HL271" s="93"/>
      <c r="HM271" s="71"/>
      <c r="HN271" s="71"/>
      <c r="HO271" s="71"/>
      <c r="HP271" s="71"/>
      <c r="HQ271" s="93"/>
      <c r="HR271" s="71"/>
      <c r="HS271" s="71"/>
      <c r="HT271" s="71"/>
      <c r="HU271" s="71"/>
      <c r="HV271" s="93"/>
      <c r="HW271" s="71"/>
      <c r="HX271" s="71"/>
      <c r="HY271" s="71"/>
      <c r="HZ271" s="71"/>
      <c r="IA271" s="93"/>
      <c r="IB271" s="71"/>
      <c r="IC271" s="71"/>
      <c r="ID271" s="71"/>
      <c r="IE271" s="71"/>
      <c r="IF271" s="93"/>
      <c r="IG271" s="71"/>
      <c r="IH271" s="71"/>
      <c r="II271" s="71"/>
      <c r="IJ271" s="71"/>
      <c r="IK271" s="93"/>
      <c r="IL271" s="71"/>
      <c r="IM271" s="71"/>
      <c r="IN271" s="71"/>
      <c r="IO271" s="71"/>
      <c r="IP271" s="93"/>
      <c r="IQ271" s="71"/>
      <c r="IR271" s="71"/>
      <c r="IS271" s="71"/>
      <c r="IT271" s="71"/>
      <c r="IU271" s="93"/>
      <c r="IV271" s="71"/>
    </row>
    <row r="272" spans="2:256">
      <c r="B272" s="71"/>
      <c r="C272" s="94"/>
      <c r="D272" s="71"/>
      <c r="E272" s="71"/>
      <c r="F272" s="93"/>
      <c r="G272" s="71"/>
      <c r="H272" s="71"/>
      <c r="I272" s="71"/>
      <c r="J272" s="71"/>
      <c r="K272" s="71"/>
      <c r="L272" s="105"/>
      <c r="M272" s="71"/>
      <c r="N272" s="71"/>
      <c r="P272" s="71"/>
      <c r="Q272" s="71"/>
      <c r="R272" s="71"/>
      <c r="S272" s="71"/>
      <c r="T272" s="93"/>
      <c r="U272" s="71"/>
      <c r="V272" s="71"/>
      <c r="W272" s="71"/>
      <c r="X272" s="71"/>
      <c r="Y272" s="93"/>
      <c r="Z272" s="71"/>
      <c r="AA272" s="71"/>
      <c r="AB272" s="71"/>
      <c r="AC272" s="71"/>
      <c r="AD272" s="93"/>
      <c r="AE272" s="71"/>
      <c r="AF272" s="71"/>
      <c r="AG272" s="71"/>
      <c r="AH272" s="71"/>
      <c r="AI272" s="93"/>
      <c r="AJ272" s="71"/>
      <c r="AK272" s="71"/>
      <c r="AL272" s="71"/>
      <c r="AM272" s="71"/>
      <c r="AN272" s="93"/>
      <c r="AO272" s="71"/>
      <c r="AP272" s="71"/>
      <c r="AQ272" s="71"/>
      <c r="AR272" s="71"/>
      <c r="AS272" s="93"/>
      <c r="AT272" s="71"/>
      <c r="AU272" s="71"/>
      <c r="AV272" s="71"/>
      <c r="AW272" s="71"/>
      <c r="AX272" s="93"/>
      <c r="AY272" s="71"/>
      <c r="AZ272" s="71"/>
      <c r="BA272" s="71"/>
      <c r="BB272" s="71"/>
      <c r="BC272" s="93"/>
      <c r="BD272" s="71"/>
      <c r="BE272" s="71"/>
      <c r="BF272" s="71"/>
      <c r="BG272" s="71"/>
      <c r="BH272" s="93"/>
      <c r="BI272" s="71"/>
      <c r="BJ272" s="71"/>
      <c r="BK272" s="71"/>
      <c r="BL272" s="71"/>
      <c r="BM272" s="93"/>
      <c r="BN272" s="71"/>
      <c r="BO272" s="71"/>
      <c r="BP272" s="71"/>
      <c r="BQ272" s="71"/>
      <c r="BR272" s="93"/>
      <c r="BS272" s="71"/>
      <c r="BT272" s="71"/>
      <c r="BU272" s="71"/>
      <c r="BV272" s="71"/>
      <c r="BW272" s="93"/>
      <c r="BX272" s="71"/>
      <c r="BY272" s="71"/>
      <c r="BZ272" s="71"/>
      <c r="CA272" s="71"/>
      <c r="CB272" s="93"/>
      <c r="CC272" s="71"/>
      <c r="CD272" s="71"/>
      <c r="CE272" s="71"/>
      <c r="CF272" s="71"/>
      <c r="CG272" s="93"/>
      <c r="CH272" s="71"/>
      <c r="CI272" s="71"/>
      <c r="CJ272" s="71"/>
      <c r="CK272" s="71"/>
      <c r="CL272" s="93"/>
      <c r="CM272" s="71"/>
      <c r="CN272" s="71"/>
      <c r="CO272" s="71"/>
      <c r="CP272" s="71"/>
      <c r="CQ272" s="93"/>
      <c r="CR272" s="71"/>
      <c r="CS272" s="71"/>
      <c r="CT272" s="71"/>
      <c r="CU272" s="71"/>
      <c r="CV272" s="93"/>
      <c r="CW272" s="71"/>
      <c r="CX272" s="71"/>
      <c r="CY272" s="71"/>
      <c r="CZ272" s="71"/>
      <c r="DA272" s="93"/>
      <c r="DB272" s="71"/>
      <c r="DC272" s="71"/>
      <c r="DD272" s="71"/>
      <c r="DE272" s="71"/>
      <c r="DF272" s="93"/>
      <c r="DG272" s="71"/>
      <c r="DH272" s="71"/>
      <c r="DI272" s="71"/>
      <c r="DJ272" s="71"/>
      <c r="DK272" s="93"/>
      <c r="DL272" s="71"/>
      <c r="DM272" s="71"/>
      <c r="DN272" s="71"/>
      <c r="DO272" s="71"/>
      <c r="DP272" s="93"/>
      <c r="DQ272" s="71"/>
      <c r="DR272" s="71"/>
      <c r="DS272" s="71"/>
      <c r="DT272" s="71"/>
      <c r="DU272" s="93"/>
      <c r="DV272" s="71"/>
      <c r="DW272" s="71"/>
      <c r="DX272" s="71"/>
      <c r="DY272" s="71"/>
      <c r="DZ272" s="93"/>
      <c r="EA272" s="71"/>
      <c r="EB272" s="71"/>
      <c r="EC272" s="71"/>
      <c r="ED272" s="71"/>
      <c r="EE272" s="93"/>
      <c r="EF272" s="71"/>
      <c r="EG272" s="71"/>
      <c r="EH272" s="71"/>
      <c r="EI272" s="71"/>
      <c r="EJ272" s="93"/>
      <c r="EK272" s="71"/>
      <c r="EL272" s="71"/>
      <c r="EM272" s="71"/>
      <c r="EN272" s="71"/>
      <c r="EO272" s="93"/>
      <c r="EP272" s="71"/>
      <c r="EQ272" s="71"/>
      <c r="ER272" s="71"/>
      <c r="ES272" s="71"/>
      <c r="ET272" s="93"/>
      <c r="EU272" s="71"/>
      <c r="EV272" s="71"/>
      <c r="EW272" s="71"/>
      <c r="EX272" s="71"/>
      <c r="EY272" s="93"/>
      <c r="EZ272" s="71"/>
      <c r="FA272" s="71"/>
      <c r="FB272" s="71"/>
      <c r="FC272" s="71"/>
      <c r="FD272" s="93"/>
      <c r="FE272" s="71"/>
      <c r="FF272" s="71"/>
      <c r="FG272" s="71"/>
      <c r="FH272" s="71"/>
      <c r="FI272" s="93"/>
      <c r="FJ272" s="71"/>
      <c r="FK272" s="71"/>
      <c r="FL272" s="71"/>
      <c r="FM272" s="71"/>
      <c r="FN272" s="93"/>
      <c r="FO272" s="71"/>
      <c r="FP272" s="71"/>
      <c r="FQ272" s="71"/>
      <c r="FR272" s="71"/>
      <c r="FS272" s="93"/>
      <c r="FT272" s="71"/>
      <c r="FU272" s="71"/>
      <c r="FV272" s="71"/>
      <c r="FW272" s="71"/>
      <c r="FX272" s="93"/>
      <c r="FY272" s="71"/>
      <c r="FZ272" s="71"/>
      <c r="GA272" s="71"/>
      <c r="GB272" s="71"/>
      <c r="GC272" s="93"/>
      <c r="GD272" s="71"/>
      <c r="GE272" s="71"/>
      <c r="GF272" s="71"/>
      <c r="GG272" s="71"/>
      <c r="GH272" s="93"/>
      <c r="GI272" s="71"/>
      <c r="GJ272" s="71"/>
      <c r="GK272" s="71"/>
      <c r="GL272" s="71"/>
      <c r="GM272" s="93"/>
      <c r="GN272" s="71"/>
      <c r="GO272" s="71"/>
      <c r="GP272" s="71"/>
      <c r="GQ272" s="71"/>
      <c r="GR272" s="93"/>
      <c r="GS272" s="71"/>
      <c r="GT272" s="71"/>
      <c r="GU272" s="71"/>
      <c r="GV272" s="71"/>
      <c r="GW272" s="93"/>
      <c r="GX272" s="71"/>
      <c r="GY272" s="71"/>
      <c r="GZ272" s="71"/>
      <c r="HA272" s="71"/>
      <c r="HB272" s="93"/>
      <c r="HC272" s="71"/>
      <c r="HD272" s="71"/>
      <c r="HE272" s="71"/>
      <c r="HF272" s="71"/>
      <c r="HG272" s="93"/>
      <c r="HH272" s="71"/>
      <c r="HI272" s="71"/>
      <c r="HJ272" s="71"/>
      <c r="HK272" s="71"/>
      <c r="HL272" s="93"/>
      <c r="HM272" s="71"/>
      <c r="HN272" s="71"/>
      <c r="HO272" s="71"/>
      <c r="HP272" s="71"/>
      <c r="HQ272" s="93"/>
      <c r="HR272" s="71"/>
      <c r="HS272" s="71"/>
      <c r="HT272" s="71"/>
      <c r="HU272" s="71"/>
      <c r="HV272" s="93"/>
      <c r="HW272" s="71"/>
      <c r="HX272" s="71"/>
      <c r="HY272" s="71"/>
      <c r="HZ272" s="71"/>
      <c r="IA272" s="93"/>
      <c r="IB272" s="71"/>
      <c r="IC272" s="71"/>
      <c r="ID272" s="71"/>
      <c r="IE272" s="71"/>
      <c r="IF272" s="93"/>
      <c r="IG272" s="71"/>
      <c r="IH272" s="71"/>
      <c r="II272" s="71"/>
      <c r="IJ272" s="71"/>
      <c r="IK272" s="93"/>
      <c r="IL272" s="71"/>
      <c r="IM272" s="71"/>
      <c r="IN272" s="71"/>
      <c r="IO272" s="71"/>
      <c r="IP272" s="93"/>
      <c r="IQ272" s="71"/>
      <c r="IR272" s="71"/>
      <c r="IS272" s="71"/>
      <c r="IT272" s="71"/>
      <c r="IU272" s="93"/>
      <c r="IV272" s="71"/>
    </row>
    <row r="273" spans="1:256">
      <c r="B273" s="71"/>
      <c r="C273" s="94"/>
      <c r="D273" s="71"/>
      <c r="E273" s="71"/>
      <c r="F273" s="93"/>
      <c r="G273" s="71"/>
      <c r="H273" s="71"/>
      <c r="I273" s="71"/>
      <c r="J273" s="71"/>
      <c r="K273" s="71"/>
      <c r="L273" s="105"/>
      <c r="M273" s="71"/>
      <c r="N273" s="71"/>
      <c r="P273" s="71"/>
      <c r="Q273" s="71"/>
      <c r="R273" s="71"/>
      <c r="S273" s="71"/>
      <c r="T273" s="93"/>
      <c r="U273" s="71"/>
      <c r="V273" s="71"/>
      <c r="W273" s="71"/>
      <c r="X273" s="71"/>
      <c r="Y273" s="93"/>
      <c r="Z273" s="71"/>
      <c r="AA273" s="71"/>
      <c r="AB273" s="71"/>
      <c r="AC273" s="71"/>
      <c r="AD273" s="93"/>
      <c r="AE273" s="71"/>
      <c r="AF273" s="71"/>
      <c r="AG273" s="71"/>
      <c r="AH273" s="71"/>
      <c r="AI273" s="93"/>
      <c r="AJ273" s="71"/>
      <c r="AK273" s="71"/>
      <c r="AL273" s="71"/>
      <c r="AM273" s="71"/>
      <c r="AN273" s="93"/>
      <c r="AO273" s="71"/>
      <c r="AP273" s="71"/>
      <c r="AQ273" s="71"/>
      <c r="AR273" s="71"/>
      <c r="AS273" s="93"/>
      <c r="AT273" s="71"/>
      <c r="AU273" s="71"/>
      <c r="AV273" s="71"/>
      <c r="AW273" s="71"/>
      <c r="AX273" s="93"/>
      <c r="AY273" s="71"/>
      <c r="AZ273" s="71"/>
      <c r="BA273" s="71"/>
      <c r="BB273" s="71"/>
      <c r="BC273" s="93"/>
      <c r="BD273" s="71"/>
      <c r="BE273" s="71"/>
      <c r="BF273" s="71"/>
      <c r="BG273" s="71"/>
      <c r="BH273" s="93"/>
      <c r="BI273" s="71"/>
      <c r="BJ273" s="71"/>
      <c r="BK273" s="71"/>
      <c r="BL273" s="71"/>
      <c r="BM273" s="93"/>
      <c r="BN273" s="71"/>
      <c r="BO273" s="71"/>
      <c r="BP273" s="71"/>
      <c r="BQ273" s="71"/>
      <c r="BR273" s="93"/>
      <c r="BS273" s="71"/>
      <c r="BT273" s="71"/>
      <c r="BU273" s="71"/>
      <c r="BV273" s="71"/>
      <c r="BW273" s="93"/>
      <c r="BX273" s="71"/>
      <c r="BY273" s="71"/>
      <c r="BZ273" s="71"/>
      <c r="CA273" s="71"/>
      <c r="CB273" s="93"/>
      <c r="CC273" s="71"/>
      <c r="CD273" s="71"/>
      <c r="CE273" s="71"/>
      <c r="CF273" s="71"/>
      <c r="CG273" s="93"/>
      <c r="CH273" s="71"/>
      <c r="CI273" s="71"/>
      <c r="CJ273" s="71"/>
      <c r="CK273" s="71"/>
      <c r="CL273" s="93"/>
      <c r="CM273" s="71"/>
      <c r="CN273" s="71"/>
      <c r="CO273" s="71"/>
      <c r="CP273" s="71"/>
      <c r="CQ273" s="93"/>
      <c r="CR273" s="71"/>
      <c r="CS273" s="71"/>
      <c r="CT273" s="71"/>
      <c r="CU273" s="71"/>
      <c r="CV273" s="93"/>
      <c r="CW273" s="71"/>
      <c r="CX273" s="71"/>
      <c r="CY273" s="71"/>
      <c r="CZ273" s="71"/>
      <c r="DA273" s="93"/>
      <c r="DB273" s="71"/>
      <c r="DC273" s="71"/>
      <c r="DD273" s="71"/>
      <c r="DE273" s="71"/>
      <c r="DF273" s="93"/>
      <c r="DG273" s="71"/>
      <c r="DH273" s="71"/>
      <c r="DI273" s="71"/>
      <c r="DJ273" s="71"/>
      <c r="DK273" s="93"/>
      <c r="DL273" s="71"/>
      <c r="DM273" s="71"/>
      <c r="DN273" s="71"/>
      <c r="DO273" s="71"/>
      <c r="DP273" s="93"/>
      <c r="DQ273" s="71"/>
      <c r="DR273" s="71"/>
      <c r="DS273" s="71"/>
      <c r="DT273" s="71"/>
      <c r="DU273" s="93"/>
      <c r="DV273" s="71"/>
      <c r="DW273" s="71"/>
      <c r="DX273" s="71"/>
      <c r="DY273" s="71"/>
      <c r="DZ273" s="93"/>
      <c r="EA273" s="71"/>
      <c r="EB273" s="71"/>
      <c r="EC273" s="71"/>
      <c r="ED273" s="71"/>
      <c r="EE273" s="93"/>
      <c r="EF273" s="71"/>
      <c r="EG273" s="71"/>
      <c r="EH273" s="71"/>
      <c r="EI273" s="71"/>
      <c r="EJ273" s="93"/>
      <c r="EK273" s="71"/>
      <c r="EL273" s="71"/>
      <c r="EM273" s="71"/>
      <c r="EN273" s="71"/>
      <c r="EO273" s="93"/>
      <c r="EP273" s="71"/>
      <c r="EQ273" s="71"/>
      <c r="ER273" s="71"/>
      <c r="ES273" s="71"/>
      <c r="ET273" s="93"/>
      <c r="EU273" s="71"/>
      <c r="EV273" s="71"/>
      <c r="EW273" s="71"/>
      <c r="EX273" s="71"/>
      <c r="EY273" s="93"/>
      <c r="EZ273" s="71"/>
      <c r="FA273" s="71"/>
      <c r="FB273" s="71"/>
      <c r="FC273" s="71"/>
      <c r="FD273" s="93"/>
      <c r="FE273" s="71"/>
      <c r="FF273" s="71"/>
      <c r="FG273" s="71"/>
      <c r="FH273" s="71"/>
      <c r="FI273" s="93"/>
      <c r="FJ273" s="71"/>
      <c r="FK273" s="71"/>
      <c r="FL273" s="71"/>
      <c r="FM273" s="71"/>
      <c r="FN273" s="93"/>
      <c r="FO273" s="71"/>
      <c r="FP273" s="71"/>
      <c r="FQ273" s="71"/>
      <c r="FR273" s="71"/>
      <c r="FS273" s="93"/>
      <c r="FT273" s="71"/>
      <c r="FU273" s="71"/>
      <c r="FV273" s="71"/>
      <c r="FW273" s="71"/>
      <c r="FX273" s="93"/>
      <c r="FY273" s="71"/>
      <c r="FZ273" s="71"/>
      <c r="GA273" s="71"/>
      <c r="GB273" s="71"/>
      <c r="GC273" s="93"/>
      <c r="GD273" s="71"/>
      <c r="GE273" s="71"/>
      <c r="GF273" s="71"/>
      <c r="GG273" s="71"/>
      <c r="GH273" s="93"/>
      <c r="GI273" s="71"/>
      <c r="GJ273" s="71"/>
      <c r="GK273" s="71"/>
      <c r="GL273" s="71"/>
      <c r="GM273" s="93"/>
      <c r="GN273" s="71"/>
      <c r="GO273" s="71"/>
      <c r="GP273" s="71"/>
      <c r="GQ273" s="71"/>
      <c r="GR273" s="93"/>
      <c r="GS273" s="71"/>
      <c r="GT273" s="71"/>
      <c r="GU273" s="71"/>
      <c r="GV273" s="71"/>
      <c r="GW273" s="93"/>
      <c r="GX273" s="71"/>
      <c r="GY273" s="71"/>
      <c r="GZ273" s="71"/>
      <c r="HA273" s="71"/>
      <c r="HB273" s="93"/>
      <c r="HC273" s="71"/>
      <c r="HD273" s="71"/>
      <c r="HE273" s="71"/>
      <c r="HF273" s="71"/>
      <c r="HG273" s="93"/>
      <c r="HH273" s="71"/>
      <c r="HI273" s="71"/>
      <c r="HJ273" s="71"/>
      <c r="HK273" s="71"/>
      <c r="HL273" s="93"/>
      <c r="HM273" s="71"/>
      <c r="HN273" s="71"/>
      <c r="HO273" s="71"/>
      <c r="HP273" s="71"/>
      <c r="HQ273" s="93"/>
      <c r="HR273" s="71"/>
      <c r="HS273" s="71"/>
      <c r="HT273" s="71"/>
      <c r="HU273" s="71"/>
      <c r="HV273" s="93"/>
      <c r="HW273" s="71"/>
      <c r="HX273" s="71"/>
      <c r="HY273" s="71"/>
      <c r="HZ273" s="71"/>
      <c r="IA273" s="93"/>
      <c r="IB273" s="71"/>
      <c r="IC273" s="71"/>
      <c r="ID273" s="71"/>
      <c r="IE273" s="71"/>
      <c r="IF273" s="93"/>
      <c r="IG273" s="71"/>
      <c r="IH273" s="71"/>
      <c r="II273" s="71"/>
      <c r="IJ273" s="71"/>
      <c r="IK273" s="93"/>
      <c r="IL273" s="71"/>
      <c r="IM273" s="71"/>
      <c r="IN273" s="71"/>
      <c r="IO273" s="71"/>
      <c r="IP273" s="93"/>
      <c r="IQ273" s="71"/>
      <c r="IR273" s="71"/>
      <c r="IS273" s="71"/>
      <c r="IT273" s="71"/>
      <c r="IU273" s="93"/>
      <c r="IV273" s="71"/>
    </row>
    <row r="274" spans="1:256">
      <c r="B274" s="71"/>
      <c r="C274" s="94"/>
      <c r="D274" s="71"/>
      <c r="E274" s="71"/>
      <c r="F274" s="93"/>
      <c r="G274" s="71"/>
      <c r="H274" s="71"/>
      <c r="I274" s="71"/>
      <c r="J274" s="71"/>
      <c r="K274" s="71"/>
      <c r="L274" s="105"/>
      <c r="M274" s="71"/>
      <c r="N274" s="71"/>
      <c r="P274" s="71"/>
      <c r="Q274" s="71"/>
      <c r="R274" s="71"/>
      <c r="S274" s="71"/>
      <c r="T274" s="93"/>
      <c r="U274" s="71"/>
      <c r="V274" s="71"/>
      <c r="W274" s="71"/>
      <c r="X274" s="71"/>
      <c r="Y274" s="93"/>
      <c r="Z274" s="71"/>
      <c r="AA274" s="71"/>
      <c r="AB274" s="71"/>
      <c r="AC274" s="71"/>
      <c r="AD274" s="93"/>
      <c r="AE274" s="71"/>
      <c r="AF274" s="71"/>
      <c r="AG274" s="71"/>
      <c r="AH274" s="71"/>
      <c r="AI274" s="93"/>
      <c r="AJ274" s="71"/>
      <c r="AK274" s="71"/>
      <c r="AL274" s="71"/>
      <c r="AM274" s="71"/>
      <c r="AN274" s="93"/>
      <c r="AO274" s="71"/>
      <c r="AP274" s="71"/>
      <c r="AQ274" s="71"/>
      <c r="AR274" s="71"/>
      <c r="AS274" s="93"/>
      <c r="AT274" s="71"/>
      <c r="AU274" s="71"/>
      <c r="AV274" s="71"/>
      <c r="AW274" s="71"/>
      <c r="AX274" s="93"/>
      <c r="AY274" s="71"/>
      <c r="AZ274" s="71"/>
      <c r="BA274" s="71"/>
      <c r="BB274" s="71"/>
      <c r="BC274" s="93"/>
      <c r="BD274" s="71"/>
      <c r="BE274" s="71"/>
      <c r="BF274" s="71"/>
      <c r="BG274" s="71"/>
      <c r="BH274" s="93"/>
      <c r="BI274" s="71"/>
      <c r="BJ274" s="71"/>
      <c r="BK274" s="71"/>
      <c r="BL274" s="71"/>
      <c r="BM274" s="93"/>
      <c r="BN274" s="71"/>
      <c r="BO274" s="71"/>
      <c r="BP274" s="71"/>
      <c r="BQ274" s="71"/>
      <c r="BR274" s="93"/>
      <c r="BS274" s="71"/>
      <c r="BT274" s="71"/>
      <c r="BU274" s="71"/>
      <c r="BV274" s="71"/>
      <c r="BW274" s="93"/>
      <c r="BX274" s="71"/>
      <c r="BY274" s="71"/>
      <c r="BZ274" s="71"/>
      <c r="CA274" s="71"/>
      <c r="CB274" s="93"/>
      <c r="CC274" s="71"/>
      <c r="CD274" s="71"/>
      <c r="CE274" s="71"/>
      <c r="CF274" s="71"/>
      <c r="CG274" s="93"/>
      <c r="CH274" s="71"/>
      <c r="CI274" s="71"/>
      <c r="CJ274" s="71"/>
      <c r="CK274" s="71"/>
      <c r="CL274" s="93"/>
      <c r="CM274" s="71"/>
      <c r="CN274" s="71"/>
      <c r="CO274" s="71"/>
      <c r="CP274" s="71"/>
      <c r="CQ274" s="93"/>
      <c r="CR274" s="71"/>
      <c r="CS274" s="71"/>
      <c r="CT274" s="71"/>
      <c r="CU274" s="71"/>
      <c r="CV274" s="93"/>
      <c r="CW274" s="71"/>
      <c r="CX274" s="71"/>
      <c r="CY274" s="71"/>
      <c r="CZ274" s="71"/>
      <c r="DA274" s="93"/>
      <c r="DB274" s="71"/>
      <c r="DC274" s="71"/>
      <c r="DD274" s="71"/>
      <c r="DE274" s="71"/>
      <c r="DF274" s="93"/>
      <c r="DG274" s="71"/>
      <c r="DH274" s="71"/>
      <c r="DI274" s="71"/>
      <c r="DJ274" s="71"/>
      <c r="DK274" s="93"/>
      <c r="DL274" s="71"/>
      <c r="DM274" s="71"/>
      <c r="DN274" s="71"/>
      <c r="DO274" s="71"/>
      <c r="DP274" s="93"/>
      <c r="DQ274" s="71"/>
      <c r="DR274" s="71"/>
      <c r="DS274" s="71"/>
      <c r="DT274" s="71"/>
      <c r="DU274" s="93"/>
      <c r="DV274" s="71"/>
      <c r="DW274" s="71"/>
      <c r="DX274" s="71"/>
      <c r="DY274" s="71"/>
      <c r="DZ274" s="93"/>
      <c r="EA274" s="71"/>
      <c r="EB274" s="71"/>
      <c r="EC274" s="71"/>
      <c r="ED274" s="71"/>
      <c r="EE274" s="93"/>
      <c r="EF274" s="71"/>
      <c r="EG274" s="71"/>
      <c r="EH274" s="71"/>
      <c r="EI274" s="71"/>
      <c r="EJ274" s="93"/>
      <c r="EK274" s="71"/>
      <c r="EL274" s="71"/>
      <c r="EM274" s="71"/>
      <c r="EN274" s="71"/>
      <c r="EO274" s="93"/>
      <c r="EP274" s="71"/>
      <c r="EQ274" s="71"/>
      <c r="ER274" s="71"/>
      <c r="ES274" s="71"/>
      <c r="ET274" s="93"/>
      <c r="EU274" s="71"/>
      <c r="EV274" s="71"/>
      <c r="EW274" s="71"/>
      <c r="EX274" s="71"/>
      <c r="EY274" s="93"/>
      <c r="EZ274" s="71"/>
      <c r="FA274" s="71"/>
      <c r="FB274" s="71"/>
      <c r="FC274" s="71"/>
      <c r="FD274" s="93"/>
      <c r="FE274" s="71"/>
      <c r="FF274" s="71"/>
      <c r="FG274" s="71"/>
      <c r="FH274" s="71"/>
      <c r="FI274" s="93"/>
      <c r="FJ274" s="71"/>
      <c r="FK274" s="71"/>
      <c r="FL274" s="71"/>
      <c r="FM274" s="71"/>
      <c r="FN274" s="93"/>
      <c r="FO274" s="71"/>
      <c r="FP274" s="71"/>
      <c r="FQ274" s="71"/>
      <c r="FR274" s="71"/>
      <c r="FS274" s="93"/>
      <c r="FT274" s="71"/>
      <c r="FU274" s="71"/>
      <c r="FV274" s="71"/>
      <c r="FW274" s="71"/>
      <c r="FX274" s="93"/>
      <c r="FY274" s="71"/>
      <c r="FZ274" s="71"/>
      <c r="GA274" s="71"/>
      <c r="GB274" s="71"/>
      <c r="GC274" s="93"/>
      <c r="GD274" s="71"/>
      <c r="GE274" s="71"/>
      <c r="GF274" s="71"/>
      <c r="GG274" s="71"/>
      <c r="GH274" s="93"/>
      <c r="GI274" s="71"/>
      <c r="GJ274" s="71"/>
      <c r="GK274" s="71"/>
      <c r="GL274" s="71"/>
      <c r="GM274" s="93"/>
      <c r="GN274" s="71"/>
      <c r="GO274" s="71"/>
      <c r="GP274" s="71"/>
      <c r="GQ274" s="71"/>
      <c r="GR274" s="93"/>
      <c r="GS274" s="71"/>
      <c r="GT274" s="71"/>
      <c r="GU274" s="71"/>
      <c r="GV274" s="71"/>
      <c r="GW274" s="93"/>
      <c r="GX274" s="71"/>
      <c r="GY274" s="71"/>
      <c r="GZ274" s="71"/>
      <c r="HA274" s="71"/>
      <c r="HB274" s="93"/>
      <c r="HC274" s="71"/>
      <c r="HD274" s="71"/>
      <c r="HE274" s="71"/>
      <c r="HF274" s="71"/>
      <c r="HG274" s="93"/>
      <c r="HH274" s="71"/>
      <c r="HI274" s="71"/>
      <c r="HJ274" s="71"/>
      <c r="HK274" s="71"/>
      <c r="HL274" s="93"/>
      <c r="HM274" s="71"/>
      <c r="HN274" s="71"/>
      <c r="HO274" s="71"/>
      <c r="HP274" s="71"/>
      <c r="HQ274" s="93"/>
      <c r="HR274" s="71"/>
      <c r="HS274" s="71"/>
      <c r="HT274" s="71"/>
      <c r="HU274" s="71"/>
      <c r="HV274" s="93"/>
      <c r="HW274" s="71"/>
      <c r="HX274" s="71"/>
      <c r="HY274" s="71"/>
      <c r="HZ274" s="71"/>
      <c r="IA274" s="93"/>
      <c r="IB274" s="71"/>
      <c r="IC274" s="71"/>
      <c r="ID274" s="71"/>
      <c r="IE274" s="71"/>
      <c r="IF274" s="93"/>
      <c r="IG274" s="71"/>
      <c r="IH274" s="71"/>
      <c r="II274" s="71"/>
      <c r="IJ274" s="71"/>
      <c r="IK274" s="93"/>
      <c r="IL274" s="71"/>
      <c r="IM274" s="71"/>
      <c r="IN274" s="71"/>
      <c r="IO274" s="71"/>
      <c r="IP274" s="93"/>
      <c r="IQ274" s="71"/>
      <c r="IR274" s="71"/>
      <c r="IS274" s="71"/>
      <c r="IT274" s="71"/>
      <c r="IU274" s="93"/>
      <c r="IV274" s="71"/>
    </row>
    <row r="275" spans="1:256">
      <c r="A275" s="496"/>
      <c r="B275" s="71"/>
      <c r="C275" s="94"/>
      <c r="D275" s="71"/>
      <c r="E275" s="71"/>
      <c r="F275" s="93"/>
      <c r="G275" s="71"/>
      <c r="H275" s="71"/>
      <c r="I275" s="71"/>
      <c r="J275" s="71"/>
      <c r="K275" s="71"/>
      <c r="L275" s="105"/>
      <c r="M275" s="71"/>
      <c r="N275" s="71"/>
      <c r="P275" s="71"/>
      <c r="Q275" s="71"/>
      <c r="R275" s="71"/>
      <c r="S275" s="71"/>
      <c r="T275" s="93"/>
      <c r="U275" s="71"/>
      <c r="V275" s="71"/>
      <c r="W275" s="71"/>
      <c r="X275" s="71"/>
      <c r="Y275" s="93"/>
      <c r="Z275" s="71"/>
      <c r="AA275" s="71"/>
      <c r="AB275" s="71"/>
      <c r="AC275" s="71"/>
      <c r="AD275" s="93"/>
      <c r="AE275" s="71"/>
      <c r="AF275" s="71"/>
      <c r="AG275" s="71"/>
      <c r="AH275" s="71"/>
      <c r="AI275" s="93"/>
      <c r="AJ275" s="71"/>
      <c r="AK275" s="71"/>
      <c r="AL275" s="71"/>
      <c r="AM275" s="71"/>
      <c r="AN275" s="93"/>
      <c r="AO275" s="71"/>
      <c r="AP275" s="71"/>
      <c r="AQ275" s="71"/>
      <c r="AR275" s="71"/>
      <c r="AS275" s="93"/>
      <c r="AT275" s="71"/>
      <c r="AU275" s="71"/>
      <c r="AV275" s="71"/>
      <c r="AW275" s="71"/>
      <c r="AX275" s="93"/>
      <c r="AY275" s="71"/>
      <c r="AZ275" s="71"/>
      <c r="BA275" s="71"/>
      <c r="BB275" s="71"/>
      <c r="BC275" s="93"/>
      <c r="BD275" s="71"/>
      <c r="BE275" s="71"/>
      <c r="BF275" s="71"/>
      <c r="BG275" s="71"/>
      <c r="BH275" s="93"/>
      <c r="BI275" s="71"/>
      <c r="BJ275" s="71"/>
      <c r="BK275" s="71"/>
      <c r="BL275" s="71"/>
      <c r="BM275" s="93"/>
      <c r="BN275" s="71"/>
      <c r="BO275" s="71"/>
      <c r="BP275" s="71"/>
      <c r="BQ275" s="71"/>
      <c r="BR275" s="93"/>
      <c r="BS275" s="71"/>
      <c r="BT275" s="71"/>
      <c r="BU275" s="71"/>
      <c r="BV275" s="71"/>
      <c r="BW275" s="93"/>
      <c r="BX275" s="71"/>
      <c r="BY275" s="71"/>
      <c r="BZ275" s="71"/>
      <c r="CA275" s="71"/>
      <c r="CB275" s="93"/>
      <c r="CC275" s="71"/>
      <c r="CD275" s="71"/>
      <c r="CE275" s="71"/>
      <c r="CF275" s="71"/>
      <c r="CG275" s="93"/>
      <c r="CH275" s="71"/>
      <c r="CI275" s="71"/>
      <c r="CJ275" s="71"/>
      <c r="CK275" s="71"/>
      <c r="CL275" s="93"/>
      <c r="CM275" s="71"/>
      <c r="CN275" s="71"/>
      <c r="CO275" s="71"/>
      <c r="CP275" s="71"/>
      <c r="CQ275" s="93"/>
      <c r="CR275" s="71"/>
      <c r="CS275" s="71"/>
      <c r="CT275" s="71"/>
      <c r="CU275" s="71"/>
      <c r="CV275" s="93"/>
      <c r="CW275" s="71"/>
      <c r="CX275" s="71"/>
      <c r="CY275" s="71"/>
      <c r="CZ275" s="71"/>
      <c r="DA275" s="93"/>
      <c r="DB275" s="71"/>
      <c r="DC275" s="71"/>
      <c r="DD275" s="71"/>
      <c r="DE275" s="71"/>
      <c r="DF275" s="93"/>
      <c r="DG275" s="71"/>
      <c r="DH275" s="71"/>
      <c r="DI275" s="71"/>
      <c r="DJ275" s="71"/>
      <c r="DK275" s="93"/>
      <c r="DL275" s="71"/>
      <c r="DM275" s="71"/>
      <c r="DN275" s="71"/>
      <c r="DO275" s="71"/>
      <c r="DP275" s="93"/>
      <c r="DQ275" s="71"/>
      <c r="DR275" s="71"/>
      <c r="DS275" s="71"/>
      <c r="DT275" s="71"/>
      <c r="DU275" s="93"/>
      <c r="DV275" s="71"/>
      <c r="DW275" s="71"/>
      <c r="DX275" s="71"/>
      <c r="DY275" s="71"/>
      <c r="DZ275" s="93"/>
      <c r="EA275" s="71"/>
      <c r="EB275" s="71"/>
      <c r="EC275" s="71"/>
      <c r="ED275" s="71"/>
      <c r="EE275" s="93"/>
      <c r="EF275" s="71"/>
      <c r="EG275" s="71"/>
      <c r="EH275" s="71"/>
      <c r="EI275" s="71"/>
      <c r="EJ275" s="93"/>
      <c r="EK275" s="71"/>
      <c r="EL275" s="71"/>
      <c r="EM275" s="71"/>
      <c r="EN275" s="71"/>
      <c r="EO275" s="93"/>
      <c r="EP275" s="71"/>
      <c r="EQ275" s="71"/>
      <c r="ER275" s="71"/>
      <c r="ES275" s="71"/>
      <c r="ET275" s="93"/>
      <c r="EU275" s="71"/>
      <c r="EV275" s="71"/>
      <c r="EW275" s="71"/>
      <c r="EX275" s="71"/>
      <c r="EY275" s="93"/>
      <c r="EZ275" s="71"/>
      <c r="FA275" s="71"/>
      <c r="FB275" s="71"/>
      <c r="FC275" s="71"/>
      <c r="FD275" s="93"/>
      <c r="FE275" s="71"/>
      <c r="FF275" s="71"/>
      <c r="FG275" s="71"/>
      <c r="FH275" s="71"/>
      <c r="FI275" s="93"/>
      <c r="FJ275" s="71"/>
      <c r="FK275" s="71"/>
      <c r="FL275" s="71"/>
      <c r="FM275" s="71"/>
      <c r="FN275" s="93"/>
      <c r="FO275" s="71"/>
      <c r="FP275" s="71"/>
      <c r="FQ275" s="71"/>
      <c r="FR275" s="71"/>
      <c r="FS275" s="93"/>
      <c r="FT275" s="71"/>
      <c r="FU275" s="71"/>
      <c r="FV275" s="71"/>
      <c r="FW275" s="71"/>
      <c r="FX275" s="93"/>
      <c r="FY275" s="71"/>
      <c r="FZ275" s="71"/>
      <c r="GA275" s="71"/>
      <c r="GB275" s="71"/>
      <c r="GC275" s="93"/>
      <c r="GD275" s="71"/>
      <c r="GE275" s="71"/>
      <c r="GF275" s="71"/>
      <c r="GG275" s="71"/>
      <c r="GH275" s="93"/>
      <c r="GI275" s="71"/>
      <c r="GJ275" s="71"/>
      <c r="GK275" s="71"/>
      <c r="GL275" s="71"/>
      <c r="GM275" s="93"/>
      <c r="GN275" s="71"/>
      <c r="GO275" s="71"/>
      <c r="GP275" s="71"/>
      <c r="GQ275" s="71"/>
      <c r="GR275" s="93"/>
      <c r="GS275" s="71"/>
      <c r="GT275" s="71"/>
      <c r="GU275" s="71"/>
      <c r="GV275" s="71"/>
      <c r="GW275" s="93"/>
      <c r="GX275" s="71"/>
      <c r="GY275" s="71"/>
      <c r="GZ275" s="71"/>
      <c r="HA275" s="71"/>
      <c r="HB275" s="93"/>
      <c r="HC275" s="71"/>
      <c r="HD275" s="71"/>
      <c r="HE275" s="71"/>
      <c r="HF275" s="71"/>
      <c r="HG275" s="93"/>
      <c r="HH275" s="71"/>
      <c r="HI275" s="71"/>
      <c r="HJ275" s="71"/>
      <c r="HK275" s="71"/>
      <c r="HL275" s="93"/>
      <c r="HM275" s="71"/>
      <c r="HN275" s="71"/>
      <c r="HO275" s="71"/>
      <c r="HP275" s="71"/>
      <c r="HQ275" s="93"/>
      <c r="HR275" s="71"/>
      <c r="HS275" s="71"/>
      <c r="HT275" s="71"/>
      <c r="HU275" s="71"/>
      <c r="HV275" s="93"/>
      <c r="HW275" s="71"/>
      <c r="HX275" s="71"/>
      <c r="HY275" s="71"/>
      <c r="HZ275" s="71"/>
      <c r="IA275" s="93"/>
      <c r="IB275" s="71"/>
      <c r="IC275" s="71"/>
      <c r="ID275" s="71"/>
      <c r="IE275" s="71"/>
      <c r="IF275" s="93"/>
      <c r="IG275" s="71"/>
      <c r="IH275" s="71"/>
      <c r="II275" s="71"/>
      <c r="IJ275" s="71"/>
      <c r="IK275" s="93"/>
      <c r="IL275" s="71"/>
      <c r="IM275" s="71"/>
      <c r="IN275" s="71"/>
      <c r="IO275" s="71"/>
      <c r="IP275" s="93"/>
      <c r="IQ275" s="71"/>
      <c r="IR275" s="71"/>
      <c r="IS275" s="71"/>
      <c r="IT275" s="71"/>
      <c r="IU275" s="93"/>
      <c r="IV275" s="71"/>
    </row>
    <row r="276" spans="1:256">
      <c r="B276" s="71"/>
      <c r="C276" s="94"/>
      <c r="D276" s="71"/>
      <c r="E276" s="71"/>
      <c r="F276" s="93"/>
      <c r="G276" s="71"/>
      <c r="H276" s="71"/>
      <c r="I276" s="71"/>
      <c r="J276" s="71"/>
      <c r="K276" s="71"/>
      <c r="L276" s="105"/>
      <c r="M276" s="71"/>
      <c r="N276" s="71"/>
      <c r="P276" s="71"/>
      <c r="Q276" s="71"/>
      <c r="R276" s="71"/>
      <c r="S276" s="71"/>
      <c r="T276" s="93"/>
      <c r="U276" s="71"/>
      <c r="V276" s="71"/>
      <c r="W276" s="71"/>
      <c r="X276" s="71"/>
      <c r="Y276" s="93"/>
      <c r="Z276" s="71"/>
      <c r="AA276" s="71"/>
      <c r="AB276" s="71"/>
      <c r="AC276" s="71"/>
      <c r="AD276" s="93"/>
      <c r="AE276" s="71"/>
      <c r="AF276" s="71"/>
      <c r="AG276" s="71"/>
      <c r="AH276" s="71"/>
      <c r="AI276" s="93"/>
      <c r="AJ276" s="71"/>
      <c r="AK276" s="71"/>
      <c r="AL276" s="71"/>
      <c r="AM276" s="71"/>
      <c r="AN276" s="93"/>
      <c r="AO276" s="71"/>
      <c r="AP276" s="71"/>
      <c r="AQ276" s="71"/>
      <c r="AR276" s="71"/>
      <c r="AS276" s="93"/>
      <c r="AT276" s="71"/>
      <c r="AU276" s="71"/>
      <c r="AV276" s="71"/>
      <c r="AW276" s="71"/>
      <c r="AX276" s="93"/>
      <c r="AY276" s="71"/>
      <c r="AZ276" s="71"/>
      <c r="BA276" s="71"/>
      <c r="BB276" s="71"/>
      <c r="BC276" s="93"/>
      <c r="BD276" s="71"/>
      <c r="BE276" s="71"/>
      <c r="BF276" s="71"/>
      <c r="BG276" s="71"/>
      <c r="BH276" s="93"/>
      <c r="BI276" s="71"/>
      <c r="BJ276" s="71"/>
      <c r="BK276" s="71"/>
      <c r="BL276" s="71"/>
      <c r="BM276" s="93"/>
      <c r="BN276" s="71"/>
      <c r="BO276" s="71"/>
      <c r="BP276" s="71"/>
      <c r="BQ276" s="71"/>
      <c r="BR276" s="93"/>
      <c r="BS276" s="71"/>
      <c r="BT276" s="71"/>
      <c r="BU276" s="71"/>
      <c r="BV276" s="71"/>
      <c r="BW276" s="93"/>
      <c r="BX276" s="71"/>
      <c r="BY276" s="71"/>
      <c r="BZ276" s="71"/>
      <c r="CA276" s="71"/>
      <c r="CB276" s="93"/>
      <c r="CC276" s="71"/>
      <c r="CD276" s="71"/>
      <c r="CE276" s="71"/>
      <c r="CF276" s="71"/>
      <c r="CG276" s="93"/>
      <c r="CH276" s="71"/>
      <c r="CI276" s="71"/>
      <c r="CJ276" s="71"/>
      <c r="CK276" s="71"/>
      <c r="CL276" s="93"/>
      <c r="CM276" s="71"/>
      <c r="CN276" s="71"/>
      <c r="CO276" s="71"/>
      <c r="CP276" s="71"/>
      <c r="CQ276" s="93"/>
      <c r="CR276" s="71"/>
      <c r="CS276" s="71"/>
      <c r="CT276" s="71"/>
      <c r="CU276" s="71"/>
      <c r="CV276" s="93"/>
      <c r="CW276" s="71"/>
      <c r="CX276" s="71"/>
      <c r="CY276" s="71"/>
      <c r="CZ276" s="71"/>
      <c r="DA276" s="93"/>
      <c r="DB276" s="71"/>
      <c r="DC276" s="71"/>
      <c r="DD276" s="71"/>
      <c r="DE276" s="71"/>
      <c r="DF276" s="93"/>
      <c r="DG276" s="71"/>
      <c r="DH276" s="71"/>
      <c r="DI276" s="71"/>
      <c r="DJ276" s="71"/>
      <c r="DK276" s="93"/>
      <c r="DL276" s="71"/>
      <c r="DM276" s="71"/>
      <c r="DN276" s="71"/>
      <c r="DO276" s="71"/>
      <c r="DP276" s="93"/>
      <c r="DQ276" s="71"/>
      <c r="DR276" s="71"/>
      <c r="DS276" s="71"/>
      <c r="DT276" s="71"/>
      <c r="DU276" s="93"/>
      <c r="DV276" s="71"/>
      <c r="DW276" s="71"/>
      <c r="DX276" s="71"/>
      <c r="DY276" s="71"/>
      <c r="DZ276" s="93"/>
      <c r="EA276" s="71"/>
      <c r="EB276" s="71"/>
      <c r="EC276" s="71"/>
      <c r="ED276" s="71"/>
      <c r="EE276" s="93"/>
      <c r="EF276" s="71"/>
      <c r="EG276" s="71"/>
      <c r="EH276" s="71"/>
      <c r="EI276" s="71"/>
      <c r="EJ276" s="93"/>
      <c r="EK276" s="71"/>
      <c r="EL276" s="71"/>
      <c r="EM276" s="71"/>
      <c r="EN276" s="71"/>
      <c r="EO276" s="93"/>
      <c r="EP276" s="71"/>
      <c r="EQ276" s="71"/>
      <c r="ER276" s="71"/>
      <c r="ES276" s="71"/>
      <c r="ET276" s="93"/>
      <c r="EU276" s="71"/>
      <c r="EV276" s="71"/>
      <c r="EW276" s="71"/>
      <c r="EX276" s="71"/>
      <c r="EY276" s="93"/>
      <c r="EZ276" s="71"/>
      <c r="FA276" s="71"/>
      <c r="FB276" s="71"/>
      <c r="FC276" s="71"/>
      <c r="FD276" s="93"/>
      <c r="FE276" s="71"/>
      <c r="FF276" s="71"/>
      <c r="FG276" s="71"/>
      <c r="FH276" s="71"/>
      <c r="FI276" s="93"/>
      <c r="FJ276" s="71"/>
      <c r="FK276" s="71"/>
      <c r="FL276" s="71"/>
      <c r="FM276" s="71"/>
      <c r="FN276" s="93"/>
      <c r="FO276" s="71"/>
      <c r="FP276" s="71"/>
      <c r="FQ276" s="71"/>
      <c r="FR276" s="71"/>
      <c r="FS276" s="93"/>
      <c r="FT276" s="71"/>
      <c r="FU276" s="71"/>
      <c r="FV276" s="71"/>
      <c r="FW276" s="71"/>
      <c r="FX276" s="93"/>
      <c r="FY276" s="71"/>
      <c r="FZ276" s="71"/>
      <c r="GA276" s="71"/>
      <c r="GB276" s="71"/>
      <c r="GC276" s="93"/>
      <c r="GD276" s="71"/>
      <c r="GE276" s="71"/>
      <c r="GF276" s="71"/>
      <c r="GG276" s="71"/>
      <c r="GH276" s="93"/>
      <c r="GI276" s="71"/>
      <c r="GJ276" s="71"/>
      <c r="GK276" s="71"/>
      <c r="GL276" s="71"/>
      <c r="GM276" s="93"/>
      <c r="GN276" s="71"/>
      <c r="GO276" s="71"/>
      <c r="GP276" s="71"/>
      <c r="GQ276" s="71"/>
      <c r="GR276" s="93"/>
      <c r="GS276" s="71"/>
      <c r="GT276" s="71"/>
      <c r="GU276" s="71"/>
      <c r="GV276" s="71"/>
      <c r="GW276" s="93"/>
      <c r="GX276" s="71"/>
      <c r="GY276" s="71"/>
      <c r="GZ276" s="71"/>
      <c r="HA276" s="71"/>
      <c r="HB276" s="93"/>
      <c r="HC276" s="71"/>
      <c r="HD276" s="71"/>
      <c r="HE276" s="71"/>
      <c r="HF276" s="71"/>
      <c r="HG276" s="93"/>
      <c r="HH276" s="71"/>
      <c r="HI276" s="71"/>
      <c r="HJ276" s="71"/>
      <c r="HK276" s="71"/>
      <c r="HL276" s="93"/>
      <c r="HM276" s="71"/>
      <c r="HN276" s="71"/>
      <c r="HO276" s="71"/>
      <c r="HP276" s="71"/>
      <c r="HQ276" s="93"/>
      <c r="HR276" s="71"/>
      <c r="HS276" s="71"/>
      <c r="HT276" s="71"/>
      <c r="HU276" s="71"/>
      <c r="HV276" s="93"/>
      <c r="HW276" s="71"/>
      <c r="HX276" s="71"/>
      <c r="HY276" s="71"/>
      <c r="HZ276" s="71"/>
      <c r="IA276" s="93"/>
      <c r="IB276" s="71"/>
      <c r="IC276" s="71"/>
      <c r="ID276" s="71"/>
      <c r="IE276" s="71"/>
      <c r="IF276" s="93"/>
      <c r="IG276" s="71"/>
      <c r="IH276" s="71"/>
      <c r="II276" s="71"/>
      <c r="IJ276" s="71"/>
      <c r="IK276" s="93"/>
      <c r="IL276" s="71"/>
      <c r="IM276" s="71"/>
      <c r="IN276" s="71"/>
      <c r="IO276" s="71"/>
      <c r="IP276" s="93"/>
      <c r="IQ276" s="71"/>
      <c r="IR276" s="71"/>
      <c r="IS276" s="71"/>
      <c r="IT276" s="71"/>
      <c r="IU276" s="93"/>
      <c r="IV276" s="71"/>
    </row>
    <row r="277" spans="1:256">
      <c r="B277" s="71"/>
      <c r="C277" s="94"/>
      <c r="D277" s="71"/>
      <c r="E277" s="71"/>
      <c r="F277" s="93"/>
      <c r="G277" s="71"/>
      <c r="H277" s="71"/>
      <c r="I277" s="71"/>
      <c r="J277" s="71"/>
      <c r="K277" s="71"/>
      <c r="L277" s="105"/>
      <c r="M277" s="71"/>
      <c r="N277" s="71"/>
      <c r="P277" s="71"/>
      <c r="Q277" s="71"/>
      <c r="R277" s="71"/>
      <c r="S277" s="71"/>
      <c r="T277" s="93"/>
      <c r="U277" s="71"/>
      <c r="V277" s="71"/>
      <c r="W277" s="71"/>
      <c r="X277" s="71"/>
      <c r="Y277" s="93"/>
      <c r="Z277" s="71"/>
      <c r="AA277" s="71"/>
      <c r="AB277" s="71"/>
      <c r="AC277" s="71"/>
      <c r="AD277" s="93"/>
      <c r="AE277" s="71"/>
      <c r="AF277" s="71"/>
      <c r="AG277" s="71"/>
      <c r="AH277" s="71"/>
      <c r="AI277" s="93"/>
      <c r="AJ277" s="71"/>
      <c r="AK277" s="71"/>
      <c r="AL277" s="71"/>
      <c r="AM277" s="71"/>
      <c r="AN277" s="93"/>
      <c r="AO277" s="71"/>
      <c r="AP277" s="71"/>
      <c r="AQ277" s="71"/>
      <c r="AR277" s="71"/>
      <c r="AS277" s="93"/>
      <c r="AT277" s="71"/>
      <c r="AU277" s="71"/>
      <c r="AV277" s="71"/>
      <c r="AW277" s="71"/>
      <c r="AX277" s="93"/>
      <c r="AY277" s="71"/>
      <c r="AZ277" s="71"/>
      <c r="BA277" s="71"/>
      <c r="BB277" s="71"/>
      <c r="BC277" s="93"/>
      <c r="BD277" s="71"/>
      <c r="BE277" s="71"/>
      <c r="BF277" s="71"/>
      <c r="BG277" s="71"/>
      <c r="BH277" s="93"/>
      <c r="BI277" s="71"/>
      <c r="BJ277" s="71"/>
      <c r="BK277" s="71"/>
      <c r="BL277" s="71"/>
      <c r="BM277" s="93"/>
      <c r="BN277" s="71"/>
      <c r="BO277" s="71"/>
      <c r="BP277" s="71"/>
      <c r="BQ277" s="71"/>
      <c r="BR277" s="93"/>
      <c r="BS277" s="71"/>
      <c r="BT277" s="71"/>
      <c r="BU277" s="71"/>
      <c r="BV277" s="71"/>
      <c r="BW277" s="93"/>
      <c r="BX277" s="71"/>
      <c r="BY277" s="71"/>
      <c r="BZ277" s="71"/>
      <c r="CA277" s="71"/>
      <c r="CB277" s="93"/>
      <c r="CC277" s="71"/>
      <c r="CD277" s="71"/>
      <c r="CE277" s="71"/>
      <c r="CF277" s="71"/>
      <c r="CG277" s="93"/>
      <c r="CH277" s="71"/>
      <c r="CI277" s="71"/>
      <c r="CJ277" s="71"/>
      <c r="CK277" s="71"/>
      <c r="CL277" s="93"/>
      <c r="CM277" s="71"/>
      <c r="CN277" s="71"/>
      <c r="CO277" s="71"/>
      <c r="CP277" s="71"/>
      <c r="CQ277" s="93"/>
      <c r="CR277" s="71"/>
      <c r="CS277" s="71"/>
      <c r="CT277" s="71"/>
      <c r="CU277" s="71"/>
      <c r="CV277" s="93"/>
      <c r="CW277" s="71"/>
      <c r="CX277" s="71"/>
      <c r="CY277" s="71"/>
      <c r="CZ277" s="71"/>
      <c r="DA277" s="93"/>
      <c r="DB277" s="71"/>
      <c r="DC277" s="71"/>
      <c r="DD277" s="71"/>
      <c r="DE277" s="71"/>
      <c r="DF277" s="93"/>
      <c r="DG277" s="71"/>
      <c r="DH277" s="71"/>
      <c r="DI277" s="71"/>
      <c r="DJ277" s="71"/>
      <c r="DK277" s="93"/>
      <c r="DL277" s="71"/>
      <c r="DM277" s="71"/>
      <c r="DN277" s="71"/>
      <c r="DO277" s="71"/>
      <c r="DP277" s="93"/>
      <c r="DQ277" s="71"/>
      <c r="DR277" s="71"/>
      <c r="DS277" s="71"/>
      <c r="DT277" s="71"/>
      <c r="DU277" s="93"/>
      <c r="DV277" s="71"/>
      <c r="DW277" s="71"/>
      <c r="DX277" s="71"/>
      <c r="DY277" s="71"/>
      <c r="DZ277" s="93"/>
      <c r="EA277" s="71"/>
      <c r="EB277" s="71"/>
      <c r="EC277" s="71"/>
      <c r="ED277" s="71"/>
      <c r="EE277" s="93"/>
      <c r="EF277" s="71"/>
      <c r="EG277" s="71"/>
      <c r="EH277" s="71"/>
      <c r="EI277" s="71"/>
      <c r="EJ277" s="93"/>
      <c r="EK277" s="71"/>
      <c r="EL277" s="71"/>
      <c r="EM277" s="71"/>
      <c r="EN277" s="71"/>
      <c r="EO277" s="93"/>
      <c r="EP277" s="71"/>
      <c r="EQ277" s="71"/>
      <c r="ER277" s="71"/>
      <c r="ES277" s="71"/>
      <c r="ET277" s="93"/>
      <c r="EU277" s="71"/>
      <c r="EV277" s="71"/>
      <c r="EW277" s="71"/>
      <c r="EX277" s="71"/>
      <c r="EY277" s="93"/>
      <c r="EZ277" s="71"/>
      <c r="FA277" s="71"/>
      <c r="FB277" s="71"/>
      <c r="FC277" s="71"/>
      <c r="FD277" s="93"/>
      <c r="FE277" s="71"/>
      <c r="FF277" s="71"/>
      <c r="FG277" s="71"/>
      <c r="FH277" s="71"/>
      <c r="FI277" s="93"/>
      <c r="FJ277" s="71"/>
      <c r="FK277" s="71"/>
      <c r="FL277" s="71"/>
      <c r="FM277" s="71"/>
      <c r="FN277" s="93"/>
      <c r="FO277" s="71"/>
      <c r="FP277" s="71"/>
      <c r="FQ277" s="71"/>
      <c r="FR277" s="71"/>
      <c r="FS277" s="93"/>
      <c r="FT277" s="71"/>
      <c r="FU277" s="71"/>
      <c r="FV277" s="71"/>
      <c r="FW277" s="71"/>
      <c r="FX277" s="93"/>
      <c r="FY277" s="71"/>
      <c r="FZ277" s="71"/>
      <c r="GA277" s="71"/>
      <c r="GB277" s="71"/>
      <c r="GC277" s="93"/>
      <c r="GD277" s="71"/>
      <c r="GE277" s="71"/>
      <c r="GF277" s="71"/>
      <c r="GG277" s="71"/>
      <c r="GH277" s="93"/>
      <c r="GI277" s="71"/>
      <c r="GJ277" s="71"/>
      <c r="GK277" s="71"/>
      <c r="GL277" s="71"/>
      <c r="GM277" s="93"/>
      <c r="GN277" s="71"/>
      <c r="GO277" s="71"/>
      <c r="GP277" s="71"/>
      <c r="GQ277" s="71"/>
      <c r="GR277" s="93"/>
      <c r="GS277" s="71"/>
      <c r="GT277" s="71"/>
      <c r="GU277" s="71"/>
      <c r="GV277" s="71"/>
      <c r="GW277" s="93"/>
      <c r="GX277" s="71"/>
      <c r="GY277" s="71"/>
      <c r="GZ277" s="71"/>
      <c r="HA277" s="71"/>
      <c r="HB277" s="93"/>
      <c r="HC277" s="71"/>
      <c r="HD277" s="71"/>
      <c r="HE277" s="71"/>
      <c r="HF277" s="71"/>
      <c r="HG277" s="93"/>
      <c r="HH277" s="71"/>
      <c r="HI277" s="71"/>
      <c r="HJ277" s="71"/>
      <c r="HK277" s="71"/>
      <c r="HL277" s="93"/>
      <c r="HM277" s="71"/>
      <c r="HN277" s="71"/>
      <c r="HO277" s="71"/>
      <c r="HP277" s="71"/>
      <c r="HQ277" s="93"/>
      <c r="HR277" s="71"/>
      <c r="HS277" s="71"/>
      <c r="HT277" s="71"/>
      <c r="HU277" s="71"/>
      <c r="HV277" s="93"/>
      <c r="HW277" s="71"/>
      <c r="HX277" s="71"/>
      <c r="HY277" s="71"/>
      <c r="HZ277" s="71"/>
      <c r="IA277" s="93"/>
      <c r="IB277" s="71"/>
      <c r="IC277" s="71"/>
      <c r="ID277" s="71"/>
      <c r="IE277" s="71"/>
      <c r="IF277" s="93"/>
      <c r="IG277" s="71"/>
      <c r="IH277" s="71"/>
      <c r="II277" s="71"/>
      <c r="IJ277" s="71"/>
      <c r="IK277" s="93"/>
      <c r="IL277" s="71"/>
      <c r="IM277" s="71"/>
      <c r="IN277" s="71"/>
      <c r="IO277" s="71"/>
      <c r="IP277" s="93"/>
      <c r="IQ277" s="71"/>
      <c r="IR277" s="71"/>
      <c r="IS277" s="71"/>
      <c r="IT277" s="71"/>
      <c r="IU277" s="93"/>
      <c r="IV277" s="71"/>
    </row>
    <row r="278" spans="1:256">
      <c r="B278" s="71"/>
      <c r="C278" s="94"/>
      <c r="D278" s="71"/>
      <c r="E278" s="71"/>
      <c r="F278" s="93"/>
      <c r="G278" s="71"/>
      <c r="H278" s="71"/>
      <c r="I278" s="71"/>
      <c r="J278" s="71"/>
      <c r="K278" s="71"/>
      <c r="L278" s="105"/>
      <c r="M278" s="71"/>
      <c r="N278" s="71"/>
      <c r="P278" s="71"/>
      <c r="Q278" s="71"/>
      <c r="R278" s="71"/>
      <c r="S278" s="71"/>
      <c r="T278" s="93"/>
      <c r="U278" s="71"/>
      <c r="V278" s="71"/>
      <c r="W278" s="71"/>
      <c r="X278" s="71"/>
      <c r="Y278" s="93"/>
      <c r="Z278" s="71"/>
      <c r="AA278" s="71"/>
      <c r="AB278" s="71"/>
      <c r="AC278" s="71"/>
      <c r="AD278" s="93"/>
      <c r="AE278" s="71"/>
      <c r="AF278" s="71"/>
      <c r="AG278" s="71"/>
      <c r="AH278" s="71"/>
      <c r="AI278" s="93"/>
      <c r="AJ278" s="71"/>
      <c r="AK278" s="71"/>
      <c r="AL278" s="71"/>
      <c r="AM278" s="71"/>
      <c r="AN278" s="93"/>
      <c r="AO278" s="71"/>
      <c r="AP278" s="71"/>
      <c r="AQ278" s="71"/>
      <c r="AR278" s="71"/>
      <c r="AS278" s="93"/>
      <c r="AT278" s="71"/>
      <c r="AU278" s="71"/>
      <c r="AV278" s="71"/>
      <c r="AW278" s="71"/>
      <c r="AX278" s="93"/>
      <c r="AY278" s="71"/>
      <c r="AZ278" s="71"/>
      <c r="BA278" s="71"/>
      <c r="BB278" s="71"/>
      <c r="BC278" s="93"/>
      <c r="BD278" s="71"/>
      <c r="BE278" s="71"/>
      <c r="BF278" s="71"/>
      <c r="BG278" s="71"/>
      <c r="BH278" s="93"/>
      <c r="BI278" s="71"/>
      <c r="BJ278" s="71"/>
      <c r="BK278" s="71"/>
      <c r="BL278" s="71"/>
      <c r="BM278" s="93"/>
      <c r="BN278" s="71"/>
      <c r="BO278" s="71"/>
      <c r="BP278" s="71"/>
      <c r="BQ278" s="71"/>
      <c r="BR278" s="93"/>
      <c r="BS278" s="71"/>
      <c r="BT278" s="71"/>
      <c r="BU278" s="71"/>
      <c r="BV278" s="71"/>
      <c r="BW278" s="93"/>
      <c r="BX278" s="71"/>
      <c r="BY278" s="71"/>
      <c r="BZ278" s="71"/>
      <c r="CA278" s="71"/>
      <c r="CB278" s="93"/>
      <c r="CC278" s="71"/>
      <c r="CD278" s="71"/>
      <c r="CE278" s="71"/>
      <c r="CF278" s="71"/>
      <c r="CG278" s="93"/>
      <c r="CH278" s="71"/>
      <c r="CI278" s="71"/>
      <c r="CJ278" s="71"/>
      <c r="CK278" s="71"/>
      <c r="CL278" s="93"/>
      <c r="CM278" s="71"/>
      <c r="CN278" s="71"/>
      <c r="CO278" s="71"/>
      <c r="CP278" s="71"/>
      <c r="CQ278" s="93"/>
      <c r="CR278" s="71"/>
      <c r="CS278" s="71"/>
      <c r="CT278" s="71"/>
      <c r="CU278" s="71"/>
      <c r="CV278" s="93"/>
      <c r="CW278" s="71"/>
      <c r="CX278" s="71"/>
      <c r="CY278" s="71"/>
      <c r="CZ278" s="71"/>
      <c r="DA278" s="93"/>
      <c r="DB278" s="71"/>
      <c r="DC278" s="71"/>
      <c r="DD278" s="71"/>
      <c r="DE278" s="71"/>
      <c r="DF278" s="93"/>
      <c r="DG278" s="71"/>
      <c r="DH278" s="71"/>
      <c r="DI278" s="71"/>
      <c r="DJ278" s="71"/>
      <c r="DK278" s="93"/>
      <c r="DL278" s="71"/>
      <c r="DM278" s="71"/>
      <c r="DN278" s="71"/>
      <c r="DO278" s="71"/>
      <c r="DP278" s="93"/>
      <c r="DQ278" s="71"/>
      <c r="DR278" s="71"/>
      <c r="DS278" s="71"/>
      <c r="DT278" s="71"/>
      <c r="DU278" s="93"/>
      <c r="DV278" s="71"/>
      <c r="DW278" s="71"/>
      <c r="DX278" s="71"/>
      <c r="DY278" s="71"/>
      <c r="DZ278" s="93"/>
      <c r="EA278" s="71"/>
      <c r="EB278" s="71"/>
      <c r="EC278" s="71"/>
      <c r="ED278" s="71"/>
      <c r="EE278" s="93"/>
      <c r="EF278" s="71"/>
      <c r="EG278" s="71"/>
      <c r="EH278" s="71"/>
      <c r="EI278" s="71"/>
      <c r="EJ278" s="93"/>
      <c r="EK278" s="71"/>
      <c r="EL278" s="71"/>
      <c r="EM278" s="71"/>
      <c r="EN278" s="71"/>
      <c r="EO278" s="93"/>
      <c r="EP278" s="71"/>
      <c r="EQ278" s="71"/>
      <c r="ER278" s="71"/>
      <c r="ES278" s="71"/>
      <c r="ET278" s="93"/>
      <c r="EU278" s="71"/>
      <c r="EV278" s="71"/>
      <c r="EW278" s="71"/>
      <c r="EX278" s="71"/>
      <c r="EY278" s="93"/>
      <c r="EZ278" s="71"/>
      <c r="FA278" s="71"/>
      <c r="FB278" s="71"/>
      <c r="FC278" s="71"/>
      <c r="FD278" s="93"/>
      <c r="FE278" s="71"/>
      <c r="FF278" s="71"/>
      <c r="FG278" s="71"/>
      <c r="FH278" s="71"/>
      <c r="FI278" s="93"/>
      <c r="FJ278" s="71"/>
      <c r="FK278" s="71"/>
      <c r="FL278" s="71"/>
      <c r="FM278" s="71"/>
      <c r="FN278" s="93"/>
      <c r="FO278" s="71"/>
      <c r="FP278" s="71"/>
      <c r="FQ278" s="71"/>
      <c r="FR278" s="71"/>
      <c r="FS278" s="93"/>
      <c r="FT278" s="71"/>
      <c r="FU278" s="71"/>
      <c r="FV278" s="71"/>
      <c r="FW278" s="71"/>
      <c r="FX278" s="93"/>
      <c r="FY278" s="71"/>
      <c r="FZ278" s="71"/>
      <c r="GA278" s="71"/>
      <c r="GB278" s="71"/>
      <c r="GC278" s="93"/>
      <c r="GD278" s="71"/>
      <c r="GE278" s="71"/>
      <c r="GF278" s="71"/>
      <c r="GG278" s="71"/>
      <c r="GH278" s="93"/>
      <c r="GI278" s="71"/>
      <c r="GJ278" s="71"/>
      <c r="GK278" s="71"/>
      <c r="GL278" s="71"/>
      <c r="GM278" s="93"/>
      <c r="GN278" s="71"/>
      <c r="GO278" s="71"/>
      <c r="GP278" s="71"/>
      <c r="GQ278" s="71"/>
      <c r="GR278" s="93"/>
      <c r="GS278" s="71"/>
      <c r="GT278" s="71"/>
      <c r="GU278" s="71"/>
      <c r="GV278" s="71"/>
      <c r="GW278" s="93"/>
      <c r="GX278" s="71"/>
      <c r="GY278" s="71"/>
      <c r="GZ278" s="71"/>
      <c r="HA278" s="71"/>
      <c r="HB278" s="93"/>
      <c r="HC278" s="71"/>
      <c r="HD278" s="71"/>
      <c r="HE278" s="71"/>
      <c r="HF278" s="71"/>
      <c r="HG278" s="93"/>
      <c r="HH278" s="71"/>
      <c r="HI278" s="71"/>
      <c r="HJ278" s="71"/>
      <c r="HK278" s="71"/>
      <c r="HL278" s="93"/>
      <c r="HM278" s="71"/>
      <c r="HN278" s="71"/>
      <c r="HO278" s="71"/>
      <c r="HP278" s="71"/>
      <c r="HQ278" s="93"/>
      <c r="HR278" s="71"/>
      <c r="HS278" s="71"/>
      <c r="HT278" s="71"/>
      <c r="HU278" s="71"/>
      <c r="HV278" s="93"/>
      <c r="HW278" s="71"/>
      <c r="HX278" s="71"/>
      <c r="HY278" s="71"/>
      <c r="HZ278" s="71"/>
      <c r="IA278" s="93"/>
      <c r="IB278" s="71"/>
      <c r="IC278" s="71"/>
      <c r="ID278" s="71"/>
      <c r="IE278" s="71"/>
      <c r="IF278" s="93"/>
      <c r="IG278" s="71"/>
      <c r="IH278" s="71"/>
      <c r="II278" s="71"/>
      <c r="IJ278" s="71"/>
      <c r="IK278" s="93"/>
      <c r="IL278" s="71"/>
      <c r="IM278" s="71"/>
      <c r="IN278" s="71"/>
      <c r="IO278" s="71"/>
      <c r="IP278" s="93"/>
      <c r="IQ278" s="71"/>
      <c r="IR278" s="71"/>
      <c r="IS278" s="71"/>
      <c r="IT278" s="71"/>
      <c r="IU278" s="93"/>
      <c r="IV278" s="71"/>
    </row>
    <row r="279" spans="1:256">
      <c r="B279" s="71"/>
      <c r="C279" s="94"/>
      <c r="D279" s="71"/>
      <c r="E279" s="71"/>
      <c r="F279" s="93"/>
      <c r="G279" s="71"/>
      <c r="H279" s="71"/>
      <c r="I279" s="71"/>
      <c r="J279" s="71"/>
      <c r="K279" s="71"/>
      <c r="L279" s="105"/>
      <c r="M279" s="71"/>
      <c r="N279" s="71"/>
      <c r="P279" s="71"/>
      <c r="Q279" s="71"/>
      <c r="R279" s="71"/>
      <c r="S279" s="71"/>
      <c r="T279" s="93"/>
      <c r="U279" s="71"/>
      <c r="V279" s="71"/>
      <c r="W279" s="71"/>
      <c r="X279" s="71"/>
      <c r="Y279" s="93"/>
      <c r="Z279" s="71"/>
      <c r="AA279" s="71"/>
      <c r="AB279" s="71"/>
      <c r="AC279" s="71"/>
      <c r="AD279" s="93"/>
      <c r="AE279" s="71"/>
      <c r="AF279" s="71"/>
      <c r="AG279" s="71"/>
      <c r="AH279" s="71"/>
      <c r="AI279" s="93"/>
      <c r="AJ279" s="71"/>
      <c r="AK279" s="71"/>
      <c r="AL279" s="71"/>
      <c r="AM279" s="71"/>
      <c r="AN279" s="93"/>
      <c r="AO279" s="71"/>
      <c r="AP279" s="71"/>
      <c r="AQ279" s="71"/>
      <c r="AR279" s="71"/>
      <c r="AS279" s="93"/>
      <c r="AT279" s="71"/>
      <c r="AU279" s="71"/>
      <c r="AV279" s="71"/>
      <c r="AW279" s="71"/>
      <c r="AX279" s="93"/>
      <c r="AY279" s="71"/>
      <c r="AZ279" s="71"/>
      <c r="BA279" s="71"/>
      <c r="BB279" s="71"/>
      <c r="BC279" s="93"/>
      <c r="BD279" s="71"/>
      <c r="BE279" s="71"/>
      <c r="BF279" s="71"/>
      <c r="BG279" s="71"/>
      <c r="BH279" s="93"/>
      <c r="BI279" s="71"/>
      <c r="BJ279" s="71"/>
      <c r="BK279" s="71"/>
      <c r="BL279" s="71"/>
      <c r="BM279" s="93"/>
      <c r="BN279" s="71"/>
      <c r="BO279" s="71"/>
      <c r="BP279" s="71"/>
      <c r="BQ279" s="71"/>
      <c r="BR279" s="93"/>
      <c r="BS279" s="71"/>
      <c r="BT279" s="71"/>
      <c r="BU279" s="71"/>
      <c r="BV279" s="71"/>
      <c r="BW279" s="93"/>
      <c r="BX279" s="71"/>
      <c r="BY279" s="71"/>
      <c r="BZ279" s="71"/>
      <c r="CA279" s="71"/>
      <c r="CB279" s="93"/>
      <c r="CC279" s="71"/>
      <c r="CD279" s="71"/>
      <c r="CE279" s="71"/>
      <c r="CF279" s="71"/>
      <c r="CG279" s="93"/>
      <c r="CH279" s="71"/>
      <c r="CI279" s="71"/>
      <c r="CJ279" s="71"/>
      <c r="CK279" s="71"/>
      <c r="CL279" s="93"/>
      <c r="CM279" s="71"/>
      <c r="CN279" s="71"/>
      <c r="CO279" s="71"/>
      <c r="CP279" s="71"/>
      <c r="CQ279" s="93"/>
      <c r="CR279" s="71"/>
      <c r="CS279" s="71"/>
      <c r="CT279" s="71"/>
      <c r="CU279" s="71"/>
      <c r="CV279" s="93"/>
      <c r="CW279" s="71"/>
      <c r="CX279" s="71"/>
      <c r="CY279" s="71"/>
      <c r="CZ279" s="71"/>
      <c r="DA279" s="93"/>
      <c r="DB279" s="71"/>
      <c r="DC279" s="71"/>
      <c r="DD279" s="71"/>
      <c r="DE279" s="71"/>
      <c r="DF279" s="93"/>
      <c r="DG279" s="71"/>
      <c r="DH279" s="71"/>
      <c r="DI279" s="71"/>
      <c r="DJ279" s="71"/>
      <c r="DK279" s="93"/>
      <c r="DL279" s="71"/>
      <c r="DM279" s="71"/>
      <c r="DN279" s="71"/>
      <c r="DO279" s="71"/>
      <c r="DP279" s="93"/>
      <c r="DQ279" s="71"/>
      <c r="DR279" s="71"/>
      <c r="DS279" s="71"/>
      <c r="DT279" s="71"/>
      <c r="DU279" s="93"/>
      <c r="DV279" s="71"/>
      <c r="DW279" s="71"/>
      <c r="DX279" s="71"/>
      <c r="DY279" s="71"/>
      <c r="DZ279" s="93"/>
      <c r="EA279" s="71"/>
      <c r="EB279" s="71"/>
      <c r="EC279" s="71"/>
      <c r="ED279" s="71"/>
      <c r="EE279" s="93"/>
      <c r="EF279" s="71"/>
      <c r="EG279" s="71"/>
      <c r="EH279" s="71"/>
      <c r="EI279" s="71"/>
      <c r="EJ279" s="93"/>
      <c r="EK279" s="71"/>
      <c r="EL279" s="71"/>
      <c r="EM279" s="71"/>
      <c r="EN279" s="71"/>
      <c r="EO279" s="93"/>
      <c r="EP279" s="71"/>
      <c r="EQ279" s="71"/>
      <c r="ER279" s="71"/>
      <c r="ES279" s="71"/>
      <c r="ET279" s="93"/>
      <c r="EU279" s="71"/>
      <c r="EV279" s="71"/>
      <c r="EW279" s="71"/>
      <c r="EX279" s="71"/>
      <c r="EY279" s="93"/>
      <c r="EZ279" s="71"/>
      <c r="FA279" s="71"/>
      <c r="FB279" s="71"/>
      <c r="FC279" s="71"/>
      <c r="FD279" s="93"/>
      <c r="FE279" s="71"/>
      <c r="FF279" s="71"/>
      <c r="FG279" s="71"/>
      <c r="FH279" s="71"/>
      <c r="FI279" s="93"/>
      <c r="FJ279" s="71"/>
      <c r="FK279" s="71"/>
      <c r="FL279" s="71"/>
      <c r="FM279" s="71"/>
      <c r="FN279" s="93"/>
      <c r="FO279" s="71"/>
      <c r="FP279" s="71"/>
      <c r="FQ279" s="71"/>
      <c r="FR279" s="71"/>
      <c r="FS279" s="93"/>
      <c r="FT279" s="71"/>
      <c r="FU279" s="71"/>
      <c r="FV279" s="71"/>
      <c r="FW279" s="71"/>
      <c r="FX279" s="93"/>
      <c r="FY279" s="71"/>
      <c r="FZ279" s="71"/>
      <c r="GA279" s="71"/>
      <c r="GB279" s="71"/>
      <c r="GC279" s="93"/>
      <c r="GD279" s="71"/>
      <c r="GE279" s="71"/>
      <c r="GF279" s="71"/>
      <c r="GG279" s="71"/>
      <c r="GH279" s="93"/>
      <c r="GI279" s="71"/>
      <c r="GJ279" s="71"/>
      <c r="GK279" s="71"/>
      <c r="GL279" s="71"/>
      <c r="GM279" s="93"/>
      <c r="GN279" s="71"/>
      <c r="GO279" s="71"/>
      <c r="GP279" s="71"/>
      <c r="GQ279" s="71"/>
      <c r="GR279" s="93"/>
      <c r="GS279" s="71"/>
      <c r="GT279" s="71"/>
      <c r="GU279" s="71"/>
      <c r="GV279" s="71"/>
      <c r="GW279" s="93"/>
      <c r="GX279" s="71"/>
      <c r="GY279" s="71"/>
      <c r="GZ279" s="71"/>
      <c r="HA279" s="71"/>
      <c r="HB279" s="93"/>
      <c r="HC279" s="71"/>
      <c r="HD279" s="71"/>
      <c r="HE279" s="71"/>
      <c r="HF279" s="71"/>
      <c r="HG279" s="93"/>
      <c r="HH279" s="71"/>
      <c r="HI279" s="71"/>
      <c r="HJ279" s="71"/>
      <c r="HK279" s="71"/>
      <c r="HL279" s="93"/>
      <c r="HM279" s="71"/>
      <c r="HN279" s="71"/>
      <c r="HO279" s="71"/>
      <c r="HP279" s="71"/>
      <c r="HQ279" s="93"/>
      <c r="HR279" s="71"/>
      <c r="HS279" s="71"/>
      <c r="HT279" s="71"/>
      <c r="HU279" s="71"/>
      <c r="HV279" s="93"/>
      <c r="HW279" s="71"/>
      <c r="HX279" s="71"/>
      <c r="HY279" s="71"/>
      <c r="HZ279" s="71"/>
      <c r="IA279" s="93"/>
      <c r="IB279" s="71"/>
      <c r="IC279" s="71"/>
      <c r="ID279" s="71"/>
      <c r="IE279" s="71"/>
      <c r="IF279" s="93"/>
      <c r="IG279" s="71"/>
      <c r="IH279" s="71"/>
      <c r="II279" s="71"/>
      <c r="IJ279" s="71"/>
      <c r="IK279" s="93"/>
      <c r="IL279" s="71"/>
      <c r="IM279" s="71"/>
      <c r="IN279" s="71"/>
      <c r="IO279" s="71"/>
      <c r="IP279" s="93"/>
      <c r="IQ279" s="71"/>
      <c r="IR279" s="71"/>
      <c r="IS279" s="71"/>
      <c r="IT279" s="71"/>
      <c r="IU279" s="93"/>
      <c r="IV279" s="71"/>
    </row>
    <row r="280" spans="1:256">
      <c r="B280" s="71"/>
      <c r="C280" s="94"/>
      <c r="D280" s="71"/>
      <c r="E280" s="71"/>
      <c r="F280" s="93"/>
      <c r="G280" s="71"/>
      <c r="H280" s="71"/>
      <c r="I280" s="71"/>
      <c r="J280" s="71"/>
      <c r="K280" s="71"/>
      <c r="L280" s="105"/>
      <c r="M280" s="71"/>
      <c r="N280" s="71"/>
      <c r="P280" s="71"/>
      <c r="Q280" s="71"/>
      <c r="R280" s="71"/>
      <c r="S280" s="71"/>
      <c r="T280" s="93"/>
      <c r="U280" s="71"/>
      <c r="V280" s="71"/>
      <c r="W280" s="71"/>
      <c r="X280" s="71"/>
      <c r="Y280" s="93"/>
      <c r="Z280" s="71"/>
      <c r="AA280" s="71"/>
      <c r="AB280" s="71"/>
      <c r="AC280" s="71"/>
      <c r="AD280" s="93"/>
      <c r="AE280" s="71"/>
      <c r="AF280" s="71"/>
      <c r="AG280" s="71"/>
      <c r="AH280" s="71"/>
      <c r="AI280" s="93"/>
      <c r="AJ280" s="71"/>
      <c r="AK280" s="71"/>
      <c r="AL280" s="71"/>
      <c r="AM280" s="71"/>
      <c r="AN280" s="93"/>
      <c r="AO280" s="71"/>
      <c r="AP280" s="71"/>
      <c r="AQ280" s="71"/>
      <c r="AR280" s="71"/>
      <c r="AS280" s="93"/>
      <c r="AT280" s="71"/>
      <c r="AU280" s="71"/>
      <c r="AV280" s="71"/>
      <c r="AW280" s="71"/>
      <c r="AX280" s="93"/>
      <c r="AY280" s="71"/>
      <c r="AZ280" s="71"/>
      <c r="BA280" s="71"/>
      <c r="BB280" s="71"/>
      <c r="BC280" s="93"/>
      <c r="BD280" s="71"/>
      <c r="BE280" s="71"/>
      <c r="BF280" s="71"/>
      <c r="BG280" s="71"/>
      <c r="BH280" s="93"/>
      <c r="BI280" s="71"/>
      <c r="BJ280" s="71"/>
      <c r="BK280" s="71"/>
      <c r="BL280" s="71"/>
      <c r="BM280" s="93"/>
      <c r="BN280" s="71"/>
      <c r="BO280" s="71"/>
      <c r="BP280" s="71"/>
      <c r="BQ280" s="71"/>
      <c r="BR280" s="93"/>
      <c r="BS280" s="71"/>
      <c r="BT280" s="71"/>
      <c r="BU280" s="71"/>
      <c r="BV280" s="71"/>
      <c r="BW280" s="93"/>
      <c r="BX280" s="71"/>
      <c r="BY280" s="71"/>
      <c r="BZ280" s="71"/>
      <c r="CA280" s="71"/>
      <c r="CB280" s="93"/>
      <c r="CC280" s="71"/>
      <c r="CD280" s="71"/>
      <c r="CE280" s="71"/>
      <c r="CF280" s="71"/>
      <c r="CG280" s="93"/>
      <c r="CH280" s="71"/>
      <c r="CI280" s="71"/>
      <c r="CJ280" s="71"/>
      <c r="CK280" s="71"/>
      <c r="CL280" s="93"/>
      <c r="CM280" s="71"/>
      <c r="CN280" s="71"/>
      <c r="CO280" s="71"/>
      <c r="CP280" s="71"/>
      <c r="CQ280" s="93"/>
      <c r="CR280" s="71"/>
      <c r="CS280" s="71"/>
      <c r="CT280" s="71"/>
      <c r="CU280" s="71"/>
      <c r="CV280" s="93"/>
      <c r="CW280" s="71"/>
      <c r="CX280" s="71"/>
      <c r="CY280" s="71"/>
      <c r="CZ280" s="71"/>
      <c r="DA280" s="93"/>
      <c r="DB280" s="71"/>
      <c r="DC280" s="71"/>
      <c r="DD280" s="71"/>
      <c r="DE280" s="71"/>
      <c r="DF280" s="93"/>
      <c r="DG280" s="71"/>
      <c r="DH280" s="71"/>
      <c r="DI280" s="71"/>
      <c r="DJ280" s="71"/>
      <c r="DK280" s="93"/>
      <c r="DL280" s="71"/>
      <c r="DM280" s="71"/>
      <c r="DN280" s="71"/>
      <c r="DO280" s="71"/>
      <c r="DP280" s="93"/>
      <c r="DQ280" s="71"/>
      <c r="DR280" s="71"/>
      <c r="DS280" s="71"/>
      <c r="DT280" s="71"/>
      <c r="DU280" s="93"/>
      <c r="DV280" s="71"/>
      <c r="DW280" s="71"/>
      <c r="DX280" s="71"/>
      <c r="DY280" s="71"/>
      <c r="DZ280" s="93"/>
      <c r="EA280" s="71"/>
      <c r="EB280" s="71"/>
      <c r="EC280" s="71"/>
      <c r="ED280" s="71"/>
      <c r="EE280" s="93"/>
      <c r="EF280" s="71"/>
      <c r="EG280" s="71"/>
      <c r="EH280" s="71"/>
      <c r="EI280" s="71"/>
      <c r="EJ280" s="93"/>
      <c r="EK280" s="71"/>
      <c r="EL280" s="71"/>
      <c r="EM280" s="71"/>
      <c r="EN280" s="71"/>
      <c r="EO280" s="93"/>
      <c r="EP280" s="71"/>
      <c r="EQ280" s="71"/>
      <c r="ER280" s="71"/>
      <c r="ES280" s="71"/>
      <c r="ET280" s="93"/>
      <c r="EU280" s="71"/>
      <c r="EV280" s="71"/>
      <c r="EW280" s="71"/>
      <c r="EX280" s="71"/>
      <c r="EY280" s="93"/>
      <c r="EZ280" s="71"/>
      <c r="FA280" s="71"/>
      <c r="FB280" s="71"/>
      <c r="FC280" s="71"/>
      <c r="FD280" s="93"/>
      <c r="FE280" s="71"/>
      <c r="FF280" s="71"/>
      <c r="FG280" s="71"/>
      <c r="FH280" s="71"/>
      <c r="FI280" s="93"/>
      <c r="FJ280" s="71"/>
      <c r="FK280" s="71"/>
      <c r="FL280" s="71"/>
      <c r="FM280" s="71"/>
      <c r="FN280" s="93"/>
      <c r="FO280" s="71"/>
      <c r="FP280" s="71"/>
      <c r="FQ280" s="71"/>
      <c r="FR280" s="71"/>
      <c r="FS280" s="93"/>
      <c r="FT280" s="71"/>
      <c r="FU280" s="71"/>
      <c r="FV280" s="71"/>
      <c r="FW280" s="71"/>
      <c r="FX280" s="93"/>
      <c r="FY280" s="71"/>
      <c r="FZ280" s="71"/>
      <c r="GA280" s="71"/>
      <c r="GB280" s="71"/>
      <c r="GC280" s="93"/>
      <c r="GD280" s="71"/>
      <c r="GE280" s="71"/>
      <c r="GF280" s="71"/>
      <c r="GG280" s="71"/>
      <c r="GH280" s="93"/>
      <c r="GI280" s="71"/>
      <c r="GJ280" s="71"/>
      <c r="GK280" s="71"/>
      <c r="GL280" s="71"/>
      <c r="GM280" s="93"/>
      <c r="GN280" s="71"/>
      <c r="GO280" s="71"/>
      <c r="GP280" s="71"/>
      <c r="GQ280" s="71"/>
      <c r="GR280" s="93"/>
      <c r="GS280" s="71"/>
      <c r="GT280" s="71"/>
      <c r="GU280" s="71"/>
      <c r="GV280" s="71"/>
      <c r="GW280" s="93"/>
      <c r="GX280" s="71"/>
      <c r="GY280" s="71"/>
      <c r="GZ280" s="71"/>
      <c r="HA280" s="71"/>
      <c r="HB280" s="93"/>
      <c r="HC280" s="71"/>
      <c r="HD280" s="71"/>
      <c r="HE280" s="71"/>
      <c r="HF280" s="71"/>
      <c r="HG280" s="93"/>
      <c r="HH280" s="71"/>
      <c r="HI280" s="71"/>
      <c r="HJ280" s="71"/>
      <c r="HK280" s="71"/>
      <c r="HL280" s="93"/>
      <c r="HM280" s="71"/>
      <c r="HN280" s="71"/>
      <c r="HO280" s="71"/>
      <c r="HP280" s="71"/>
      <c r="HQ280" s="93"/>
      <c r="HR280" s="71"/>
      <c r="HS280" s="71"/>
      <c r="HT280" s="71"/>
      <c r="HU280" s="71"/>
      <c r="HV280" s="93"/>
      <c r="HW280" s="71"/>
      <c r="HX280" s="71"/>
      <c r="HY280" s="71"/>
      <c r="HZ280" s="71"/>
      <c r="IA280" s="93"/>
      <c r="IB280" s="71"/>
      <c r="IC280" s="71"/>
      <c r="ID280" s="71"/>
      <c r="IE280" s="71"/>
      <c r="IF280" s="93"/>
      <c r="IG280" s="71"/>
      <c r="IH280" s="71"/>
      <c r="II280" s="71"/>
      <c r="IJ280" s="71"/>
      <c r="IK280" s="93"/>
      <c r="IL280" s="71"/>
      <c r="IM280" s="71"/>
      <c r="IN280" s="71"/>
      <c r="IO280" s="71"/>
      <c r="IP280" s="93"/>
      <c r="IQ280" s="71"/>
      <c r="IR280" s="71"/>
      <c r="IS280" s="71"/>
      <c r="IT280" s="71"/>
      <c r="IU280" s="93"/>
      <c r="IV280" s="71"/>
    </row>
    <row r="281" spans="1:256">
      <c r="B281" s="71"/>
      <c r="C281" s="94"/>
      <c r="D281" s="71"/>
      <c r="E281" s="71"/>
      <c r="F281" s="93"/>
      <c r="G281" s="71"/>
      <c r="H281" s="71"/>
      <c r="I281" s="71"/>
      <c r="J281" s="71"/>
      <c r="K281" s="71"/>
      <c r="L281" s="105"/>
      <c r="M281" s="71"/>
      <c r="N281" s="71"/>
      <c r="P281" s="71"/>
      <c r="Q281" s="71"/>
      <c r="R281" s="71"/>
      <c r="S281" s="71"/>
      <c r="T281" s="93"/>
      <c r="U281" s="71"/>
      <c r="V281" s="71"/>
      <c r="W281" s="71"/>
      <c r="X281" s="71"/>
      <c r="Y281" s="93"/>
      <c r="Z281" s="71"/>
      <c r="AA281" s="71"/>
      <c r="AB281" s="71"/>
      <c r="AC281" s="71"/>
      <c r="AD281" s="93"/>
      <c r="AE281" s="71"/>
      <c r="AF281" s="71"/>
      <c r="AG281" s="71"/>
      <c r="AH281" s="71"/>
      <c r="AI281" s="93"/>
      <c r="AJ281" s="71"/>
      <c r="AK281" s="71"/>
      <c r="AL281" s="71"/>
      <c r="AM281" s="71"/>
      <c r="AN281" s="93"/>
      <c r="AO281" s="71"/>
      <c r="AP281" s="71"/>
      <c r="AQ281" s="71"/>
      <c r="AR281" s="71"/>
      <c r="AS281" s="93"/>
      <c r="AT281" s="71"/>
      <c r="AU281" s="71"/>
      <c r="AV281" s="71"/>
      <c r="AW281" s="71"/>
      <c r="AX281" s="93"/>
      <c r="AY281" s="71"/>
      <c r="AZ281" s="71"/>
      <c r="BA281" s="71"/>
      <c r="BB281" s="71"/>
      <c r="BC281" s="93"/>
      <c r="BD281" s="71"/>
      <c r="BE281" s="71"/>
      <c r="BF281" s="71"/>
      <c r="BG281" s="71"/>
      <c r="BH281" s="93"/>
      <c r="BI281" s="71"/>
      <c r="BJ281" s="71"/>
      <c r="BK281" s="71"/>
      <c r="BL281" s="71"/>
      <c r="BM281" s="93"/>
      <c r="BN281" s="71"/>
      <c r="BO281" s="71"/>
      <c r="BP281" s="71"/>
      <c r="BQ281" s="71"/>
      <c r="BR281" s="93"/>
      <c r="BS281" s="71"/>
      <c r="BT281" s="71"/>
      <c r="BU281" s="71"/>
      <c r="BV281" s="71"/>
      <c r="BW281" s="93"/>
      <c r="BX281" s="71"/>
      <c r="BY281" s="71"/>
      <c r="BZ281" s="71"/>
      <c r="CA281" s="71"/>
      <c r="CB281" s="93"/>
      <c r="CC281" s="71"/>
      <c r="CD281" s="71"/>
      <c r="CE281" s="71"/>
      <c r="CF281" s="71"/>
      <c r="CG281" s="93"/>
      <c r="CH281" s="71"/>
      <c r="CI281" s="71"/>
      <c r="CJ281" s="71"/>
      <c r="CK281" s="71"/>
      <c r="CL281" s="93"/>
      <c r="CM281" s="71"/>
      <c r="CN281" s="71"/>
      <c r="CO281" s="71"/>
      <c r="CP281" s="71"/>
      <c r="CQ281" s="93"/>
      <c r="CR281" s="71"/>
      <c r="CS281" s="71"/>
      <c r="CT281" s="71"/>
      <c r="CU281" s="71"/>
      <c r="CV281" s="93"/>
      <c r="CW281" s="71"/>
      <c r="CX281" s="71"/>
      <c r="CY281" s="71"/>
      <c r="CZ281" s="71"/>
      <c r="DA281" s="93"/>
      <c r="DB281" s="71"/>
      <c r="DC281" s="71"/>
      <c r="DD281" s="71"/>
      <c r="DE281" s="71"/>
      <c r="DF281" s="93"/>
      <c r="DG281" s="71"/>
      <c r="DH281" s="71"/>
      <c r="DI281" s="71"/>
      <c r="DJ281" s="71"/>
      <c r="DK281" s="93"/>
      <c r="DL281" s="71"/>
      <c r="DM281" s="71"/>
      <c r="DN281" s="71"/>
      <c r="DO281" s="71"/>
      <c r="DP281" s="93"/>
      <c r="DQ281" s="71"/>
      <c r="DR281" s="71"/>
      <c r="DS281" s="71"/>
      <c r="DT281" s="71"/>
      <c r="DU281" s="93"/>
      <c r="DV281" s="71"/>
      <c r="DW281" s="71"/>
      <c r="DX281" s="71"/>
      <c r="DY281" s="71"/>
      <c r="DZ281" s="93"/>
      <c r="EA281" s="71"/>
      <c r="EB281" s="71"/>
      <c r="EC281" s="71"/>
      <c r="ED281" s="71"/>
      <c r="EE281" s="93"/>
      <c r="EF281" s="71"/>
      <c r="EG281" s="71"/>
      <c r="EH281" s="71"/>
      <c r="EI281" s="71"/>
      <c r="EJ281" s="93"/>
      <c r="EK281" s="71"/>
      <c r="EL281" s="71"/>
      <c r="EM281" s="71"/>
      <c r="EN281" s="71"/>
      <c r="EO281" s="93"/>
      <c r="EP281" s="71"/>
      <c r="EQ281" s="71"/>
      <c r="ER281" s="71"/>
      <c r="ES281" s="71"/>
      <c r="ET281" s="93"/>
      <c r="EU281" s="71"/>
      <c r="EV281" s="71"/>
      <c r="EW281" s="71"/>
      <c r="EX281" s="71"/>
      <c r="EY281" s="93"/>
      <c r="EZ281" s="71"/>
      <c r="FA281" s="71"/>
      <c r="FB281" s="71"/>
      <c r="FC281" s="71"/>
      <c r="FD281" s="93"/>
      <c r="FE281" s="71"/>
      <c r="FF281" s="71"/>
      <c r="FG281" s="71"/>
      <c r="FH281" s="71"/>
      <c r="FI281" s="93"/>
      <c r="FJ281" s="71"/>
      <c r="FK281" s="71"/>
      <c r="FL281" s="71"/>
      <c r="FM281" s="71"/>
      <c r="FN281" s="93"/>
      <c r="FO281" s="71"/>
      <c r="FP281" s="71"/>
      <c r="FQ281" s="71"/>
      <c r="FR281" s="71"/>
      <c r="FS281" s="93"/>
      <c r="FT281" s="71"/>
      <c r="FU281" s="71"/>
      <c r="FV281" s="71"/>
      <c r="FW281" s="71"/>
      <c r="FX281" s="93"/>
      <c r="FY281" s="71"/>
      <c r="FZ281" s="71"/>
      <c r="GA281" s="71"/>
      <c r="GB281" s="71"/>
      <c r="GC281" s="93"/>
      <c r="GD281" s="71"/>
      <c r="GE281" s="71"/>
      <c r="GF281" s="71"/>
      <c r="GG281" s="71"/>
      <c r="GH281" s="93"/>
      <c r="GI281" s="71"/>
      <c r="GJ281" s="71"/>
      <c r="GK281" s="71"/>
      <c r="GL281" s="71"/>
      <c r="GM281" s="93"/>
      <c r="GN281" s="71"/>
      <c r="GO281" s="71"/>
      <c r="GP281" s="71"/>
      <c r="GQ281" s="71"/>
      <c r="GR281" s="93"/>
      <c r="GS281" s="71"/>
      <c r="GT281" s="71"/>
      <c r="GU281" s="71"/>
      <c r="GV281" s="71"/>
      <c r="GW281" s="93"/>
      <c r="GX281" s="71"/>
      <c r="GY281" s="71"/>
      <c r="GZ281" s="71"/>
      <c r="HA281" s="71"/>
      <c r="HB281" s="93"/>
      <c r="HC281" s="71"/>
      <c r="HD281" s="71"/>
      <c r="HE281" s="71"/>
      <c r="HF281" s="71"/>
      <c r="HG281" s="93"/>
      <c r="HH281" s="71"/>
      <c r="HI281" s="71"/>
      <c r="HJ281" s="71"/>
      <c r="HK281" s="71"/>
      <c r="HL281" s="93"/>
      <c r="HM281" s="71"/>
      <c r="HN281" s="71"/>
      <c r="HO281" s="71"/>
      <c r="HP281" s="71"/>
      <c r="HQ281" s="93"/>
      <c r="HR281" s="71"/>
      <c r="HS281" s="71"/>
      <c r="HT281" s="71"/>
      <c r="HU281" s="71"/>
      <c r="HV281" s="93"/>
      <c r="HW281" s="71"/>
      <c r="HX281" s="71"/>
      <c r="HY281" s="71"/>
      <c r="HZ281" s="71"/>
      <c r="IA281" s="93"/>
      <c r="IB281" s="71"/>
      <c r="IC281" s="71"/>
      <c r="ID281" s="71"/>
      <c r="IE281" s="71"/>
      <c r="IF281" s="93"/>
      <c r="IG281" s="71"/>
      <c r="IH281" s="71"/>
      <c r="II281" s="71"/>
      <c r="IJ281" s="71"/>
      <c r="IK281" s="93"/>
      <c r="IL281" s="71"/>
      <c r="IM281" s="71"/>
      <c r="IN281" s="71"/>
      <c r="IO281" s="71"/>
      <c r="IP281" s="93"/>
      <c r="IQ281" s="71"/>
      <c r="IR281" s="71"/>
      <c r="IS281" s="71"/>
      <c r="IT281" s="71"/>
      <c r="IU281" s="93"/>
      <c r="IV281" s="71"/>
    </row>
    <row r="282" spans="1:256">
      <c r="B282" s="71"/>
      <c r="C282" s="94"/>
      <c r="D282" s="71"/>
      <c r="E282" s="71"/>
      <c r="F282" s="93"/>
      <c r="G282" s="71"/>
      <c r="H282" s="71"/>
      <c r="I282" s="71"/>
      <c r="J282" s="71"/>
      <c r="K282" s="71"/>
      <c r="L282" s="105"/>
      <c r="M282" s="71"/>
      <c r="N282" s="71"/>
      <c r="P282" s="71"/>
      <c r="Q282" s="71"/>
      <c r="R282" s="71"/>
      <c r="S282" s="71"/>
      <c r="T282" s="93"/>
      <c r="U282" s="71"/>
      <c r="V282" s="71"/>
      <c r="W282" s="71"/>
      <c r="X282" s="71"/>
      <c r="Y282" s="93"/>
      <c r="Z282" s="71"/>
      <c r="AA282" s="71"/>
      <c r="AB282" s="71"/>
      <c r="AC282" s="71"/>
      <c r="AD282" s="93"/>
      <c r="AE282" s="71"/>
      <c r="AF282" s="71"/>
      <c r="AG282" s="71"/>
      <c r="AH282" s="71"/>
      <c r="AI282" s="93"/>
      <c r="AJ282" s="71"/>
      <c r="AK282" s="71"/>
      <c r="AL282" s="71"/>
      <c r="AM282" s="71"/>
      <c r="AN282" s="93"/>
      <c r="AO282" s="71"/>
      <c r="AP282" s="71"/>
      <c r="AQ282" s="71"/>
      <c r="AR282" s="71"/>
      <c r="AS282" s="93"/>
      <c r="AT282" s="71"/>
      <c r="AU282" s="71"/>
      <c r="AV282" s="71"/>
      <c r="AW282" s="71"/>
      <c r="AX282" s="93"/>
      <c r="AY282" s="71"/>
      <c r="AZ282" s="71"/>
      <c r="BA282" s="71"/>
      <c r="BB282" s="71"/>
      <c r="BC282" s="93"/>
      <c r="BD282" s="71"/>
      <c r="BE282" s="71"/>
      <c r="BF282" s="71"/>
      <c r="BG282" s="71"/>
      <c r="BH282" s="93"/>
      <c r="BI282" s="71"/>
      <c r="BJ282" s="71"/>
      <c r="BK282" s="71"/>
      <c r="BL282" s="71"/>
      <c r="BM282" s="93"/>
      <c r="BN282" s="71"/>
      <c r="BO282" s="71"/>
      <c r="BP282" s="71"/>
      <c r="BQ282" s="71"/>
      <c r="BR282" s="93"/>
      <c r="BS282" s="71"/>
      <c r="BT282" s="71"/>
      <c r="BU282" s="71"/>
      <c r="BV282" s="71"/>
      <c r="BW282" s="93"/>
      <c r="BX282" s="71"/>
      <c r="BY282" s="71"/>
      <c r="BZ282" s="71"/>
      <c r="CA282" s="71"/>
      <c r="CB282" s="93"/>
      <c r="CC282" s="71"/>
      <c r="CD282" s="71"/>
      <c r="CE282" s="71"/>
      <c r="CF282" s="71"/>
      <c r="CG282" s="93"/>
      <c r="CH282" s="71"/>
      <c r="CI282" s="71"/>
      <c r="CJ282" s="71"/>
      <c r="CK282" s="71"/>
      <c r="CL282" s="93"/>
      <c r="CM282" s="71"/>
      <c r="CN282" s="71"/>
      <c r="CO282" s="71"/>
      <c r="CP282" s="71"/>
      <c r="CQ282" s="93"/>
      <c r="CR282" s="71"/>
      <c r="CS282" s="71"/>
      <c r="CT282" s="71"/>
      <c r="CU282" s="71"/>
      <c r="CV282" s="93"/>
      <c r="CW282" s="71"/>
      <c r="CX282" s="71"/>
      <c r="CY282" s="71"/>
      <c r="CZ282" s="71"/>
      <c r="DA282" s="93"/>
      <c r="DB282" s="71"/>
      <c r="DC282" s="71"/>
      <c r="DD282" s="71"/>
      <c r="DE282" s="71"/>
      <c r="DF282" s="93"/>
      <c r="DG282" s="71"/>
      <c r="DH282" s="71"/>
      <c r="DI282" s="71"/>
      <c r="DJ282" s="71"/>
      <c r="DK282" s="93"/>
      <c r="DL282" s="71"/>
      <c r="DM282" s="71"/>
      <c r="DN282" s="71"/>
      <c r="DO282" s="71"/>
      <c r="DP282" s="93"/>
      <c r="DQ282" s="71"/>
      <c r="DR282" s="71"/>
      <c r="DS282" s="71"/>
      <c r="DT282" s="71"/>
      <c r="DU282" s="93"/>
      <c r="DV282" s="71"/>
      <c r="DW282" s="71"/>
      <c r="DX282" s="71"/>
      <c r="DY282" s="71"/>
      <c r="DZ282" s="93"/>
      <c r="EA282" s="71"/>
      <c r="EB282" s="71"/>
      <c r="EC282" s="71"/>
      <c r="ED282" s="71"/>
      <c r="EE282" s="93"/>
      <c r="EF282" s="71"/>
      <c r="EG282" s="71"/>
      <c r="EH282" s="71"/>
      <c r="EI282" s="71"/>
      <c r="EJ282" s="93"/>
      <c r="EK282" s="71"/>
      <c r="EL282" s="71"/>
      <c r="EM282" s="71"/>
      <c r="EN282" s="71"/>
      <c r="EO282" s="93"/>
      <c r="EP282" s="71"/>
      <c r="EQ282" s="71"/>
      <c r="ER282" s="71"/>
      <c r="ES282" s="71"/>
      <c r="ET282" s="93"/>
      <c r="EU282" s="71"/>
      <c r="EV282" s="71"/>
      <c r="EW282" s="71"/>
      <c r="EX282" s="71"/>
      <c r="EY282" s="93"/>
      <c r="EZ282" s="71"/>
      <c r="FA282" s="71"/>
      <c r="FB282" s="71"/>
      <c r="FC282" s="71"/>
      <c r="FD282" s="93"/>
      <c r="FE282" s="71"/>
      <c r="FF282" s="71"/>
      <c r="FG282" s="71"/>
      <c r="FH282" s="71"/>
      <c r="FI282" s="93"/>
      <c r="FJ282" s="71"/>
      <c r="FK282" s="71"/>
      <c r="FL282" s="71"/>
      <c r="FM282" s="71"/>
      <c r="FN282" s="93"/>
      <c r="FO282" s="71"/>
      <c r="FP282" s="71"/>
      <c r="FQ282" s="71"/>
      <c r="FR282" s="71"/>
      <c r="FS282" s="93"/>
      <c r="FT282" s="71"/>
      <c r="FU282" s="71"/>
      <c r="FV282" s="71"/>
      <c r="FW282" s="71"/>
      <c r="FX282" s="93"/>
      <c r="FY282" s="71"/>
      <c r="FZ282" s="71"/>
      <c r="GA282" s="71"/>
      <c r="GB282" s="71"/>
      <c r="GC282" s="93"/>
      <c r="GD282" s="71"/>
      <c r="GE282" s="71"/>
      <c r="GF282" s="71"/>
      <c r="GG282" s="71"/>
      <c r="GH282" s="93"/>
      <c r="GI282" s="71"/>
      <c r="GJ282" s="71"/>
      <c r="GK282" s="71"/>
      <c r="GL282" s="71"/>
      <c r="GM282" s="93"/>
      <c r="GN282" s="71"/>
      <c r="GO282" s="71"/>
      <c r="GP282" s="71"/>
      <c r="GQ282" s="71"/>
      <c r="GR282" s="93"/>
      <c r="GS282" s="71"/>
      <c r="GT282" s="71"/>
      <c r="GU282" s="71"/>
      <c r="GV282" s="71"/>
      <c r="GW282" s="93"/>
      <c r="GX282" s="71"/>
      <c r="GY282" s="71"/>
      <c r="GZ282" s="71"/>
      <c r="HA282" s="71"/>
      <c r="HB282" s="93"/>
      <c r="HC282" s="71"/>
      <c r="HD282" s="71"/>
      <c r="HE282" s="71"/>
      <c r="HF282" s="71"/>
      <c r="HG282" s="93"/>
      <c r="HH282" s="71"/>
      <c r="HI282" s="71"/>
      <c r="HJ282" s="71"/>
      <c r="HK282" s="71"/>
      <c r="HL282" s="93"/>
      <c r="HM282" s="71"/>
      <c r="HN282" s="71"/>
      <c r="HO282" s="71"/>
      <c r="HP282" s="71"/>
      <c r="HQ282" s="93"/>
      <c r="HR282" s="71"/>
      <c r="HS282" s="71"/>
      <c r="HT282" s="71"/>
      <c r="HU282" s="71"/>
      <c r="HV282" s="93"/>
      <c r="HW282" s="71"/>
      <c r="HX282" s="71"/>
      <c r="HY282" s="71"/>
      <c r="HZ282" s="71"/>
      <c r="IA282" s="93"/>
      <c r="IB282" s="71"/>
      <c r="IC282" s="71"/>
      <c r="ID282" s="71"/>
      <c r="IE282" s="71"/>
      <c r="IF282" s="93"/>
      <c r="IG282" s="71"/>
      <c r="IH282" s="71"/>
      <c r="II282" s="71"/>
      <c r="IJ282" s="71"/>
      <c r="IK282" s="93"/>
      <c r="IL282" s="71"/>
      <c r="IM282" s="71"/>
      <c r="IN282" s="71"/>
      <c r="IO282" s="71"/>
      <c r="IP282" s="93"/>
      <c r="IQ282" s="71"/>
      <c r="IR282" s="71"/>
      <c r="IS282" s="71"/>
      <c r="IT282" s="71"/>
      <c r="IU282" s="93"/>
      <c r="IV282" s="71"/>
    </row>
    <row r="283" spans="1:256">
      <c r="B283" s="71"/>
      <c r="C283" s="94"/>
      <c r="D283" s="71"/>
      <c r="E283" s="71"/>
      <c r="F283" s="93"/>
      <c r="G283" s="71"/>
      <c r="H283" s="71"/>
      <c r="I283" s="71"/>
      <c r="J283" s="71"/>
      <c r="K283" s="71"/>
      <c r="L283" s="105"/>
      <c r="M283" s="71"/>
      <c r="N283" s="71"/>
      <c r="P283" s="71"/>
      <c r="Q283" s="71"/>
      <c r="R283" s="71"/>
      <c r="S283" s="71"/>
      <c r="T283" s="93"/>
      <c r="U283" s="71"/>
      <c r="V283" s="71"/>
      <c r="W283" s="71"/>
      <c r="X283" s="71"/>
      <c r="Y283" s="93"/>
      <c r="Z283" s="71"/>
      <c r="AA283" s="71"/>
      <c r="AB283" s="71"/>
      <c r="AC283" s="71"/>
      <c r="AD283" s="93"/>
      <c r="AE283" s="71"/>
      <c r="AF283" s="71"/>
      <c r="AG283" s="71"/>
      <c r="AH283" s="71"/>
      <c r="AI283" s="93"/>
      <c r="AJ283" s="71"/>
      <c r="AK283" s="71"/>
      <c r="AL283" s="71"/>
      <c r="AM283" s="71"/>
      <c r="AN283" s="93"/>
      <c r="AO283" s="71"/>
      <c r="AP283" s="71"/>
      <c r="AQ283" s="71"/>
      <c r="AR283" s="71"/>
      <c r="AS283" s="93"/>
      <c r="AT283" s="71"/>
      <c r="AU283" s="71"/>
      <c r="AV283" s="71"/>
      <c r="AW283" s="71"/>
      <c r="AX283" s="93"/>
      <c r="AY283" s="71"/>
      <c r="AZ283" s="71"/>
      <c r="BA283" s="71"/>
      <c r="BB283" s="71"/>
      <c r="BC283" s="93"/>
      <c r="BD283" s="71"/>
      <c r="BE283" s="71"/>
      <c r="BF283" s="71"/>
      <c r="BG283" s="71"/>
      <c r="BH283" s="93"/>
      <c r="BI283" s="71"/>
      <c r="BJ283" s="71"/>
      <c r="BK283" s="71"/>
      <c r="BL283" s="71"/>
      <c r="BM283" s="93"/>
      <c r="BN283" s="71"/>
      <c r="BO283" s="71"/>
      <c r="BP283" s="71"/>
      <c r="BQ283" s="71"/>
      <c r="BR283" s="93"/>
      <c r="BS283" s="71"/>
      <c r="BT283" s="71"/>
      <c r="BU283" s="71"/>
      <c r="BV283" s="71"/>
      <c r="BW283" s="93"/>
      <c r="BX283" s="71"/>
      <c r="BY283" s="71"/>
      <c r="BZ283" s="71"/>
      <c r="CA283" s="71"/>
      <c r="CB283" s="93"/>
      <c r="CC283" s="71"/>
      <c r="CD283" s="71"/>
      <c r="CE283" s="71"/>
      <c r="CF283" s="71"/>
      <c r="CG283" s="93"/>
      <c r="CH283" s="71"/>
      <c r="CI283" s="71"/>
      <c r="CJ283" s="71"/>
      <c r="CK283" s="71"/>
      <c r="CL283" s="93"/>
      <c r="CM283" s="71"/>
      <c r="CN283" s="71"/>
      <c r="CO283" s="71"/>
      <c r="CP283" s="71"/>
      <c r="CQ283" s="93"/>
      <c r="CR283" s="71"/>
      <c r="CS283" s="71"/>
      <c r="CT283" s="71"/>
      <c r="CU283" s="71"/>
      <c r="CV283" s="93"/>
      <c r="CW283" s="71"/>
      <c r="CX283" s="71"/>
      <c r="CY283" s="71"/>
      <c r="CZ283" s="71"/>
      <c r="DA283" s="93"/>
      <c r="DB283" s="71"/>
      <c r="DC283" s="71"/>
      <c r="DD283" s="71"/>
      <c r="DE283" s="71"/>
      <c r="DF283" s="93"/>
      <c r="DG283" s="71"/>
      <c r="DH283" s="71"/>
      <c r="DI283" s="71"/>
      <c r="DJ283" s="71"/>
      <c r="DK283" s="93"/>
      <c r="DL283" s="71"/>
      <c r="DM283" s="71"/>
      <c r="DN283" s="71"/>
      <c r="DO283" s="71"/>
      <c r="DP283" s="93"/>
      <c r="DQ283" s="71"/>
      <c r="DR283" s="71"/>
      <c r="DS283" s="71"/>
      <c r="DT283" s="71"/>
      <c r="DU283" s="93"/>
      <c r="DV283" s="71"/>
      <c r="DW283" s="71"/>
      <c r="DX283" s="71"/>
      <c r="DY283" s="71"/>
      <c r="DZ283" s="93"/>
      <c r="EA283" s="71"/>
      <c r="EB283" s="71"/>
      <c r="EC283" s="71"/>
      <c r="ED283" s="71"/>
      <c r="EE283" s="93"/>
      <c r="EF283" s="71"/>
      <c r="EG283" s="71"/>
      <c r="EH283" s="71"/>
      <c r="EI283" s="71"/>
      <c r="EJ283" s="93"/>
      <c r="EK283" s="71"/>
      <c r="EL283" s="71"/>
      <c r="EM283" s="71"/>
      <c r="EN283" s="71"/>
      <c r="EO283" s="93"/>
      <c r="EP283" s="71"/>
      <c r="EQ283" s="71"/>
      <c r="ER283" s="71"/>
      <c r="ES283" s="71"/>
      <c r="ET283" s="93"/>
      <c r="EU283" s="71"/>
      <c r="EV283" s="71"/>
      <c r="EW283" s="71"/>
      <c r="EX283" s="71"/>
      <c r="EY283" s="93"/>
      <c r="EZ283" s="71"/>
      <c r="FA283" s="71"/>
      <c r="FB283" s="71"/>
      <c r="FC283" s="71"/>
      <c r="FD283" s="93"/>
      <c r="FE283" s="71"/>
      <c r="FF283" s="71"/>
      <c r="FG283" s="71"/>
      <c r="FH283" s="71"/>
      <c r="FI283" s="93"/>
      <c r="FJ283" s="71"/>
      <c r="FK283" s="71"/>
      <c r="FL283" s="71"/>
      <c r="FM283" s="71"/>
      <c r="FN283" s="93"/>
      <c r="FO283" s="71"/>
      <c r="FP283" s="71"/>
      <c r="FQ283" s="71"/>
      <c r="FR283" s="71"/>
      <c r="FS283" s="93"/>
      <c r="FT283" s="71"/>
      <c r="FU283" s="71"/>
      <c r="FV283" s="71"/>
      <c r="FW283" s="71"/>
      <c r="FX283" s="93"/>
      <c r="FY283" s="71"/>
      <c r="FZ283" s="71"/>
      <c r="GA283" s="71"/>
      <c r="GB283" s="71"/>
      <c r="GC283" s="93"/>
      <c r="GD283" s="71"/>
      <c r="GE283" s="71"/>
      <c r="GF283" s="71"/>
      <c r="GG283" s="71"/>
      <c r="GH283" s="93"/>
      <c r="GI283" s="71"/>
      <c r="GJ283" s="71"/>
      <c r="GK283" s="71"/>
      <c r="GL283" s="71"/>
      <c r="GM283" s="93"/>
      <c r="GN283" s="71"/>
      <c r="GO283" s="71"/>
      <c r="GP283" s="71"/>
      <c r="GQ283" s="71"/>
      <c r="GR283" s="93"/>
      <c r="GS283" s="71"/>
      <c r="GT283" s="71"/>
      <c r="GU283" s="71"/>
      <c r="GV283" s="71"/>
      <c r="GW283" s="93"/>
      <c r="GX283" s="71"/>
      <c r="GY283" s="71"/>
      <c r="GZ283" s="71"/>
      <c r="HA283" s="71"/>
      <c r="HB283" s="93"/>
      <c r="HC283" s="71"/>
      <c r="HD283" s="71"/>
      <c r="HE283" s="71"/>
      <c r="HF283" s="71"/>
      <c r="HG283" s="93"/>
      <c r="HH283" s="71"/>
      <c r="HI283" s="71"/>
      <c r="HJ283" s="71"/>
      <c r="HK283" s="71"/>
      <c r="HL283" s="93"/>
      <c r="HM283" s="71"/>
      <c r="HN283" s="71"/>
      <c r="HO283" s="71"/>
      <c r="HP283" s="71"/>
      <c r="HQ283" s="93"/>
      <c r="HR283" s="71"/>
      <c r="HS283" s="71"/>
      <c r="HT283" s="71"/>
      <c r="HU283" s="71"/>
      <c r="HV283" s="93"/>
      <c r="HW283" s="71"/>
      <c r="HX283" s="71"/>
      <c r="HY283" s="71"/>
      <c r="HZ283" s="71"/>
      <c r="IA283" s="93"/>
      <c r="IB283" s="71"/>
      <c r="IC283" s="71"/>
      <c r="ID283" s="71"/>
      <c r="IE283" s="71"/>
      <c r="IF283" s="93"/>
      <c r="IG283" s="71"/>
      <c r="IH283" s="71"/>
      <c r="II283" s="71"/>
      <c r="IJ283" s="71"/>
      <c r="IK283" s="93"/>
      <c r="IL283" s="71"/>
      <c r="IM283" s="71"/>
      <c r="IN283" s="71"/>
      <c r="IO283" s="71"/>
      <c r="IP283" s="93"/>
      <c r="IQ283" s="71"/>
      <c r="IR283" s="71"/>
      <c r="IS283" s="71"/>
      <c r="IT283" s="71"/>
      <c r="IU283" s="93"/>
      <c r="IV283" s="71"/>
    </row>
    <row r="284" spans="1:256">
      <c r="B284" s="71"/>
      <c r="C284" s="94"/>
      <c r="D284" s="71"/>
      <c r="E284" s="71"/>
      <c r="F284" s="93"/>
      <c r="G284" s="71"/>
      <c r="H284" s="71"/>
      <c r="I284" s="71"/>
      <c r="J284" s="71"/>
      <c r="K284" s="71"/>
      <c r="L284" s="105"/>
      <c r="M284" s="71"/>
      <c r="N284" s="71"/>
      <c r="P284" s="71"/>
      <c r="Q284" s="71"/>
      <c r="R284" s="71"/>
      <c r="S284" s="71"/>
      <c r="T284" s="93"/>
      <c r="U284" s="71"/>
      <c r="V284" s="71"/>
      <c r="W284" s="71"/>
      <c r="X284" s="71"/>
      <c r="Y284" s="93"/>
      <c r="Z284" s="71"/>
      <c r="AA284" s="71"/>
      <c r="AB284" s="71"/>
      <c r="AC284" s="71"/>
      <c r="AD284" s="93"/>
      <c r="AE284" s="71"/>
      <c r="AF284" s="71"/>
      <c r="AG284" s="71"/>
      <c r="AH284" s="71"/>
      <c r="AI284" s="93"/>
      <c r="AJ284" s="71"/>
      <c r="AK284" s="71"/>
      <c r="AL284" s="71"/>
      <c r="AM284" s="71"/>
      <c r="AN284" s="93"/>
      <c r="AO284" s="71"/>
      <c r="AP284" s="71"/>
      <c r="AQ284" s="71"/>
      <c r="AR284" s="71"/>
      <c r="AS284" s="93"/>
      <c r="AT284" s="71"/>
      <c r="AU284" s="71"/>
      <c r="AV284" s="71"/>
      <c r="AW284" s="71"/>
      <c r="AX284" s="93"/>
      <c r="AY284" s="71"/>
      <c r="AZ284" s="71"/>
      <c r="BA284" s="71"/>
      <c r="BB284" s="71"/>
      <c r="BC284" s="93"/>
      <c r="BD284" s="71"/>
      <c r="BE284" s="71"/>
      <c r="BF284" s="71"/>
      <c r="BG284" s="71"/>
      <c r="BH284" s="93"/>
      <c r="BI284" s="71"/>
      <c r="BJ284" s="71"/>
      <c r="BK284" s="71"/>
      <c r="BL284" s="71"/>
      <c r="BM284" s="93"/>
      <c r="BN284" s="71"/>
      <c r="BO284" s="71"/>
      <c r="BP284" s="71"/>
      <c r="BQ284" s="71"/>
      <c r="BR284" s="93"/>
      <c r="BS284" s="71"/>
      <c r="BT284" s="71"/>
      <c r="BU284" s="71"/>
      <c r="BV284" s="71"/>
      <c r="BW284" s="93"/>
      <c r="BX284" s="71"/>
      <c r="BY284" s="71"/>
      <c r="BZ284" s="71"/>
      <c r="CA284" s="71"/>
      <c r="CB284" s="93"/>
      <c r="CC284" s="71"/>
      <c r="CD284" s="71"/>
      <c r="CE284" s="71"/>
      <c r="CF284" s="71"/>
      <c r="CG284" s="93"/>
      <c r="CH284" s="71"/>
      <c r="CI284" s="71"/>
      <c r="CJ284" s="71"/>
      <c r="CK284" s="71"/>
      <c r="CL284" s="93"/>
      <c r="CM284" s="71"/>
      <c r="CN284" s="71"/>
      <c r="CO284" s="71"/>
      <c r="CP284" s="71"/>
      <c r="CQ284" s="93"/>
      <c r="CR284" s="71"/>
      <c r="CS284" s="71"/>
      <c r="CT284" s="71"/>
      <c r="CU284" s="71"/>
      <c r="CV284" s="93"/>
      <c r="CW284" s="71"/>
      <c r="CX284" s="71"/>
      <c r="CY284" s="71"/>
      <c r="CZ284" s="71"/>
      <c r="DA284" s="93"/>
      <c r="DB284" s="71"/>
      <c r="DC284" s="71"/>
      <c r="DD284" s="71"/>
      <c r="DE284" s="71"/>
      <c r="DF284" s="93"/>
      <c r="DG284" s="71"/>
      <c r="DH284" s="71"/>
      <c r="DI284" s="71"/>
      <c r="DJ284" s="71"/>
      <c r="DK284" s="93"/>
      <c r="DL284" s="71"/>
      <c r="DM284" s="71"/>
      <c r="DN284" s="71"/>
      <c r="DO284" s="71"/>
      <c r="DP284" s="93"/>
      <c r="DQ284" s="71"/>
      <c r="DR284" s="71"/>
      <c r="DS284" s="71"/>
      <c r="DT284" s="71"/>
      <c r="DU284" s="93"/>
      <c r="DV284" s="71"/>
      <c r="DW284" s="71"/>
      <c r="DX284" s="71"/>
      <c r="DY284" s="71"/>
      <c r="DZ284" s="93"/>
      <c r="EA284" s="71"/>
      <c r="EB284" s="71"/>
      <c r="EC284" s="71"/>
      <c r="ED284" s="71"/>
      <c r="EE284" s="93"/>
      <c r="EF284" s="71"/>
      <c r="EG284" s="71"/>
      <c r="EH284" s="71"/>
      <c r="EI284" s="71"/>
      <c r="EJ284" s="93"/>
      <c r="EK284" s="71"/>
      <c r="EL284" s="71"/>
      <c r="EM284" s="71"/>
      <c r="EN284" s="71"/>
      <c r="EO284" s="93"/>
      <c r="EP284" s="71"/>
      <c r="EQ284" s="71"/>
      <c r="ER284" s="71"/>
      <c r="ES284" s="71"/>
      <c r="ET284" s="93"/>
      <c r="EU284" s="71"/>
      <c r="EV284" s="71"/>
      <c r="EW284" s="71"/>
      <c r="EX284" s="71"/>
      <c r="EY284" s="93"/>
      <c r="EZ284" s="71"/>
      <c r="FA284" s="71"/>
      <c r="FB284" s="71"/>
      <c r="FC284" s="71"/>
      <c r="FD284" s="93"/>
      <c r="FE284" s="71"/>
      <c r="FF284" s="71"/>
      <c r="FG284" s="71"/>
      <c r="FH284" s="71"/>
      <c r="FI284" s="93"/>
      <c r="FJ284" s="71"/>
      <c r="FK284" s="71"/>
      <c r="FL284" s="71"/>
      <c r="FM284" s="71"/>
      <c r="FN284" s="93"/>
      <c r="FO284" s="71"/>
      <c r="FP284" s="71"/>
      <c r="FQ284" s="71"/>
      <c r="FR284" s="71"/>
      <c r="FS284" s="93"/>
      <c r="FT284" s="71"/>
      <c r="FU284" s="71"/>
      <c r="FV284" s="71"/>
      <c r="FW284" s="71"/>
      <c r="FX284" s="93"/>
      <c r="FY284" s="71"/>
      <c r="FZ284" s="71"/>
      <c r="GA284" s="71"/>
      <c r="GB284" s="71"/>
      <c r="GC284" s="93"/>
      <c r="GD284" s="71"/>
      <c r="GE284" s="71"/>
      <c r="GF284" s="71"/>
      <c r="GG284" s="71"/>
      <c r="GH284" s="93"/>
      <c r="GI284" s="71"/>
      <c r="GJ284" s="71"/>
      <c r="GK284" s="71"/>
      <c r="GL284" s="71"/>
      <c r="GM284" s="93"/>
      <c r="GN284" s="71"/>
      <c r="GO284" s="71"/>
      <c r="GP284" s="71"/>
      <c r="GQ284" s="71"/>
      <c r="GR284" s="93"/>
      <c r="GS284" s="71"/>
      <c r="GT284" s="71"/>
      <c r="GU284" s="71"/>
      <c r="GV284" s="71"/>
      <c r="GW284" s="93"/>
      <c r="GX284" s="71"/>
      <c r="GY284" s="71"/>
      <c r="GZ284" s="71"/>
      <c r="HA284" s="71"/>
      <c r="HB284" s="93"/>
      <c r="HC284" s="71"/>
      <c r="HD284" s="71"/>
      <c r="HE284" s="71"/>
      <c r="HF284" s="71"/>
      <c r="HG284" s="93"/>
      <c r="HH284" s="71"/>
      <c r="HI284" s="71"/>
      <c r="HJ284" s="71"/>
      <c r="HK284" s="71"/>
      <c r="HL284" s="93"/>
      <c r="HM284" s="71"/>
      <c r="HN284" s="71"/>
      <c r="HO284" s="71"/>
      <c r="HP284" s="71"/>
      <c r="HQ284" s="93"/>
      <c r="HR284" s="71"/>
      <c r="HS284" s="71"/>
      <c r="HT284" s="71"/>
      <c r="HU284" s="71"/>
      <c r="HV284" s="93"/>
      <c r="HW284" s="71"/>
      <c r="HX284" s="71"/>
      <c r="HY284" s="71"/>
      <c r="HZ284" s="71"/>
      <c r="IA284" s="93"/>
      <c r="IB284" s="71"/>
      <c r="IC284" s="71"/>
      <c r="ID284" s="71"/>
      <c r="IE284" s="71"/>
      <c r="IF284" s="93"/>
      <c r="IG284" s="71"/>
      <c r="IH284" s="71"/>
      <c r="II284" s="71"/>
      <c r="IJ284" s="71"/>
      <c r="IK284" s="93"/>
      <c r="IL284" s="71"/>
      <c r="IM284" s="71"/>
      <c r="IN284" s="71"/>
      <c r="IO284" s="71"/>
      <c r="IP284" s="93"/>
      <c r="IQ284" s="71"/>
      <c r="IR284" s="71"/>
      <c r="IS284" s="71"/>
      <c r="IT284" s="71"/>
      <c r="IU284" s="93"/>
      <c r="IV284" s="71"/>
    </row>
    <row r="285" spans="1:256">
      <c r="B285" s="71"/>
      <c r="C285" s="94"/>
      <c r="D285" s="71"/>
      <c r="E285" s="71"/>
      <c r="F285" s="93"/>
      <c r="G285" s="71"/>
      <c r="H285" s="71"/>
      <c r="I285" s="71"/>
      <c r="J285" s="71"/>
      <c r="K285" s="71"/>
      <c r="L285" s="105"/>
      <c r="M285" s="71"/>
      <c r="N285" s="71"/>
      <c r="P285" s="71"/>
      <c r="Q285" s="71"/>
      <c r="R285" s="71"/>
      <c r="S285" s="71"/>
      <c r="T285" s="93"/>
      <c r="U285" s="71"/>
      <c r="V285" s="71"/>
      <c r="W285" s="71"/>
      <c r="X285" s="71"/>
      <c r="Y285" s="93"/>
      <c r="Z285" s="71"/>
      <c r="AA285" s="71"/>
      <c r="AB285" s="71"/>
      <c r="AC285" s="71"/>
      <c r="AD285" s="93"/>
      <c r="AE285" s="71"/>
      <c r="AF285" s="71"/>
      <c r="AG285" s="71"/>
      <c r="AH285" s="71"/>
      <c r="AI285" s="93"/>
      <c r="AJ285" s="71"/>
      <c r="AK285" s="71"/>
      <c r="AL285" s="71"/>
      <c r="AM285" s="71"/>
      <c r="AN285" s="93"/>
      <c r="AO285" s="71"/>
      <c r="AP285" s="71"/>
      <c r="AQ285" s="71"/>
      <c r="AR285" s="71"/>
      <c r="AS285" s="93"/>
      <c r="AT285" s="71"/>
      <c r="AU285" s="71"/>
      <c r="AV285" s="71"/>
      <c r="AW285" s="71"/>
      <c r="AX285" s="93"/>
      <c r="AY285" s="71"/>
      <c r="AZ285" s="71"/>
      <c r="BA285" s="71"/>
      <c r="BB285" s="71"/>
      <c r="BC285" s="93"/>
      <c r="BD285" s="71"/>
      <c r="BE285" s="71"/>
      <c r="BF285" s="71"/>
      <c r="BG285" s="71"/>
      <c r="BH285" s="93"/>
      <c r="BI285" s="71"/>
      <c r="BJ285" s="71"/>
      <c r="BK285" s="71"/>
      <c r="BL285" s="71"/>
      <c r="BM285" s="93"/>
      <c r="BN285" s="71"/>
      <c r="BO285" s="71"/>
      <c r="BP285" s="71"/>
      <c r="BQ285" s="71"/>
      <c r="BR285" s="93"/>
      <c r="BS285" s="71"/>
      <c r="BT285" s="71"/>
      <c r="BU285" s="71"/>
      <c r="BV285" s="71"/>
      <c r="BW285" s="93"/>
      <c r="BX285" s="71"/>
      <c r="BY285" s="71"/>
      <c r="BZ285" s="71"/>
      <c r="CA285" s="71"/>
      <c r="CB285" s="93"/>
      <c r="CC285" s="71"/>
      <c r="CD285" s="71"/>
      <c r="CE285" s="71"/>
      <c r="CF285" s="71"/>
      <c r="CG285" s="93"/>
      <c r="CH285" s="71"/>
      <c r="CI285" s="71"/>
      <c r="CJ285" s="71"/>
      <c r="CK285" s="71"/>
      <c r="CL285" s="93"/>
      <c r="CM285" s="71"/>
      <c r="CN285" s="71"/>
      <c r="CO285" s="71"/>
      <c r="CP285" s="71"/>
      <c r="CQ285" s="93"/>
      <c r="CR285" s="71"/>
      <c r="CS285" s="71"/>
      <c r="CT285" s="71"/>
      <c r="CU285" s="71"/>
      <c r="CV285" s="93"/>
      <c r="CW285" s="71"/>
      <c r="CX285" s="71"/>
      <c r="CY285" s="71"/>
      <c r="CZ285" s="71"/>
      <c r="DA285" s="93"/>
      <c r="DB285" s="71"/>
      <c r="DC285" s="71"/>
      <c r="DD285" s="71"/>
      <c r="DE285" s="71"/>
      <c r="DF285" s="93"/>
      <c r="DG285" s="71"/>
      <c r="DH285" s="71"/>
      <c r="DI285" s="71"/>
      <c r="DJ285" s="71"/>
      <c r="DK285" s="93"/>
      <c r="DL285" s="71"/>
      <c r="DM285" s="71"/>
      <c r="DN285" s="71"/>
      <c r="DO285" s="71"/>
      <c r="DP285" s="93"/>
      <c r="DQ285" s="71"/>
      <c r="DR285" s="71"/>
      <c r="DS285" s="71"/>
      <c r="DT285" s="71"/>
      <c r="DU285" s="93"/>
      <c r="DV285" s="71"/>
      <c r="DW285" s="71"/>
      <c r="DX285" s="71"/>
      <c r="DY285" s="71"/>
      <c r="DZ285" s="93"/>
      <c r="EA285" s="71"/>
      <c r="EB285" s="71"/>
      <c r="EC285" s="71"/>
      <c r="ED285" s="71"/>
      <c r="EE285" s="93"/>
      <c r="EF285" s="71"/>
      <c r="EG285" s="71"/>
      <c r="EH285" s="71"/>
      <c r="EI285" s="71"/>
      <c r="EJ285" s="93"/>
      <c r="EK285" s="71"/>
      <c r="EL285" s="71"/>
      <c r="EM285" s="71"/>
      <c r="EN285" s="71"/>
      <c r="EO285" s="93"/>
      <c r="EP285" s="71"/>
      <c r="EQ285" s="71"/>
      <c r="ER285" s="71"/>
      <c r="ES285" s="71"/>
      <c r="ET285" s="93"/>
      <c r="EU285" s="71"/>
      <c r="EV285" s="71"/>
      <c r="EW285" s="71"/>
      <c r="EX285" s="71"/>
      <c r="EY285" s="93"/>
      <c r="EZ285" s="71"/>
      <c r="FA285" s="71"/>
      <c r="FB285" s="71"/>
      <c r="FC285" s="71"/>
      <c r="FD285" s="93"/>
      <c r="FE285" s="71"/>
      <c r="FF285" s="71"/>
      <c r="FG285" s="71"/>
      <c r="FH285" s="71"/>
      <c r="FI285" s="93"/>
      <c r="FJ285" s="71"/>
      <c r="FK285" s="71"/>
      <c r="FL285" s="71"/>
      <c r="FM285" s="71"/>
      <c r="FN285" s="93"/>
      <c r="FO285" s="71"/>
      <c r="FP285" s="71"/>
      <c r="FQ285" s="71"/>
      <c r="FR285" s="71"/>
      <c r="FS285" s="93"/>
      <c r="FT285" s="71"/>
      <c r="FU285" s="71"/>
      <c r="FV285" s="71"/>
      <c r="FW285" s="71"/>
      <c r="FX285" s="93"/>
      <c r="FY285" s="71"/>
      <c r="FZ285" s="71"/>
      <c r="GA285" s="71"/>
      <c r="GB285" s="71"/>
      <c r="GC285" s="93"/>
      <c r="GD285" s="71"/>
      <c r="GE285" s="71"/>
      <c r="GF285" s="71"/>
      <c r="GG285" s="71"/>
      <c r="GH285" s="93"/>
      <c r="GI285" s="71"/>
      <c r="GJ285" s="71"/>
      <c r="GK285" s="71"/>
      <c r="GL285" s="71"/>
      <c r="GM285" s="93"/>
      <c r="GN285" s="71"/>
      <c r="GO285" s="71"/>
      <c r="GP285" s="71"/>
      <c r="GQ285" s="71"/>
      <c r="GR285" s="93"/>
      <c r="GS285" s="71"/>
      <c r="GT285" s="71"/>
      <c r="GU285" s="71"/>
      <c r="GV285" s="71"/>
      <c r="GW285" s="93"/>
      <c r="GX285" s="71"/>
      <c r="GY285" s="71"/>
      <c r="GZ285" s="71"/>
      <c r="HA285" s="71"/>
      <c r="HB285" s="93"/>
      <c r="HC285" s="71"/>
      <c r="HD285" s="71"/>
      <c r="HE285" s="71"/>
      <c r="HF285" s="71"/>
      <c r="HG285" s="93"/>
      <c r="HH285" s="71"/>
      <c r="HI285" s="71"/>
      <c r="HJ285" s="71"/>
      <c r="HK285" s="71"/>
      <c r="HL285" s="93"/>
      <c r="HM285" s="71"/>
      <c r="HN285" s="71"/>
      <c r="HO285" s="71"/>
      <c r="HP285" s="71"/>
      <c r="HQ285" s="93"/>
      <c r="HR285" s="71"/>
      <c r="HS285" s="71"/>
      <c r="HT285" s="71"/>
      <c r="HU285" s="71"/>
      <c r="HV285" s="93"/>
      <c r="HW285" s="71"/>
      <c r="HX285" s="71"/>
      <c r="HY285" s="71"/>
      <c r="HZ285" s="71"/>
      <c r="IA285" s="93"/>
      <c r="IB285" s="71"/>
      <c r="IC285" s="71"/>
      <c r="ID285" s="71"/>
      <c r="IE285" s="71"/>
      <c r="IF285" s="93"/>
      <c r="IG285" s="71"/>
      <c r="IH285" s="71"/>
      <c r="II285" s="71"/>
      <c r="IJ285" s="71"/>
      <c r="IK285" s="93"/>
      <c r="IL285" s="71"/>
      <c r="IM285" s="71"/>
      <c r="IN285" s="71"/>
      <c r="IO285" s="71"/>
      <c r="IP285" s="93"/>
      <c r="IQ285" s="71"/>
      <c r="IR285" s="71"/>
      <c r="IS285" s="71"/>
      <c r="IT285" s="71"/>
      <c r="IU285" s="93"/>
      <c r="IV285" s="71"/>
    </row>
    <row r="286" spans="1:256">
      <c r="B286" s="71"/>
      <c r="C286" s="94"/>
      <c r="D286" s="71"/>
      <c r="E286" s="71"/>
      <c r="F286" s="93"/>
      <c r="G286" s="71"/>
      <c r="H286" s="71"/>
      <c r="I286" s="71"/>
      <c r="J286" s="71"/>
      <c r="K286" s="71"/>
      <c r="L286" s="105"/>
      <c r="M286" s="71"/>
      <c r="N286" s="71"/>
      <c r="P286" s="71"/>
      <c r="Q286" s="71"/>
      <c r="R286" s="71"/>
      <c r="S286" s="71"/>
      <c r="T286" s="93"/>
      <c r="U286" s="71"/>
      <c r="V286" s="71"/>
      <c r="W286" s="71"/>
      <c r="X286" s="71"/>
      <c r="Y286" s="93"/>
      <c r="Z286" s="71"/>
      <c r="AA286" s="71"/>
      <c r="AB286" s="71"/>
      <c r="AC286" s="71"/>
      <c r="AD286" s="93"/>
      <c r="AE286" s="71"/>
      <c r="AF286" s="71"/>
      <c r="AG286" s="71"/>
      <c r="AH286" s="71"/>
      <c r="AI286" s="93"/>
      <c r="AJ286" s="71"/>
      <c r="AK286" s="71"/>
      <c r="AL286" s="71"/>
      <c r="AM286" s="71"/>
      <c r="AN286" s="93"/>
      <c r="AO286" s="71"/>
      <c r="AP286" s="71"/>
      <c r="AQ286" s="71"/>
      <c r="AR286" s="71"/>
      <c r="AS286" s="93"/>
      <c r="AT286" s="71"/>
      <c r="AU286" s="71"/>
      <c r="AV286" s="71"/>
      <c r="AW286" s="71"/>
      <c r="AX286" s="93"/>
      <c r="AY286" s="71"/>
      <c r="AZ286" s="71"/>
      <c r="BA286" s="71"/>
      <c r="BB286" s="71"/>
      <c r="BC286" s="93"/>
      <c r="BD286" s="71"/>
      <c r="BE286" s="71"/>
      <c r="BF286" s="71"/>
      <c r="BG286" s="71"/>
      <c r="BH286" s="93"/>
      <c r="BI286" s="71"/>
      <c r="BJ286" s="71"/>
      <c r="BK286" s="71"/>
      <c r="BL286" s="71"/>
      <c r="BM286" s="93"/>
      <c r="BN286" s="71"/>
      <c r="BO286" s="71"/>
      <c r="BP286" s="71"/>
      <c r="BQ286" s="71"/>
      <c r="BR286" s="93"/>
      <c r="BS286" s="71"/>
      <c r="BT286" s="71"/>
      <c r="BU286" s="71"/>
      <c r="BV286" s="71"/>
      <c r="BW286" s="93"/>
      <c r="BX286" s="71"/>
      <c r="BY286" s="71"/>
      <c r="BZ286" s="71"/>
      <c r="CA286" s="71"/>
      <c r="CB286" s="93"/>
      <c r="CC286" s="71"/>
      <c r="CD286" s="71"/>
      <c r="CE286" s="71"/>
      <c r="CF286" s="71"/>
      <c r="CG286" s="93"/>
      <c r="CH286" s="71"/>
      <c r="CI286" s="71"/>
      <c r="CJ286" s="71"/>
      <c r="CK286" s="71"/>
      <c r="CL286" s="93"/>
      <c r="CM286" s="71"/>
      <c r="CN286" s="71"/>
      <c r="CO286" s="71"/>
      <c r="CP286" s="71"/>
      <c r="CQ286" s="93"/>
      <c r="CR286" s="71"/>
      <c r="CS286" s="71"/>
      <c r="CT286" s="71"/>
      <c r="CU286" s="71"/>
      <c r="CV286" s="93"/>
      <c r="CW286" s="71"/>
      <c r="CX286" s="71"/>
      <c r="CY286" s="71"/>
      <c r="CZ286" s="71"/>
      <c r="DA286" s="93"/>
      <c r="DB286" s="71"/>
      <c r="DC286" s="71"/>
      <c r="DD286" s="71"/>
      <c r="DE286" s="71"/>
      <c r="DF286" s="93"/>
      <c r="DG286" s="71"/>
      <c r="DH286" s="71"/>
      <c r="DI286" s="71"/>
      <c r="DJ286" s="71"/>
      <c r="DK286" s="93"/>
      <c r="DL286" s="71"/>
      <c r="DM286" s="71"/>
      <c r="DN286" s="71"/>
      <c r="DO286" s="71"/>
      <c r="DP286" s="93"/>
      <c r="DQ286" s="71"/>
      <c r="DR286" s="71"/>
      <c r="DS286" s="71"/>
      <c r="DT286" s="71"/>
      <c r="DU286" s="93"/>
      <c r="DV286" s="71"/>
      <c r="DW286" s="71"/>
      <c r="DX286" s="71"/>
      <c r="DY286" s="71"/>
      <c r="DZ286" s="93"/>
      <c r="EA286" s="71"/>
      <c r="EB286" s="71"/>
      <c r="EC286" s="71"/>
      <c r="ED286" s="71"/>
      <c r="EE286" s="93"/>
      <c r="EF286" s="71"/>
      <c r="EG286" s="71"/>
      <c r="EH286" s="71"/>
      <c r="EI286" s="71"/>
      <c r="EJ286" s="93"/>
      <c r="EK286" s="71"/>
      <c r="EL286" s="71"/>
      <c r="EM286" s="71"/>
      <c r="EN286" s="71"/>
      <c r="EO286" s="93"/>
      <c r="EP286" s="71"/>
      <c r="EQ286" s="71"/>
      <c r="ER286" s="71"/>
      <c r="ES286" s="71"/>
      <c r="ET286" s="93"/>
      <c r="EU286" s="71"/>
      <c r="EV286" s="71"/>
      <c r="EW286" s="71"/>
      <c r="EX286" s="71"/>
      <c r="EY286" s="93"/>
      <c r="EZ286" s="71"/>
      <c r="FA286" s="71"/>
      <c r="FB286" s="71"/>
      <c r="FC286" s="71"/>
      <c r="FD286" s="93"/>
      <c r="FE286" s="71"/>
      <c r="FF286" s="71"/>
      <c r="FG286" s="71"/>
      <c r="FH286" s="71"/>
      <c r="FI286" s="93"/>
      <c r="FJ286" s="71"/>
      <c r="FK286" s="71"/>
      <c r="FL286" s="71"/>
      <c r="FM286" s="71"/>
      <c r="FN286" s="93"/>
      <c r="FO286" s="71"/>
      <c r="FP286" s="71"/>
      <c r="FQ286" s="71"/>
      <c r="FR286" s="71"/>
      <c r="FS286" s="93"/>
      <c r="FT286" s="71"/>
      <c r="FU286" s="71"/>
      <c r="FV286" s="71"/>
      <c r="FW286" s="71"/>
      <c r="FX286" s="93"/>
      <c r="FY286" s="71"/>
      <c r="FZ286" s="71"/>
      <c r="GA286" s="71"/>
      <c r="GB286" s="71"/>
      <c r="GC286" s="93"/>
      <c r="GD286" s="71"/>
      <c r="GE286" s="71"/>
      <c r="GF286" s="71"/>
      <c r="GG286" s="71"/>
      <c r="GH286" s="93"/>
      <c r="GI286" s="71"/>
      <c r="GJ286" s="71"/>
      <c r="GK286" s="71"/>
      <c r="GL286" s="71"/>
      <c r="GM286" s="93"/>
      <c r="GN286" s="71"/>
      <c r="GO286" s="71"/>
      <c r="GP286" s="71"/>
      <c r="GQ286" s="71"/>
      <c r="GR286" s="93"/>
      <c r="GS286" s="71"/>
      <c r="GT286" s="71"/>
      <c r="GU286" s="71"/>
      <c r="GV286" s="71"/>
      <c r="GW286" s="93"/>
      <c r="GX286" s="71"/>
      <c r="GY286" s="71"/>
      <c r="GZ286" s="71"/>
      <c r="HA286" s="71"/>
      <c r="HB286" s="93"/>
      <c r="HC286" s="71"/>
      <c r="HD286" s="71"/>
      <c r="HE286" s="71"/>
      <c r="HF286" s="71"/>
      <c r="HG286" s="93"/>
      <c r="HH286" s="71"/>
      <c r="HI286" s="71"/>
      <c r="HJ286" s="71"/>
      <c r="HK286" s="71"/>
      <c r="HL286" s="93"/>
      <c r="HM286" s="71"/>
      <c r="HN286" s="71"/>
      <c r="HO286" s="71"/>
      <c r="HP286" s="71"/>
      <c r="HQ286" s="93"/>
      <c r="HR286" s="71"/>
      <c r="HS286" s="71"/>
      <c r="HT286" s="71"/>
      <c r="HU286" s="71"/>
      <c r="HV286" s="93"/>
      <c r="HW286" s="71"/>
      <c r="HX286" s="71"/>
      <c r="HY286" s="71"/>
      <c r="HZ286" s="71"/>
      <c r="IA286" s="93"/>
      <c r="IB286" s="71"/>
      <c r="IC286" s="71"/>
      <c r="ID286" s="71"/>
      <c r="IE286" s="71"/>
      <c r="IF286" s="93"/>
      <c r="IG286" s="71"/>
      <c r="IH286" s="71"/>
      <c r="II286" s="71"/>
      <c r="IJ286" s="71"/>
      <c r="IK286" s="93"/>
      <c r="IL286" s="71"/>
      <c r="IM286" s="71"/>
      <c r="IN286" s="71"/>
      <c r="IO286" s="71"/>
      <c r="IP286" s="93"/>
      <c r="IQ286" s="71"/>
      <c r="IR286" s="71"/>
      <c r="IS286" s="71"/>
      <c r="IT286" s="71"/>
      <c r="IU286" s="93"/>
      <c r="IV286" s="71"/>
    </row>
    <row r="287" spans="1:256">
      <c r="B287" s="71"/>
      <c r="C287" s="94"/>
      <c r="D287" s="71"/>
      <c r="E287" s="71"/>
      <c r="F287" s="93"/>
      <c r="G287" s="71"/>
      <c r="H287" s="71"/>
      <c r="I287" s="71"/>
      <c r="J287" s="71"/>
      <c r="K287" s="71"/>
      <c r="L287" s="105"/>
      <c r="M287" s="71"/>
      <c r="N287" s="71"/>
      <c r="P287" s="71"/>
      <c r="Q287" s="71"/>
      <c r="R287" s="71"/>
      <c r="S287" s="71"/>
      <c r="T287" s="93"/>
      <c r="U287" s="71"/>
      <c r="V287" s="71"/>
      <c r="W287" s="71"/>
      <c r="X287" s="71"/>
      <c r="Y287" s="93"/>
      <c r="Z287" s="71"/>
      <c r="AA287" s="71"/>
      <c r="AB287" s="71"/>
      <c r="AC287" s="71"/>
      <c r="AD287" s="93"/>
      <c r="AE287" s="71"/>
      <c r="AF287" s="71"/>
      <c r="AG287" s="71"/>
      <c r="AH287" s="71"/>
      <c r="AI287" s="93"/>
      <c r="AJ287" s="71"/>
      <c r="AK287" s="71"/>
      <c r="AL287" s="71"/>
      <c r="AM287" s="71"/>
      <c r="AN287" s="93"/>
      <c r="AO287" s="71"/>
      <c r="AP287" s="71"/>
      <c r="AQ287" s="71"/>
      <c r="AR287" s="71"/>
      <c r="AS287" s="93"/>
      <c r="AT287" s="71"/>
      <c r="AU287" s="71"/>
      <c r="AV287" s="71"/>
      <c r="AW287" s="71"/>
      <c r="AX287" s="93"/>
      <c r="AY287" s="71"/>
      <c r="AZ287" s="71"/>
      <c r="BA287" s="71"/>
      <c r="BB287" s="71"/>
      <c r="BC287" s="93"/>
      <c r="BD287" s="71"/>
      <c r="BE287" s="71"/>
      <c r="BF287" s="71"/>
      <c r="BG287" s="71"/>
      <c r="BH287" s="93"/>
      <c r="BI287" s="71"/>
      <c r="BJ287" s="71"/>
      <c r="BK287" s="71"/>
      <c r="BL287" s="71"/>
      <c r="BM287" s="93"/>
      <c r="BN287" s="71"/>
      <c r="BO287" s="71"/>
      <c r="BP287" s="71"/>
      <c r="BQ287" s="71"/>
      <c r="BR287" s="93"/>
      <c r="BS287" s="71"/>
      <c r="BT287" s="71"/>
      <c r="BU287" s="71"/>
      <c r="BV287" s="71"/>
      <c r="BW287" s="93"/>
      <c r="BX287" s="71"/>
      <c r="BY287" s="71"/>
      <c r="BZ287" s="71"/>
      <c r="CA287" s="71"/>
      <c r="CB287" s="93"/>
      <c r="CC287" s="71"/>
      <c r="CD287" s="71"/>
      <c r="CE287" s="71"/>
      <c r="CF287" s="71"/>
      <c r="CG287" s="93"/>
      <c r="CH287" s="71"/>
      <c r="CI287" s="71"/>
      <c r="CJ287" s="71"/>
      <c r="CK287" s="71"/>
      <c r="CL287" s="93"/>
      <c r="CM287" s="71"/>
      <c r="CN287" s="71"/>
      <c r="CO287" s="71"/>
      <c r="CP287" s="71"/>
      <c r="CQ287" s="93"/>
      <c r="CR287" s="71"/>
      <c r="CS287" s="71"/>
      <c r="CT287" s="71"/>
      <c r="CU287" s="71"/>
      <c r="CV287" s="93"/>
      <c r="CW287" s="71"/>
      <c r="CX287" s="71"/>
      <c r="CY287" s="71"/>
      <c r="CZ287" s="71"/>
      <c r="DA287" s="93"/>
      <c r="DB287" s="71"/>
      <c r="DC287" s="71"/>
      <c r="DD287" s="71"/>
      <c r="DE287" s="71"/>
      <c r="DF287" s="93"/>
      <c r="DG287" s="71"/>
      <c r="DH287" s="71"/>
      <c r="DI287" s="71"/>
      <c r="DJ287" s="71"/>
      <c r="DK287" s="93"/>
      <c r="DL287" s="71"/>
      <c r="DM287" s="71"/>
      <c r="DN287" s="71"/>
      <c r="DO287" s="71"/>
      <c r="DP287" s="93"/>
      <c r="DQ287" s="71"/>
      <c r="DR287" s="71"/>
      <c r="DS287" s="71"/>
      <c r="DT287" s="71"/>
      <c r="DU287" s="93"/>
      <c r="DV287" s="71"/>
      <c r="DW287" s="71"/>
      <c r="DX287" s="71"/>
      <c r="DY287" s="71"/>
      <c r="DZ287" s="93"/>
      <c r="EA287" s="71"/>
      <c r="EB287" s="71"/>
      <c r="EC287" s="71"/>
      <c r="ED287" s="71"/>
      <c r="EE287" s="93"/>
      <c r="EF287" s="71"/>
      <c r="EG287" s="71"/>
      <c r="EH287" s="71"/>
      <c r="EI287" s="71"/>
      <c r="EJ287" s="93"/>
      <c r="EK287" s="71"/>
      <c r="EL287" s="71"/>
      <c r="EM287" s="71"/>
      <c r="EN287" s="71"/>
      <c r="EO287" s="93"/>
      <c r="EP287" s="71"/>
      <c r="EQ287" s="71"/>
      <c r="ER287" s="71"/>
      <c r="ES287" s="71"/>
      <c r="ET287" s="93"/>
      <c r="EU287" s="71"/>
      <c r="EV287" s="71"/>
      <c r="EW287" s="71"/>
      <c r="EX287" s="71"/>
      <c r="EY287" s="93"/>
      <c r="EZ287" s="71"/>
      <c r="FA287" s="71"/>
      <c r="FB287" s="71"/>
      <c r="FC287" s="71"/>
      <c r="FD287" s="93"/>
      <c r="FE287" s="71"/>
      <c r="FF287" s="71"/>
      <c r="FG287" s="71"/>
      <c r="FH287" s="71"/>
      <c r="FI287" s="93"/>
      <c r="FJ287" s="71"/>
      <c r="FK287" s="71"/>
      <c r="FL287" s="71"/>
      <c r="FM287" s="71"/>
      <c r="FN287" s="93"/>
      <c r="FO287" s="71"/>
      <c r="FP287" s="71"/>
      <c r="FQ287" s="71"/>
      <c r="FR287" s="71"/>
      <c r="FS287" s="93"/>
      <c r="FT287" s="71"/>
      <c r="FU287" s="71"/>
      <c r="FV287" s="71"/>
      <c r="FW287" s="71"/>
      <c r="FX287" s="93"/>
      <c r="FY287" s="71"/>
      <c r="FZ287" s="71"/>
      <c r="GA287" s="71"/>
      <c r="GB287" s="71"/>
      <c r="GC287" s="93"/>
      <c r="GD287" s="71"/>
      <c r="GE287" s="71"/>
      <c r="GF287" s="71"/>
      <c r="GG287" s="71"/>
      <c r="GH287" s="93"/>
      <c r="GI287" s="71"/>
      <c r="GJ287" s="71"/>
      <c r="GK287" s="71"/>
      <c r="GL287" s="71"/>
      <c r="GM287" s="93"/>
      <c r="GN287" s="71"/>
      <c r="GO287" s="71"/>
      <c r="GP287" s="71"/>
      <c r="GQ287" s="71"/>
      <c r="GR287" s="93"/>
      <c r="GS287" s="71"/>
      <c r="GT287" s="71"/>
      <c r="GU287" s="71"/>
      <c r="GV287" s="71"/>
      <c r="GW287" s="93"/>
      <c r="GX287" s="71"/>
      <c r="GY287" s="71"/>
      <c r="GZ287" s="71"/>
      <c r="HA287" s="71"/>
      <c r="HB287" s="93"/>
      <c r="HC287" s="71"/>
      <c r="HD287" s="71"/>
      <c r="HE287" s="71"/>
      <c r="HF287" s="71"/>
      <c r="HG287" s="93"/>
      <c r="HH287" s="71"/>
      <c r="HI287" s="71"/>
      <c r="HJ287" s="71"/>
      <c r="HK287" s="71"/>
      <c r="HL287" s="93"/>
      <c r="HM287" s="71"/>
      <c r="HN287" s="71"/>
      <c r="HO287" s="71"/>
      <c r="HP287" s="71"/>
      <c r="HQ287" s="93"/>
      <c r="HR287" s="71"/>
      <c r="HS287" s="71"/>
      <c r="HT287" s="71"/>
      <c r="HU287" s="71"/>
      <c r="HV287" s="93"/>
      <c r="HW287" s="71"/>
      <c r="HX287" s="71"/>
      <c r="HY287" s="71"/>
      <c r="HZ287" s="71"/>
      <c r="IA287" s="93"/>
      <c r="IB287" s="71"/>
      <c r="IC287" s="71"/>
      <c r="ID287" s="71"/>
      <c r="IE287" s="71"/>
      <c r="IF287" s="93"/>
      <c r="IG287" s="71"/>
      <c r="IH287" s="71"/>
      <c r="II287" s="71"/>
      <c r="IJ287" s="71"/>
      <c r="IK287" s="93"/>
      <c r="IL287" s="71"/>
      <c r="IM287" s="71"/>
      <c r="IN287" s="71"/>
      <c r="IO287" s="71"/>
      <c r="IP287" s="93"/>
      <c r="IQ287" s="71"/>
      <c r="IR287" s="71"/>
      <c r="IS287" s="71"/>
      <c r="IT287" s="71"/>
      <c r="IU287" s="93"/>
      <c r="IV287" s="71"/>
    </row>
    <row r="288" spans="1:256">
      <c r="B288" s="71"/>
      <c r="C288" s="94"/>
      <c r="D288" s="71"/>
      <c r="E288" s="71"/>
      <c r="F288" s="93"/>
      <c r="G288" s="71"/>
      <c r="H288" s="71"/>
      <c r="I288" s="71"/>
      <c r="J288" s="71"/>
      <c r="K288" s="71"/>
      <c r="L288" s="105"/>
      <c r="M288" s="71"/>
      <c r="N288" s="71"/>
      <c r="P288" s="71"/>
      <c r="Q288" s="71"/>
      <c r="R288" s="71"/>
      <c r="S288" s="71"/>
      <c r="T288" s="93"/>
      <c r="U288" s="71"/>
      <c r="V288" s="71"/>
      <c r="W288" s="71"/>
      <c r="X288" s="71"/>
      <c r="Y288" s="93"/>
      <c r="Z288" s="71"/>
      <c r="AA288" s="71"/>
      <c r="AB288" s="71"/>
      <c r="AC288" s="71"/>
      <c r="AD288" s="93"/>
      <c r="AE288" s="71"/>
      <c r="AF288" s="71"/>
      <c r="AG288" s="71"/>
      <c r="AH288" s="71"/>
      <c r="AI288" s="93"/>
      <c r="AJ288" s="71"/>
      <c r="AK288" s="71"/>
      <c r="AL288" s="71"/>
      <c r="AM288" s="71"/>
      <c r="AN288" s="93"/>
      <c r="AO288" s="71"/>
      <c r="AP288" s="71"/>
      <c r="AQ288" s="71"/>
      <c r="AR288" s="71"/>
      <c r="AS288" s="93"/>
      <c r="AT288" s="71"/>
      <c r="AU288" s="71"/>
      <c r="AV288" s="71"/>
      <c r="AW288" s="71"/>
      <c r="AX288" s="93"/>
      <c r="AY288" s="71"/>
      <c r="AZ288" s="71"/>
      <c r="BA288" s="71"/>
      <c r="BB288" s="71"/>
      <c r="BC288" s="93"/>
      <c r="BD288" s="71"/>
      <c r="BE288" s="71"/>
      <c r="BF288" s="71"/>
      <c r="BG288" s="71"/>
      <c r="BH288" s="93"/>
      <c r="BI288" s="71"/>
      <c r="BJ288" s="71"/>
      <c r="BK288" s="71"/>
      <c r="BL288" s="71"/>
      <c r="BM288" s="93"/>
      <c r="BN288" s="71"/>
      <c r="BO288" s="71"/>
      <c r="BP288" s="71"/>
      <c r="BQ288" s="71"/>
      <c r="BR288" s="93"/>
      <c r="BS288" s="71"/>
      <c r="BT288" s="71"/>
      <c r="BU288" s="71"/>
      <c r="BV288" s="71"/>
      <c r="BW288" s="93"/>
      <c r="BX288" s="71"/>
      <c r="BY288" s="71"/>
      <c r="BZ288" s="71"/>
      <c r="CA288" s="71"/>
      <c r="CB288" s="93"/>
      <c r="CC288" s="71"/>
      <c r="CD288" s="71"/>
      <c r="CE288" s="71"/>
      <c r="CF288" s="71"/>
      <c r="CG288" s="93"/>
      <c r="CH288" s="71"/>
      <c r="CI288" s="71"/>
      <c r="CJ288" s="71"/>
      <c r="CK288" s="71"/>
      <c r="CL288" s="93"/>
      <c r="CM288" s="71"/>
      <c r="CN288" s="71"/>
      <c r="CO288" s="71"/>
      <c r="CP288" s="71"/>
      <c r="CQ288" s="93"/>
      <c r="CR288" s="71"/>
      <c r="CS288" s="71"/>
      <c r="CT288" s="71"/>
      <c r="CU288" s="71"/>
      <c r="CV288" s="93"/>
      <c r="CW288" s="71"/>
      <c r="CX288" s="71"/>
      <c r="CY288" s="71"/>
      <c r="CZ288" s="71"/>
      <c r="DA288" s="93"/>
      <c r="DB288" s="71"/>
      <c r="DC288" s="71"/>
      <c r="DD288" s="71"/>
      <c r="DE288" s="71"/>
      <c r="DF288" s="93"/>
      <c r="DG288" s="71"/>
      <c r="DH288" s="71"/>
      <c r="DI288" s="71"/>
      <c r="DJ288" s="71"/>
      <c r="DK288" s="93"/>
      <c r="DL288" s="71"/>
      <c r="DM288" s="71"/>
      <c r="DN288" s="71"/>
      <c r="DO288" s="71"/>
      <c r="DP288" s="93"/>
      <c r="DQ288" s="71"/>
      <c r="DR288" s="71"/>
      <c r="DS288" s="71"/>
      <c r="DT288" s="71"/>
      <c r="DU288" s="93"/>
      <c r="DV288" s="71"/>
      <c r="DW288" s="71"/>
      <c r="DX288" s="71"/>
      <c r="DY288" s="71"/>
      <c r="DZ288" s="93"/>
      <c r="EA288" s="71"/>
      <c r="EB288" s="71"/>
      <c r="EC288" s="71"/>
      <c r="ED288" s="71"/>
      <c r="EE288" s="93"/>
      <c r="EF288" s="71"/>
      <c r="EG288" s="71"/>
      <c r="EH288" s="71"/>
      <c r="EI288" s="71"/>
      <c r="EJ288" s="93"/>
      <c r="EK288" s="71"/>
      <c r="EL288" s="71"/>
      <c r="EM288" s="71"/>
      <c r="EN288" s="71"/>
      <c r="EO288" s="93"/>
      <c r="EP288" s="71"/>
      <c r="EQ288" s="71"/>
      <c r="ER288" s="71"/>
      <c r="ES288" s="71"/>
      <c r="ET288" s="93"/>
      <c r="EU288" s="71"/>
      <c r="EV288" s="71"/>
      <c r="EW288" s="71"/>
      <c r="EX288" s="71"/>
      <c r="EY288" s="93"/>
      <c r="EZ288" s="71"/>
      <c r="FA288" s="71"/>
      <c r="FB288" s="71"/>
      <c r="FC288" s="71"/>
      <c r="FD288" s="93"/>
      <c r="FE288" s="71"/>
      <c r="FF288" s="71"/>
      <c r="FG288" s="71"/>
      <c r="FH288" s="71"/>
      <c r="FI288" s="93"/>
      <c r="FJ288" s="71"/>
      <c r="FK288" s="71"/>
      <c r="FL288" s="71"/>
      <c r="FM288" s="71"/>
      <c r="FN288" s="93"/>
      <c r="FO288" s="71"/>
      <c r="FP288" s="71"/>
      <c r="FQ288" s="71"/>
      <c r="FR288" s="71"/>
      <c r="FS288" s="93"/>
      <c r="FT288" s="71"/>
      <c r="FU288" s="71"/>
      <c r="FV288" s="71"/>
      <c r="FW288" s="71"/>
      <c r="FX288" s="93"/>
      <c r="FY288" s="71"/>
      <c r="FZ288" s="71"/>
      <c r="GA288" s="71"/>
      <c r="GB288" s="71"/>
      <c r="GC288" s="93"/>
      <c r="GD288" s="71"/>
      <c r="GE288" s="71"/>
      <c r="GF288" s="71"/>
      <c r="GG288" s="71"/>
      <c r="GH288" s="93"/>
      <c r="GI288" s="71"/>
      <c r="GJ288" s="71"/>
      <c r="GK288" s="71"/>
      <c r="GL288" s="71"/>
      <c r="GM288" s="93"/>
      <c r="GN288" s="71"/>
      <c r="GO288" s="71"/>
      <c r="GP288" s="71"/>
      <c r="GQ288" s="71"/>
      <c r="GR288" s="93"/>
      <c r="GS288" s="71"/>
      <c r="GT288" s="71"/>
      <c r="GU288" s="71"/>
      <c r="GV288" s="71"/>
      <c r="GW288" s="93"/>
      <c r="GX288" s="71"/>
      <c r="GY288" s="71"/>
      <c r="GZ288" s="71"/>
      <c r="HA288" s="71"/>
      <c r="HB288" s="93"/>
      <c r="HC288" s="71"/>
      <c r="HD288" s="71"/>
      <c r="HE288" s="71"/>
      <c r="HF288" s="71"/>
      <c r="HG288" s="93"/>
      <c r="HH288" s="71"/>
      <c r="HI288" s="71"/>
      <c r="HJ288" s="71"/>
      <c r="HK288" s="71"/>
      <c r="HL288" s="93"/>
      <c r="HM288" s="71"/>
      <c r="HN288" s="71"/>
      <c r="HO288" s="71"/>
      <c r="HP288" s="71"/>
      <c r="HQ288" s="93"/>
      <c r="HR288" s="71"/>
      <c r="HS288" s="71"/>
      <c r="HT288" s="71"/>
      <c r="HU288" s="71"/>
      <c r="HV288" s="93"/>
      <c r="HW288" s="71"/>
      <c r="HX288" s="71"/>
      <c r="HY288" s="71"/>
      <c r="HZ288" s="71"/>
      <c r="IA288" s="93"/>
      <c r="IB288" s="71"/>
      <c r="IC288" s="71"/>
      <c r="ID288" s="71"/>
      <c r="IE288" s="71"/>
      <c r="IF288" s="93"/>
      <c r="IG288" s="71"/>
      <c r="IH288" s="71"/>
      <c r="II288" s="71"/>
      <c r="IJ288" s="71"/>
      <c r="IK288" s="93"/>
      <c r="IL288" s="71"/>
      <c r="IM288" s="71"/>
      <c r="IN288" s="71"/>
      <c r="IO288" s="71"/>
      <c r="IP288" s="93"/>
      <c r="IQ288" s="71"/>
      <c r="IR288" s="71"/>
      <c r="IS288" s="71"/>
      <c r="IT288" s="71"/>
      <c r="IU288" s="93"/>
      <c r="IV288" s="71"/>
    </row>
    <row r="289" spans="2:256">
      <c r="B289" s="71"/>
      <c r="C289" s="94"/>
      <c r="D289" s="71"/>
      <c r="E289" s="71"/>
      <c r="F289" s="93"/>
      <c r="G289" s="71"/>
      <c r="H289" s="71"/>
      <c r="I289" s="71"/>
      <c r="J289" s="71"/>
      <c r="K289" s="71"/>
      <c r="L289" s="105"/>
      <c r="M289" s="71"/>
      <c r="N289" s="71"/>
      <c r="P289" s="71"/>
      <c r="Q289" s="71"/>
      <c r="R289" s="71"/>
      <c r="S289" s="71"/>
      <c r="T289" s="93"/>
      <c r="U289" s="71"/>
      <c r="V289" s="71"/>
      <c r="W289" s="71"/>
      <c r="X289" s="71"/>
      <c r="Y289" s="93"/>
      <c r="Z289" s="71"/>
      <c r="AA289" s="71"/>
      <c r="AB289" s="71"/>
      <c r="AC289" s="71"/>
      <c r="AD289" s="93"/>
      <c r="AE289" s="71"/>
      <c r="AF289" s="71"/>
      <c r="AG289" s="71"/>
      <c r="AH289" s="71"/>
      <c r="AI289" s="93"/>
      <c r="AJ289" s="71"/>
      <c r="AK289" s="71"/>
      <c r="AL289" s="71"/>
      <c r="AM289" s="71"/>
      <c r="AN289" s="93"/>
      <c r="AO289" s="71"/>
      <c r="AP289" s="71"/>
      <c r="AQ289" s="71"/>
      <c r="AR289" s="71"/>
      <c r="AS289" s="93"/>
      <c r="AT289" s="71"/>
      <c r="AU289" s="71"/>
      <c r="AV289" s="71"/>
      <c r="AW289" s="71"/>
      <c r="AX289" s="93"/>
      <c r="AY289" s="71"/>
      <c r="AZ289" s="71"/>
      <c r="BA289" s="71"/>
      <c r="BB289" s="71"/>
      <c r="BC289" s="93"/>
      <c r="BD289" s="71"/>
      <c r="BE289" s="71"/>
      <c r="BF289" s="71"/>
      <c r="BG289" s="71"/>
      <c r="BH289" s="93"/>
      <c r="BI289" s="71"/>
      <c r="BJ289" s="71"/>
      <c r="BK289" s="71"/>
      <c r="BL289" s="71"/>
      <c r="BM289" s="93"/>
      <c r="BN289" s="71"/>
      <c r="BO289" s="71"/>
      <c r="BP289" s="71"/>
      <c r="BQ289" s="71"/>
      <c r="BR289" s="93"/>
      <c r="BS289" s="71"/>
      <c r="BT289" s="71"/>
      <c r="BU289" s="71"/>
      <c r="BV289" s="71"/>
      <c r="BW289" s="93"/>
      <c r="BX289" s="71"/>
      <c r="BY289" s="71"/>
      <c r="BZ289" s="71"/>
      <c r="CA289" s="71"/>
      <c r="CB289" s="93"/>
      <c r="CC289" s="71"/>
      <c r="CD289" s="71"/>
      <c r="CE289" s="71"/>
      <c r="CF289" s="71"/>
      <c r="CG289" s="93"/>
      <c r="CH289" s="71"/>
      <c r="CI289" s="71"/>
      <c r="CJ289" s="71"/>
      <c r="CK289" s="71"/>
      <c r="CL289" s="93"/>
      <c r="CM289" s="71"/>
      <c r="CN289" s="71"/>
      <c r="CO289" s="71"/>
      <c r="CP289" s="71"/>
      <c r="CQ289" s="93"/>
      <c r="CR289" s="71"/>
      <c r="CS289" s="71"/>
      <c r="CT289" s="71"/>
      <c r="CU289" s="71"/>
      <c r="CV289" s="93"/>
      <c r="CW289" s="71"/>
      <c r="CX289" s="71"/>
      <c r="CY289" s="71"/>
      <c r="CZ289" s="71"/>
      <c r="DA289" s="93"/>
      <c r="DB289" s="71"/>
      <c r="DC289" s="71"/>
      <c r="DD289" s="71"/>
      <c r="DE289" s="71"/>
      <c r="DF289" s="93"/>
      <c r="DG289" s="71"/>
      <c r="DH289" s="71"/>
      <c r="DI289" s="71"/>
      <c r="DJ289" s="71"/>
      <c r="DK289" s="93"/>
      <c r="DL289" s="71"/>
      <c r="DM289" s="71"/>
      <c r="DN289" s="71"/>
      <c r="DO289" s="71"/>
      <c r="DP289" s="93"/>
      <c r="DQ289" s="71"/>
      <c r="DR289" s="71"/>
      <c r="DS289" s="71"/>
      <c r="DT289" s="71"/>
      <c r="DU289" s="93"/>
      <c r="DV289" s="71"/>
      <c r="DW289" s="71"/>
      <c r="DX289" s="71"/>
      <c r="DY289" s="71"/>
      <c r="DZ289" s="93"/>
      <c r="EA289" s="71"/>
      <c r="EB289" s="71"/>
      <c r="EC289" s="71"/>
      <c r="ED289" s="71"/>
      <c r="EE289" s="93"/>
      <c r="EF289" s="71"/>
      <c r="EG289" s="71"/>
      <c r="EH289" s="71"/>
      <c r="EI289" s="71"/>
      <c r="EJ289" s="93"/>
      <c r="EK289" s="71"/>
      <c r="EL289" s="71"/>
      <c r="EM289" s="71"/>
      <c r="EN289" s="71"/>
      <c r="EO289" s="93"/>
      <c r="EP289" s="71"/>
      <c r="EQ289" s="71"/>
      <c r="ER289" s="71"/>
      <c r="ES289" s="71"/>
      <c r="ET289" s="93"/>
      <c r="EU289" s="71"/>
      <c r="EV289" s="71"/>
      <c r="EW289" s="71"/>
      <c r="EX289" s="71"/>
      <c r="EY289" s="93"/>
      <c r="EZ289" s="71"/>
      <c r="FA289" s="71"/>
      <c r="FB289" s="71"/>
      <c r="FC289" s="71"/>
      <c r="FD289" s="93"/>
      <c r="FE289" s="71"/>
      <c r="FF289" s="71"/>
      <c r="FG289" s="71"/>
      <c r="FH289" s="71"/>
      <c r="FI289" s="93"/>
      <c r="FJ289" s="71"/>
      <c r="FK289" s="71"/>
      <c r="FL289" s="71"/>
      <c r="FM289" s="71"/>
      <c r="FN289" s="93"/>
      <c r="FO289" s="71"/>
      <c r="FP289" s="71"/>
      <c r="FQ289" s="71"/>
      <c r="FR289" s="71"/>
      <c r="FS289" s="93"/>
      <c r="FT289" s="71"/>
      <c r="FU289" s="71"/>
      <c r="FV289" s="71"/>
      <c r="FW289" s="71"/>
      <c r="FX289" s="93"/>
      <c r="FY289" s="71"/>
      <c r="FZ289" s="71"/>
      <c r="GA289" s="71"/>
      <c r="GB289" s="71"/>
      <c r="GC289" s="93"/>
      <c r="GD289" s="71"/>
      <c r="GE289" s="71"/>
      <c r="GF289" s="71"/>
      <c r="GG289" s="71"/>
      <c r="GH289" s="93"/>
      <c r="GI289" s="71"/>
      <c r="GJ289" s="71"/>
      <c r="GK289" s="71"/>
      <c r="GL289" s="71"/>
      <c r="GM289" s="93"/>
      <c r="GN289" s="71"/>
      <c r="GO289" s="71"/>
      <c r="GP289" s="71"/>
      <c r="GQ289" s="71"/>
      <c r="GR289" s="93"/>
      <c r="GS289" s="71"/>
      <c r="GT289" s="71"/>
      <c r="GU289" s="71"/>
      <c r="GV289" s="71"/>
      <c r="GW289" s="93"/>
      <c r="GX289" s="71"/>
      <c r="GY289" s="71"/>
      <c r="GZ289" s="71"/>
      <c r="HA289" s="71"/>
      <c r="HB289" s="93"/>
      <c r="HC289" s="71"/>
      <c r="HD289" s="71"/>
      <c r="HE289" s="71"/>
      <c r="HF289" s="71"/>
      <c r="HG289" s="93"/>
      <c r="HH289" s="71"/>
      <c r="HI289" s="71"/>
      <c r="HJ289" s="71"/>
      <c r="HK289" s="71"/>
      <c r="HL289" s="93"/>
      <c r="HM289" s="71"/>
      <c r="HN289" s="71"/>
      <c r="HO289" s="71"/>
      <c r="HP289" s="71"/>
      <c r="HQ289" s="93"/>
      <c r="HR289" s="71"/>
      <c r="HS289" s="71"/>
      <c r="HT289" s="71"/>
      <c r="HU289" s="71"/>
      <c r="HV289" s="93"/>
      <c r="HW289" s="71"/>
      <c r="HX289" s="71"/>
      <c r="HY289" s="71"/>
      <c r="HZ289" s="71"/>
      <c r="IA289" s="93"/>
      <c r="IB289" s="71"/>
      <c r="IC289" s="71"/>
      <c r="ID289" s="71"/>
      <c r="IE289" s="71"/>
      <c r="IF289" s="93"/>
      <c r="IG289" s="71"/>
      <c r="IH289" s="71"/>
      <c r="II289" s="71"/>
      <c r="IJ289" s="71"/>
      <c r="IK289" s="93"/>
      <c r="IL289" s="71"/>
      <c r="IM289" s="71"/>
      <c r="IN289" s="71"/>
      <c r="IO289" s="71"/>
      <c r="IP289" s="93"/>
      <c r="IQ289" s="71"/>
      <c r="IR289" s="71"/>
      <c r="IS289" s="71"/>
      <c r="IT289" s="71"/>
      <c r="IU289" s="93"/>
      <c r="IV289" s="71"/>
    </row>
    <row r="290" spans="2:256">
      <c r="B290" s="71"/>
      <c r="C290" s="94"/>
      <c r="D290" s="71"/>
      <c r="E290" s="71"/>
      <c r="F290" s="93"/>
      <c r="G290" s="71"/>
      <c r="H290" s="71"/>
      <c r="I290" s="71"/>
      <c r="J290" s="71"/>
      <c r="K290" s="71"/>
      <c r="L290" s="105"/>
      <c r="M290" s="71"/>
      <c r="N290" s="71"/>
      <c r="P290" s="71"/>
      <c r="Q290" s="71"/>
      <c r="R290" s="71"/>
      <c r="S290" s="71"/>
      <c r="T290" s="93"/>
      <c r="U290" s="71"/>
      <c r="V290" s="71"/>
      <c r="W290" s="71"/>
      <c r="X290" s="71"/>
      <c r="Y290" s="93"/>
      <c r="Z290" s="71"/>
      <c r="AA290" s="71"/>
      <c r="AB290" s="71"/>
      <c r="AC290" s="71"/>
      <c r="AD290" s="93"/>
      <c r="AE290" s="71"/>
      <c r="AF290" s="71"/>
      <c r="AG290" s="71"/>
      <c r="AH290" s="71"/>
      <c r="AI290" s="93"/>
      <c r="AJ290" s="71"/>
      <c r="AK290" s="71"/>
      <c r="AL290" s="71"/>
      <c r="AM290" s="71"/>
      <c r="AN290" s="93"/>
      <c r="AO290" s="71"/>
      <c r="AP290" s="71"/>
      <c r="AQ290" s="71"/>
      <c r="AR290" s="71"/>
      <c r="AS290" s="93"/>
      <c r="AT290" s="71"/>
      <c r="AU290" s="71"/>
      <c r="AV290" s="71"/>
      <c r="AW290" s="71"/>
      <c r="AX290" s="93"/>
      <c r="AY290" s="71"/>
      <c r="AZ290" s="71"/>
      <c r="BA290" s="71"/>
      <c r="BB290" s="71"/>
      <c r="BC290" s="93"/>
      <c r="BD290" s="71"/>
      <c r="BE290" s="71"/>
      <c r="BF290" s="71"/>
      <c r="BG290" s="71"/>
      <c r="BH290" s="93"/>
      <c r="BI290" s="71"/>
      <c r="BJ290" s="71"/>
      <c r="BK290" s="71"/>
      <c r="BL290" s="71"/>
      <c r="BM290" s="93"/>
      <c r="BN290" s="71"/>
      <c r="BO290" s="71"/>
      <c r="BP290" s="71"/>
      <c r="BQ290" s="71"/>
      <c r="BR290" s="93"/>
      <c r="BS290" s="71"/>
      <c r="BT290" s="71"/>
      <c r="BU290" s="71"/>
      <c r="BV290" s="71"/>
      <c r="BW290" s="93"/>
      <c r="BX290" s="71"/>
      <c r="BY290" s="71"/>
      <c r="BZ290" s="71"/>
      <c r="CA290" s="71"/>
      <c r="CB290" s="93"/>
      <c r="CC290" s="71"/>
      <c r="CD290" s="71"/>
      <c r="CE290" s="71"/>
      <c r="CF290" s="71"/>
      <c r="CG290" s="93"/>
      <c r="CH290" s="71"/>
      <c r="CI290" s="71"/>
      <c r="CJ290" s="71"/>
      <c r="CK290" s="71"/>
      <c r="CL290" s="93"/>
      <c r="CM290" s="71"/>
      <c r="CN290" s="71"/>
      <c r="CO290" s="71"/>
      <c r="CP290" s="71"/>
      <c r="CQ290" s="93"/>
      <c r="CR290" s="71"/>
      <c r="CS290" s="71"/>
      <c r="CT290" s="71"/>
      <c r="CU290" s="71"/>
      <c r="CV290" s="93"/>
      <c r="CW290" s="71"/>
      <c r="CX290" s="71"/>
      <c r="CY290" s="71"/>
      <c r="CZ290" s="71"/>
      <c r="DA290" s="93"/>
      <c r="DB290" s="71"/>
      <c r="DC290" s="71"/>
      <c r="DD290" s="71"/>
      <c r="DE290" s="71"/>
      <c r="DF290" s="93"/>
      <c r="DG290" s="71"/>
      <c r="DH290" s="71"/>
      <c r="DI290" s="71"/>
      <c r="DJ290" s="71"/>
      <c r="DK290" s="93"/>
      <c r="DL290" s="71"/>
      <c r="DM290" s="71"/>
      <c r="DN290" s="71"/>
      <c r="DO290" s="71"/>
      <c r="DP290" s="93"/>
      <c r="DQ290" s="71"/>
      <c r="DR290" s="71"/>
      <c r="DS290" s="71"/>
      <c r="DT290" s="71"/>
      <c r="DU290" s="93"/>
      <c r="DV290" s="71"/>
      <c r="DW290" s="71"/>
      <c r="DX290" s="71"/>
      <c r="DY290" s="71"/>
      <c r="DZ290" s="93"/>
      <c r="EA290" s="71"/>
      <c r="EB290" s="71"/>
      <c r="EC290" s="71"/>
      <c r="ED290" s="71"/>
      <c r="EE290" s="93"/>
      <c r="EF290" s="71"/>
      <c r="EG290" s="71"/>
      <c r="EH290" s="71"/>
      <c r="EI290" s="71"/>
      <c r="EJ290" s="93"/>
      <c r="EK290" s="71"/>
      <c r="EL290" s="71"/>
      <c r="EM290" s="71"/>
      <c r="EN290" s="71"/>
      <c r="EO290" s="93"/>
      <c r="EP290" s="71"/>
      <c r="EQ290" s="71"/>
      <c r="ER290" s="71"/>
      <c r="ES290" s="71"/>
      <c r="ET290" s="93"/>
      <c r="EU290" s="71"/>
      <c r="EV290" s="71"/>
      <c r="EW290" s="71"/>
      <c r="EX290" s="71"/>
      <c r="EY290" s="93"/>
      <c r="EZ290" s="71"/>
      <c r="FA290" s="71"/>
      <c r="FB290" s="71"/>
      <c r="FC290" s="71"/>
      <c r="FD290" s="93"/>
      <c r="FE290" s="71"/>
      <c r="FF290" s="71"/>
      <c r="FG290" s="71"/>
      <c r="FH290" s="71"/>
      <c r="FI290" s="93"/>
      <c r="FJ290" s="71"/>
      <c r="FK290" s="71"/>
      <c r="FL290" s="71"/>
      <c r="FM290" s="71"/>
      <c r="FN290" s="93"/>
      <c r="FO290" s="71"/>
      <c r="FP290" s="71"/>
      <c r="FQ290" s="71"/>
      <c r="FR290" s="71"/>
      <c r="FS290" s="93"/>
      <c r="FT290" s="71"/>
      <c r="FU290" s="71"/>
      <c r="FV290" s="71"/>
      <c r="FW290" s="71"/>
      <c r="FX290" s="93"/>
      <c r="FY290" s="71"/>
      <c r="FZ290" s="71"/>
      <c r="GA290" s="71"/>
      <c r="GB290" s="71"/>
      <c r="GC290" s="93"/>
      <c r="GD290" s="71"/>
      <c r="GE290" s="71"/>
      <c r="GF290" s="71"/>
      <c r="GG290" s="71"/>
      <c r="GH290" s="93"/>
      <c r="GI290" s="71"/>
      <c r="GJ290" s="71"/>
      <c r="GK290" s="71"/>
      <c r="GL290" s="71"/>
      <c r="GM290" s="93"/>
      <c r="GN290" s="71"/>
      <c r="GO290" s="71"/>
      <c r="GP290" s="71"/>
      <c r="GQ290" s="71"/>
      <c r="GR290" s="93"/>
      <c r="GS290" s="71"/>
      <c r="GT290" s="71"/>
      <c r="GU290" s="71"/>
      <c r="GV290" s="71"/>
      <c r="GW290" s="93"/>
      <c r="GX290" s="71"/>
      <c r="GY290" s="71"/>
      <c r="GZ290" s="71"/>
      <c r="HA290" s="71"/>
      <c r="HB290" s="93"/>
      <c r="HC290" s="71"/>
      <c r="HD290" s="71"/>
      <c r="HE290" s="71"/>
      <c r="HF290" s="71"/>
      <c r="HG290" s="93"/>
      <c r="HH290" s="71"/>
      <c r="HI290" s="71"/>
      <c r="HJ290" s="71"/>
      <c r="HK290" s="71"/>
      <c r="HL290" s="93"/>
      <c r="HM290" s="71"/>
      <c r="HN290" s="71"/>
      <c r="HO290" s="71"/>
      <c r="HP290" s="71"/>
      <c r="HQ290" s="93"/>
      <c r="HR290" s="71"/>
      <c r="HS290" s="71"/>
      <c r="HT290" s="71"/>
      <c r="HU290" s="71"/>
      <c r="HV290" s="93"/>
      <c r="HW290" s="71"/>
      <c r="HX290" s="71"/>
      <c r="HY290" s="71"/>
      <c r="HZ290" s="71"/>
      <c r="IA290" s="93"/>
      <c r="IB290" s="71"/>
      <c r="IC290" s="71"/>
      <c r="ID290" s="71"/>
      <c r="IE290" s="71"/>
      <c r="IF290" s="93"/>
      <c r="IG290" s="71"/>
      <c r="IH290" s="71"/>
      <c r="II290" s="71"/>
      <c r="IJ290" s="71"/>
      <c r="IK290" s="93"/>
      <c r="IL290" s="71"/>
      <c r="IM290" s="71"/>
      <c r="IN290" s="71"/>
      <c r="IO290" s="71"/>
      <c r="IP290" s="93"/>
      <c r="IQ290" s="71"/>
      <c r="IR290" s="71"/>
      <c r="IS290" s="71"/>
      <c r="IT290" s="71"/>
      <c r="IU290" s="93"/>
      <c r="IV290" s="71"/>
    </row>
    <row r="291" spans="2:256">
      <c r="B291" s="71"/>
      <c r="C291" s="94"/>
      <c r="D291" s="71"/>
      <c r="E291" s="71"/>
      <c r="F291" s="93"/>
      <c r="G291" s="71"/>
      <c r="H291" s="71"/>
      <c r="I291" s="71"/>
      <c r="J291" s="71"/>
      <c r="K291" s="71"/>
      <c r="L291" s="105"/>
      <c r="M291" s="71"/>
      <c r="N291" s="71"/>
      <c r="P291" s="71"/>
      <c r="Q291" s="71"/>
      <c r="R291" s="71"/>
      <c r="S291" s="71"/>
      <c r="T291" s="93"/>
      <c r="U291" s="71"/>
      <c r="V291" s="71"/>
      <c r="W291" s="71"/>
      <c r="X291" s="71"/>
      <c r="Y291" s="93"/>
      <c r="Z291" s="71"/>
      <c r="AA291" s="71"/>
      <c r="AB291" s="71"/>
      <c r="AC291" s="71"/>
      <c r="AD291" s="93"/>
      <c r="AE291" s="71"/>
      <c r="AF291" s="71"/>
      <c r="AG291" s="71"/>
      <c r="AH291" s="71"/>
      <c r="AI291" s="93"/>
      <c r="AJ291" s="71"/>
      <c r="AK291" s="71"/>
      <c r="AL291" s="71"/>
      <c r="AM291" s="71"/>
      <c r="AN291" s="93"/>
      <c r="AO291" s="71"/>
      <c r="AP291" s="71"/>
      <c r="AQ291" s="71"/>
      <c r="AR291" s="71"/>
      <c r="AS291" s="93"/>
      <c r="AT291" s="71"/>
      <c r="AU291" s="71"/>
      <c r="AV291" s="71"/>
      <c r="AW291" s="71"/>
      <c r="AX291" s="93"/>
      <c r="AY291" s="71"/>
      <c r="AZ291" s="71"/>
      <c r="BA291" s="71"/>
      <c r="BB291" s="71"/>
      <c r="BC291" s="93"/>
      <c r="BD291" s="71"/>
      <c r="BE291" s="71"/>
      <c r="BF291" s="71"/>
      <c r="BG291" s="71"/>
      <c r="BH291" s="93"/>
      <c r="BI291" s="71"/>
      <c r="BJ291" s="71"/>
      <c r="BK291" s="71"/>
      <c r="BL291" s="71"/>
      <c r="BM291" s="93"/>
      <c r="BN291" s="71"/>
      <c r="BO291" s="71"/>
      <c r="BP291" s="71"/>
      <c r="BQ291" s="71"/>
      <c r="BR291" s="93"/>
      <c r="BS291" s="71"/>
      <c r="BT291" s="71"/>
      <c r="BU291" s="71"/>
      <c r="BV291" s="71"/>
      <c r="BW291" s="93"/>
      <c r="BX291" s="71"/>
      <c r="BY291" s="71"/>
      <c r="BZ291" s="71"/>
      <c r="CA291" s="71"/>
      <c r="CB291" s="93"/>
      <c r="CC291" s="71"/>
      <c r="CD291" s="71"/>
      <c r="CE291" s="71"/>
      <c r="CF291" s="71"/>
      <c r="CG291" s="93"/>
      <c r="CH291" s="71"/>
      <c r="CI291" s="71"/>
      <c r="CJ291" s="71"/>
      <c r="CK291" s="71"/>
      <c r="CL291" s="93"/>
      <c r="CM291" s="71"/>
      <c r="CN291" s="71"/>
      <c r="CO291" s="71"/>
      <c r="CP291" s="71"/>
      <c r="CQ291" s="93"/>
      <c r="CR291" s="71"/>
      <c r="CS291" s="71"/>
      <c r="CT291" s="71"/>
      <c r="CU291" s="71"/>
      <c r="CV291" s="93"/>
      <c r="CW291" s="71"/>
      <c r="CX291" s="71"/>
      <c r="CY291" s="71"/>
      <c r="CZ291" s="71"/>
      <c r="DA291" s="93"/>
      <c r="DB291" s="71"/>
      <c r="DC291" s="71"/>
      <c r="DD291" s="71"/>
      <c r="DE291" s="71"/>
      <c r="DF291" s="93"/>
      <c r="DG291" s="71"/>
      <c r="DH291" s="71"/>
      <c r="DI291" s="71"/>
      <c r="DJ291" s="71"/>
      <c r="DK291" s="93"/>
      <c r="DL291" s="71"/>
      <c r="DM291" s="71"/>
      <c r="DN291" s="71"/>
      <c r="DO291" s="71"/>
      <c r="DP291" s="93"/>
      <c r="DQ291" s="71"/>
      <c r="DR291" s="71"/>
      <c r="DS291" s="71"/>
      <c r="DT291" s="71"/>
      <c r="DU291" s="93"/>
      <c r="DV291" s="71"/>
      <c r="DW291" s="71"/>
      <c r="DX291" s="71"/>
      <c r="DY291" s="71"/>
      <c r="DZ291" s="93"/>
      <c r="EA291" s="71"/>
      <c r="EB291" s="71"/>
      <c r="EC291" s="71"/>
      <c r="ED291" s="71"/>
      <c r="EE291" s="93"/>
      <c r="EF291" s="71"/>
      <c r="EG291" s="71"/>
      <c r="EH291" s="71"/>
      <c r="EI291" s="71"/>
      <c r="EJ291" s="93"/>
      <c r="EK291" s="71"/>
      <c r="EL291" s="71"/>
      <c r="EM291" s="71"/>
      <c r="EN291" s="71"/>
      <c r="EO291" s="93"/>
      <c r="EP291" s="71"/>
      <c r="EQ291" s="71"/>
      <c r="ER291" s="71"/>
      <c r="ES291" s="71"/>
      <c r="ET291" s="93"/>
      <c r="EU291" s="71"/>
      <c r="EV291" s="71"/>
      <c r="EW291" s="71"/>
      <c r="EX291" s="71"/>
      <c r="EY291" s="93"/>
      <c r="EZ291" s="71"/>
      <c r="FA291" s="71"/>
      <c r="FB291" s="71"/>
      <c r="FC291" s="71"/>
      <c r="FD291" s="93"/>
      <c r="FE291" s="71"/>
      <c r="FF291" s="71"/>
      <c r="FG291" s="71"/>
      <c r="FH291" s="71"/>
      <c r="FI291" s="93"/>
      <c r="FJ291" s="71"/>
      <c r="FK291" s="71"/>
      <c r="FL291" s="71"/>
      <c r="FM291" s="71"/>
      <c r="FN291" s="93"/>
      <c r="FO291" s="71"/>
      <c r="FP291" s="71"/>
      <c r="FQ291" s="71"/>
      <c r="FR291" s="71"/>
      <c r="FS291" s="93"/>
      <c r="FT291" s="71"/>
      <c r="FU291" s="71"/>
      <c r="FV291" s="71"/>
      <c r="FW291" s="71"/>
      <c r="FX291" s="93"/>
      <c r="FY291" s="71"/>
      <c r="FZ291" s="71"/>
      <c r="GA291" s="71"/>
      <c r="GB291" s="71"/>
      <c r="GC291" s="93"/>
      <c r="GD291" s="71"/>
      <c r="GE291" s="71"/>
      <c r="GF291" s="71"/>
      <c r="GG291" s="71"/>
      <c r="GH291" s="93"/>
      <c r="GI291" s="71"/>
      <c r="GJ291" s="71"/>
      <c r="GK291" s="71"/>
      <c r="GL291" s="71"/>
      <c r="GM291" s="93"/>
      <c r="GN291" s="71"/>
      <c r="GO291" s="71"/>
      <c r="GP291" s="71"/>
      <c r="GQ291" s="71"/>
      <c r="GR291" s="93"/>
      <c r="GS291" s="71"/>
      <c r="GT291" s="71"/>
      <c r="GU291" s="71"/>
      <c r="GV291" s="71"/>
      <c r="GW291" s="93"/>
      <c r="GX291" s="71"/>
      <c r="GY291" s="71"/>
      <c r="GZ291" s="71"/>
      <c r="HA291" s="71"/>
      <c r="HB291" s="93"/>
      <c r="HC291" s="71"/>
      <c r="HD291" s="71"/>
      <c r="HE291" s="71"/>
      <c r="HF291" s="71"/>
      <c r="HG291" s="93"/>
      <c r="HH291" s="71"/>
      <c r="HI291" s="71"/>
      <c r="HJ291" s="71"/>
      <c r="HK291" s="71"/>
      <c r="HL291" s="93"/>
      <c r="HM291" s="71"/>
      <c r="HN291" s="71"/>
      <c r="HO291" s="71"/>
      <c r="HP291" s="71"/>
      <c r="HQ291" s="93"/>
      <c r="HR291" s="71"/>
      <c r="HS291" s="71"/>
      <c r="HT291" s="71"/>
      <c r="HU291" s="71"/>
      <c r="HV291" s="93"/>
      <c r="HW291" s="71"/>
      <c r="HX291" s="71"/>
      <c r="HY291" s="71"/>
      <c r="HZ291" s="71"/>
      <c r="IA291" s="93"/>
      <c r="IB291" s="71"/>
      <c r="IC291" s="71"/>
      <c r="ID291" s="71"/>
      <c r="IE291" s="71"/>
      <c r="IF291" s="93"/>
      <c r="IG291" s="71"/>
      <c r="IH291" s="71"/>
      <c r="II291" s="71"/>
      <c r="IJ291" s="71"/>
      <c r="IK291" s="93"/>
      <c r="IL291" s="71"/>
      <c r="IM291" s="71"/>
      <c r="IN291" s="71"/>
      <c r="IO291" s="71"/>
      <c r="IP291" s="93"/>
      <c r="IQ291" s="71"/>
      <c r="IR291" s="71"/>
      <c r="IS291" s="71"/>
      <c r="IT291" s="71"/>
      <c r="IU291" s="93"/>
      <c r="IV291" s="71"/>
    </row>
    <row r="292" spans="2:256">
      <c r="B292" s="71"/>
      <c r="C292" s="94"/>
      <c r="D292" s="71"/>
      <c r="E292" s="71"/>
      <c r="F292" s="93"/>
      <c r="G292" s="71"/>
      <c r="H292" s="71"/>
      <c r="I292" s="71"/>
      <c r="J292" s="71"/>
      <c r="K292" s="71"/>
      <c r="L292" s="105"/>
      <c r="M292" s="71"/>
      <c r="N292" s="71"/>
      <c r="P292" s="71"/>
      <c r="Q292" s="71"/>
      <c r="R292" s="71"/>
      <c r="S292" s="71"/>
      <c r="T292" s="93"/>
      <c r="U292" s="71"/>
      <c r="V292" s="71"/>
      <c r="W292" s="71"/>
      <c r="X292" s="71"/>
      <c r="Y292" s="93"/>
      <c r="Z292" s="71"/>
      <c r="AA292" s="71"/>
      <c r="AB292" s="71"/>
      <c r="AC292" s="71"/>
      <c r="AD292" s="93"/>
      <c r="AE292" s="71"/>
      <c r="AF292" s="71"/>
      <c r="AG292" s="71"/>
      <c r="AH292" s="71"/>
      <c r="AI292" s="93"/>
      <c r="AJ292" s="71"/>
      <c r="AK292" s="71"/>
      <c r="AL292" s="71"/>
      <c r="AM292" s="71"/>
      <c r="AN292" s="93"/>
      <c r="AO292" s="71"/>
      <c r="AP292" s="71"/>
      <c r="AQ292" s="71"/>
      <c r="AR292" s="71"/>
      <c r="AS292" s="93"/>
      <c r="AT292" s="71"/>
      <c r="AU292" s="71"/>
      <c r="AV292" s="71"/>
      <c r="AW292" s="71"/>
      <c r="AX292" s="93"/>
      <c r="AY292" s="71"/>
      <c r="AZ292" s="71"/>
      <c r="BA292" s="71"/>
      <c r="BB292" s="71"/>
      <c r="BC292" s="93"/>
      <c r="BD292" s="71"/>
      <c r="BE292" s="71"/>
      <c r="BF292" s="71"/>
      <c r="BG292" s="71"/>
      <c r="BH292" s="93"/>
      <c r="BI292" s="71"/>
      <c r="BJ292" s="71"/>
      <c r="BK292" s="71"/>
      <c r="BL292" s="71"/>
      <c r="BM292" s="93"/>
      <c r="BN292" s="71"/>
      <c r="BO292" s="71"/>
      <c r="BP292" s="71"/>
      <c r="BQ292" s="71"/>
      <c r="BR292" s="93"/>
      <c r="BS292" s="71"/>
      <c r="BT292" s="71"/>
      <c r="BU292" s="71"/>
      <c r="BV292" s="71"/>
      <c r="BW292" s="93"/>
      <c r="BX292" s="71"/>
      <c r="BY292" s="71"/>
      <c r="BZ292" s="71"/>
      <c r="CA292" s="71"/>
      <c r="CB292" s="93"/>
      <c r="CC292" s="71"/>
      <c r="CD292" s="71"/>
      <c r="CE292" s="71"/>
      <c r="CF292" s="71"/>
      <c r="CG292" s="93"/>
      <c r="CH292" s="71"/>
      <c r="CI292" s="71"/>
      <c r="CJ292" s="71"/>
      <c r="CK292" s="71"/>
      <c r="CL292" s="93"/>
      <c r="CM292" s="71"/>
      <c r="CN292" s="71"/>
      <c r="CO292" s="71"/>
      <c r="CP292" s="71"/>
      <c r="CQ292" s="93"/>
      <c r="CR292" s="71"/>
      <c r="CS292" s="71"/>
      <c r="CT292" s="71"/>
      <c r="CU292" s="71"/>
      <c r="CV292" s="93"/>
      <c r="CW292" s="71"/>
      <c r="CX292" s="71"/>
      <c r="CY292" s="71"/>
      <c r="CZ292" s="71"/>
      <c r="DA292" s="93"/>
      <c r="DB292" s="71"/>
      <c r="DC292" s="71"/>
      <c r="DD292" s="71"/>
      <c r="DE292" s="71"/>
      <c r="DF292" s="93"/>
      <c r="DG292" s="71"/>
      <c r="DH292" s="71"/>
      <c r="DI292" s="71"/>
      <c r="DJ292" s="71"/>
      <c r="DK292" s="93"/>
      <c r="DL292" s="71"/>
      <c r="DM292" s="71"/>
      <c r="DN292" s="71"/>
      <c r="DO292" s="71"/>
      <c r="DP292" s="93"/>
      <c r="DQ292" s="71"/>
      <c r="DR292" s="71"/>
      <c r="DS292" s="71"/>
      <c r="DT292" s="71"/>
      <c r="DU292" s="93"/>
      <c r="DV292" s="71"/>
      <c r="DW292" s="71"/>
      <c r="DX292" s="71"/>
      <c r="DY292" s="71"/>
      <c r="DZ292" s="93"/>
      <c r="EA292" s="71"/>
      <c r="EB292" s="71"/>
      <c r="EC292" s="71"/>
      <c r="ED292" s="71"/>
      <c r="EE292" s="93"/>
      <c r="EF292" s="71"/>
      <c r="EG292" s="71"/>
      <c r="EH292" s="71"/>
      <c r="EI292" s="71"/>
      <c r="EJ292" s="93"/>
      <c r="EK292" s="71"/>
      <c r="EL292" s="71"/>
      <c r="EM292" s="71"/>
      <c r="EN292" s="71"/>
      <c r="EO292" s="93"/>
      <c r="EP292" s="71"/>
      <c r="EQ292" s="71"/>
      <c r="ER292" s="71"/>
      <c r="ES292" s="71"/>
      <c r="ET292" s="93"/>
      <c r="EU292" s="71"/>
      <c r="EV292" s="71"/>
      <c r="EW292" s="71"/>
      <c r="EX292" s="71"/>
      <c r="EY292" s="93"/>
      <c r="EZ292" s="71"/>
      <c r="FA292" s="71"/>
      <c r="FB292" s="71"/>
      <c r="FC292" s="71"/>
      <c r="FD292" s="93"/>
      <c r="FE292" s="71"/>
      <c r="FF292" s="71"/>
      <c r="FG292" s="71"/>
      <c r="FH292" s="71"/>
      <c r="FI292" s="93"/>
      <c r="FJ292" s="71"/>
      <c r="FK292" s="71"/>
      <c r="FL292" s="71"/>
      <c r="FM292" s="71"/>
      <c r="FN292" s="93"/>
      <c r="FO292" s="71"/>
      <c r="FP292" s="71"/>
      <c r="FQ292" s="71"/>
      <c r="FR292" s="71"/>
      <c r="FS292" s="93"/>
      <c r="FT292" s="71"/>
      <c r="FU292" s="71"/>
      <c r="FV292" s="71"/>
      <c r="FW292" s="71"/>
      <c r="FX292" s="93"/>
      <c r="FY292" s="71"/>
      <c r="FZ292" s="71"/>
      <c r="GA292" s="71"/>
      <c r="GB292" s="71"/>
      <c r="GC292" s="93"/>
      <c r="GD292" s="71"/>
      <c r="GE292" s="71"/>
      <c r="GF292" s="71"/>
      <c r="GG292" s="71"/>
      <c r="GH292" s="93"/>
      <c r="GI292" s="71"/>
      <c r="GJ292" s="71"/>
      <c r="GK292" s="71"/>
      <c r="GL292" s="71"/>
      <c r="GM292" s="93"/>
      <c r="GN292" s="71"/>
      <c r="GO292" s="71"/>
      <c r="GP292" s="71"/>
      <c r="GQ292" s="71"/>
      <c r="GR292" s="93"/>
      <c r="GS292" s="71"/>
      <c r="GT292" s="71"/>
      <c r="GU292" s="71"/>
      <c r="GV292" s="71"/>
      <c r="GW292" s="93"/>
      <c r="GX292" s="71"/>
      <c r="GY292" s="71"/>
      <c r="GZ292" s="71"/>
      <c r="HA292" s="71"/>
      <c r="HB292" s="93"/>
      <c r="HC292" s="71"/>
      <c r="HD292" s="71"/>
      <c r="HE292" s="71"/>
      <c r="HF292" s="71"/>
      <c r="HG292" s="93"/>
      <c r="HH292" s="71"/>
      <c r="HI292" s="71"/>
      <c r="HJ292" s="71"/>
      <c r="HK292" s="71"/>
      <c r="HL292" s="93"/>
      <c r="HM292" s="71"/>
      <c r="HN292" s="71"/>
      <c r="HO292" s="71"/>
      <c r="HP292" s="71"/>
      <c r="HQ292" s="93"/>
      <c r="HR292" s="71"/>
      <c r="HS292" s="71"/>
      <c r="HT292" s="71"/>
      <c r="HU292" s="71"/>
      <c r="HV292" s="93"/>
      <c r="HW292" s="71"/>
      <c r="HX292" s="71"/>
      <c r="HY292" s="71"/>
      <c r="HZ292" s="71"/>
      <c r="IA292" s="93"/>
      <c r="IB292" s="71"/>
      <c r="IC292" s="71"/>
      <c r="ID292" s="71"/>
      <c r="IE292" s="71"/>
      <c r="IF292" s="93"/>
      <c r="IG292" s="71"/>
      <c r="IH292" s="71"/>
      <c r="II292" s="71"/>
      <c r="IJ292" s="71"/>
      <c r="IK292" s="93"/>
      <c r="IL292" s="71"/>
      <c r="IM292" s="71"/>
      <c r="IN292" s="71"/>
      <c r="IO292" s="71"/>
      <c r="IP292" s="93"/>
      <c r="IQ292" s="71"/>
      <c r="IR292" s="71"/>
      <c r="IS292" s="71"/>
      <c r="IT292" s="71"/>
      <c r="IU292" s="93"/>
      <c r="IV292" s="71"/>
    </row>
    <row r="293" spans="2:256">
      <c r="B293" s="71"/>
      <c r="C293" s="94"/>
      <c r="D293" s="71"/>
      <c r="E293" s="71"/>
      <c r="F293" s="93"/>
      <c r="G293" s="71"/>
      <c r="H293" s="71"/>
      <c r="I293" s="71"/>
      <c r="J293" s="71"/>
      <c r="K293" s="71"/>
      <c r="L293" s="105"/>
      <c r="M293" s="71"/>
      <c r="N293" s="71"/>
      <c r="P293" s="71"/>
      <c r="Q293" s="71"/>
      <c r="R293" s="71"/>
      <c r="S293" s="71"/>
      <c r="T293" s="93"/>
      <c r="U293" s="71"/>
      <c r="V293" s="71"/>
      <c r="W293" s="71"/>
      <c r="X293" s="71"/>
      <c r="Y293" s="93"/>
      <c r="Z293" s="71"/>
      <c r="AA293" s="71"/>
      <c r="AB293" s="71"/>
      <c r="AC293" s="71"/>
      <c r="AD293" s="93"/>
      <c r="AE293" s="71"/>
      <c r="AF293" s="71"/>
      <c r="AG293" s="71"/>
      <c r="AH293" s="71"/>
      <c r="AI293" s="93"/>
      <c r="AJ293" s="71"/>
      <c r="AK293" s="71"/>
      <c r="AL293" s="71"/>
      <c r="AM293" s="71"/>
      <c r="AN293" s="93"/>
      <c r="AO293" s="71"/>
      <c r="AP293" s="71"/>
      <c r="AQ293" s="71"/>
      <c r="AR293" s="71"/>
      <c r="AS293" s="93"/>
      <c r="AT293" s="71"/>
      <c r="AU293" s="71"/>
      <c r="AV293" s="71"/>
      <c r="AW293" s="71"/>
      <c r="AX293" s="93"/>
      <c r="AY293" s="71"/>
      <c r="AZ293" s="71"/>
      <c r="BA293" s="71"/>
      <c r="BB293" s="71"/>
      <c r="BC293" s="93"/>
      <c r="BD293" s="71"/>
      <c r="BE293" s="71"/>
      <c r="BF293" s="71"/>
      <c r="BG293" s="71"/>
      <c r="BH293" s="93"/>
      <c r="BI293" s="71"/>
      <c r="BJ293" s="71"/>
      <c r="BK293" s="71"/>
      <c r="BL293" s="71"/>
      <c r="BM293" s="93"/>
      <c r="BN293" s="71"/>
      <c r="BO293" s="71"/>
      <c r="BP293" s="71"/>
      <c r="BQ293" s="71"/>
      <c r="BR293" s="93"/>
      <c r="BS293" s="71"/>
      <c r="BT293" s="71"/>
      <c r="BU293" s="71"/>
      <c r="BV293" s="71"/>
      <c r="BW293" s="93"/>
      <c r="BX293" s="71"/>
      <c r="BY293" s="71"/>
      <c r="BZ293" s="71"/>
      <c r="CA293" s="71"/>
      <c r="CB293" s="93"/>
      <c r="CC293" s="71"/>
      <c r="CD293" s="71"/>
      <c r="CE293" s="71"/>
      <c r="CF293" s="71"/>
      <c r="CG293" s="93"/>
      <c r="CH293" s="71"/>
      <c r="CI293" s="71"/>
      <c r="CJ293" s="71"/>
      <c r="CK293" s="71"/>
      <c r="CL293" s="93"/>
      <c r="CM293" s="71"/>
      <c r="CN293" s="71"/>
      <c r="CO293" s="71"/>
      <c r="CP293" s="71"/>
      <c r="CQ293" s="93"/>
      <c r="CR293" s="71"/>
      <c r="CS293" s="71"/>
      <c r="CT293" s="71"/>
      <c r="CU293" s="71"/>
      <c r="CV293" s="93"/>
      <c r="CW293" s="71"/>
      <c r="CX293" s="71"/>
      <c r="CY293" s="71"/>
      <c r="CZ293" s="71"/>
      <c r="DA293" s="93"/>
      <c r="DB293" s="71"/>
      <c r="DC293" s="71"/>
      <c r="DD293" s="71"/>
      <c r="DE293" s="71"/>
      <c r="DF293" s="93"/>
      <c r="DG293" s="71"/>
      <c r="DH293" s="71"/>
      <c r="DI293" s="71"/>
      <c r="DJ293" s="71"/>
      <c r="DK293" s="93"/>
      <c r="DL293" s="71"/>
      <c r="DM293" s="71"/>
      <c r="DN293" s="71"/>
      <c r="DO293" s="71"/>
      <c r="DP293" s="93"/>
      <c r="DQ293" s="71"/>
      <c r="DR293" s="71"/>
      <c r="DS293" s="71"/>
      <c r="DT293" s="71"/>
      <c r="DU293" s="93"/>
      <c r="DV293" s="71"/>
      <c r="DW293" s="71"/>
      <c r="DX293" s="71"/>
      <c r="DY293" s="71"/>
      <c r="DZ293" s="93"/>
      <c r="EA293" s="71"/>
      <c r="EB293" s="71"/>
      <c r="EC293" s="71"/>
      <c r="ED293" s="71"/>
      <c r="EE293" s="93"/>
      <c r="EF293" s="71"/>
      <c r="EG293" s="71"/>
      <c r="EH293" s="71"/>
      <c r="EI293" s="71"/>
      <c r="EJ293" s="93"/>
      <c r="EK293" s="71"/>
      <c r="EL293" s="71"/>
      <c r="EM293" s="71"/>
      <c r="EN293" s="71"/>
      <c r="EO293" s="93"/>
      <c r="EP293" s="71"/>
      <c r="EQ293" s="71"/>
      <c r="ER293" s="71"/>
      <c r="ES293" s="71"/>
      <c r="ET293" s="93"/>
      <c r="EU293" s="71"/>
      <c r="EV293" s="71"/>
      <c r="EW293" s="71"/>
      <c r="EX293" s="71"/>
      <c r="EY293" s="93"/>
      <c r="EZ293" s="71"/>
      <c r="FA293" s="71"/>
      <c r="FB293" s="71"/>
      <c r="FC293" s="71"/>
      <c r="FD293" s="93"/>
      <c r="FE293" s="71"/>
      <c r="FF293" s="71"/>
      <c r="FG293" s="71"/>
      <c r="FH293" s="71"/>
      <c r="FI293" s="93"/>
      <c r="FJ293" s="71"/>
      <c r="FK293" s="71"/>
      <c r="FL293" s="71"/>
      <c r="FM293" s="71"/>
      <c r="FN293" s="93"/>
      <c r="FO293" s="71"/>
      <c r="FP293" s="71"/>
      <c r="FQ293" s="71"/>
      <c r="FR293" s="71"/>
      <c r="FS293" s="93"/>
      <c r="FT293" s="71"/>
      <c r="FU293" s="71"/>
      <c r="FV293" s="71"/>
      <c r="FW293" s="71"/>
      <c r="FX293" s="93"/>
      <c r="FY293" s="71"/>
      <c r="FZ293" s="71"/>
      <c r="GA293" s="71"/>
      <c r="GB293" s="71"/>
      <c r="GC293" s="93"/>
      <c r="GD293" s="71"/>
      <c r="GE293" s="71"/>
      <c r="GF293" s="71"/>
      <c r="GG293" s="71"/>
      <c r="GH293" s="93"/>
      <c r="GI293" s="71"/>
      <c r="GJ293" s="71"/>
      <c r="GK293" s="71"/>
      <c r="GL293" s="71"/>
      <c r="GM293" s="93"/>
      <c r="GN293" s="71"/>
      <c r="GO293" s="71"/>
      <c r="GP293" s="71"/>
      <c r="GQ293" s="71"/>
      <c r="GR293" s="93"/>
      <c r="GS293" s="71"/>
      <c r="GT293" s="71"/>
      <c r="GU293" s="71"/>
      <c r="GV293" s="71"/>
      <c r="GW293" s="93"/>
      <c r="GX293" s="71"/>
      <c r="GY293" s="71"/>
      <c r="GZ293" s="71"/>
      <c r="HA293" s="71"/>
      <c r="HB293" s="93"/>
      <c r="HC293" s="71"/>
      <c r="HD293" s="71"/>
      <c r="HE293" s="71"/>
      <c r="HF293" s="71"/>
      <c r="HG293" s="93"/>
      <c r="HH293" s="71"/>
      <c r="HI293" s="71"/>
      <c r="HJ293" s="71"/>
      <c r="HK293" s="71"/>
      <c r="HL293" s="93"/>
      <c r="HM293" s="71"/>
      <c r="HN293" s="71"/>
      <c r="HO293" s="71"/>
      <c r="HP293" s="71"/>
      <c r="HQ293" s="93"/>
      <c r="HR293" s="71"/>
      <c r="HS293" s="71"/>
      <c r="HT293" s="71"/>
      <c r="HU293" s="71"/>
      <c r="HV293" s="93"/>
      <c r="HW293" s="71"/>
      <c r="HX293" s="71"/>
      <c r="HY293" s="71"/>
      <c r="HZ293" s="71"/>
      <c r="IA293" s="93"/>
      <c r="IB293" s="71"/>
      <c r="IC293" s="71"/>
      <c r="ID293" s="71"/>
      <c r="IE293" s="71"/>
      <c r="IF293" s="93"/>
      <c r="IG293" s="71"/>
      <c r="IH293" s="71"/>
      <c r="II293" s="71"/>
      <c r="IJ293" s="71"/>
      <c r="IK293" s="93"/>
      <c r="IL293" s="71"/>
      <c r="IM293" s="71"/>
      <c r="IN293" s="71"/>
      <c r="IO293" s="71"/>
      <c r="IP293" s="93"/>
      <c r="IQ293" s="71"/>
      <c r="IR293" s="71"/>
      <c r="IS293" s="71"/>
      <c r="IT293" s="71"/>
      <c r="IU293" s="93"/>
      <c r="IV293" s="71"/>
    </row>
    <row r="294" spans="2:256">
      <c r="B294" s="71"/>
      <c r="C294" s="94"/>
      <c r="D294" s="71"/>
      <c r="E294" s="71"/>
      <c r="F294" s="93"/>
      <c r="G294" s="71"/>
      <c r="H294" s="71"/>
      <c r="I294" s="71"/>
      <c r="J294" s="71"/>
      <c r="K294" s="71"/>
      <c r="L294" s="105"/>
      <c r="M294" s="71"/>
      <c r="N294" s="71"/>
      <c r="P294" s="71"/>
      <c r="Q294" s="71"/>
      <c r="R294" s="71"/>
      <c r="S294" s="71"/>
      <c r="T294" s="93"/>
      <c r="U294" s="71"/>
      <c r="V294" s="71"/>
      <c r="W294" s="71"/>
      <c r="X294" s="71"/>
      <c r="Y294" s="93"/>
      <c r="Z294" s="71"/>
      <c r="AA294" s="71"/>
      <c r="AB294" s="71"/>
      <c r="AC294" s="71"/>
      <c r="AD294" s="93"/>
      <c r="AE294" s="71"/>
      <c r="AF294" s="71"/>
      <c r="AG294" s="71"/>
      <c r="AH294" s="71"/>
      <c r="AI294" s="93"/>
      <c r="AJ294" s="71"/>
      <c r="AK294" s="71"/>
      <c r="AL294" s="71"/>
      <c r="AM294" s="71"/>
      <c r="AN294" s="93"/>
      <c r="AO294" s="71"/>
      <c r="AP294" s="71"/>
      <c r="AQ294" s="71"/>
      <c r="AR294" s="71"/>
      <c r="AS294" s="93"/>
      <c r="AT294" s="71"/>
      <c r="AU294" s="71"/>
      <c r="AV294" s="71"/>
      <c r="AW294" s="71"/>
      <c r="AX294" s="93"/>
      <c r="AY294" s="71"/>
      <c r="AZ294" s="71"/>
      <c r="BA294" s="71"/>
      <c r="BB294" s="71"/>
      <c r="BC294" s="93"/>
      <c r="BD294" s="71"/>
      <c r="BE294" s="71"/>
      <c r="BF294" s="71"/>
      <c r="BG294" s="71"/>
      <c r="BH294" s="93"/>
      <c r="BI294" s="71"/>
      <c r="BJ294" s="71"/>
      <c r="BK294" s="71"/>
      <c r="BL294" s="71"/>
      <c r="BM294" s="93"/>
      <c r="BN294" s="71"/>
      <c r="BO294" s="71"/>
      <c r="BP294" s="71"/>
      <c r="BQ294" s="71"/>
      <c r="BR294" s="93"/>
      <c r="BS294" s="71"/>
      <c r="BT294" s="71"/>
      <c r="BU294" s="71"/>
      <c r="BV294" s="71"/>
      <c r="BW294" s="93"/>
      <c r="BX294" s="71"/>
      <c r="BY294" s="71"/>
      <c r="BZ294" s="71"/>
      <c r="CA294" s="71"/>
      <c r="CB294" s="93"/>
      <c r="CC294" s="71"/>
      <c r="CD294" s="71"/>
      <c r="CE294" s="71"/>
      <c r="CF294" s="71"/>
      <c r="CG294" s="93"/>
      <c r="CH294" s="71"/>
      <c r="CI294" s="71"/>
      <c r="CJ294" s="71"/>
      <c r="CK294" s="71"/>
      <c r="CL294" s="93"/>
      <c r="CM294" s="71"/>
      <c r="CN294" s="71"/>
      <c r="CO294" s="71"/>
      <c r="CP294" s="71"/>
      <c r="CQ294" s="93"/>
      <c r="CR294" s="71"/>
      <c r="CS294" s="71"/>
      <c r="CT294" s="71"/>
      <c r="CU294" s="71"/>
      <c r="CV294" s="93"/>
      <c r="CW294" s="71"/>
      <c r="CX294" s="71"/>
      <c r="CY294" s="71"/>
      <c r="CZ294" s="71"/>
      <c r="DA294" s="93"/>
      <c r="DB294" s="71"/>
      <c r="DC294" s="71"/>
      <c r="DD294" s="71"/>
      <c r="DE294" s="71"/>
      <c r="DF294" s="93"/>
      <c r="DG294" s="71"/>
      <c r="DH294" s="71"/>
      <c r="DI294" s="71"/>
      <c r="DJ294" s="71"/>
      <c r="DK294" s="93"/>
      <c r="DL294" s="71"/>
      <c r="DM294" s="71"/>
      <c r="DN294" s="71"/>
      <c r="DO294" s="71"/>
      <c r="DP294" s="93"/>
      <c r="DQ294" s="71"/>
      <c r="DR294" s="71"/>
      <c r="DS294" s="71"/>
      <c r="DT294" s="71"/>
      <c r="DU294" s="93"/>
      <c r="DV294" s="71"/>
      <c r="DW294" s="71"/>
      <c r="DX294" s="71"/>
      <c r="DY294" s="71"/>
      <c r="DZ294" s="93"/>
      <c r="EA294" s="71"/>
      <c r="EB294" s="71"/>
      <c r="EC294" s="71"/>
      <c r="ED294" s="71"/>
      <c r="EE294" s="93"/>
      <c r="EF294" s="71"/>
      <c r="EG294" s="71"/>
      <c r="EH294" s="71"/>
      <c r="EI294" s="71"/>
      <c r="EJ294" s="93"/>
      <c r="EK294" s="71"/>
      <c r="EL294" s="71"/>
      <c r="EM294" s="71"/>
      <c r="EN294" s="71"/>
      <c r="EO294" s="93"/>
      <c r="EP294" s="71"/>
      <c r="EQ294" s="71"/>
      <c r="ER294" s="71"/>
      <c r="ES294" s="71"/>
      <c r="ET294" s="93"/>
      <c r="EU294" s="71"/>
      <c r="EV294" s="71"/>
      <c r="EW294" s="71"/>
      <c r="EX294" s="71"/>
      <c r="EY294" s="93"/>
      <c r="EZ294" s="71"/>
      <c r="FA294" s="71"/>
      <c r="FB294" s="71"/>
      <c r="FC294" s="71"/>
      <c r="FD294" s="93"/>
      <c r="FE294" s="71"/>
      <c r="FF294" s="71"/>
      <c r="FG294" s="71"/>
      <c r="FH294" s="71"/>
      <c r="FI294" s="93"/>
      <c r="FJ294" s="71"/>
      <c r="FK294" s="71"/>
      <c r="FL294" s="71"/>
      <c r="FM294" s="71"/>
      <c r="FN294" s="93"/>
      <c r="FO294" s="71"/>
      <c r="FP294" s="71"/>
      <c r="FQ294" s="71"/>
      <c r="FR294" s="71"/>
      <c r="FS294" s="93"/>
      <c r="FT294" s="71"/>
      <c r="FU294" s="71"/>
      <c r="FV294" s="71"/>
      <c r="FW294" s="71"/>
      <c r="FX294" s="93"/>
      <c r="FY294" s="71"/>
      <c r="FZ294" s="71"/>
      <c r="GA294" s="71"/>
      <c r="GB294" s="71"/>
      <c r="GC294" s="93"/>
      <c r="GD294" s="71"/>
      <c r="GE294" s="71"/>
      <c r="GF294" s="71"/>
      <c r="GG294" s="71"/>
      <c r="GH294" s="93"/>
      <c r="GI294" s="71"/>
      <c r="GJ294" s="71"/>
      <c r="GK294" s="71"/>
      <c r="GL294" s="71"/>
      <c r="GM294" s="93"/>
      <c r="GN294" s="71"/>
      <c r="GO294" s="71"/>
      <c r="GP294" s="71"/>
      <c r="GQ294" s="71"/>
      <c r="GR294" s="93"/>
      <c r="GS294" s="71"/>
      <c r="GT294" s="71"/>
      <c r="GU294" s="71"/>
      <c r="GV294" s="71"/>
      <c r="GW294" s="93"/>
      <c r="GX294" s="71"/>
      <c r="GY294" s="71"/>
      <c r="GZ294" s="71"/>
      <c r="HA294" s="71"/>
      <c r="HB294" s="93"/>
      <c r="HC294" s="71"/>
      <c r="HD294" s="71"/>
      <c r="HE294" s="71"/>
      <c r="HF294" s="71"/>
      <c r="HG294" s="93"/>
      <c r="HH294" s="71"/>
      <c r="HI294" s="71"/>
      <c r="HJ294" s="71"/>
      <c r="HK294" s="71"/>
      <c r="HL294" s="93"/>
      <c r="HM294" s="71"/>
      <c r="HN294" s="71"/>
      <c r="HO294" s="71"/>
      <c r="HP294" s="71"/>
      <c r="HQ294" s="93"/>
      <c r="HR294" s="71"/>
      <c r="HS294" s="71"/>
      <c r="HT294" s="71"/>
      <c r="HU294" s="71"/>
      <c r="HV294" s="93"/>
      <c r="HW294" s="71"/>
      <c r="HX294" s="71"/>
      <c r="HY294" s="71"/>
      <c r="HZ294" s="71"/>
      <c r="IA294" s="93"/>
      <c r="IB294" s="71"/>
      <c r="IC294" s="71"/>
      <c r="ID294" s="71"/>
      <c r="IE294" s="71"/>
      <c r="IF294" s="93"/>
      <c r="IG294" s="71"/>
      <c r="IH294" s="71"/>
      <c r="II294" s="71"/>
      <c r="IJ294" s="71"/>
      <c r="IK294" s="93"/>
      <c r="IL294" s="71"/>
      <c r="IM294" s="71"/>
      <c r="IN294" s="71"/>
      <c r="IO294" s="71"/>
      <c r="IP294" s="93"/>
      <c r="IQ294" s="71"/>
      <c r="IR294" s="71"/>
      <c r="IS294" s="71"/>
      <c r="IT294" s="71"/>
      <c r="IU294" s="93"/>
      <c r="IV294" s="71"/>
    </row>
    <row r="295" spans="2:256">
      <c r="B295" s="71"/>
      <c r="C295" s="94"/>
      <c r="D295" s="71"/>
      <c r="E295" s="71"/>
      <c r="F295" s="93"/>
      <c r="G295" s="71"/>
      <c r="H295" s="71"/>
      <c r="I295" s="71"/>
      <c r="J295" s="71"/>
      <c r="K295" s="71"/>
      <c r="L295" s="105"/>
      <c r="M295" s="71"/>
      <c r="N295" s="71"/>
      <c r="P295" s="71"/>
      <c r="Q295" s="71"/>
      <c r="R295" s="71"/>
      <c r="S295" s="71"/>
      <c r="T295" s="93"/>
      <c r="U295" s="71"/>
      <c r="V295" s="71"/>
      <c r="W295" s="71"/>
      <c r="X295" s="71"/>
      <c r="Y295" s="93"/>
      <c r="Z295" s="71"/>
      <c r="AA295" s="71"/>
      <c r="AB295" s="71"/>
      <c r="AC295" s="71"/>
      <c r="AD295" s="93"/>
      <c r="AE295" s="71"/>
      <c r="AF295" s="71"/>
      <c r="AG295" s="71"/>
      <c r="AH295" s="71"/>
      <c r="AI295" s="93"/>
      <c r="AJ295" s="71"/>
      <c r="AK295" s="71"/>
      <c r="AL295" s="71"/>
      <c r="AM295" s="71"/>
      <c r="AN295" s="93"/>
      <c r="AO295" s="71"/>
      <c r="AP295" s="71"/>
      <c r="AQ295" s="71"/>
      <c r="AR295" s="71"/>
      <c r="AS295" s="93"/>
      <c r="AT295" s="71"/>
      <c r="AU295" s="71"/>
      <c r="AV295" s="71"/>
      <c r="AW295" s="71"/>
      <c r="AX295" s="93"/>
      <c r="AY295" s="71"/>
      <c r="AZ295" s="71"/>
      <c r="BA295" s="71"/>
      <c r="BB295" s="71"/>
      <c r="BC295" s="93"/>
      <c r="BD295" s="71"/>
      <c r="BE295" s="71"/>
      <c r="BF295" s="71"/>
      <c r="BG295" s="71"/>
      <c r="BH295" s="93"/>
      <c r="BI295" s="71"/>
      <c r="BJ295" s="71"/>
      <c r="BK295" s="71"/>
      <c r="BL295" s="71"/>
      <c r="BM295" s="93"/>
      <c r="BN295" s="71"/>
      <c r="BO295" s="71"/>
      <c r="BP295" s="71"/>
      <c r="BQ295" s="71"/>
      <c r="BR295" s="93"/>
      <c r="BS295" s="71"/>
      <c r="BT295" s="71"/>
      <c r="BU295" s="71"/>
      <c r="BV295" s="71"/>
      <c r="BW295" s="93"/>
      <c r="BX295" s="71"/>
      <c r="BY295" s="71"/>
      <c r="BZ295" s="71"/>
      <c r="CA295" s="71"/>
      <c r="CB295" s="93"/>
      <c r="CC295" s="71"/>
      <c r="CD295" s="71"/>
      <c r="CE295" s="71"/>
      <c r="CF295" s="71"/>
      <c r="CG295" s="93"/>
      <c r="CH295" s="71"/>
      <c r="CI295" s="71"/>
      <c r="CJ295" s="71"/>
      <c r="CK295" s="71"/>
      <c r="CL295" s="93"/>
      <c r="CM295" s="71"/>
      <c r="CN295" s="71"/>
      <c r="CO295" s="71"/>
      <c r="CP295" s="71"/>
      <c r="CQ295" s="93"/>
      <c r="CR295" s="71"/>
      <c r="CS295" s="71"/>
      <c r="CT295" s="71"/>
      <c r="CU295" s="71"/>
      <c r="CV295" s="93"/>
      <c r="CW295" s="71"/>
      <c r="CX295" s="71"/>
      <c r="CY295" s="71"/>
      <c r="CZ295" s="71"/>
      <c r="DA295" s="93"/>
      <c r="DB295" s="71"/>
      <c r="DC295" s="71"/>
      <c r="DD295" s="71"/>
      <c r="DE295" s="71"/>
      <c r="DF295" s="93"/>
      <c r="DG295" s="71"/>
      <c r="DH295" s="71"/>
      <c r="DI295" s="71"/>
      <c r="DJ295" s="71"/>
      <c r="DK295" s="93"/>
      <c r="DL295" s="71"/>
      <c r="DM295" s="71"/>
      <c r="DN295" s="71"/>
      <c r="DO295" s="71"/>
      <c r="DP295" s="93"/>
      <c r="DQ295" s="71"/>
      <c r="DR295" s="71"/>
      <c r="DS295" s="71"/>
      <c r="DT295" s="71"/>
      <c r="DU295" s="93"/>
      <c r="DV295" s="71"/>
      <c r="DW295" s="71"/>
      <c r="DX295" s="71"/>
      <c r="DY295" s="71"/>
      <c r="DZ295" s="93"/>
      <c r="EA295" s="71"/>
      <c r="EB295" s="71"/>
      <c r="EC295" s="71"/>
      <c r="ED295" s="71"/>
      <c r="EE295" s="93"/>
      <c r="EF295" s="71"/>
      <c r="EG295" s="71"/>
      <c r="EH295" s="71"/>
      <c r="EI295" s="71"/>
      <c r="EJ295" s="93"/>
      <c r="EK295" s="71"/>
      <c r="EL295" s="71"/>
      <c r="EM295" s="71"/>
      <c r="EN295" s="71"/>
      <c r="EO295" s="93"/>
      <c r="EP295" s="71"/>
      <c r="EQ295" s="71"/>
      <c r="ER295" s="71"/>
      <c r="ES295" s="71"/>
      <c r="ET295" s="93"/>
      <c r="EU295" s="71"/>
      <c r="EV295" s="71"/>
      <c r="EW295" s="71"/>
      <c r="EX295" s="71"/>
      <c r="EY295" s="93"/>
      <c r="EZ295" s="71"/>
      <c r="FA295" s="71"/>
      <c r="FB295" s="71"/>
      <c r="FC295" s="71"/>
      <c r="FD295" s="93"/>
      <c r="FE295" s="71"/>
      <c r="FF295" s="71"/>
      <c r="FG295" s="71"/>
      <c r="FH295" s="71"/>
      <c r="FI295" s="93"/>
      <c r="FJ295" s="71"/>
      <c r="FK295" s="71"/>
      <c r="FL295" s="71"/>
      <c r="FM295" s="71"/>
      <c r="FN295" s="93"/>
      <c r="FO295" s="71"/>
      <c r="FP295" s="71"/>
      <c r="FQ295" s="71"/>
      <c r="FR295" s="71"/>
      <c r="FS295" s="93"/>
      <c r="FT295" s="71"/>
      <c r="FU295" s="71"/>
      <c r="FV295" s="71"/>
      <c r="FW295" s="71"/>
      <c r="FX295" s="93"/>
      <c r="FY295" s="71"/>
      <c r="FZ295" s="71"/>
      <c r="GA295" s="71"/>
      <c r="GB295" s="71"/>
      <c r="GC295" s="93"/>
      <c r="GD295" s="71"/>
      <c r="GE295" s="71"/>
      <c r="GF295" s="71"/>
      <c r="GG295" s="71"/>
      <c r="GH295" s="93"/>
      <c r="GI295" s="71"/>
      <c r="GJ295" s="71"/>
      <c r="GK295" s="71"/>
      <c r="GL295" s="71"/>
      <c r="GM295" s="93"/>
      <c r="GN295" s="71"/>
      <c r="GO295" s="71"/>
      <c r="GP295" s="71"/>
      <c r="GQ295" s="71"/>
      <c r="GR295" s="93"/>
      <c r="GS295" s="71"/>
      <c r="GT295" s="71"/>
      <c r="GU295" s="71"/>
      <c r="GV295" s="71"/>
      <c r="GW295" s="93"/>
      <c r="GX295" s="71"/>
      <c r="GY295" s="71"/>
      <c r="GZ295" s="71"/>
      <c r="HA295" s="71"/>
      <c r="HB295" s="93"/>
      <c r="HC295" s="71"/>
      <c r="HD295" s="71"/>
      <c r="HE295" s="71"/>
      <c r="HF295" s="71"/>
      <c r="HG295" s="93"/>
      <c r="HH295" s="71"/>
      <c r="HI295" s="71"/>
      <c r="HJ295" s="71"/>
      <c r="HK295" s="71"/>
      <c r="HL295" s="93"/>
      <c r="HM295" s="71"/>
      <c r="HN295" s="71"/>
      <c r="HO295" s="71"/>
      <c r="HP295" s="71"/>
      <c r="HQ295" s="93"/>
      <c r="HR295" s="71"/>
      <c r="HS295" s="71"/>
      <c r="HT295" s="71"/>
      <c r="HU295" s="71"/>
      <c r="HV295" s="93"/>
      <c r="HW295" s="71"/>
      <c r="HX295" s="71"/>
      <c r="HY295" s="71"/>
      <c r="HZ295" s="71"/>
      <c r="IA295" s="93"/>
      <c r="IB295" s="71"/>
      <c r="IC295" s="71"/>
      <c r="ID295" s="71"/>
      <c r="IE295" s="71"/>
      <c r="IF295" s="93"/>
      <c r="IG295" s="71"/>
      <c r="IH295" s="71"/>
      <c r="II295" s="71"/>
      <c r="IJ295" s="71"/>
      <c r="IK295" s="93"/>
      <c r="IL295" s="71"/>
      <c r="IM295" s="71"/>
      <c r="IN295" s="71"/>
      <c r="IO295" s="71"/>
      <c r="IP295" s="93"/>
      <c r="IQ295" s="71"/>
      <c r="IR295" s="71"/>
      <c r="IS295" s="71"/>
      <c r="IT295" s="71"/>
      <c r="IU295" s="93"/>
      <c r="IV295" s="71"/>
    </row>
    <row r="296" spans="2:256">
      <c r="B296" s="71"/>
      <c r="C296" s="94"/>
      <c r="D296" s="71"/>
      <c r="E296" s="71"/>
      <c r="F296" s="93"/>
      <c r="G296" s="71"/>
      <c r="H296" s="71"/>
      <c r="I296" s="71"/>
      <c r="J296" s="71"/>
      <c r="K296" s="71"/>
      <c r="L296" s="105"/>
      <c r="M296" s="71"/>
      <c r="N296" s="71"/>
      <c r="P296" s="71"/>
      <c r="Q296" s="71"/>
      <c r="R296" s="71"/>
      <c r="S296" s="71"/>
      <c r="T296" s="93"/>
      <c r="U296" s="71"/>
      <c r="V296" s="71"/>
      <c r="W296" s="71"/>
      <c r="X296" s="71"/>
      <c r="Y296" s="93"/>
      <c r="Z296" s="71"/>
      <c r="AA296" s="71"/>
      <c r="AB296" s="71"/>
      <c r="AC296" s="71"/>
      <c r="AD296" s="93"/>
      <c r="AE296" s="71"/>
      <c r="AF296" s="71"/>
      <c r="AG296" s="71"/>
      <c r="AH296" s="71"/>
      <c r="AI296" s="93"/>
      <c r="AJ296" s="71"/>
      <c r="AK296" s="71"/>
      <c r="AL296" s="71"/>
      <c r="AM296" s="71"/>
      <c r="AN296" s="93"/>
      <c r="AO296" s="71"/>
      <c r="AP296" s="71"/>
      <c r="AQ296" s="71"/>
      <c r="AR296" s="71"/>
      <c r="AS296" s="93"/>
      <c r="AT296" s="71"/>
      <c r="AU296" s="71"/>
      <c r="AV296" s="71"/>
      <c r="AW296" s="71"/>
      <c r="AX296" s="93"/>
      <c r="AY296" s="71"/>
      <c r="AZ296" s="71"/>
      <c r="BA296" s="71"/>
      <c r="BB296" s="71"/>
      <c r="BC296" s="93"/>
      <c r="BD296" s="71"/>
      <c r="BE296" s="71"/>
      <c r="BF296" s="71"/>
      <c r="BG296" s="71"/>
      <c r="BH296" s="93"/>
      <c r="BI296" s="71"/>
      <c r="BJ296" s="71"/>
      <c r="BK296" s="71"/>
      <c r="BL296" s="71"/>
      <c r="BM296" s="93"/>
      <c r="BN296" s="71"/>
      <c r="BO296" s="71"/>
      <c r="BP296" s="71"/>
      <c r="BQ296" s="71"/>
      <c r="BR296" s="93"/>
      <c r="BS296" s="71"/>
      <c r="BT296" s="71"/>
      <c r="BU296" s="71"/>
      <c r="BV296" s="71"/>
      <c r="BW296" s="93"/>
      <c r="BX296" s="71"/>
      <c r="BY296" s="71"/>
      <c r="BZ296" s="71"/>
      <c r="CA296" s="71"/>
      <c r="CB296" s="93"/>
      <c r="CC296" s="71"/>
      <c r="CD296" s="71"/>
      <c r="CE296" s="71"/>
      <c r="CF296" s="71"/>
      <c r="CG296" s="93"/>
      <c r="CH296" s="71"/>
      <c r="CI296" s="71"/>
      <c r="CJ296" s="71"/>
      <c r="CK296" s="71"/>
      <c r="CL296" s="93"/>
      <c r="CM296" s="71"/>
      <c r="CN296" s="71"/>
      <c r="CO296" s="71"/>
      <c r="CP296" s="71"/>
      <c r="CQ296" s="93"/>
      <c r="CR296" s="71"/>
      <c r="CS296" s="71"/>
      <c r="CT296" s="71"/>
      <c r="CU296" s="71"/>
      <c r="CV296" s="93"/>
      <c r="CW296" s="71"/>
      <c r="CX296" s="71"/>
      <c r="CY296" s="71"/>
      <c r="CZ296" s="71"/>
      <c r="DA296" s="93"/>
      <c r="DB296" s="71"/>
      <c r="DC296" s="71"/>
      <c r="DD296" s="71"/>
      <c r="DE296" s="71"/>
      <c r="DF296" s="93"/>
      <c r="DG296" s="71"/>
      <c r="DH296" s="71"/>
      <c r="DI296" s="71"/>
      <c r="DJ296" s="71"/>
      <c r="DK296" s="93"/>
      <c r="DL296" s="71"/>
      <c r="DM296" s="71"/>
      <c r="DN296" s="71"/>
      <c r="DO296" s="71"/>
      <c r="DP296" s="93"/>
      <c r="DQ296" s="71"/>
      <c r="DR296" s="71"/>
      <c r="DS296" s="71"/>
      <c r="DT296" s="71"/>
      <c r="DU296" s="93"/>
      <c r="DV296" s="71"/>
      <c r="DW296" s="71"/>
      <c r="DX296" s="71"/>
      <c r="DY296" s="71"/>
      <c r="DZ296" s="93"/>
      <c r="EA296" s="71"/>
      <c r="EB296" s="71"/>
      <c r="EC296" s="71"/>
      <c r="ED296" s="71"/>
      <c r="EE296" s="93"/>
      <c r="EF296" s="71"/>
      <c r="EG296" s="71"/>
      <c r="EH296" s="71"/>
      <c r="EI296" s="71"/>
      <c r="EJ296" s="93"/>
      <c r="EK296" s="71"/>
      <c r="EL296" s="71"/>
      <c r="EM296" s="71"/>
      <c r="EN296" s="71"/>
      <c r="EO296" s="93"/>
      <c r="EP296" s="71"/>
      <c r="EQ296" s="71"/>
      <c r="ER296" s="71"/>
      <c r="ES296" s="71"/>
      <c r="ET296" s="93"/>
      <c r="EU296" s="71"/>
      <c r="EV296" s="71"/>
      <c r="EW296" s="71"/>
      <c r="EX296" s="71"/>
      <c r="EY296" s="93"/>
      <c r="EZ296" s="71"/>
      <c r="FA296" s="71"/>
      <c r="FB296" s="71"/>
      <c r="FC296" s="71"/>
      <c r="FD296" s="93"/>
      <c r="FE296" s="71"/>
      <c r="FF296" s="71"/>
      <c r="FG296" s="71"/>
      <c r="FH296" s="71"/>
      <c r="FI296" s="93"/>
      <c r="FJ296" s="71"/>
      <c r="FK296" s="71"/>
      <c r="FL296" s="71"/>
      <c r="FM296" s="71"/>
      <c r="FN296" s="93"/>
      <c r="FO296" s="71"/>
      <c r="FP296" s="71"/>
      <c r="FQ296" s="71"/>
      <c r="FR296" s="71"/>
      <c r="FS296" s="93"/>
      <c r="FT296" s="71"/>
      <c r="FU296" s="71"/>
      <c r="FV296" s="71"/>
      <c r="FW296" s="71"/>
      <c r="FX296" s="93"/>
      <c r="FY296" s="71"/>
      <c r="FZ296" s="71"/>
      <c r="GA296" s="71"/>
      <c r="GB296" s="71"/>
      <c r="GC296" s="93"/>
      <c r="GD296" s="71"/>
      <c r="GE296" s="71"/>
      <c r="GF296" s="71"/>
      <c r="GG296" s="71"/>
      <c r="GH296" s="93"/>
      <c r="GI296" s="71"/>
      <c r="GJ296" s="71"/>
      <c r="GK296" s="71"/>
      <c r="GL296" s="71"/>
      <c r="GM296" s="93"/>
      <c r="GN296" s="71"/>
      <c r="GO296" s="71"/>
      <c r="GP296" s="71"/>
      <c r="GQ296" s="71"/>
      <c r="GR296" s="93"/>
      <c r="GS296" s="71"/>
      <c r="GT296" s="71"/>
      <c r="GU296" s="71"/>
      <c r="GV296" s="71"/>
      <c r="GW296" s="93"/>
      <c r="GX296" s="71"/>
      <c r="GY296" s="71"/>
      <c r="GZ296" s="71"/>
      <c r="HA296" s="71"/>
      <c r="HB296" s="93"/>
      <c r="HC296" s="71"/>
      <c r="HD296" s="71"/>
      <c r="HE296" s="71"/>
      <c r="HF296" s="71"/>
      <c r="HG296" s="93"/>
      <c r="HH296" s="71"/>
      <c r="HI296" s="71"/>
      <c r="HJ296" s="71"/>
      <c r="HK296" s="71"/>
      <c r="HL296" s="93"/>
      <c r="HM296" s="71"/>
      <c r="HN296" s="71"/>
      <c r="HO296" s="71"/>
      <c r="HP296" s="71"/>
      <c r="HQ296" s="93"/>
      <c r="HR296" s="71"/>
      <c r="HS296" s="71"/>
      <c r="HT296" s="71"/>
      <c r="HU296" s="71"/>
      <c r="HV296" s="93"/>
      <c r="HW296" s="71"/>
      <c r="HX296" s="71"/>
      <c r="HY296" s="71"/>
      <c r="HZ296" s="71"/>
      <c r="IA296" s="93"/>
      <c r="IB296" s="71"/>
      <c r="IC296" s="71"/>
      <c r="ID296" s="71"/>
      <c r="IE296" s="71"/>
      <c r="IF296" s="93"/>
      <c r="IG296" s="71"/>
      <c r="IH296" s="71"/>
      <c r="II296" s="71"/>
      <c r="IJ296" s="71"/>
      <c r="IK296" s="93"/>
      <c r="IL296" s="71"/>
      <c r="IM296" s="71"/>
      <c r="IN296" s="71"/>
      <c r="IO296" s="71"/>
      <c r="IP296" s="93"/>
      <c r="IQ296" s="71"/>
      <c r="IR296" s="71"/>
      <c r="IS296" s="71"/>
      <c r="IT296" s="71"/>
      <c r="IU296" s="93"/>
      <c r="IV296" s="71"/>
    </row>
    <row r="297" spans="2:256">
      <c r="B297" s="71"/>
      <c r="C297" s="94"/>
      <c r="D297" s="71"/>
      <c r="E297" s="71"/>
      <c r="F297" s="93"/>
      <c r="G297" s="71"/>
      <c r="H297" s="71"/>
      <c r="I297" s="71"/>
      <c r="J297" s="71"/>
      <c r="K297" s="71"/>
      <c r="L297" s="105"/>
      <c r="M297" s="71"/>
      <c r="N297" s="71"/>
      <c r="P297" s="71"/>
      <c r="Q297" s="71"/>
      <c r="R297" s="71"/>
      <c r="S297" s="71"/>
      <c r="T297" s="93"/>
      <c r="U297" s="71"/>
      <c r="V297" s="71"/>
      <c r="W297" s="71"/>
      <c r="X297" s="71"/>
      <c r="Y297" s="93"/>
      <c r="Z297" s="71"/>
      <c r="AA297" s="71"/>
      <c r="AB297" s="71"/>
      <c r="AC297" s="71"/>
      <c r="AD297" s="93"/>
      <c r="AE297" s="71"/>
      <c r="AF297" s="71"/>
      <c r="AG297" s="71"/>
      <c r="AH297" s="71"/>
      <c r="AI297" s="93"/>
      <c r="AJ297" s="71"/>
      <c r="AK297" s="71"/>
      <c r="AL297" s="71"/>
      <c r="AM297" s="71"/>
      <c r="AN297" s="93"/>
      <c r="AO297" s="71"/>
      <c r="AP297" s="71"/>
      <c r="AQ297" s="71"/>
      <c r="AR297" s="71"/>
      <c r="AS297" s="93"/>
      <c r="AT297" s="71"/>
      <c r="AU297" s="71"/>
      <c r="AV297" s="71"/>
      <c r="AW297" s="71"/>
      <c r="AX297" s="93"/>
      <c r="AY297" s="71"/>
      <c r="AZ297" s="71"/>
      <c r="BA297" s="71"/>
      <c r="BB297" s="71"/>
      <c r="BC297" s="93"/>
      <c r="BD297" s="71"/>
      <c r="BE297" s="71"/>
      <c r="BF297" s="71"/>
      <c r="BG297" s="71"/>
      <c r="BH297" s="93"/>
      <c r="BI297" s="71"/>
      <c r="BJ297" s="71"/>
      <c r="BK297" s="71"/>
      <c r="BL297" s="71"/>
      <c r="BM297" s="93"/>
      <c r="BN297" s="71"/>
      <c r="BO297" s="71"/>
      <c r="BP297" s="71"/>
      <c r="BQ297" s="71"/>
      <c r="BR297" s="93"/>
      <c r="BS297" s="71"/>
      <c r="BT297" s="71"/>
      <c r="BU297" s="71"/>
      <c r="BV297" s="71"/>
      <c r="BW297" s="93"/>
      <c r="BX297" s="71"/>
      <c r="BY297" s="71"/>
      <c r="BZ297" s="71"/>
      <c r="CA297" s="71"/>
      <c r="CB297" s="93"/>
      <c r="CC297" s="71"/>
      <c r="CD297" s="71"/>
      <c r="CE297" s="71"/>
      <c r="CF297" s="71"/>
      <c r="CG297" s="93"/>
      <c r="CH297" s="71"/>
      <c r="CI297" s="71"/>
      <c r="CJ297" s="71"/>
      <c r="CK297" s="71"/>
      <c r="CL297" s="93"/>
      <c r="CM297" s="71"/>
      <c r="CN297" s="71"/>
      <c r="CO297" s="71"/>
      <c r="CP297" s="71"/>
      <c r="CQ297" s="93"/>
      <c r="CR297" s="71"/>
      <c r="CS297" s="71"/>
      <c r="CT297" s="71"/>
      <c r="CU297" s="71"/>
      <c r="CV297" s="93"/>
      <c r="CW297" s="71"/>
      <c r="CX297" s="71"/>
      <c r="CY297" s="71"/>
      <c r="CZ297" s="71"/>
      <c r="DA297" s="93"/>
      <c r="DB297" s="71"/>
      <c r="DC297" s="71"/>
      <c r="DD297" s="71"/>
      <c r="DE297" s="71"/>
      <c r="DF297" s="93"/>
      <c r="DG297" s="71"/>
      <c r="DH297" s="71"/>
      <c r="DI297" s="71"/>
      <c r="DJ297" s="71"/>
      <c r="DK297" s="93"/>
      <c r="DL297" s="71"/>
      <c r="DM297" s="71"/>
      <c r="DN297" s="71"/>
      <c r="DO297" s="71"/>
      <c r="DP297" s="93"/>
      <c r="DQ297" s="71"/>
      <c r="DR297" s="71"/>
      <c r="DS297" s="71"/>
      <c r="DT297" s="71"/>
      <c r="DU297" s="93"/>
      <c r="DV297" s="71"/>
      <c r="DW297" s="71"/>
      <c r="DX297" s="71"/>
      <c r="DY297" s="71"/>
      <c r="DZ297" s="93"/>
      <c r="EA297" s="71"/>
      <c r="EB297" s="71"/>
      <c r="EC297" s="71"/>
      <c r="ED297" s="71"/>
      <c r="EE297" s="93"/>
      <c r="EF297" s="71"/>
      <c r="EG297" s="71"/>
      <c r="EH297" s="71"/>
      <c r="EI297" s="71"/>
      <c r="EJ297" s="93"/>
      <c r="EK297" s="71"/>
      <c r="EL297" s="71"/>
      <c r="EM297" s="71"/>
      <c r="EN297" s="71"/>
      <c r="EO297" s="93"/>
      <c r="EP297" s="71"/>
      <c r="EQ297" s="71"/>
      <c r="ER297" s="71"/>
      <c r="ES297" s="71"/>
      <c r="ET297" s="93"/>
      <c r="EU297" s="71"/>
      <c r="EV297" s="71"/>
      <c r="EW297" s="71"/>
      <c r="EX297" s="71"/>
      <c r="EY297" s="93"/>
      <c r="EZ297" s="71"/>
      <c r="FA297" s="71"/>
      <c r="FB297" s="71"/>
      <c r="FC297" s="71"/>
      <c r="FD297" s="93"/>
      <c r="FE297" s="71"/>
      <c r="FF297" s="71"/>
      <c r="FG297" s="71"/>
      <c r="FH297" s="71"/>
      <c r="FI297" s="93"/>
      <c r="FJ297" s="71"/>
      <c r="FK297" s="71"/>
      <c r="FL297" s="71"/>
      <c r="FM297" s="71"/>
      <c r="FN297" s="93"/>
      <c r="FO297" s="71"/>
      <c r="FP297" s="71"/>
      <c r="FQ297" s="71"/>
      <c r="FR297" s="71"/>
      <c r="FS297" s="93"/>
      <c r="FT297" s="71"/>
      <c r="FU297" s="71"/>
      <c r="FV297" s="71"/>
      <c r="FW297" s="71"/>
      <c r="FX297" s="93"/>
      <c r="FY297" s="71"/>
      <c r="FZ297" s="71"/>
      <c r="GA297" s="71"/>
      <c r="GB297" s="71"/>
      <c r="GC297" s="93"/>
      <c r="GD297" s="71"/>
      <c r="GE297" s="71"/>
      <c r="GF297" s="71"/>
      <c r="GG297" s="71"/>
      <c r="GH297" s="93"/>
      <c r="GI297" s="71"/>
      <c r="GJ297" s="71"/>
      <c r="GK297" s="71"/>
      <c r="GL297" s="71"/>
      <c r="GM297" s="93"/>
      <c r="GN297" s="71"/>
      <c r="GO297" s="71"/>
      <c r="GP297" s="71"/>
      <c r="GQ297" s="71"/>
      <c r="GR297" s="93"/>
      <c r="GS297" s="71"/>
      <c r="GT297" s="71"/>
      <c r="GU297" s="71"/>
      <c r="GV297" s="71"/>
      <c r="GW297" s="93"/>
      <c r="GX297" s="71"/>
      <c r="GY297" s="71"/>
      <c r="GZ297" s="71"/>
      <c r="HA297" s="71"/>
      <c r="HB297" s="93"/>
      <c r="HC297" s="71"/>
      <c r="HD297" s="71"/>
      <c r="HE297" s="71"/>
      <c r="HF297" s="71"/>
      <c r="HG297" s="93"/>
      <c r="HH297" s="71"/>
      <c r="HI297" s="71"/>
      <c r="HJ297" s="71"/>
      <c r="HK297" s="71"/>
      <c r="HL297" s="93"/>
      <c r="HM297" s="71"/>
      <c r="HN297" s="71"/>
      <c r="HO297" s="71"/>
      <c r="HP297" s="71"/>
      <c r="HQ297" s="93"/>
      <c r="HR297" s="71"/>
      <c r="HS297" s="71"/>
      <c r="HT297" s="71"/>
      <c r="HU297" s="71"/>
      <c r="HV297" s="93"/>
      <c r="HW297" s="71"/>
      <c r="HX297" s="71"/>
      <c r="HY297" s="71"/>
      <c r="HZ297" s="71"/>
      <c r="IA297" s="93"/>
      <c r="IB297" s="71"/>
      <c r="IC297" s="71"/>
      <c r="ID297" s="71"/>
      <c r="IE297" s="71"/>
      <c r="IF297" s="93"/>
      <c r="IG297" s="71"/>
      <c r="IH297" s="71"/>
      <c r="II297" s="71"/>
      <c r="IJ297" s="71"/>
      <c r="IK297" s="93"/>
      <c r="IL297" s="71"/>
      <c r="IM297" s="71"/>
      <c r="IN297" s="71"/>
      <c r="IO297" s="71"/>
      <c r="IP297" s="93"/>
      <c r="IQ297" s="71"/>
      <c r="IR297" s="71"/>
      <c r="IS297" s="71"/>
      <c r="IT297" s="71"/>
      <c r="IU297" s="93"/>
      <c r="IV297" s="71"/>
    </row>
    <row r="298" spans="2:256">
      <c r="B298" s="71"/>
      <c r="C298" s="94"/>
      <c r="D298" s="71"/>
      <c r="E298" s="71"/>
      <c r="F298" s="93"/>
      <c r="G298" s="71"/>
      <c r="H298" s="71"/>
      <c r="I298" s="71"/>
      <c r="J298" s="71"/>
      <c r="K298" s="71"/>
      <c r="L298" s="105"/>
      <c r="M298" s="71"/>
      <c r="N298" s="71"/>
      <c r="P298" s="71"/>
      <c r="Q298" s="71"/>
      <c r="R298" s="71"/>
      <c r="S298" s="71"/>
      <c r="T298" s="93"/>
      <c r="U298" s="71"/>
      <c r="V298" s="71"/>
      <c r="W298" s="71"/>
      <c r="X298" s="71"/>
      <c r="Y298" s="93"/>
      <c r="Z298" s="71"/>
      <c r="AA298" s="71"/>
      <c r="AB298" s="71"/>
      <c r="AC298" s="71"/>
      <c r="AD298" s="93"/>
      <c r="AE298" s="71"/>
      <c r="AF298" s="71"/>
      <c r="AG298" s="71"/>
      <c r="AH298" s="71"/>
      <c r="AI298" s="93"/>
      <c r="AJ298" s="71"/>
      <c r="AK298" s="71"/>
      <c r="AL298" s="71"/>
      <c r="AM298" s="71"/>
      <c r="AN298" s="93"/>
      <c r="AO298" s="71"/>
      <c r="AP298" s="71"/>
      <c r="AQ298" s="71"/>
      <c r="AR298" s="71"/>
      <c r="AS298" s="93"/>
      <c r="AT298" s="71"/>
      <c r="AU298" s="71"/>
      <c r="AV298" s="71"/>
      <c r="AW298" s="71"/>
      <c r="AX298" s="93"/>
      <c r="AY298" s="71"/>
      <c r="AZ298" s="71"/>
      <c r="BA298" s="71"/>
      <c r="BB298" s="71"/>
      <c r="BC298" s="93"/>
      <c r="BD298" s="71"/>
      <c r="BE298" s="71"/>
      <c r="BF298" s="71"/>
      <c r="BG298" s="71"/>
      <c r="BH298" s="93"/>
      <c r="BI298" s="71"/>
      <c r="BJ298" s="71"/>
      <c r="BK298" s="71"/>
      <c r="BL298" s="71"/>
      <c r="BM298" s="93"/>
      <c r="BN298" s="71"/>
      <c r="BO298" s="71"/>
      <c r="BP298" s="71"/>
      <c r="BQ298" s="71"/>
      <c r="BR298" s="93"/>
      <c r="BS298" s="71"/>
      <c r="BT298" s="71"/>
      <c r="BU298" s="71"/>
      <c r="BV298" s="71"/>
      <c r="BW298" s="93"/>
      <c r="BX298" s="71"/>
      <c r="BY298" s="71"/>
      <c r="BZ298" s="71"/>
      <c r="CA298" s="71"/>
      <c r="CB298" s="93"/>
      <c r="CC298" s="71"/>
      <c r="CD298" s="71"/>
      <c r="CE298" s="71"/>
      <c r="CF298" s="71"/>
      <c r="CG298" s="93"/>
      <c r="CH298" s="71"/>
      <c r="CI298" s="71"/>
      <c r="CJ298" s="71"/>
      <c r="CK298" s="71"/>
      <c r="CL298" s="93"/>
      <c r="CM298" s="71"/>
      <c r="CN298" s="71"/>
      <c r="CO298" s="71"/>
      <c r="CP298" s="71"/>
      <c r="CQ298" s="93"/>
      <c r="CR298" s="71"/>
      <c r="CS298" s="71"/>
      <c r="CT298" s="71"/>
      <c r="CU298" s="71"/>
      <c r="CV298" s="93"/>
      <c r="CW298" s="71"/>
      <c r="CX298" s="71"/>
      <c r="CY298" s="71"/>
      <c r="CZ298" s="71"/>
      <c r="DA298" s="93"/>
      <c r="DB298" s="71"/>
      <c r="DC298" s="71"/>
      <c r="DD298" s="71"/>
      <c r="DE298" s="71"/>
      <c r="DF298" s="93"/>
      <c r="DG298" s="71"/>
      <c r="DH298" s="71"/>
      <c r="DI298" s="71"/>
      <c r="DJ298" s="71"/>
      <c r="DK298" s="93"/>
      <c r="DL298" s="71"/>
      <c r="DM298" s="71"/>
      <c r="DN298" s="71"/>
      <c r="DO298" s="71"/>
      <c r="DP298" s="93"/>
      <c r="DQ298" s="71"/>
      <c r="DR298" s="71"/>
      <c r="DS298" s="71"/>
      <c r="DT298" s="71"/>
      <c r="DU298" s="93"/>
      <c r="DV298" s="71"/>
      <c r="DW298" s="71"/>
      <c r="DX298" s="71"/>
      <c r="DY298" s="71"/>
      <c r="DZ298" s="93"/>
      <c r="EA298" s="71"/>
      <c r="EB298" s="71"/>
      <c r="EC298" s="71"/>
      <c r="ED298" s="71"/>
      <c r="EE298" s="93"/>
      <c r="EF298" s="71"/>
      <c r="EG298" s="71"/>
      <c r="EH298" s="71"/>
      <c r="EI298" s="71"/>
      <c r="EJ298" s="93"/>
      <c r="EK298" s="71"/>
      <c r="EL298" s="71"/>
      <c r="EM298" s="71"/>
      <c r="EN298" s="71"/>
      <c r="EO298" s="93"/>
      <c r="EP298" s="71"/>
      <c r="EQ298" s="71"/>
      <c r="ER298" s="71"/>
      <c r="ES298" s="71"/>
      <c r="ET298" s="93"/>
      <c r="EU298" s="71"/>
      <c r="EV298" s="71"/>
      <c r="EW298" s="71"/>
      <c r="EX298" s="71"/>
      <c r="EY298" s="93"/>
      <c r="EZ298" s="71"/>
      <c r="FA298" s="71"/>
      <c r="FB298" s="71"/>
      <c r="FC298" s="71"/>
      <c r="FD298" s="93"/>
      <c r="FE298" s="71"/>
      <c r="FF298" s="71"/>
      <c r="FG298" s="71"/>
      <c r="FH298" s="71"/>
      <c r="FI298" s="93"/>
      <c r="FJ298" s="71"/>
      <c r="FK298" s="71"/>
      <c r="FL298" s="71"/>
      <c r="FM298" s="71"/>
      <c r="FN298" s="93"/>
      <c r="FO298" s="71"/>
      <c r="FP298" s="71"/>
      <c r="FQ298" s="71"/>
      <c r="FR298" s="71"/>
      <c r="FS298" s="93"/>
      <c r="FT298" s="71"/>
      <c r="FU298" s="71"/>
      <c r="FV298" s="71"/>
      <c r="FW298" s="71"/>
      <c r="FX298" s="93"/>
      <c r="FY298" s="71"/>
      <c r="FZ298" s="71"/>
      <c r="GA298" s="71"/>
      <c r="GB298" s="71"/>
      <c r="GC298" s="93"/>
      <c r="GD298" s="71"/>
      <c r="GE298" s="71"/>
      <c r="GF298" s="71"/>
      <c r="GG298" s="71"/>
      <c r="GH298" s="93"/>
      <c r="GI298" s="71"/>
      <c r="GJ298" s="71"/>
      <c r="GK298" s="71"/>
      <c r="GL298" s="71"/>
      <c r="GM298" s="93"/>
      <c r="GN298" s="71"/>
      <c r="GO298" s="71"/>
      <c r="GP298" s="71"/>
      <c r="GQ298" s="71"/>
      <c r="GR298" s="93"/>
      <c r="GS298" s="71"/>
      <c r="GT298" s="71"/>
      <c r="GU298" s="71"/>
      <c r="GV298" s="71"/>
      <c r="GW298" s="93"/>
      <c r="GX298" s="71"/>
      <c r="GY298" s="71"/>
      <c r="GZ298" s="71"/>
      <c r="HA298" s="71"/>
      <c r="HB298" s="93"/>
      <c r="HC298" s="71"/>
      <c r="HD298" s="71"/>
      <c r="HE298" s="71"/>
      <c r="HF298" s="71"/>
      <c r="HG298" s="93"/>
      <c r="HH298" s="71"/>
      <c r="HI298" s="71"/>
      <c r="HJ298" s="71"/>
      <c r="HK298" s="71"/>
      <c r="HL298" s="93"/>
      <c r="HM298" s="71"/>
      <c r="HN298" s="71"/>
      <c r="HO298" s="71"/>
      <c r="HP298" s="71"/>
      <c r="HQ298" s="93"/>
      <c r="HR298" s="71"/>
      <c r="HS298" s="71"/>
      <c r="HT298" s="71"/>
      <c r="HU298" s="71"/>
      <c r="HV298" s="93"/>
      <c r="HW298" s="71"/>
      <c r="HX298" s="71"/>
      <c r="HY298" s="71"/>
      <c r="HZ298" s="71"/>
      <c r="IA298" s="93"/>
      <c r="IB298" s="71"/>
      <c r="IC298" s="71"/>
      <c r="ID298" s="71"/>
      <c r="IE298" s="71"/>
      <c r="IF298" s="93"/>
      <c r="IG298" s="71"/>
      <c r="IH298" s="71"/>
      <c r="II298" s="71"/>
      <c r="IJ298" s="71"/>
      <c r="IK298" s="93"/>
      <c r="IL298" s="71"/>
      <c r="IM298" s="71"/>
      <c r="IN298" s="71"/>
      <c r="IO298" s="71"/>
      <c r="IP298" s="93"/>
      <c r="IQ298" s="71"/>
      <c r="IR298" s="71"/>
      <c r="IS298" s="71"/>
      <c r="IT298" s="71"/>
      <c r="IU298" s="93"/>
      <c r="IV298" s="71"/>
    </row>
    <row r="299" spans="2:256">
      <c r="B299" s="71"/>
      <c r="C299" s="94"/>
      <c r="D299" s="71"/>
      <c r="E299" s="71"/>
      <c r="F299" s="93"/>
      <c r="G299" s="71"/>
      <c r="H299" s="71"/>
      <c r="I299" s="71"/>
      <c r="J299" s="71"/>
      <c r="K299" s="71"/>
      <c r="L299" s="105"/>
      <c r="M299" s="71"/>
      <c r="N299" s="71"/>
      <c r="P299" s="71"/>
      <c r="Q299" s="71"/>
      <c r="R299" s="71"/>
      <c r="S299" s="71"/>
      <c r="T299" s="93"/>
      <c r="U299" s="71"/>
      <c r="V299" s="71"/>
      <c r="W299" s="71"/>
      <c r="X299" s="71"/>
      <c r="Y299" s="93"/>
      <c r="Z299" s="71"/>
      <c r="AA299" s="71"/>
      <c r="AB299" s="71"/>
      <c r="AC299" s="71"/>
      <c r="AD299" s="93"/>
      <c r="AE299" s="71"/>
      <c r="AF299" s="71"/>
      <c r="AG299" s="71"/>
      <c r="AH299" s="71"/>
      <c r="AI299" s="93"/>
      <c r="AJ299" s="71"/>
      <c r="AK299" s="71"/>
      <c r="AL299" s="71"/>
      <c r="AM299" s="71"/>
      <c r="AN299" s="93"/>
      <c r="AO299" s="71"/>
      <c r="AP299" s="71"/>
      <c r="AQ299" s="71"/>
      <c r="AR299" s="71"/>
      <c r="AS299" s="93"/>
      <c r="AT299" s="71"/>
      <c r="AU299" s="71"/>
      <c r="AV299" s="71"/>
      <c r="AW299" s="71"/>
      <c r="AX299" s="93"/>
      <c r="AY299" s="71"/>
      <c r="AZ299" s="71"/>
      <c r="BA299" s="71"/>
      <c r="BB299" s="71"/>
      <c r="BC299" s="93"/>
      <c r="BD299" s="71"/>
      <c r="BE299" s="71"/>
      <c r="BF299" s="71"/>
      <c r="BG299" s="71"/>
      <c r="BH299" s="93"/>
      <c r="BI299" s="71"/>
      <c r="BJ299" s="71"/>
      <c r="BK299" s="71"/>
      <c r="BL299" s="71"/>
      <c r="BM299" s="93"/>
      <c r="BN299" s="71"/>
      <c r="BO299" s="71"/>
      <c r="BP299" s="71"/>
      <c r="BQ299" s="71"/>
      <c r="BR299" s="93"/>
      <c r="BS299" s="71"/>
      <c r="BT299" s="71"/>
      <c r="BU299" s="71"/>
      <c r="BV299" s="71"/>
      <c r="BW299" s="93"/>
      <c r="BX299" s="71"/>
      <c r="BY299" s="71"/>
      <c r="BZ299" s="71"/>
      <c r="CA299" s="71"/>
      <c r="CB299" s="93"/>
      <c r="CC299" s="71"/>
      <c r="CD299" s="71"/>
      <c r="CE299" s="71"/>
      <c r="CF299" s="71"/>
      <c r="CG299" s="93"/>
      <c r="CH299" s="71"/>
      <c r="CI299" s="71"/>
      <c r="CJ299" s="71"/>
      <c r="CK299" s="71"/>
      <c r="CL299" s="93"/>
      <c r="CM299" s="71"/>
      <c r="CN299" s="71"/>
      <c r="CO299" s="71"/>
      <c r="CP299" s="71"/>
      <c r="CQ299" s="93"/>
      <c r="CR299" s="71"/>
      <c r="CS299" s="71"/>
      <c r="CT299" s="71"/>
      <c r="CU299" s="71"/>
      <c r="CV299" s="93"/>
      <c r="CW299" s="71"/>
      <c r="CX299" s="71"/>
      <c r="CY299" s="71"/>
      <c r="CZ299" s="71"/>
      <c r="DA299" s="93"/>
      <c r="DB299" s="71"/>
      <c r="DC299" s="71"/>
      <c r="DD299" s="71"/>
      <c r="DE299" s="71"/>
      <c r="DF299" s="93"/>
      <c r="DG299" s="71"/>
      <c r="DH299" s="71"/>
      <c r="DI299" s="71"/>
      <c r="DJ299" s="71"/>
      <c r="DK299" s="93"/>
      <c r="DL299" s="71"/>
      <c r="DM299" s="71"/>
      <c r="DN299" s="71"/>
      <c r="DO299" s="71"/>
      <c r="DP299" s="93"/>
      <c r="DQ299" s="71"/>
      <c r="DR299" s="71"/>
      <c r="DS299" s="71"/>
      <c r="DT299" s="71"/>
      <c r="DU299" s="93"/>
      <c r="DV299" s="71"/>
      <c r="DW299" s="71"/>
      <c r="DX299" s="71"/>
      <c r="DY299" s="71"/>
      <c r="DZ299" s="93"/>
      <c r="EA299" s="71"/>
      <c r="EB299" s="71"/>
      <c r="EC299" s="71"/>
      <c r="ED299" s="71"/>
      <c r="EE299" s="93"/>
      <c r="EF299" s="71"/>
      <c r="EG299" s="71"/>
      <c r="EH299" s="71"/>
      <c r="EI299" s="71"/>
      <c r="EJ299" s="93"/>
      <c r="EK299" s="71"/>
      <c r="EL299" s="71"/>
      <c r="EM299" s="71"/>
      <c r="EN299" s="71"/>
      <c r="EO299" s="93"/>
      <c r="EP299" s="71"/>
      <c r="EQ299" s="71"/>
      <c r="ER299" s="71"/>
      <c r="ES299" s="71"/>
      <c r="ET299" s="93"/>
      <c r="EU299" s="71"/>
      <c r="EV299" s="71"/>
      <c r="EW299" s="71"/>
      <c r="EX299" s="71"/>
      <c r="EY299" s="93"/>
      <c r="EZ299" s="71"/>
      <c r="FA299" s="71"/>
      <c r="FB299" s="71"/>
      <c r="FC299" s="71"/>
      <c r="FD299" s="93"/>
      <c r="FE299" s="71"/>
      <c r="FF299" s="71"/>
      <c r="FG299" s="71"/>
      <c r="FH299" s="71"/>
      <c r="FI299" s="93"/>
      <c r="FJ299" s="71"/>
      <c r="FK299" s="71"/>
      <c r="FL299" s="71"/>
      <c r="FM299" s="71"/>
      <c r="FN299" s="93"/>
      <c r="FO299" s="71"/>
      <c r="FP299" s="71"/>
      <c r="FQ299" s="71"/>
      <c r="FR299" s="71"/>
      <c r="FS299" s="93"/>
      <c r="FT299" s="71"/>
      <c r="FU299" s="71"/>
      <c r="FV299" s="71"/>
      <c r="FW299" s="71"/>
      <c r="FX299" s="93"/>
      <c r="FY299" s="71"/>
      <c r="FZ299" s="71"/>
      <c r="GA299" s="71"/>
      <c r="GB299" s="71"/>
      <c r="GC299" s="93"/>
      <c r="GD299" s="71"/>
      <c r="GE299" s="71"/>
      <c r="GF299" s="71"/>
      <c r="GG299" s="71"/>
      <c r="GH299" s="93"/>
      <c r="GI299" s="71"/>
      <c r="GJ299" s="71"/>
      <c r="GK299" s="71"/>
      <c r="GL299" s="71"/>
      <c r="GM299" s="93"/>
      <c r="GN299" s="71"/>
      <c r="GO299" s="71"/>
      <c r="GP299" s="71"/>
      <c r="GQ299" s="71"/>
      <c r="GR299" s="93"/>
      <c r="GS299" s="71"/>
      <c r="GT299" s="71"/>
      <c r="GU299" s="71"/>
      <c r="GV299" s="71"/>
      <c r="GW299" s="93"/>
      <c r="GX299" s="71"/>
      <c r="GY299" s="71"/>
      <c r="GZ299" s="71"/>
      <c r="HA299" s="71"/>
      <c r="HB299" s="93"/>
      <c r="HC299" s="71"/>
      <c r="HD299" s="71"/>
      <c r="HE299" s="71"/>
      <c r="HF299" s="71"/>
      <c r="HG299" s="93"/>
      <c r="HH299" s="71"/>
      <c r="HI299" s="71"/>
      <c r="HJ299" s="71"/>
      <c r="HK299" s="71"/>
      <c r="HL299" s="93"/>
      <c r="HM299" s="71"/>
      <c r="HN299" s="71"/>
      <c r="HO299" s="71"/>
      <c r="HP299" s="71"/>
      <c r="HQ299" s="93"/>
      <c r="HR299" s="71"/>
      <c r="HS299" s="71"/>
      <c r="HT299" s="71"/>
      <c r="HU299" s="71"/>
      <c r="HV299" s="93"/>
      <c r="HW299" s="71"/>
      <c r="HX299" s="71"/>
      <c r="HY299" s="71"/>
      <c r="HZ299" s="71"/>
      <c r="IA299" s="93"/>
      <c r="IB299" s="71"/>
      <c r="IC299" s="71"/>
      <c r="ID299" s="71"/>
      <c r="IE299" s="71"/>
      <c r="IF299" s="93"/>
      <c r="IG299" s="71"/>
      <c r="IH299" s="71"/>
      <c r="II299" s="71"/>
      <c r="IJ299" s="71"/>
      <c r="IK299" s="93"/>
      <c r="IL299" s="71"/>
      <c r="IM299" s="71"/>
      <c r="IN299" s="71"/>
      <c r="IO299" s="71"/>
      <c r="IP299" s="93"/>
      <c r="IQ299" s="71"/>
      <c r="IR299" s="71"/>
      <c r="IS299" s="71"/>
      <c r="IT299" s="71"/>
      <c r="IU299" s="93"/>
      <c r="IV299" s="71"/>
    </row>
    <row r="300" spans="2:256">
      <c r="B300" s="71"/>
      <c r="C300" s="94"/>
      <c r="D300" s="71"/>
      <c r="E300" s="71"/>
      <c r="F300" s="93"/>
      <c r="G300" s="71"/>
      <c r="H300" s="71"/>
      <c r="I300" s="71"/>
      <c r="J300" s="71"/>
      <c r="K300" s="71"/>
      <c r="L300" s="105"/>
      <c r="M300" s="71"/>
      <c r="N300" s="71"/>
      <c r="P300" s="71"/>
      <c r="Q300" s="71"/>
      <c r="R300" s="71"/>
      <c r="S300" s="71"/>
      <c r="T300" s="93"/>
      <c r="U300" s="71"/>
      <c r="V300" s="71"/>
      <c r="W300" s="71"/>
      <c r="X300" s="71"/>
      <c r="Y300" s="93"/>
      <c r="Z300" s="71"/>
      <c r="AA300" s="71"/>
      <c r="AB300" s="71"/>
      <c r="AC300" s="71"/>
      <c r="AD300" s="93"/>
      <c r="AE300" s="71"/>
      <c r="AF300" s="71"/>
      <c r="AG300" s="71"/>
      <c r="AH300" s="71"/>
      <c r="AI300" s="93"/>
      <c r="AJ300" s="71"/>
      <c r="AK300" s="71"/>
      <c r="AL300" s="71"/>
      <c r="AM300" s="71"/>
      <c r="AN300" s="93"/>
      <c r="AO300" s="71"/>
      <c r="AP300" s="71"/>
      <c r="AQ300" s="71"/>
      <c r="AR300" s="71"/>
      <c r="AS300" s="93"/>
      <c r="AT300" s="71"/>
      <c r="AU300" s="71"/>
      <c r="AV300" s="71"/>
      <c r="AW300" s="71"/>
      <c r="AX300" s="93"/>
      <c r="AY300" s="71"/>
      <c r="AZ300" s="71"/>
      <c r="BA300" s="71"/>
      <c r="BB300" s="71"/>
      <c r="BC300" s="93"/>
      <c r="BD300" s="71"/>
      <c r="BE300" s="71"/>
      <c r="BF300" s="71"/>
      <c r="BG300" s="71"/>
      <c r="BH300" s="93"/>
      <c r="BI300" s="71"/>
      <c r="BJ300" s="71"/>
      <c r="BK300" s="71"/>
      <c r="BL300" s="71"/>
      <c r="BM300" s="93"/>
      <c r="BN300" s="71"/>
      <c r="BO300" s="71"/>
      <c r="BP300" s="71"/>
      <c r="BQ300" s="71"/>
      <c r="BR300" s="93"/>
      <c r="BS300" s="71"/>
      <c r="BT300" s="71"/>
      <c r="BU300" s="71"/>
      <c r="BV300" s="71"/>
      <c r="BW300" s="93"/>
      <c r="BX300" s="71"/>
      <c r="BY300" s="71"/>
      <c r="BZ300" s="71"/>
      <c r="CA300" s="71"/>
      <c r="CB300" s="93"/>
      <c r="CC300" s="71"/>
      <c r="CD300" s="71"/>
      <c r="CE300" s="71"/>
      <c r="CF300" s="71"/>
      <c r="CG300" s="93"/>
      <c r="CH300" s="71"/>
      <c r="CI300" s="71"/>
      <c r="CJ300" s="71"/>
      <c r="CK300" s="71"/>
      <c r="CL300" s="93"/>
      <c r="CM300" s="71"/>
      <c r="CN300" s="71"/>
      <c r="CO300" s="71"/>
      <c r="CP300" s="71"/>
      <c r="CQ300" s="93"/>
      <c r="CR300" s="71"/>
      <c r="CS300" s="71"/>
      <c r="CT300" s="71"/>
      <c r="CU300" s="71"/>
      <c r="CV300" s="93"/>
      <c r="CW300" s="71"/>
      <c r="CX300" s="71"/>
      <c r="CY300" s="71"/>
      <c r="CZ300" s="71"/>
      <c r="DA300" s="93"/>
      <c r="DB300" s="71"/>
      <c r="DC300" s="71"/>
      <c r="DD300" s="71"/>
      <c r="DE300" s="71"/>
      <c r="DF300" s="93"/>
      <c r="DG300" s="71"/>
      <c r="DH300" s="71"/>
      <c r="DI300" s="71"/>
      <c r="DJ300" s="71"/>
      <c r="DK300" s="93"/>
      <c r="DL300" s="71"/>
      <c r="DM300" s="71"/>
      <c r="DN300" s="71"/>
      <c r="DO300" s="71"/>
      <c r="DP300" s="93"/>
      <c r="DQ300" s="71"/>
      <c r="DR300" s="71"/>
      <c r="DS300" s="71"/>
      <c r="DT300" s="71"/>
      <c r="DU300" s="93"/>
      <c r="DV300" s="71"/>
      <c r="DW300" s="71"/>
      <c r="DX300" s="71"/>
      <c r="DY300" s="71"/>
      <c r="DZ300" s="93"/>
      <c r="EA300" s="71"/>
      <c r="EB300" s="71"/>
      <c r="EC300" s="71"/>
      <c r="ED300" s="71"/>
      <c r="EE300" s="93"/>
      <c r="EF300" s="71"/>
      <c r="EG300" s="71"/>
      <c r="EH300" s="71"/>
      <c r="EI300" s="71"/>
      <c r="EJ300" s="93"/>
      <c r="EK300" s="71"/>
      <c r="EL300" s="71"/>
      <c r="EM300" s="71"/>
      <c r="EN300" s="71"/>
      <c r="EO300" s="93"/>
      <c r="EP300" s="71"/>
      <c r="EQ300" s="71"/>
      <c r="ER300" s="71"/>
      <c r="ES300" s="71"/>
      <c r="ET300" s="93"/>
      <c r="EU300" s="71"/>
      <c r="EV300" s="71"/>
      <c r="EW300" s="71"/>
      <c r="EX300" s="71"/>
      <c r="EY300" s="93"/>
      <c r="EZ300" s="71"/>
      <c r="FA300" s="71"/>
      <c r="FB300" s="71"/>
      <c r="FC300" s="71"/>
      <c r="FD300" s="93"/>
      <c r="FE300" s="71"/>
      <c r="FF300" s="71"/>
      <c r="FG300" s="71"/>
      <c r="FH300" s="71"/>
      <c r="FI300" s="93"/>
      <c r="FJ300" s="71"/>
      <c r="FK300" s="71"/>
      <c r="FL300" s="71"/>
      <c r="FM300" s="71"/>
      <c r="FN300" s="93"/>
      <c r="FO300" s="71"/>
      <c r="FP300" s="71"/>
      <c r="FQ300" s="71"/>
      <c r="FR300" s="71"/>
      <c r="FS300" s="93"/>
      <c r="FT300" s="71"/>
      <c r="FU300" s="71"/>
      <c r="FV300" s="71"/>
      <c r="FW300" s="71"/>
      <c r="FX300" s="93"/>
      <c r="FY300" s="71"/>
      <c r="FZ300" s="71"/>
      <c r="GA300" s="71"/>
      <c r="GB300" s="71"/>
      <c r="GC300" s="93"/>
      <c r="GD300" s="71"/>
      <c r="GE300" s="71"/>
      <c r="GF300" s="71"/>
      <c r="GG300" s="71"/>
      <c r="GH300" s="93"/>
      <c r="GI300" s="71"/>
      <c r="GJ300" s="71"/>
      <c r="GK300" s="71"/>
      <c r="GL300" s="71"/>
      <c r="GM300" s="93"/>
      <c r="GN300" s="71"/>
      <c r="GO300" s="71"/>
      <c r="GP300" s="71"/>
      <c r="GQ300" s="71"/>
      <c r="GR300" s="93"/>
      <c r="GS300" s="71"/>
      <c r="GT300" s="71"/>
      <c r="GU300" s="71"/>
      <c r="GV300" s="71"/>
      <c r="GW300" s="93"/>
      <c r="GX300" s="71"/>
      <c r="GY300" s="71"/>
      <c r="GZ300" s="71"/>
      <c r="HA300" s="71"/>
      <c r="HB300" s="93"/>
      <c r="HC300" s="71"/>
      <c r="HD300" s="71"/>
      <c r="HE300" s="71"/>
      <c r="HF300" s="71"/>
      <c r="HG300" s="93"/>
      <c r="HH300" s="71"/>
      <c r="HI300" s="71"/>
      <c r="HJ300" s="71"/>
      <c r="HK300" s="71"/>
      <c r="HL300" s="93"/>
      <c r="HM300" s="71"/>
      <c r="HN300" s="71"/>
      <c r="HO300" s="71"/>
      <c r="HP300" s="71"/>
      <c r="HQ300" s="93"/>
      <c r="HR300" s="71"/>
      <c r="HS300" s="71"/>
      <c r="HT300" s="71"/>
      <c r="HU300" s="71"/>
      <c r="HV300" s="93"/>
      <c r="HW300" s="71"/>
      <c r="HX300" s="71"/>
      <c r="HY300" s="71"/>
      <c r="HZ300" s="71"/>
      <c r="IA300" s="93"/>
      <c r="IB300" s="71"/>
      <c r="IC300" s="71"/>
      <c r="ID300" s="71"/>
      <c r="IE300" s="71"/>
      <c r="IF300" s="93"/>
      <c r="IG300" s="71"/>
      <c r="IH300" s="71"/>
      <c r="II300" s="71"/>
      <c r="IJ300" s="71"/>
      <c r="IK300" s="93"/>
      <c r="IL300" s="71"/>
      <c r="IM300" s="71"/>
      <c r="IN300" s="71"/>
      <c r="IO300" s="71"/>
      <c r="IP300" s="93"/>
      <c r="IQ300" s="71"/>
      <c r="IR300" s="71"/>
      <c r="IS300" s="71"/>
      <c r="IT300" s="71"/>
      <c r="IU300" s="93"/>
      <c r="IV300" s="71"/>
    </row>
    <row r="301" spans="2:256">
      <c r="B301" s="71"/>
      <c r="C301" s="94"/>
      <c r="D301" s="71"/>
      <c r="E301" s="71"/>
      <c r="F301" s="93"/>
      <c r="G301" s="71"/>
      <c r="H301" s="71"/>
      <c r="I301" s="71"/>
      <c r="J301" s="71"/>
      <c r="K301" s="71"/>
      <c r="L301" s="105"/>
      <c r="M301" s="71"/>
      <c r="N301" s="71"/>
      <c r="P301" s="71"/>
      <c r="Q301" s="71"/>
      <c r="R301" s="71"/>
      <c r="S301" s="71"/>
      <c r="T301" s="93"/>
      <c r="U301" s="71"/>
      <c r="V301" s="71"/>
      <c r="W301" s="71"/>
      <c r="X301" s="71"/>
      <c r="Y301" s="93"/>
      <c r="Z301" s="71"/>
      <c r="AA301" s="71"/>
      <c r="AB301" s="71"/>
      <c r="AC301" s="71"/>
      <c r="AD301" s="93"/>
      <c r="AE301" s="71"/>
      <c r="AF301" s="71"/>
      <c r="AG301" s="71"/>
      <c r="AH301" s="71"/>
      <c r="AI301" s="93"/>
      <c r="AJ301" s="71"/>
      <c r="AK301" s="71"/>
      <c r="AL301" s="71"/>
      <c r="AM301" s="71"/>
      <c r="AN301" s="93"/>
      <c r="AO301" s="71"/>
      <c r="AP301" s="71"/>
      <c r="AQ301" s="71"/>
      <c r="AR301" s="71"/>
      <c r="AS301" s="93"/>
      <c r="AT301" s="71"/>
      <c r="AU301" s="71"/>
      <c r="AV301" s="71"/>
      <c r="AW301" s="71"/>
      <c r="AX301" s="93"/>
      <c r="AY301" s="71"/>
      <c r="AZ301" s="71"/>
      <c r="BA301" s="71"/>
      <c r="BB301" s="71"/>
      <c r="BC301" s="93"/>
      <c r="BD301" s="71"/>
      <c r="BE301" s="71"/>
      <c r="BF301" s="71"/>
      <c r="BG301" s="71"/>
      <c r="BH301" s="93"/>
      <c r="BI301" s="71"/>
      <c r="BJ301" s="71"/>
      <c r="BK301" s="71"/>
      <c r="BL301" s="71"/>
      <c r="BM301" s="93"/>
      <c r="BN301" s="71"/>
      <c r="BO301" s="71"/>
      <c r="BP301" s="71"/>
      <c r="BQ301" s="71"/>
      <c r="BR301" s="93"/>
      <c r="BS301" s="71"/>
      <c r="BT301" s="71"/>
      <c r="BU301" s="71"/>
      <c r="BV301" s="71"/>
      <c r="BW301" s="93"/>
      <c r="BX301" s="71"/>
      <c r="BY301" s="71"/>
      <c r="BZ301" s="71"/>
      <c r="CA301" s="71"/>
      <c r="CB301" s="93"/>
      <c r="CC301" s="71"/>
      <c r="CD301" s="71"/>
      <c r="CE301" s="71"/>
      <c r="CF301" s="71"/>
      <c r="CG301" s="93"/>
      <c r="CH301" s="71"/>
      <c r="CI301" s="71"/>
      <c r="CJ301" s="71"/>
      <c r="CK301" s="71"/>
      <c r="CL301" s="93"/>
      <c r="CM301" s="71"/>
      <c r="CN301" s="71"/>
      <c r="CO301" s="71"/>
      <c r="CP301" s="71"/>
      <c r="CQ301" s="93"/>
      <c r="CR301" s="71"/>
      <c r="CS301" s="71"/>
      <c r="CT301" s="71"/>
      <c r="CU301" s="71"/>
      <c r="CV301" s="93"/>
      <c r="CW301" s="71"/>
      <c r="CX301" s="71"/>
      <c r="CY301" s="71"/>
      <c r="CZ301" s="71"/>
      <c r="DA301" s="93"/>
      <c r="DB301" s="71"/>
      <c r="DC301" s="71"/>
      <c r="DD301" s="71"/>
      <c r="DE301" s="71"/>
      <c r="DF301" s="93"/>
      <c r="DG301" s="71"/>
      <c r="DH301" s="71"/>
      <c r="DI301" s="71"/>
      <c r="DJ301" s="71"/>
      <c r="DK301" s="93"/>
      <c r="DL301" s="71"/>
      <c r="DM301" s="71"/>
      <c r="DN301" s="71"/>
      <c r="DO301" s="71"/>
      <c r="DP301" s="93"/>
      <c r="DQ301" s="71"/>
      <c r="DR301" s="71"/>
      <c r="DS301" s="71"/>
      <c r="DT301" s="71"/>
      <c r="DU301" s="93"/>
      <c r="DV301" s="71"/>
      <c r="DW301" s="71"/>
      <c r="DX301" s="71"/>
      <c r="DY301" s="71"/>
      <c r="DZ301" s="93"/>
      <c r="EA301" s="71"/>
      <c r="EB301" s="71"/>
      <c r="EC301" s="71"/>
      <c r="ED301" s="71"/>
      <c r="EE301" s="93"/>
      <c r="EF301" s="71"/>
      <c r="EG301" s="71"/>
      <c r="EH301" s="71"/>
      <c r="EI301" s="71"/>
      <c r="EJ301" s="93"/>
      <c r="EK301" s="71"/>
      <c r="EL301" s="71"/>
      <c r="EM301" s="71"/>
      <c r="EN301" s="71"/>
      <c r="EO301" s="93"/>
      <c r="EP301" s="71"/>
      <c r="EQ301" s="71"/>
      <c r="ER301" s="71"/>
      <c r="ES301" s="71"/>
      <c r="ET301" s="93"/>
      <c r="EU301" s="71"/>
      <c r="EV301" s="71"/>
      <c r="EW301" s="71"/>
      <c r="EX301" s="71"/>
      <c r="EY301" s="93"/>
      <c r="EZ301" s="71"/>
      <c r="FA301" s="71"/>
      <c r="FB301" s="71"/>
      <c r="FC301" s="71"/>
      <c r="FD301" s="93"/>
      <c r="FE301" s="71"/>
      <c r="FF301" s="71"/>
      <c r="FG301" s="71"/>
      <c r="FH301" s="71"/>
      <c r="FI301" s="93"/>
      <c r="FJ301" s="71"/>
      <c r="FK301" s="71"/>
      <c r="FL301" s="71"/>
      <c r="FM301" s="71"/>
      <c r="FN301" s="93"/>
      <c r="FO301" s="71"/>
      <c r="FP301" s="71"/>
      <c r="FQ301" s="71"/>
      <c r="FR301" s="71"/>
      <c r="FS301" s="93"/>
      <c r="FT301" s="71"/>
      <c r="FU301" s="71"/>
      <c r="FV301" s="71"/>
      <c r="FW301" s="71"/>
      <c r="FX301" s="93"/>
      <c r="FY301" s="71"/>
      <c r="FZ301" s="71"/>
      <c r="GA301" s="71"/>
      <c r="GB301" s="71"/>
      <c r="GC301" s="93"/>
      <c r="GD301" s="71"/>
      <c r="GE301" s="71"/>
      <c r="GF301" s="71"/>
      <c r="GG301" s="71"/>
      <c r="GH301" s="93"/>
      <c r="GI301" s="71"/>
      <c r="GJ301" s="71"/>
      <c r="GK301" s="71"/>
      <c r="GL301" s="71"/>
      <c r="GM301" s="93"/>
      <c r="GN301" s="71"/>
      <c r="GO301" s="71"/>
      <c r="GP301" s="71"/>
      <c r="GQ301" s="71"/>
      <c r="GR301" s="93"/>
      <c r="GS301" s="71"/>
      <c r="GT301" s="71"/>
      <c r="GU301" s="71"/>
      <c r="GV301" s="71"/>
      <c r="GW301" s="93"/>
      <c r="GX301" s="71"/>
      <c r="GY301" s="71"/>
      <c r="GZ301" s="71"/>
      <c r="HA301" s="71"/>
      <c r="HB301" s="93"/>
      <c r="HC301" s="71"/>
      <c r="HD301" s="71"/>
      <c r="HE301" s="71"/>
      <c r="HF301" s="71"/>
      <c r="HG301" s="93"/>
      <c r="HH301" s="71"/>
      <c r="HI301" s="71"/>
      <c r="HJ301" s="71"/>
      <c r="HK301" s="71"/>
      <c r="HL301" s="93"/>
      <c r="HM301" s="71"/>
      <c r="HN301" s="71"/>
      <c r="HO301" s="71"/>
      <c r="HP301" s="71"/>
      <c r="HQ301" s="93"/>
      <c r="HR301" s="71"/>
      <c r="HS301" s="71"/>
      <c r="HT301" s="71"/>
      <c r="HU301" s="71"/>
      <c r="HV301" s="93"/>
      <c r="HW301" s="71"/>
      <c r="HX301" s="71"/>
      <c r="HY301" s="71"/>
      <c r="HZ301" s="71"/>
      <c r="IA301" s="93"/>
      <c r="IB301" s="71"/>
      <c r="IC301" s="71"/>
      <c r="ID301" s="71"/>
      <c r="IE301" s="71"/>
      <c r="IF301" s="93"/>
      <c r="IG301" s="71"/>
      <c r="IH301" s="71"/>
      <c r="II301" s="71"/>
      <c r="IJ301" s="71"/>
      <c r="IK301" s="93"/>
      <c r="IL301" s="71"/>
      <c r="IM301" s="71"/>
      <c r="IN301" s="71"/>
      <c r="IO301" s="71"/>
      <c r="IP301" s="93"/>
      <c r="IQ301" s="71"/>
      <c r="IR301" s="71"/>
      <c r="IS301" s="71"/>
      <c r="IT301" s="71"/>
      <c r="IU301" s="93"/>
      <c r="IV301" s="71"/>
    </row>
    <row r="302" spans="2:256">
      <c r="B302" s="71"/>
      <c r="C302" s="94"/>
      <c r="D302" s="71"/>
      <c r="E302" s="71"/>
      <c r="F302" s="93"/>
      <c r="G302" s="71"/>
      <c r="H302" s="71"/>
      <c r="I302" s="71"/>
      <c r="J302" s="71"/>
      <c r="K302" s="71"/>
      <c r="L302" s="105"/>
      <c r="M302" s="71"/>
      <c r="N302" s="71"/>
      <c r="P302" s="71"/>
      <c r="Q302" s="71"/>
      <c r="R302" s="71"/>
      <c r="S302" s="71"/>
      <c r="T302" s="93"/>
      <c r="U302" s="71"/>
      <c r="V302" s="71"/>
      <c r="W302" s="71"/>
      <c r="X302" s="71"/>
      <c r="Y302" s="93"/>
      <c r="Z302" s="71"/>
      <c r="AA302" s="71"/>
      <c r="AB302" s="71"/>
      <c r="AC302" s="71"/>
      <c r="AD302" s="93"/>
      <c r="AE302" s="71"/>
      <c r="AF302" s="71"/>
      <c r="AG302" s="71"/>
      <c r="AH302" s="71"/>
      <c r="AI302" s="93"/>
      <c r="AJ302" s="71"/>
      <c r="AK302" s="71"/>
      <c r="AL302" s="71"/>
      <c r="AM302" s="71"/>
      <c r="AN302" s="93"/>
      <c r="AO302" s="71"/>
      <c r="AP302" s="71"/>
      <c r="AQ302" s="71"/>
      <c r="AR302" s="71"/>
      <c r="AS302" s="93"/>
      <c r="AT302" s="71"/>
      <c r="AU302" s="71"/>
      <c r="AV302" s="71"/>
      <c r="AW302" s="71"/>
      <c r="AX302" s="93"/>
      <c r="AY302" s="71"/>
      <c r="AZ302" s="71"/>
      <c r="BA302" s="71"/>
      <c r="BB302" s="71"/>
      <c r="BC302" s="93"/>
      <c r="BD302" s="71"/>
      <c r="BE302" s="71"/>
      <c r="BF302" s="71"/>
      <c r="BG302" s="71"/>
      <c r="BH302" s="93"/>
      <c r="BI302" s="71"/>
      <c r="BJ302" s="71"/>
      <c r="BK302" s="71"/>
      <c r="BL302" s="71"/>
      <c r="BM302" s="93"/>
      <c r="BN302" s="71"/>
      <c r="BO302" s="71"/>
      <c r="BP302" s="71"/>
      <c r="BQ302" s="71"/>
      <c r="BR302" s="93"/>
      <c r="BS302" s="71"/>
      <c r="BT302" s="71"/>
      <c r="BU302" s="71"/>
      <c r="BV302" s="71"/>
      <c r="BW302" s="93"/>
      <c r="BX302" s="71"/>
      <c r="BY302" s="71"/>
      <c r="BZ302" s="71"/>
      <c r="CA302" s="71"/>
      <c r="CB302" s="93"/>
      <c r="CC302" s="71"/>
      <c r="CD302" s="71"/>
      <c r="CE302" s="71"/>
      <c r="CF302" s="71"/>
      <c r="CG302" s="93"/>
      <c r="CH302" s="71"/>
      <c r="CI302" s="71"/>
      <c r="CJ302" s="71"/>
      <c r="CK302" s="71"/>
      <c r="CL302" s="93"/>
      <c r="CM302" s="71"/>
      <c r="CN302" s="71"/>
      <c r="CO302" s="71"/>
      <c r="CP302" s="71"/>
      <c r="CQ302" s="93"/>
      <c r="CR302" s="71"/>
      <c r="CS302" s="71"/>
      <c r="CT302" s="71"/>
      <c r="CU302" s="71"/>
      <c r="CV302" s="93"/>
      <c r="CW302" s="71"/>
      <c r="CX302" s="71"/>
      <c r="CY302" s="71"/>
      <c r="CZ302" s="71"/>
      <c r="DA302" s="93"/>
      <c r="DB302" s="71"/>
      <c r="DC302" s="71"/>
      <c r="DD302" s="71"/>
      <c r="DE302" s="71"/>
      <c r="DF302" s="93"/>
      <c r="DG302" s="71"/>
      <c r="DH302" s="71"/>
      <c r="DI302" s="71"/>
      <c r="DJ302" s="71"/>
      <c r="DK302" s="93"/>
      <c r="DL302" s="71"/>
      <c r="DM302" s="71"/>
      <c r="DN302" s="71"/>
      <c r="DO302" s="71"/>
      <c r="DP302" s="93"/>
      <c r="DQ302" s="71"/>
      <c r="DR302" s="71"/>
      <c r="DS302" s="71"/>
      <c r="DT302" s="71"/>
      <c r="DU302" s="93"/>
      <c r="DV302" s="71"/>
      <c r="DW302" s="71"/>
      <c r="DX302" s="71"/>
      <c r="DY302" s="71"/>
      <c r="DZ302" s="93"/>
      <c r="EA302" s="71"/>
      <c r="EB302" s="71"/>
      <c r="EC302" s="71"/>
      <c r="ED302" s="71"/>
      <c r="EE302" s="93"/>
      <c r="EF302" s="71"/>
      <c r="EG302" s="71"/>
      <c r="EH302" s="71"/>
      <c r="EI302" s="71"/>
      <c r="EJ302" s="93"/>
      <c r="EK302" s="71"/>
      <c r="EL302" s="71"/>
      <c r="EM302" s="71"/>
      <c r="EN302" s="71"/>
      <c r="EO302" s="93"/>
      <c r="EP302" s="71"/>
      <c r="EQ302" s="71"/>
      <c r="ER302" s="71"/>
      <c r="ES302" s="71"/>
      <c r="ET302" s="93"/>
      <c r="EU302" s="71"/>
      <c r="EV302" s="71"/>
      <c r="EW302" s="71"/>
      <c r="EX302" s="71"/>
      <c r="EY302" s="93"/>
      <c r="EZ302" s="71"/>
      <c r="FA302" s="71"/>
      <c r="FB302" s="71"/>
      <c r="FC302" s="71"/>
      <c r="FD302" s="93"/>
      <c r="FE302" s="71"/>
      <c r="FF302" s="71"/>
      <c r="FG302" s="71"/>
      <c r="FH302" s="71"/>
      <c r="FI302" s="93"/>
      <c r="FJ302" s="71"/>
      <c r="FK302" s="71"/>
      <c r="FL302" s="71"/>
      <c r="FM302" s="71"/>
      <c r="FN302" s="93"/>
      <c r="FO302" s="71"/>
      <c r="FP302" s="71"/>
      <c r="FQ302" s="71"/>
      <c r="FR302" s="71"/>
      <c r="FS302" s="93"/>
      <c r="FT302" s="71"/>
      <c r="FU302" s="71"/>
      <c r="FV302" s="71"/>
      <c r="FW302" s="71"/>
      <c r="FX302" s="93"/>
      <c r="FY302" s="71"/>
      <c r="FZ302" s="71"/>
      <c r="GA302" s="71"/>
      <c r="GB302" s="71"/>
      <c r="GC302" s="93"/>
      <c r="GD302" s="71"/>
      <c r="GE302" s="71"/>
      <c r="GF302" s="71"/>
      <c r="GG302" s="71"/>
      <c r="GH302" s="93"/>
      <c r="GI302" s="71"/>
      <c r="GJ302" s="71"/>
      <c r="GK302" s="71"/>
      <c r="GL302" s="71"/>
      <c r="GM302" s="93"/>
      <c r="GN302" s="71"/>
      <c r="GO302" s="71"/>
      <c r="GP302" s="71"/>
      <c r="GQ302" s="71"/>
      <c r="GR302" s="93"/>
      <c r="GS302" s="71"/>
      <c r="GT302" s="71"/>
      <c r="GU302" s="71"/>
      <c r="GV302" s="71"/>
      <c r="GW302" s="93"/>
      <c r="GX302" s="71"/>
      <c r="GY302" s="71"/>
      <c r="GZ302" s="71"/>
      <c r="HA302" s="71"/>
      <c r="HB302" s="93"/>
      <c r="HC302" s="71"/>
      <c r="HD302" s="71"/>
      <c r="HE302" s="71"/>
      <c r="HF302" s="71"/>
      <c r="HG302" s="93"/>
      <c r="HH302" s="71"/>
      <c r="HI302" s="71"/>
      <c r="HJ302" s="71"/>
      <c r="HK302" s="71"/>
      <c r="HL302" s="93"/>
      <c r="HM302" s="71"/>
      <c r="HN302" s="71"/>
      <c r="HO302" s="71"/>
      <c r="HP302" s="71"/>
      <c r="HQ302" s="93"/>
      <c r="HR302" s="71"/>
      <c r="HS302" s="71"/>
      <c r="HT302" s="71"/>
      <c r="HU302" s="71"/>
      <c r="HV302" s="93"/>
      <c r="HW302" s="71"/>
      <c r="HX302" s="71"/>
      <c r="HY302" s="71"/>
      <c r="HZ302" s="71"/>
      <c r="IA302" s="93"/>
      <c r="IB302" s="71"/>
      <c r="IC302" s="71"/>
      <c r="ID302" s="71"/>
      <c r="IE302" s="71"/>
      <c r="IF302" s="93"/>
      <c r="IG302" s="71"/>
      <c r="IH302" s="71"/>
      <c r="II302" s="71"/>
      <c r="IJ302" s="71"/>
      <c r="IK302" s="93"/>
      <c r="IL302" s="71"/>
      <c r="IM302" s="71"/>
      <c r="IN302" s="71"/>
      <c r="IO302" s="71"/>
      <c r="IP302" s="93"/>
      <c r="IQ302" s="71"/>
      <c r="IR302" s="71"/>
      <c r="IS302" s="71"/>
      <c r="IT302" s="71"/>
      <c r="IU302" s="93"/>
      <c r="IV302" s="71"/>
    </row>
    <row r="303" spans="2:256">
      <c r="B303" s="71"/>
      <c r="C303" s="94"/>
      <c r="D303" s="71"/>
      <c r="E303" s="71"/>
      <c r="F303" s="93"/>
      <c r="G303" s="71"/>
      <c r="H303" s="71"/>
      <c r="I303" s="71"/>
      <c r="J303" s="71"/>
      <c r="K303" s="71"/>
      <c r="L303" s="105"/>
      <c r="M303" s="71"/>
      <c r="N303" s="71"/>
      <c r="P303" s="71"/>
      <c r="Q303" s="71"/>
      <c r="R303" s="71"/>
      <c r="S303" s="71"/>
      <c r="T303" s="93"/>
      <c r="U303" s="71"/>
      <c r="V303" s="71"/>
      <c r="W303" s="71"/>
      <c r="X303" s="71"/>
      <c r="Y303" s="93"/>
      <c r="Z303" s="71"/>
      <c r="AA303" s="71"/>
      <c r="AB303" s="71"/>
      <c r="AC303" s="71"/>
      <c r="AD303" s="93"/>
      <c r="AE303" s="71"/>
      <c r="AF303" s="71"/>
      <c r="AG303" s="71"/>
      <c r="AH303" s="71"/>
      <c r="AI303" s="93"/>
      <c r="AJ303" s="71"/>
      <c r="AK303" s="71"/>
      <c r="AL303" s="71"/>
      <c r="AM303" s="71"/>
      <c r="AN303" s="93"/>
      <c r="AO303" s="71"/>
      <c r="AP303" s="71"/>
      <c r="AQ303" s="71"/>
      <c r="AR303" s="71"/>
      <c r="AS303" s="93"/>
      <c r="AT303" s="71"/>
      <c r="AU303" s="71"/>
      <c r="AV303" s="71"/>
      <c r="AW303" s="71"/>
      <c r="AX303" s="93"/>
      <c r="AY303" s="71"/>
      <c r="AZ303" s="71"/>
      <c r="BA303" s="71"/>
      <c r="BB303" s="71"/>
      <c r="BC303" s="93"/>
      <c r="BD303" s="71"/>
      <c r="BE303" s="71"/>
      <c r="BF303" s="71"/>
      <c r="BG303" s="71"/>
      <c r="BH303" s="93"/>
      <c r="BI303" s="71"/>
      <c r="BJ303" s="71"/>
      <c r="BK303" s="71"/>
      <c r="BL303" s="71"/>
      <c r="BM303" s="93"/>
      <c r="BN303" s="71"/>
      <c r="BO303" s="71"/>
      <c r="BP303" s="71"/>
      <c r="BQ303" s="71"/>
      <c r="BR303" s="93"/>
      <c r="BS303" s="71"/>
      <c r="BT303" s="71"/>
      <c r="BU303" s="71"/>
      <c r="BV303" s="71"/>
      <c r="BW303" s="93"/>
      <c r="BX303" s="71"/>
      <c r="BY303" s="71"/>
      <c r="BZ303" s="71"/>
      <c r="CA303" s="71"/>
      <c r="CB303" s="93"/>
      <c r="CC303" s="71"/>
      <c r="CD303" s="71"/>
      <c r="CE303" s="71"/>
      <c r="CF303" s="71"/>
      <c r="CG303" s="93"/>
      <c r="CH303" s="71"/>
      <c r="CI303" s="71"/>
      <c r="CJ303" s="71"/>
      <c r="CK303" s="71"/>
      <c r="CL303" s="93"/>
      <c r="CM303" s="71"/>
      <c r="CN303" s="71"/>
      <c r="CO303" s="71"/>
      <c r="CP303" s="71"/>
      <c r="CQ303" s="93"/>
      <c r="CR303" s="71"/>
      <c r="CS303" s="71"/>
      <c r="CT303" s="71"/>
      <c r="CU303" s="71"/>
      <c r="CV303" s="93"/>
      <c r="CW303" s="71"/>
      <c r="CX303" s="71"/>
      <c r="CY303" s="71"/>
      <c r="CZ303" s="71"/>
      <c r="DA303" s="93"/>
      <c r="DB303" s="71"/>
      <c r="DC303" s="71"/>
      <c r="DD303" s="71"/>
      <c r="DE303" s="71"/>
      <c r="DF303" s="93"/>
      <c r="DG303" s="71"/>
      <c r="DH303" s="71"/>
      <c r="DI303" s="71"/>
      <c r="DJ303" s="71"/>
      <c r="DK303" s="93"/>
      <c r="DL303" s="71"/>
      <c r="DM303" s="71"/>
      <c r="DN303" s="71"/>
      <c r="DO303" s="71"/>
      <c r="DP303" s="93"/>
      <c r="DQ303" s="71"/>
      <c r="DR303" s="71"/>
      <c r="DS303" s="71"/>
      <c r="DT303" s="71"/>
      <c r="DU303" s="93"/>
      <c r="DV303" s="71"/>
      <c r="DW303" s="71"/>
      <c r="DX303" s="71"/>
      <c r="DY303" s="71"/>
      <c r="DZ303" s="93"/>
      <c r="EA303" s="71"/>
      <c r="EB303" s="71"/>
      <c r="EC303" s="71"/>
      <c r="ED303" s="71"/>
      <c r="EE303" s="93"/>
      <c r="EF303" s="71"/>
      <c r="EG303" s="71"/>
      <c r="EH303" s="71"/>
      <c r="EI303" s="71"/>
      <c r="EJ303" s="93"/>
      <c r="EK303" s="71"/>
      <c r="EL303" s="71"/>
      <c r="EM303" s="71"/>
      <c r="EN303" s="71"/>
      <c r="EO303" s="93"/>
      <c r="EP303" s="71"/>
      <c r="EQ303" s="71"/>
      <c r="ER303" s="71"/>
      <c r="ES303" s="71"/>
      <c r="ET303" s="93"/>
      <c r="EU303" s="71"/>
      <c r="EV303" s="71"/>
      <c r="EW303" s="71"/>
      <c r="EX303" s="71"/>
      <c r="EY303" s="93"/>
      <c r="EZ303" s="71"/>
      <c r="FA303" s="71"/>
      <c r="FB303" s="71"/>
      <c r="FC303" s="71"/>
      <c r="FD303" s="93"/>
      <c r="FE303" s="71"/>
      <c r="FF303" s="71"/>
      <c r="FG303" s="71"/>
      <c r="FH303" s="71"/>
      <c r="FI303" s="93"/>
      <c r="FJ303" s="71"/>
      <c r="FK303" s="71"/>
      <c r="FL303" s="71"/>
      <c r="FM303" s="71"/>
      <c r="FN303" s="93"/>
      <c r="FO303" s="71"/>
      <c r="FP303" s="71"/>
      <c r="FQ303" s="71"/>
      <c r="FR303" s="71"/>
      <c r="FS303" s="93"/>
      <c r="FT303" s="71"/>
      <c r="FU303" s="71"/>
      <c r="FV303" s="71"/>
      <c r="FW303" s="71"/>
      <c r="FX303" s="93"/>
      <c r="FY303" s="71"/>
      <c r="FZ303" s="71"/>
      <c r="GA303" s="71"/>
      <c r="GB303" s="71"/>
      <c r="GC303" s="93"/>
      <c r="GD303" s="71"/>
      <c r="GE303" s="71"/>
      <c r="GF303" s="71"/>
      <c r="GG303" s="71"/>
      <c r="GH303" s="93"/>
      <c r="GI303" s="71"/>
      <c r="GJ303" s="71"/>
      <c r="GK303" s="71"/>
      <c r="GL303" s="71"/>
      <c r="GM303" s="93"/>
      <c r="GN303" s="71"/>
      <c r="GO303" s="71"/>
      <c r="GP303" s="71"/>
      <c r="GQ303" s="71"/>
      <c r="GR303" s="93"/>
      <c r="GS303" s="71"/>
      <c r="GT303" s="71"/>
      <c r="GU303" s="71"/>
      <c r="GV303" s="71"/>
      <c r="GW303" s="93"/>
      <c r="GX303" s="71"/>
      <c r="GY303" s="71"/>
      <c r="GZ303" s="71"/>
      <c r="HA303" s="71"/>
      <c r="HB303" s="93"/>
      <c r="HC303" s="71"/>
      <c r="HD303" s="71"/>
      <c r="HE303" s="71"/>
      <c r="HF303" s="71"/>
      <c r="HG303" s="93"/>
      <c r="HH303" s="71"/>
      <c r="HI303" s="71"/>
      <c r="HJ303" s="71"/>
      <c r="HK303" s="71"/>
      <c r="HL303" s="93"/>
      <c r="HM303" s="71"/>
      <c r="HN303" s="71"/>
      <c r="HO303" s="71"/>
      <c r="HP303" s="71"/>
      <c r="HQ303" s="93"/>
      <c r="HR303" s="71"/>
      <c r="HS303" s="71"/>
      <c r="HT303" s="71"/>
      <c r="HU303" s="71"/>
      <c r="HV303" s="93"/>
      <c r="HW303" s="71"/>
      <c r="HX303" s="71"/>
      <c r="HY303" s="71"/>
      <c r="HZ303" s="71"/>
      <c r="IA303" s="93"/>
      <c r="IB303" s="71"/>
      <c r="IC303" s="71"/>
      <c r="ID303" s="71"/>
      <c r="IE303" s="71"/>
      <c r="IF303" s="93"/>
      <c r="IG303" s="71"/>
      <c r="IH303" s="71"/>
      <c r="II303" s="71"/>
      <c r="IJ303" s="71"/>
      <c r="IK303" s="93"/>
      <c r="IL303" s="71"/>
      <c r="IM303" s="71"/>
      <c r="IN303" s="71"/>
      <c r="IO303" s="71"/>
      <c r="IP303" s="93"/>
      <c r="IQ303" s="71"/>
      <c r="IR303" s="71"/>
      <c r="IS303" s="71"/>
      <c r="IT303" s="71"/>
      <c r="IU303" s="93"/>
      <c r="IV303" s="71"/>
    </row>
    <row r="304" spans="2:256">
      <c r="B304" s="71"/>
      <c r="C304" s="94"/>
      <c r="D304" s="71"/>
      <c r="E304" s="71"/>
      <c r="F304" s="93"/>
      <c r="G304" s="71"/>
      <c r="H304" s="71"/>
      <c r="I304" s="71"/>
      <c r="J304" s="71"/>
      <c r="K304" s="71"/>
      <c r="L304" s="105"/>
      <c r="M304" s="71"/>
      <c r="N304" s="71"/>
      <c r="P304" s="71"/>
      <c r="Q304" s="71"/>
      <c r="R304" s="71"/>
      <c r="S304" s="71"/>
      <c r="T304" s="93"/>
      <c r="U304" s="71"/>
      <c r="V304" s="71"/>
      <c r="W304" s="71"/>
      <c r="X304" s="71"/>
      <c r="Y304" s="93"/>
      <c r="Z304" s="71"/>
      <c r="AA304" s="71"/>
      <c r="AB304" s="71"/>
      <c r="AC304" s="71"/>
      <c r="AD304" s="93"/>
      <c r="AE304" s="71"/>
      <c r="AF304" s="71"/>
      <c r="AG304" s="71"/>
      <c r="AH304" s="71"/>
      <c r="AI304" s="93"/>
      <c r="AJ304" s="71"/>
      <c r="AK304" s="71"/>
      <c r="AL304" s="71"/>
      <c r="AM304" s="71"/>
      <c r="AN304" s="93"/>
      <c r="AO304" s="71"/>
      <c r="AP304" s="71"/>
      <c r="AQ304" s="71"/>
      <c r="AR304" s="71"/>
      <c r="AS304" s="93"/>
      <c r="AT304" s="71"/>
      <c r="AU304" s="71"/>
      <c r="AV304" s="71"/>
      <c r="AW304" s="71"/>
      <c r="AX304" s="93"/>
      <c r="AY304" s="71"/>
      <c r="AZ304" s="71"/>
      <c r="BA304" s="71"/>
      <c r="BB304" s="71"/>
      <c r="BC304" s="93"/>
      <c r="BD304" s="71"/>
      <c r="BE304" s="71"/>
      <c r="BF304" s="71"/>
      <c r="BG304" s="71"/>
      <c r="BH304" s="93"/>
      <c r="BI304" s="71"/>
      <c r="BJ304" s="71"/>
      <c r="BK304" s="71"/>
      <c r="BL304" s="71"/>
      <c r="BM304" s="93"/>
      <c r="BN304" s="71"/>
      <c r="BO304" s="71"/>
      <c r="BP304" s="71"/>
      <c r="BQ304" s="71"/>
      <c r="BR304" s="93"/>
      <c r="BS304" s="71"/>
      <c r="BT304" s="71"/>
      <c r="BU304" s="71"/>
      <c r="BV304" s="71"/>
      <c r="BW304" s="93"/>
      <c r="BX304" s="71"/>
      <c r="BY304" s="71"/>
      <c r="BZ304" s="71"/>
      <c r="CA304" s="71"/>
      <c r="CB304" s="93"/>
      <c r="CC304" s="71"/>
      <c r="CD304" s="71"/>
      <c r="CE304" s="71"/>
      <c r="CF304" s="71"/>
      <c r="CG304" s="93"/>
      <c r="CH304" s="71"/>
      <c r="CI304" s="71"/>
      <c r="CJ304" s="71"/>
      <c r="CK304" s="71"/>
      <c r="CL304" s="93"/>
      <c r="CM304" s="71"/>
      <c r="CN304" s="71"/>
      <c r="CO304" s="71"/>
      <c r="CP304" s="71"/>
      <c r="CQ304" s="93"/>
      <c r="CR304" s="71"/>
      <c r="CS304" s="71"/>
      <c r="CT304" s="71"/>
      <c r="CU304" s="71"/>
      <c r="CV304" s="93"/>
      <c r="CW304" s="71"/>
      <c r="CX304" s="71"/>
      <c r="CY304" s="71"/>
      <c r="CZ304" s="71"/>
      <c r="DA304" s="93"/>
      <c r="DB304" s="71"/>
      <c r="DC304" s="71"/>
      <c r="DD304" s="71"/>
      <c r="DE304" s="71"/>
      <c r="DF304" s="93"/>
      <c r="DG304" s="71"/>
      <c r="DH304" s="71"/>
      <c r="DI304" s="71"/>
      <c r="DJ304" s="71"/>
      <c r="DK304" s="93"/>
      <c r="DL304" s="71"/>
      <c r="DM304" s="71"/>
      <c r="DN304" s="71"/>
      <c r="DO304" s="71"/>
      <c r="DP304" s="93"/>
      <c r="DQ304" s="71"/>
      <c r="DR304" s="71"/>
      <c r="DS304" s="71"/>
      <c r="DT304" s="71"/>
      <c r="DU304" s="93"/>
      <c r="DV304" s="71"/>
      <c r="DW304" s="71"/>
      <c r="DX304" s="71"/>
      <c r="DY304" s="71"/>
      <c r="DZ304" s="93"/>
      <c r="EA304" s="71"/>
      <c r="EB304" s="71"/>
      <c r="EC304" s="71"/>
      <c r="ED304" s="71"/>
      <c r="EE304" s="93"/>
      <c r="EF304" s="71"/>
      <c r="EG304" s="71"/>
      <c r="EH304" s="71"/>
      <c r="EI304" s="71"/>
      <c r="EJ304" s="93"/>
      <c r="EK304" s="71"/>
      <c r="EL304" s="71"/>
      <c r="EM304" s="71"/>
      <c r="EN304" s="71"/>
      <c r="EO304" s="93"/>
      <c r="EP304" s="71"/>
      <c r="EQ304" s="71"/>
      <c r="ER304" s="71"/>
      <c r="ES304" s="71"/>
      <c r="ET304" s="93"/>
      <c r="EU304" s="71"/>
      <c r="EV304" s="71"/>
      <c r="EW304" s="71"/>
      <c r="EX304" s="71"/>
      <c r="EY304" s="93"/>
      <c r="EZ304" s="71"/>
      <c r="FA304" s="71"/>
      <c r="FB304" s="71"/>
      <c r="FC304" s="71"/>
      <c r="FD304" s="93"/>
      <c r="FE304" s="71"/>
      <c r="FF304" s="71"/>
      <c r="FG304" s="71"/>
      <c r="FH304" s="71"/>
      <c r="FI304" s="93"/>
      <c r="FJ304" s="71"/>
      <c r="FK304" s="71"/>
      <c r="FL304" s="71"/>
      <c r="FM304" s="71"/>
      <c r="FN304" s="93"/>
      <c r="FO304" s="71"/>
      <c r="FP304" s="71"/>
      <c r="FQ304" s="71"/>
      <c r="FR304" s="71"/>
      <c r="FS304" s="93"/>
      <c r="FT304" s="71"/>
      <c r="FU304" s="71"/>
      <c r="FV304" s="71"/>
      <c r="FW304" s="71"/>
      <c r="FX304" s="93"/>
      <c r="FY304" s="71"/>
      <c r="FZ304" s="71"/>
      <c r="GA304" s="71"/>
      <c r="GB304" s="71"/>
      <c r="GC304" s="93"/>
      <c r="GD304" s="71"/>
      <c r="GE304" s="71"/>
      <c r="GF304" s="71"/>
      <c r="GG304" s="71"/>
      <c r="GH304" s="93"/>
      <c r="GI304" s="71"/>
      <c r="GJ304" s="71"/>
      <c r="GK304" s="71"/>
      <c r="GL304" s="71"/>
      <c r="GM304" s="93"/>
      <c r="GN304" s="71"/>
      <c r="GO304" s="71"/>
      <c r="GP304" s="71"/>
      <c r="GQ304" s="71"/>
      <c r="GR304" s="93"/>
      <c r="GS304" s="71"/>
      <c r="GT304" s="71"/>
      <c r="GU304" s="71"/>
      <c r="GV304" s="71"/>
      <c r="GW304" s="93"/>
      <c r="GX304" s="71"/>
      <c r="GY304" s="71"/>
      <c r="GZ304" s="71"/>
      <c r="HA304" s="71"/>
      <c r="HB304" s="93"/>
      <c r="HC304" s="71"/>
      <c r="HD304" s="71"/>
      <c r="HE304" s="71"/>
      <c r="HF304" s="71"/>
      <c r="HG304" s="93"/>
      <c r="HH304" s="71"/>
      <c r="HI304" s="71"/>
      <c r="HJ304" s="71"/>
      <c r="HK304" s="71"/>
      <c r="HL304" s="93"/>
      <c r="HM304" s="71"/>
      <c r="HN304" s="71"/>
      <c r="HO304" s="71"/>
      <c r="HP304" s="71"/>
      <c r="HQ304" s="93"/>
      <c r="HR304" s="71"/>
      <c r="HS304" s="71"/>
      <c r="HT304" s="71"/>
      <c r="HU304" s="71"/>
      <c r="HV304" s="93"/>
      <c r="HW304" s="71"/>
      <c r="HX304" s="71"/>
      <c r="HY304" s="71"/>
      <c r="HZ304" s="71"/>
      <c r="IA304" s="93"/>
      <c r="IB304" s="71"/>
      <c r="IC304" s="71"/>
      <c r="ID304" s="71"/>
      <c r="IE304" s="71"/>
      <c r="IF304" s="93"/>
      <c r="IG304" s="71"/>
      <c r="IH304" s="71"/>
      <c r="II304" s="71"/>
      <c r="IJ304" s="71"/>
      <c r="IK304" s="93"/>
      <c r="IL304" s="71"/>
      <c r="IM304" s="71"/>
      <c r="IN304" s="71"/>
      <c r="IO304" s="71"/>
      <c r="IP304" s="93"/>
      <c r="IQ304" s="71"/>
      <c r="IR304" s="71"/>
      <c r="IS304" s="71"/>
      <c r="IT304" s="71"/>
      <c r="IU304" s="93"/>
      <c r="IV304" s="71"/>
    </row>
    <row r="305" spans="2:256">
      <c r="B305" s="71"/>
      <c r="C305" s="94"/>
      <c r="D305" s="71"/>
      <c r="E305" s="71"/>
      <c r="F305" s="93"/>
      <c r="G305" s="71"/>
      <c r="H305" s="71"/>
      <c r="I305" s="71"/>
      <c r="J305" s="71"/>
      <c r="K305" s="71"/>
      <c r="L305" s="105"/>
      <c r="M305" s="71"/>
      <c r="N305" s="71"/>
      <c r="P305" s="71"/>
      <c r="Q305" s="71"/>
      <c r="R305" s="71"/>
      <c r="S305" s="71"/>
      <c r="T305" s="93"/>
      <c r="U305" s="71"/>
      <c r="V305" s="71"/>
      <c r="W305" s="71"/>
      <c r="X305" s="71"/>
      <c r="Y305" s="93"/>
      <c r="Z305" s="71"/>
      <c r="AA305" s="71"/>
      <c r="AB305" s="71"/>
      <c r="AC305" s="71"/>
      <c r="AD305" s="93"/>
      <c r="AE305" s="71"/>
      <c r="AF305" s="71"/>
      <c r="AG305" s="71"/>
      <c r="AH305" s="71"/>
      <c r="AI305" s="93"/>
      <c r="AJ305" s="71"/>
      <c r="AK305" s="71"/>
      <c r="AL305" s="71"/>
      <c r="AM305" s="71"/>
      <c r="AN305" s="93"/>
      <c r="AO305" s="71"/>
      <c r="AP305" s="71"/>
      <c r="AQ305" s="71"/>
      <c r="AR305" s="71"/>
      <c r="AS305" s="93"/>
      <c r="AT305" s="71"/>
      <c r="AU305" s="71"/>
      <c r="AV305" s="71"/>
      <c r="AW305" s="71"/>
      <c r="AX305" s="93"/>
      <c r="AY305" s="71"/>
      <c r="AZ305" s="71"/>
      <c r="BA305" s="71"/>
      <c r="BB305" s="71"/>
      <c r="BC305" s="93"/>
      <c r="BD305" s="71"/>
      <c r="BE305" s="71"/>
      <c r="BF305" s="71"/>
      <c r="BG305" s="71"/>
      <c r="BH305" s="93"/>
      <c r="BI305" s="71"/>
      <c r="BJ305" s="71"/>
      <c r="BK305" s="71"/>
      <c r="BL305" s="71"/>
      <c r="BM305" s="93"/>
      <c r="BN305" s="71"/>
      <c r="BO305" s="71"/>
      <c r="BP305" s="71"/>
      <c r="BQ305" s="71"/>
      <c r="BR305" s="93"/>
      <c r="BS305" s="71"/>
      <c r="BT305" s="71"/>
      <c r="BU305" s="71"/>
      <c r="BV305" s="71"/>
      <c r="BW305" s="93"/>
      <c r="BX305" s="71"/>
      <c r="BY305" s="71"/>
      <c r="BZ305" s="71"/>
      <c r="CA305" s="71"/>
      <c r="CB305" s="93"/>
      <c r="CC305" s="71"/>
      <c r="CD305" s="71"/>
      <c r="CE305" s="71"/>
      <c r="CF305" s="71"/>
      <c r="CG305" s="93"/>
      <c r="CH305" s="71"/>
      <c r="CI305" s="71"/>
      <c r="CJ305" s="71"/>
      <c r="CK305" s="71"/>
      <c r="CL305" s="93"/>
      <c r="CM305" s="71"/>
      <c r="CN305" s="71"/>
      <c r="CO305" s="71"/>
      <c r="CP305" s="71"/>
      <c r="CQ305" s="93"/>
      <c r="CR305" s="71"/>
      <c r="CS305" s="71"/>
      <c r="CT305" s="71"/>
      <c r="CU305" s="71"/>
      <c r="CV305" s="93"/>
      <c r="CW305" s="71"/>
      <c r="CX305" s="71"/>
      <c r="CY305" s="71"/>
      <c r="CZ305" s="71"/>
      <c r="DA305" s="93"/>
      <c r="DB305" s="71"/>
      <c r="DC305" s="71"/>
      <c r="DD305" s="71"/>
      <c r="DE305" s="71"/>
      <c r="DF305" s="93"/>
      <c r="DG305" s="71"/>
      <c r="DH305" s="71"/>
      <c r="DI305" s="71"/>
      <c r="DJ305" s="71"/>
      <c r="DK305" s="93"/>
      <c r="DL305" s="71"/>
      <c r="DM305" s="71"/>
      <c r="DN305" s="71"/>
      <c r="DO305" s="71"/>
      <c r="DP305" s="93"/>
      <c r="DQ305" s="71"/>
      <c r="DR305" s="71"/>
      <c r="DS305" s="71"/>
      <c r="DT305" s="71"/>
      <c r="DU305" s="93"/>
      <c r="DV305" s="71"/>
      <c r="DW305" s="71"/>
      <c r="DX305" s="71"/>
      <c r="DY305" s="71"/>
      <c r="DZ305" s="93"/>
      <c r="EA305" s="71"/>
      <c r="EB305" s="71"/>
      <c r="EC305" s="71"/>
      <c r="ED305" s="71"/>
      <c r="EE305" s="93"/>
      <c r="EF305" s="71"/>
      <c r="EG305" s="71"/>
      <c r="EH305" s="71"/>
      <c r="EI305" s="71"/>
      <c r="EJ305" s="93"/>
      <c r="EK305" s="71"/>
      <c r="EL305" s="71"/>
      <c r="EM305" s="71"/>
      <c r="EN305" s="71"/>
      <c r="EO305" s="93"/>
      <c r="EP305" s="71"/>
      <c r="EQ305" s="71"/>
      <c r="ER305" s="71"/>
      <c r="ES305" s="71"/>
      <c r="ET305" s="93"/>
      <c r="EU305" s="71"/>
      <c r="EV305" s="71"/>
      <c r="EW305" s="71"/>
      <c r="EX305" s="71"/>
      <c r="EY305" s="93"/>
      <c r="EZ305" s="71"/>
      <c r="FA305" s="71"/>
      <c r="FB305" s="71"/>
      <c r="FC305" s="71"/>
      <c r="FD305" s="93"/>
      <c r="FE305" s="71"/>
      <c r="FF305" s="71"/>
      <c r="FG305" s="71"/>
      <c r="FH305" s="71"/>
      <c r="FI305" s="93"/>
      <c r="FJ305" s="71"/>
      <c r="FK305" s="71"/>
      <c r="FL305" s="71"/>
      <c r="FM305" s="71"/>
      <c r="FN305" s="93"/>
      <c r="FO305" s="71"/>
      <c r="FP305" s="71"/>
      <c r="FQ305" s="71"/>
      <c r="FR305" s="71"/>
      <c r="FS305" s="93"/>
      <c r="FT305" s="71"/>
      <c r="FU305" s="71"/>
      <c r="FV305" s="71"/>
      <c r="FW305" s="71"/>
      <c r="FX305" s="93"/>
      <c r="FY305" s="71"/>
      <c r="FZ305" s="71"/>
      <c r="GA305" s="71"/>
      <c r="GB305" s="71"/>
      <c r="GC305" s="93"/>
      <c r="GD305" s="71"/>
      <c r="GE305" s="71"/>
      <c r="GF305" s="71"/>
      <c r="GG305" s="71"/>
      <c r="GH305" s="93"/>
      <c r="GI305" s="71"/>
      <c r="GJ305" s="71"/>
      <c r="GK305" s="71"/>
      <c r="GL305" s="71"/>
      <c r="GM305" s="93"/>
      <c r="GN305" s="71"/>
      <c r="GO305" s="71"/>
      <c r="GP305" s="71"/>
      <c r="GQ305" s="71"/>
      <c r="GR305" s="93"/>
      <c r="GS305" s="71"/>
      <c r="GT305" s="71"/>
      <c r="GU305" s="71"/>
      <c r="GV305" s="71"/>
      <c r="GW305" s="93"/>
      <c r="GX305" s="71"/>
      <c r="GY305" s="71"/>
      <c r="GZ305" s="71"/>
      <c r="HA305" s="71"/>
      <c r="HB305" s="93"/>
      <c r="HC305" s="71"/>
      <c r="HD305" s="71"/>
      <c r="HE305" s="71"/>
      <c r="HF305" s="71"/>
      <c r="HG305" s="93"/>
      <c r="HH305" s="71"/>
      <c r="HI305" s="71"/>
      <c r="HJ305" s="71"/>
      <c r="HK305" s="71"/>
      <c r="HL305" s="93"/>
      <c r="HM305" s="71"/>
      <c r="HN305" s="71"/>
      <c r="HO305" s="71"/>
      <c r="HP305" s="71"/>
      <c r="HQ305" s="93"/>
      <c r="HR305" s="71"/>
      <c r="HS305" s="71"/>
      <c r="HT305" s="71"/>
      <c r="HU305" s="71"/>
      <c r="HV305" s="93"/>
      <c r="HW305" s="71"/>
      <c r="HX305" s="71"/>
      <c r="HY305" s="71"/>
      <c r="HZ305" s="71"/>
      <c r="IA305" s="93"/>
      <c r="IB305" s="71"/>
      <c r="IC305" s="71"/>
      <c r="ID305" s="71"/>
      <c r="IE305" s="71"/>
      <c r="IF305" s="93"/>
      <c r="IG305" s="71"/>
      <c r="IH305" s="71"/>
      <c r="II305" s="71"/>
      <c r="IJ305" s="71"/>
      <c r="IK305" s="93"/>
      <c r="IL305" s="71"/>
      <c r="IM305" s="71"/>
      <c r="IN305" s="71"/>
      <c r="IO305" s="71"/>
      <c r="IP305" s="93"/>
      <c r="IQ305" s="71"/>
      <c r="IR305" s="71"/>
      <c r="IS305" s="71"/>
      <c r="IT305" s="71"/>
      <c r="IU305" s="93"/>
      <c r="IV305" s="71"/>
    </row>
    <row r="306" spans="2:256">
      <c r="B306" s="71"/>
      <c r="C306" s="94"/>
      <c r="D306" s="71"/>
      <c r="E306" s="71"/>
      <c r="F306" s="93"/>
      <c r="G306" s="71"/>
      <c r="H306" s="71"/>
      <c r="I306" s="71"/>
      <c r="J306" s="71"/>
      <c r="K306" s="71"/>
      <c r="L306" s="105"/>
      <c r="M306" s="71"/>
      <c r="N306" s="71"/>
      <c r="P306" s="71"/>
      <c r="Q306" s="71"/>
      <c r="R306" s="71"/>
      <c r="S306" s="71"/>
      <c r="T306" s="93"/>
      <c r="U306" s="71"/>
      <c r="V306" s="71"/>
      <c r="W306" s="71"/>
      <c r="X306" s="71"/>
      <c r="Y306" s="93"/>
      <c r="Z306" s="71"/>
      <c r="AA306" s="71"/>
      <c r="AB306" s="71"/>
      <c r="AC306" s="71"/>
      <c r="AD306" s="93"/>
      <c r="AE306" s="71"/>
      <c r="AF306" s="71"/>
      <c r="AG306" s="71"/>
      <c r="AH306" s="71"/>
      <c r="AI306" s="93"/>
      <c r="AJ306" s="71"/>
      <c r="AK306" s="71"/>
      <c r="AL306" s="71"/>
      <c r="AM306" s="71"/>
      <c r="AN306" s="93"/>
      <c r="AO306" s="71"/>
      <c r="AP306" s="71"/>
      <c r="AQ306" s="71"/>
      <c r="AR306" s="71"/>
      <c r="AS306" s="93"/>
      <c r="AT306" s="71"/>
      <c r="AU306" s="71"/>
      <c r="AV306" s="71"/>
      <c r="AW306" s="71"/>
      <c r="AX306" s="93"/>
      <c r="AY306" s="71"/>
      <c r="AZ306" s="71"/>
      <c r="BA306" s="71"/>
      <c r="BB306" s="71"/>
      <c r="BC306" s="93"/>
      <c r="BD306" s="71"/>
      <c r="BE306" s="71"/>
      <c r="BF306" s="71"/>
      <c r="BG306" s="71"/>
      <c r="BH306" s="93"/>
      <c r="BI306" s="71"/>
      <c r="BJ306" s="71"/>
      <c r="BK306" s="71"/>
      <c r="BL306" s="71"/>
      <c r="BM306" s="93"/>
      <c r="BN306" s="71"/>
      <c r="BO306" s="71"/>
      <c r="BP306" s="71"/>
      <c r="BQ306" s="71"/>
      <c r="BR306" s="93"/>
      <c r="BS306" s="71"/>
      <c r="BT306" s="71"/>
      <c r="BU306" s="71"/>
      <c r="BV306" s="71"/>
      <c r="BW306" s="93"/>
      <c r="BX306" s="71"/>
      <c r="BY306" s="71"/>
      <c r="BZ306" s="71"/>
      <c r="CA306" s="71"/>
      <c r="CB306" s="93"/>
      <c r="CC306" s="71"/>
      <c r="CD306" s="71"/>
      <c r="CE306" s="71"/>
      <c r="CF306" s="71"/>
      <c r="CG306" s="93"/>
      <c r="CH306" s="71"/>
      <c r="CI306" s="71"/>
      <c r="CJ306" s="71"/>
      <c r="CK306" s="71"/>
      <c r="CL306" s="93"/>
      <c r="CM306" s="71"/>
      <c r="CN306" s="71"/>
      <c r="CO306" s="71"/>
      <c r="CP306" s="71"/>
      <c r="CQ306" s="93"/>
      <c r="CR306" s="71"/>
      <c r="CS306" s="71"/>
      <c r="CT306" s="71"/>
      <c r="CU306" s="71"/>
      <c r="CV306" s="93"/>
      <c r="CW306" s="71"/>
      <c r="CX306" s="71"/>
      <c r="CY306" s="71"/>
      <c r="CZ306" s="71"/>
      <c r="DA306" s="93"/>
      <c r="DB306" s="71"/>
      <c r="DC306" s="71"/>
      <c r="DD306" s="71"/>
      <c r="DE306" s="71"/>
      <c r="DF306" s="93"/>
      <c r="DG306" s="71"/>
      <c r="DH306" s="71"/>
      <c r="DI306" s="71"/>
      <c r="DJ306" s="71"/>
      <c r="DK306" s="93"/>
      <c r="DL306" s="71"/>
      <c r="DM306" s="71"/>
      <c r="DN306" s="71"/>
      <c r="DO306" s="71"/>
      <c r="DP306" s="93"/>
      <c r="DQ306" s="71"/>
      <c r="DR306" s="71"/>
      <c r="DS306" s="71"/>
      <c r="DT306" s="71"/>
      <c r="DU306" s="93"/>
      <c r="DV306" s="71"/>
      <c r="DW306" s="71"/>
      <c r="DX306" s="71"/>
      <c r="DY306" s="71"/>
      <c r="DZ306" s="93"/>
      <c r="EA306" s="71"/>
      <c r="EB306" s="71"/>
      <c r="EC306" s="71"/>
      <c r="ED306" s="71"/>
      <c r="EE306" s="93"/>
      <c r="EF306" s="71"/>
      <c r="EG306" s="71"/>
      <c r="EH306" s="71"/>
      <c r="EI306" s="71"/>
      <c r="EJ306" s="93"/>
      <c r="EK306" s="71"/>
      <c r="EL306" s="71"/>
      <c r="EM306" s="71"/>
      <c r="EN306" s="71"/>
      <c r="EO306" s="93"/>
      <c r="EP306" s="71"/>
      <c r="EQ306" s="71"/>
      <c r="ER306" s="71"/>
      <c r="ES306" s="71"/>
      <c r="ET306" s="93"/>
      <c r="EU306" s="71"/>
      <c r="EV306" s="71"/>
      <c r="EW306" s="71"/>
      <c r="EX306" s="71"/>
      <c r="EY306" s="93"/>
      <c r="EZ306" s="71"/>
      <c r="FA306" s="71"/>
      <c r="FB306" s="71"/>
      <c r="FC306" s="71"/>
      <c r="FD306" s="93"/>
      <c r="FE306" s="71"/>
      <c r="FF306" s="71"/>
      <c r="FG306" s="71"/>
      <c r="FH306" s="71"/>
      <c r="FI306" s="93"/>
      <c r="FJ306" s="71"/>
      <c r="FK306" s="71"/>
      <c r="FL306" s="71"/>
      <c r="FM306" s="71"/>
      <c r="FN306" s="93"/>
      <c r="FO306" s="71"/>
      <c r="FP306" s="71"/>
      <c r="FQ306" s="71"/>
      <c r="FR306" s="71"/>
      <c r="FS306" s="93"/>
      <c r="FT306" s="71"/>
      <c r="FU306" s="71"/>
      <c r="FV306" s="71"/>
      <c r="FW306" s="71"/>
      <c r="FX306" s="93"/>
      <c r="FY306" s="71"/>
      <c r="FZ306" s="71"/>
      <c r="GA306" s="71"/>
      <c r="GB306" s="71"/>
      <c r="GC306" s="93"/>
      <c r="GD306" s="71"/>
      <c r="GE306" s="71"/>
      <c r="GF306" s="71"/>
      <c r="GG306" s="71"/>
      <c r="GH306" s="93"/>
      <c r="GI306" s="71"/>
      <c r="GJ306" s="71"/>
      <c r="GK306" s="71"/>
      <c r="GL306" s="71"/>
      <c r="GM306" s="93"/>
      <c r="GN306" s="71"/>
      <c r="GO306" s="71"/>
      <c r="GP306" s="71"/>
      <c r="GQ306" s="71"/>
      <c r="GR306" s="93"/>
      <c r="GS306" s="71"/>
      <c r="GT306" s="71"/>
      <c r="GU306" s="71"/>
      <c r="GV306" s="71"/>
      <c r="GW306" s="93"/>
      <c r="GX306" s="71"/>
      <c r="GY306" s="71"/>
      <c r="GZ306" s="71"/>
      <c r="HA306" s="71"/>
      <c r="HB306" s="93"/>
      <c r="HC306" s="71"/>
      <c r="HD306" s="71"/>
      <c r="HE306" s="71"/>
      <c r="HF306" s="71"/>
      <c r="HG306" s="93"/>
      <c r="HH306" s="71"/>
      <c r="HI306" s="71"/>
      <c r="HJ306" s="71"/>
      <c r="HK306" s="71"/>
      <c r="HL306" s="93"/>
      <c r="HM306" s="71"/>
      <c r="HN306" s="71"/>
      <c r="HO306" s="71"/>
      <c r="HP306" s="71"/>
      <c r="HQ306" s="93"/>
      <c r="HR306" s="71"/>
      <c r="HS306" s="71"/>
      <c r="HT306" s="71"/>
      <c r="HU306" s="71"/>
      <c r="HV306" s="93"/>
      <c r="HW306" s="71"/>
      <c r="HX306" s="71"/>
      <c r="HY306" s="71"/>
      <c r="HZ306" s="71"/>
      <c r="IA306" s="93"/>
      <c r="IB306" s="71"/>
      <c r="IC306" s="71"/>
      <c r="ID306" s="71"/>
      <c r="IE306" s="71"/>
      <c r="IF306" s="93"/>
      <c r="IG306" s="71"/>
      <c r="IH306" s="71"/>
      <c r="II306" s="71"/>
      <c r="IJ306" s="71"/>
      <c r="IK306" s="93"/>
      <c r="IL306" s="71"/>
      <c r="IM306" s="71"/>
      <c r="IN306" s="71"/>
      <c r="IO306" s="71"/>
      <c r="IP306" s="93"/>
      <c r="IQ306" s="71"/>
      <c r="IR306" s="71"/>
      <c r="IS306" s="71"/>
      <c r="IT306" s="71"/>
      <c r="IU306" s="93"/>
      <c r="IV306" s="71"/>
    </row>
    <row r="307" spans="2:256">
      <c r="B307" s="71"/>
      <c r="C307" s="94"/>
      <c r="D307" s="71"/>
      <c r="E307" s="71"/>
      <c r="F307" s="93"/>
      <c r="G307" s="71"/>
      <c r="H307" s="71"/>
      <c r="I307" s="71"/>
      <c r="J307" s="71"/>
      <c r="K307" s="71"/>
      <c r="L307" s="105"/>
      <c r="M307" s="71"/>
      <c r="N307" s="71"/>
      <c r="P307" s="71"/>
      <c r="Q307" s="71"/>
      <c r="R307" s="71"/>
      <c r="S307" s="71"/>
      <c r="T307" s="93"/>
      <c r="U307" s="71"/>
      <c r="V307" s="71"/>
      <c r="W307" s="71"/>
      <c r="X307" s="71"/>
      <c r="Y307" s="93"/>
      <c r="Z307" s="71"/>
      <c r="AA307" s="71"/>
      <c r="AB307" s="71"/>
      <c r="AC307" s="71"/>
      <c r="AD307" s="93"/>
      <c r="AE307" s="71"/>
      <c r="AF307" s="71"/>
      <c r="AG307" s="71"/>
      <c r="AH307" s="71"/>
      <c r="AI307" s="93"/>
      <c r="AJ307" s="71"/>
      <c r="AK307" s="71"/>
      <c r="AL307" s="71"/>
      <c r="AM307" s="71"/>
      <c r="AN307" s="93"/>
      <c r="AO307" s="71"/>
      <c r="AP307" s="71"/>
      <c r="AQ307" s="71"/>
      <c r="AR307" s="71"/>
      <c r="AS307" s="93"/>
      <c r="AT307" s="71"/>
      <c r="AU307" s="71"/>
      <c r="AV307" s="71"/>
      <c r="AW307" s="71"/>
      <c r="AX307" s="93"/>
      <c r="AY307" s="71"/>
      <c r="AZ307" s="71"/>
      <c r="BA307" s="71"/>
      <c r="BB307" s="71"/>
      <c r="BC307" s="93"/>
      <c r="BD307" s="71"/>
      <c r="BE307" s="71"/>
      <c r="BF307" s="71"/>
      <c r="BG307" s="71"/>
      <c r="BH307" s="93"/>
      <c r="BI307" s="71"/>
      <c r="BJ307" s="71"/>
      <c r="BK307" s="71"/>
      <c r="BL307" s="71"/>
      <c r="BM307" s="93"/>
      <c r="BN307" s="71"/>
      <c r="BO307" s="71"/>
      <c r="BP307" s="71"/>
      <c r="BQ307" s="71"/>
      <c r="BR307" s="93"/>
      <c r="BS307" s="71"/>
      <c r="BT307" s="71"/>
      <c r="BU307" s="71"/>
      <c r="BV307" s="71"/>
      <c r="BW307" s="93"/>
      <c r="BX307" s="71"/>
      <c r="BY307" s="71"/>
      <c r="BZ307" s="71"/>
      <c r="CA307" s="71"/>
      <c r="CB307" s="93"/>
      <c r="CC307" s="71"/>
      <c r="CD307" s="71"/>
      <c r="CE307" s="71"/>
      <c r="CF307" s="71"/>
      <c r="CG307" s="93"/>
      <c r="CH307" s="71"/>
      <c r="CI307" s="71"/>
      <c r="CJ307" s="71"/>
      <c r="CK307" s="71"/>
      <c r="CL307" s="93"/>
      <c r="CM307" s="71"/>
      <c r="CN307" s="71"/>
      <c r="CO307" s="71"/>
      <c r="CP307" s="71"/>
      <c r="CQ307" s="93"/>
      <c r="CR307" s="71"/>
      <c r="CS307" s="71"/>
      <c r="CT307" s="71"/>
      <c r="CU307" s="71"/>
      <c r="CV307" s="93"/>
      <c r="CW307" s="71"/>
      <c r="CX307" s="71"/>
      <c r="CY307" s="71"/>
      <c r="CZ307" s="71"/>
      <c r="DA307" s="93"/>
      <c r="DB307" s="71"/>
      <c r="DC307" s="71"/>
      <c r="DD307" s="71"/>
      <c r="DE307" s="71"/>
      <c r="DF307" s="93"/>
      <c r="DG307" s="71"/>
      <c r="DH307" s="71"/>
      <c r="DI307" s="71"/>
      <c r="DJ307" s="71"/>
      <c r="DK307" s="93"/>
      <c r="DL307" s="71"/>
      <c r="DM307" s="71"/>
      <c r="DN307" s="71"/>
      <c r="DO307" s="71"/>
      <c r="DP307" s="93"/>
      <c r="DQ307" s="71"/>
      <c r="DR307" s="71"/>
      <c r="DS307" s="71"/>
      <c r="DT307" s="71"/>
      <c r="DU307" s="93"/>
      <c r="DV307" s="71"/>
      <c r="DW307" s="71"/>
      <c r="DX307" s="71"/>
      <c r="DY307" s="71"/>
      <c r="DZ307" s="93"/>
      <c r="EA307" s="71"/>
      <c r="EB307" s="71"/>
      <c r="EC307" s="71"/>
      <c r="ED307" s="71"/>
      <c r="EE307" s="93"/>
      <c r="EF307" s="71"/>
      <c r="EG307" s="71"/>
      <c r="EH307" s="71"/>
      <c r="EI307" s="71"/>
      <c r="EJ307" s="93"/>
      <c r="EK307" s="71"/>
      <c r="EL307" s="71"/>
      <c r="EM307" s="71"/>
      <c r="EN307" s="71"/>
      <c r="EO307" s="93"/>
      <c r="EP307" s="71"/>
      <c r="EQ307" s="71"/>
      <c r="ER307" s="71"/>
      <c r="ES307" s="71"/>
      <c r="ET307" s="93"/>
      <c r="EU307" s="71"/>
      <c r="EV307" s="71"/>
      <c r="EW307" s="71"/>
      <c r="EX307" s="71"/>
      <c r="EY307" s="93"/>
      <c r="EZ307" s="71"/>
      <c r="FA307" s="71"/>
      <c r="FB307" s="71"/>
      <c r="FC307" s="71"/>
      <c r="FD307" s="93"/>
      <c r="FE307" s="71"/>
      <c r="FF307" s="71"/>
      <c r="FG307" s="71"/>
      <c r="FH307" s="71"/>
      <c r="FI307" s="93"/>
      <c r="FJ307" s="71"/>
      <c r="FK307" s="71"/>
      <c r="FL307" s="71"/>
      <c r="FM307" s="71"/>
      <c r="FN307" s="93"/>
      <c r="FO307" s="71"/>
      <c r="FP307" s="71"/>
      <c r="FQ307" s="71"/>
      <c r="FR307" s="71"/>
      <c r="FS307" s="93"/>
      <c r="FT307" s="71"/>
      <c r="FU307" s="71"/>
      <c r="FV307" s="71"/>
      <c r="FW307" s="71"/>
      <c r="FX307" s="93"/>
      <c r="FY307" s="71"/>
      <c r="FZ307" s="71"/>
      <c r="GA307" s="71"/>
      <c r="GB307" s="71"/>
      <c r="GC307" s="93"/>
      <c r="GD307" s="71"/>
      <c r="GE307" s="71"/>
      <c r="GF307" s="71"/>
      <c r="GG307" s="71"/>
      <c r="GH307" s="93"/>
      <c r="GI307" s="71"/>
      <c r="GJ307" s="71"/>
      <c r="GK307" s="71"/>
      <c r="GL307" s="71"/>
      <c r="GM307" s="93"/>
      <c r="GN307" s="71"/>
      <c r="GO307" s="71"/>
      <c r="GP307" s="71"/>
      <c r="GQ307" s="71"/>
      <c r="GR307" s="93"/>
      <c r="GS307" s="71"/>
      <c r="GT307" s="71"/>
      <c r="GU307" s="71"/>
      <c r="GV307" s="71"/>
      <c r="GW307" s="93"/>
      <c r="GX307" s="71"/>
      <c r="GY307" s="71"/>
      <c r="GZ307" s="71"/>
      <c r="HA307" s="71"/>
      <c r="HB307" s="93"/>
      <c r="HC307" s="71"/>
      <c r="HD307" s="71"/>
      <c r="HE307" s="71"/>
      <c r="HF307" s="71"/>
      <c r="HG307" s="93"/>
      <c r="HH307" s="71"/>
      <c r="HI307" s="71"/>
      <c r="HJ307" s="71"/>
      <c r="HK307" s="71"/>
      <c r="HL307" s="93"/>
      <c r="HM307" s="71"/>
      <c r="HN307" s="71"/>
      <c r="HO307" s="71"/>
      <c r="HP307" s="71"/>
      <c r="HQ307" s="93"/>
      <c r="HR307" s="71"/>
      <c r="HS307" s="71"/>
      <c r="HT307" s="71"/>
      <c r="HU307" s="71"/>
      <c r="HV307" s="93"/>
      <c r="HW307" s="71"/>
      <c r="HX307" s="71"/>
      <c r="HY307" s="71"/>
      <c r="HZ307" s="71"/>
      <c r="IA307" s="93"/>
      <c r="IB307" s="71"/>
      <c r="IC307" s="71"/>
      <c r="ID307" s="71"/>
      <c r="IE307" s="71"/>
      <c r="IF307" s="93"/>
      <c r="IG307" s="71"/>
      <c r="IH307" s="71"/>
      <c r="II307" s="71"/>
      <c r="IJ307" s="71"/>
      <c r="IK307" s="93"/>
      <c r="IL307" s="71"/>
      <c r="IM307" s="71"/>
      <c r="IN307" s="71"/>
      <c r="IO307" s="71"/>
      <c r="IP307" s="93"/>
      <c r="IQ307" s="71"/>
      <c r="IR307" s="71"/>
      <c r="IS307" s="71"/>
      <c r="IT307" s="71"/>
      <c r="IU307" s="93"/>
      <c r="IV307" s="71"/>
    </row>
    <row r="308" spans="2:256">
      <c r="B308" s="71"/>
      <c r="C308" s="94"/>
      <c r="D308" s="71"/>
      <c r="E308" s="71"/>
    </row>
    <row r="309" spans="2:256">
      <c r="B309" s="71"/>
      <c r="C309" s="94"/>
      <c r="D309" s="71"/>
      <c r="E309" s="71"/>
      <c r="G309" s="15"/>
      <c r="I309" s="26"/>
      <c r="J309" s="26"/>
      <c r="K309" s="26"/>
      <c r="L309" s="100"/>
      <c r="M309" s="26"/>
      <c r="N309" s="14"/>
      <c r="O309" s="184"/>
      <c r="P309" s="15"/>
    </row>
    <row r="310" spans="2:256" ht="12.75">
      <c r="B310" s="26"/>
      <c r="C310" s="95"/>
      <c r="D310" s="96"/>
      <c r="E310" s="96"/>
      <c r="G310" s="15"/>
      <c r="I310" s="26"/>
      <c r="J310" s="26"/>
      <c r="K310" s="26"/>
      <c r="L310" s="100"/>
      <c r="M310" s="26"/>
      <c r="N310" s="14"/>
      <c r="O310" s="184"/>
      <c r="P310" s="15"/>
    </row>
    <row r="311" spans="2:256" ht="12.75">
      <c r="B311" s="26"/>
      <c r="C311" s="95"/>
      <c r="D311" s="96"/>
      <c r="E311" s="96"/>
      <c r="G311" s="20"/>
      <c r="I311" s="26"/>
      <c r="J311" s="26"/>
      <c r="K311" s="26"/>
      <c r="L311" s="100"/>
      <c r="M311" s="26"/>
    </row>
    <row r="312" spans="2:256" ht="12.75">
      <c r="B312" s="26"/>
      <c r="C312" s="95"/>
      <c r="D312" s="96"/>
      <c r="E312" s="96"/>
      <c r="G312" s="20"/>
      <c r="I312" s="26"/>
      <c r="J312" s="26"/>
      <c r="K312" s="26"/>
      <c r="L312" s="100"/>
      <c r="M312" s="26"/>
    </row>
    <row r="313" spans="2:256" ht="12.75">
      <c r="B313" s="26"/>
      <c r="C313" s="95"/>
      <c r="D313" s="96"/>
      <c r="E313" s="96"/>
      <c r="G313" s="20"/>
      <c r="I313" s="26"/>
      <c r="J313" s="26"/>
      <c r="K313" s="26"/>
      <c r="L313" s="100"/>
      <c r="M313" s="26"/>
    </row>
    <row r="314" spans="2:256" ht="12.75">
      <c r="B314" s="26"/>
      <c r="C314" s="95"/>
      <c r="D314" s="96"/>
      <c r="E314" s="96"/>
      <c r="G314" s="20"/>
      <c r="I314" s="26"/>
      <c r="J314" s="26"/>
      <c r="K314" s="26"/>
      <c r="L314" s="100"/>
      <c r="M314" s="26"/>
    </row>
    <row r="315" spans="2:256" ht="12.75">
      <c r="B315" s="26"/>
      <c r="C315" s="95"/>
      <c r="D315" s="96"/>
      <c r="E315" s="96"/>
      <c r="G315" s="20"/>
      <c r="I315" s="26"/>
      <c r="J315" s="26"/>
      <c r="K315" s="26"/>
      <c r="L315" s="100"/>
      <c r="M315" s="26"/>
    </row>
    <row r="316" spans="2:256" ht="12.75">
      <c r="B316" s="26"/>
      <c r="C316" s="95"/>
      <c r="D316" s="96"/>
      <c r="E316" s="96"/>
      <c r="G316" s="20"/>
      <c r="I316" s="26"/>
      <c r="J316" s="26"/>
      <c r="K316" s="26"/>
      <c r="L316" s="100"/>
      <c r="M316" s="26"/>
    </row>
    <row r="317" spans="2:256" ht="12.75">
      <c r="B317" s="26"/>
      <c r="C317" s="95"/>
      <c r="D317" s="96"/>
      <c r="E317" s="96"/>
      <c r="G317" s="20"/>
      <c r="I317" s="26"/>
      <c r="J317" s="26"/>
      <c r="K317" s="26"/>
      <c r="L317" s="100"/>
      <c r="M317" s="26"/>
    </row>
    <row r="318" spans="2:256" ht="12.75">
      <c r="B318" s="26"/>
      <c r="C318" s="95"/>
      <c r="D318" s="96"/>
      <c r="E318" s="96"/>
      <c r="G318" s="20"/>
      <c r="I318" s="26"/>
      <c r="J318" s="26"/>
      <c r="K318" s="26"/>
      <c r="L318" s="100"/>
      <c r="M318" s="26"/>
    </row>
    <row r="319" spans="2:256" ht="12.75">
      <c r="B319" s="26"/>
      <c r="C319" s="95"/>
      <c r="D319" s="96"/>
      <c r="E319" s="96"/>
      <c r="G319" s="20"/>
      <c r="I319" s="26"/>
      <c r="J319" s="26"/>
      <c r="K319" s="26"/>
      <c r="L319" s="100"/>
      <c r="M319" s="26"/>
    </row>
    <row r="320" spans="2:256" ht="12.75">
      <c r="B320" s="26"/>
      <c r="C320" s="95"/>
      <c r="D320" s="96"/>
      <c r="E320" s="96"/>
      <c r="G320" s="20"/>
      <c r="I320" s="26"/>
      <c r="J320" s="26"/>
      <c r="K320" s="26"/>
      <c r="L320" s="100"/>
      <c r="M320" s="26"/>
    </row>
    <row r="321" spans="2:13" ht="12.75">
      <c r="B321" s="26"/>
      <c r="C321" s="95"/>
      <c r="D321" s="96"/>
      <c r="E321" s="96"/>
      <c r="G321" s="20"/>
      <c r="I321" s="26"/>
      <c r="J321" s="26"/>
      <c r="K321" s="26"/>
      <c r="L321" s="100"/>
      <c r="M321" s="26"/>
    </row>
    <row r="322" spans="2:13" ht="12.75">
      <c r="B322" s="26"/>
      <c r="C322" s="95"/>
      <c r="D322" s="96"/>
      <c r="E322" s="96"/>
      <c r="G322" s="20"/>
      <c r="I322" s="26"/>
      <c r="J322" s="26"/>
      <c r="K322" s="26"/>
      <c r="L322" s="100"/>
      <c r="M322" s="26"/>
    </row>
    <row r="323" spans="2:13" ht="12.75">
      <c r="B323" s="26"/>
      <c r="C323" s="95"/>
      <c r="D323" s="96"/>
      <c r="E323" s="96"/>
      <c r="G323" s="20"/>
      <c r="I323" s="26"/>
      <c r="J323" s="26"/>
      <c r="K323" s="26"/>
      <c r="L323" s="100"/>
      <c r="M323" s="26"/>
    </row>
    <row r="324" spans="2:13" ht="12.75">
      <c r="B324" s="26"/>
      <c r="C324" s="95"/>
      <c r="D324" s="96"/>
      <c r="E324" s="96"/>
      <c r="G324" s="20"/>
      <c r="I324" s="26"/>
      <c r="J324" s="26"/>
      <c r="K324" s="26"/>
      <c r="L324" s="100"/>
      <c r="M324" s="26"/>
    </row>
    <row r="325" spans="2:13" ht="12.75">
      <c r="B325" s="26"/>
      <c r="C325" s="95"/>
      <c r="D325" s="96"/>
      <c r="E325" s="96"/>
      <c r="G325" s="20"/>
      <c r="I325" s="26"/>
      <c r="J325" s="26"/>
      <c r="K325" s="26"/>
      <c r="L325" s="100"/>
      <c r="M325" s="26"/>
    </row>
    <row r="326" spans="2:13" ht="12.75">
      <c r="B326" s="26"/>
      <c r="C326" s="95"/>
      <c r="D326" s="96"/>
      <c r="E326" s="96"/>
      <c r="G326" s="20"/>
      <c r="I326" s="26"/>
      <c r="J326" s="26"/>
      <c r="K326" s="26"/>
      <c r="L326" s="100"/>
      <c r="M326" s="26"/>
    </row>
    <row r="327" spans="2:13" ht="12.75">
      <c r="B327" s="26"/>
      <c r="C327" s="95"/>
      <c r="D327" s="96"/>
      <c r="E327" s="96"/>
      <c r="G327" s="20"/>
      <c r="I327" s="26"/>
      <c r="J327" s="26"/>
      <c r="K327" s="26"/>
      <c r="L327" s="100"/>
      <c r="M327" s="26"/>
    </row>
    <row r="328" spans="2:13" ht="12.75">
      <c r="B328" s="26"/>
      <c r="C328" s="95"/>
      <c r="D328" s="96"/>
      <c r="E328" s="96"/>
      <c r="G328" s="20"/>
      <c r="I328" s="26"/>
      <c r="J328" s="26"/>
      <c r="K328" s="26"/>
      <c r="L328" s="100"/>
      <c r="M328" s="26"/>
    </row>
    <row r="329" spans="2:13">
      <c r="B329" s="26"/>
      <c r="C329" s="95"/>
      <c r="D329" s="96"/>
      <c r="E329" s="96"/>
      <c r="I329" s="26"/>
      <c r="J329" s="26"/>
      <c r="K329" s="26"/>
      <c r="L329" s="100"/>
      <c r="M329" s="26"/>
    </row>
    <row r="330" spans="2:13">
      <c r="B330" s="26"/>
      <c r="C330" s="95"/>
      <c r="D330" s="96"/>
      <c r="E330" s="96"/>
      <c r="I330" s="26"/>
      <c r="J330" s="26"/>
      <c r="K330" s="26"/>
      <c r="L330" s="100"/>
      <c r="M330" s="26"/>
    </row>
    <row r="331" spans="2:13">
      <c r="B331" s="26"/>
      <c r="C331" s="95"/>
      <c r="D331" s="96"/>
      <c r="E331" s="96"/>
      <c r="I331" s="26"/>
      <c r="J331" s="26"/>
      <c r="K331" s="26"/>
      <c r="L331" s="100"/>
      <c r="M331" s="26"/>
    </row>
    <row r="332" spans="2:13">
      <c r="B332" s="26"/>
      <c r="C332" s="95"/>
      <c r="D332" s="96"/>
      <c r="E332" s="96"/>
      <c r="I332" s="26"/>
      <c r="J332" s="26"/>
      <c r="K332" s="26"/>
      <c r="L332" s="100"/>
      <c r="M332" s="26"/>
    </row>
    <row r="333" spans="2:13">
      <c r="B333" s="26"/>
      <c r="C333" s="95"/>
      <c r="D333" s="96"/>
      <c r="E333" s="96"/>
      <c r="I333" s="26"/>
      <c r="J333" s="26"/>
      <c r="K333" s="26"/>
      <c r="L333" s="100"/>
      <c r="M333" s="26"/>
    </row>
    <row r="334" spans="2:13">
      <c r="B334" s="26"/>
      <c r="C334" s="95"/>
      <c r="D334" s="96"/>
      <c r="E334" s="96"/>
      <c r="I334" s="26"/>
      <c r="J334" s="26"/>
      <c r="K334" s="26"/>
      <c r="L334" s="100"/>
      <c r="M334" s="26"/>
    </row>
    <row r="335" spans="2:13">
      <c r="B335" s="26"/>
      <c r="C335" s="95"/>
      <c r="D335" s="96"/>
      <c r="E335" s="96"/>
      <c r="I335" s="26"/>
      <c r="J335" s="26"/>
      <c r="K335" s="26"/>
      <c r="L335" s="100"/>
      <c r="M335" s="26"/>
    </row>
    <row r="336" spans="2:13">
      <c r="B336" s="26"/>
      <c r="C336" s="95"/>
      <c r="D336" s="96"/>
      <c r="E336" s="96"/>
      <c r="I336" s="26"/>
      <c r="J336" s="26"/>
      <c r="K336" s="26"/>
      <c r="L336" s="100"/>
      <c r="M336" s="26"/>
    </row>
    <row r="337" spans="2:13">
      <c r="B337" s="26"/>
      <c r="C337" s="95"/>
      <c r="D337" s="96"/>
      <c r="E337" s="96"/>
      <c r="I337" s="26"/>
      <c r="J337" s="26"/>
      <c r="K337" s="26"/>
      <c r="L337" s="100"/>
      <c r="M337" s="26"/>
    </row>
    <row r="338" spans="2:13">
      <c r="B338" s="26"/>
      <c r="C338" s="95"/>
      <c r="D338" s="96"/>
      <c r="E338" s="96"/>
      <c r="I338" s="26"/>
      <c r="J338" s="26"/>
      <c r="K338" s="26"/>
      <c r="L338" s="100"/>
      <c r="M338" s="26"/>
    </row>
    <row r="339" spans="2:13">
      <c r="B339" s="26"/>
      <c r="C339" s="95"/>
      <c r="D339" s="96"/>
      <c r="E339" s="96"/>
      <c r="I339" s="26"/>
      <c r="J339" s="26"/>
      <c r="K339" s="26"/>
      <c r="L339" s="100"/>
      <c r="M339" s="26"/>
    </row>
    <row r="340" spans="2:13">
      <c r="B340" s="26"/>
      <c r="C340" s="95"/>
      <c r="D340" s="96"/>
      <c r="E340" s="96"/>
      <c r="I340" s="26"/>
      <c r="J340" s="26"/>
      <c r="K340" s="26"/>
      <c r="L340" s="100"/>
      <c r="M340" s="26"/>
    </row>
    <row r="341" spans="2:13">
      <c r="B341" s="26"/>
      <c r="C341" s="95"/>
      <c r="D341" s="96"/>
      <c r="E341" s="96"/>
      <c r="I341" s="26"/>
      <c r="J341" s="26"/>
      <c r="K341" s="26"/>
      <c r="L341" s="100"/>
      <c r="M341" s="26"/>
    </row>
    <row r="342" spans="2:13">
      <c r="B342" s="26"/>
      <c r="C342" s="95"/>
      <c r="D342" s="96"/>
      <c r="E342" s="96"/>
      <c r="I342" s="26"/>
      <c r="J342" s="26"/>
      <c r="K342" s="26"/>
      <c r="L342" s="100"/>
      <c r="M342" s="26"/>
    </row>
    <row r="343" spans="2:13">
      <c r="B343" s="26"/>
      <c r="C343" s="95"/>
      <c r="D343" s="96"/>
      <c r="E343" s="96"/>
      <c r="I343" s="26"/>
      <c r="J343" s="26"/>
      <c r="K343" s="26"/>
      <c r="L343" s="100"/>
      <c r="M343" s="26"/>
    </row>
    <row r="344" spans="2:13">
      <c r="B344" s="26"/>
      <c r="C344" s="95"/>
      <c r="D344" s="96"/>
      <c r="E344" s="96"/>
      <c r="I344" s="26"/>
      <c r="J344" s="26"/>
      <c r="K344" s="26"/>
      <c r="L344" s="100"/>
      <c r="M344" s="26"/>
    </row>
    <row r="345" spans="2:13">
      <c r="B345" s="26"/>
      <c r="C345" s="95"/>
      <c r="D345" s="96"/>
      <c r="E345" s="96"/>
      <c r="I345" s="26"/>
      <c r="J345" s="26"/>
      <c r="K345" s="26"/>
      <c r="L345" s="100"/>
      <c r="M345" s="26"/>
    </row>
    <row r="346" spans="2:13">
      <c r="B346" s="26"/>
      <c r="C346" s="95"/>
      <c r="D346" s="96"/>
      <c r="E346" s="96"/>
      <c r="I346" s="26"/>
      <c r="J346" s="26"/>
      <c r="K346" s="26"/>
      <c r="L346" s="100"/>
      <c r="M346" s="26"/>
    </row>
    <row r="347" spans="2:13">
      <c r="B347" s="26"/>
      <c r="C347" s="95"/>
      <c r="D347" s="96"/>
      <c r="E347" s="96"/>
      <c r="I347" s="26"/>
      <c r="J347" s="26"/>
      <c r="K347" s="26"/>
      <c r="L347" s="100"/>
      <c r="M347" s="26"/>
    </row>
    <row r="348" spans="2:13">
      <c r="B348" s="26"/>
      <c r="C348" s="95"/>
      <c r="D348" s="96"/>
      <c r="E348" s="96"/>
      <c r="I348" s="26"/>
      <c r="J348" s="26"/>
      <c r="K348" s="26"/>
      <c r="L348" s="100"/>
      <c r="M348" s="26"/>
    </row>
    <row r="349" spans="2:13">
      <c r="B349" s="26"/>
      <c r="C349" s="95"/>
      <c r="D349" s="96"/>
      <c r="E349" s="96"/>
      <c r="I349" s="26"/>
      <c r="J349" s="26"/>
      <c r="K349" s="26"/>
      <c r="L349" s="100"/>
      <c r="M349" s="26"/>
    </row>
    <row r="350" spans="2:13">
      <c r="B350" s="26"/>
      <c r="C350" s="95"/>
      <c r="D350" s="96"/>
      <c r="E350" s="96"/>
      <c r="I350" s="26"/>
      <c r="J350" s="26"/>
      <c r="K350" s="26"/>
      <c r="L350" s="100"/>
      <c r="M350" s="26"/>
    </row>
    <row r="351" spans="2:13">
      <c r="B351" s="26"/>
      <c r="C351" s="95"/>
      <c r="D351" s="96"/>
      <c r="E351" s="96"/>
      <c r="I351" s="26"/>
      <c r="J351" s="26"/>
      <c r="K351" s="26"/>
      <c r="L351" s="100"/>
      <c r="M351" s="26"/>
    </row>
    <row r="352" spans="2:13">
      <c r="B352" s="26"/>
      <c r="C352" s="95"/>
      <c r="D352" s="96"/>
      <c r="E352" s="96"/>
      <c r="I352" s="26"/>
      <c r="J352" s="26"/>
      <c r="K352" s="26"/>
      <c r="L352" s="100"/>
      <c r="M352" s="26"/>
    </row>
    <row r="353" spans="2:13">
      <c r="B353" s="26"/>
      <c r="C353" s="95"/>
      <c r="D353" s="96"/>
      <c r="E353" s="96"/>
      <c r="I353" s="26"/>
      <c r="J353" s="26"/>
      <c r="K353" s="26"/>
      <c r="L353" s="100"/>
      <c r="M353" s="26"/>
    </row>
    <row r="354" spans="2:13">
      <c r="B354" s="26"/>
      <c r="C354" s="95"/>
      <c r="D354" s="96"/>
      <c r="E354" s="96"/>
      <c r="I354" s="26"/>
      <c r="J354" s="26"/>
      <c r="K354" s="26"/>
      <c r="L354" s="100"/>
      <c r="M354" s="26"/>
    </row>
    <row r="355" spans="2:13">
      <c r="B355" s="26"/>
      <c r="C355" s="95"/>
      <c r="D355" s="96"/>
      <c r="E355" s="96"/>
      <c r="I355" s="26"/>
      <c r="J355" s="26"/>
      <c r="K355" s="26"/>
      <c r="L355" s="100"/>
      <c r="M355" s="26"/>
    </row>
    <row r="356" spans="2:13">
      <c r="B356" s="26"/>
      <c r="C356" s="95"/>
      <c r="D356" s="96"/>
      <c r="E356" s="96"/>
      <c r="I356" s="26"/>
      <c r="J356" s="26"/>
      <c r="K356" s="26"/>
      <c r="L356" s="100"/>
      <c r="M356" s="26"/>
    </row>
    <row r="357" spans="2:13">
      <c r="B357" s="26"/>
      <c r="C357" s="95"/>
      <c r="D357" s="96"/>
      <c r="E357" s="96"/>
      <c r="I357" s="26"/>
      <c r="J357" s="26"/>
      <c r="K357" s="26"/>
      <c r="L357" s="100"/>
      <c r="M357" s="26"/>
    </row>
    <row r="358" spans="2:13">
      <c r="B358" s="26"/>
      <c r="C358" s="95"/>
      <c r="D358" s="96"/>
      <c r="E358" s="96"/>
      <c r="I358" s="26"/>
      <c r="J358" s="26"/>
      <c r="K358" s="26"/>
      <c r="L358" s="100"/>
      <c r="M358" s="26"/>
    </row>
    <row r="359" spans="2:13">
      <c r="B359" s="26"/>
      <c r="C359" s="95"/>
      <c r="D359" s="96"/>
      <c r="E359" s="96"/>
      <c r="I359" s="26"/>
      <c r="J359" s="26"/>
      <c r="K359" s="26"/>
      <c r="L359" s="100"/>
      <c r="M359" s="26"/>
    </row>
    <row r="360" spans="2:13">
      <c r="B360" s="26"/>
      <c r="C360" s="95"/>
      <c r="D360" s="96"/>
      <c r="E360" s="96"/>
      <c r="I360" s="26"/>
      <c r="J360" s="26"/>
      <c r="K360" s="26"/>
      <c r="L360" s="100"/>
      <c r="M360" s="26"/>
    </row>
    <row r="361" spans="2:13">
      <c r="B361" s="26"/>
      <c r="C361" s="95"/>
      <c r="D361" s="96"/>
      <c r="E361" s="96"/>
      <c r="I361" s="26"/>
      <c r="J361" s="26"/>
      <c r="K361" s="26"/>
      <c r="L361" s="100"/>
      <c r="M361" s="26"/>
    </row>
    <row r="362" spans="2:13">
      <c r="B362" s="26"/>
      <c r="C362" s="95"/>
      <c r="D362" s="96"/>
      <c r="E362" s="96"/>
      <c r="I362" s="26"/>
      <c r="J362" s="26"/>
      <c r="K362" s="26"/>
      <c r="L362" s="100"/>
      <c r="M362" s="26"/>
    </row>
    <row r="363" spans="2:13">
      <c r="B363" s="26"/>
      <c r="C363" s="95"/>
      <c r="D363" s="96"/>
      <c r="E363" s="96"/>
      <c r="I363" s="26"/>
      <c r="J363" s="26"/>
      <c r="K363" s="26"/>
      <c r="L363" s="100"/>
      <c r="M363" s="26"/>
    </row>
    <row r="364" spans="2:13">
      <c r="B364" s="26"/>
      <c r="C364" s="95"/>
      <c r="D364" s="96"/>
      <c r="E364" s="96"/>
      <c r="I364" s="26"/>
      <c r="J364" s="26"/>
      <c r="K364" s="26"/>
      <c r="L364" s="100"/>
      <c r="M364" s="26"/>
    </row>
    <row r="365" spans="2:13">
      <c r="B365" s="26"/>
      <c r="C365" s="95"/>
      <c r="D365" s="96"/>
      <c r="E365" s="96"/>
      <c r="I365" s="26"/>
      <c r="J365" s="26"/>
      <c r="K365" s="26"/>
      <c r="L365" s="100"/>
      <c r="M365" s="26"/>
    </row>
    <row r="366" spans="2:13">
      <c r="B366" s="26"/>
      <c r="C366" s="95"/>
      <c r="D366" s="96"/>
      <c r="E366" s="96"/>
      <c r="I366" s="26"/>
      <c r="J366" s="26"/>
      <c r="K366" s="26"/>
      <c r="L366" s="100"/>
      <c r="M366" s="26"/>
    </row>
    <row r="367" spans="2:13">
      <c r="B367" s="26"/>
      <c r="C367" s="95"/>
      <c r="D367" s="96"/>
      <c r="E367" s="96"/>
      <c r="I367" s="26"/>
      <c r="J367" s="26"/>
      <c r="K367" s="26"/>
      <c r="L367" s="100"/>
      <c r="M367" s="26"/>
    </row>
    <row r="368" spans="2:13">
      <c r="B368" s="26"/>
      <c r="C368" s="95"/>
      <c r="D368" s="96"/>
      <c r="E368" s="96"/>
      <c r="I368" s="26"/>
      <c r="J368" s="26"/>
      <c r="K368" s="26"/>
      <c r="L368" s="100"/>
      <c r="M368" s="26"/>
    </row>
    <row r="369" spans="2:13">
      <c r="B369" s="26"/>
      <c r="C369" s="95"/>
      <c r="D369" s="96"/>
      <c r="E369" s="96"/>
      <c r="I369" s="26"/>
      <c r="J369" s="26"/>
      <c r="K369" s="26"/>
      <c r="L369" s="100"/>
      <c r="M369" s="26"/>
    </row>
    <row r="370" spans="2:13">
      <c r="B370" s="26"/>
      <c r="C370" s="95"/>
      <c r="D370" s="96"/>
      <c r="E370" s="96"/>
      <c r="I370" s="26"/>
      <c r="J370" s="26"/>
      <c r="K370" s="26"/>
      <c r="L370" s="100"/>
      <c r="M370" s="26"/>
    </row>
    <row r="371" spans="2:13">
      <c r="B371" s="26"/>
      <c r="C371" s="95"/>
      <c r="D371" s="96"/>
      <c r="E371" s="96"/>
      <c r="I371" s="26"/>
      <c r="J371" s="26"/>
      <c r="K371" s="26"/>
      <c r="L371" s="100"/>
      <c r="M371" s="26"/>
    </row>
    <row r="372" spans="2:13">
      <c r="B372" s="26"/>
      <c r="C372" s="95"/>
      <c r="D372" s="96"/>
      <c r="E372" s="96"/>
      <c r="I372" s="26"/>
      <c r="J372" s="26"/>
      <c r="K372" s="26"/>
      <c r="L372" s="100"/>
      <c r="M372" s="26"/>
    </row>
    <row r="373" spans="2:13">
      <c r="B373" s="26"/>
      <c r="C373" s="95"/>
      <c r="D373" s="96"/>
      <c r="E373" s="96"/>
      <c r="I373" s="26"/>
      <c r="J373" s="26"/>
      <c r="K373" s="26"/>
      <c r="L373" s="100"/>
      <c r="M373" s="26"/>
    </row>
    <row r="374" spans="2:13">
      <c r="B374" s="26"/>
      <c r="C374" s="95"/>
      <c r="D374" s="96"/>
      <c r="E374" s="96"/>
      <c r="I374" s="26"/>
      <c r="J374" s="26"/>
      <c r="K374" s="26"/>
      <c r="L374" s="100"/>
      <c r="M374" s="26"/>
    </row>
    <row r="375" spans="2:13">
      <c r="B375" s="26"/>
      <c r="C375" s="95"/>
      <c r="D375" s="96"/>
      <c r="E375" s="96"/>
      <c r="I375" s="26"/>
      <c r="J375" s="26"/>
      <c r="K375" s="26"/>
      <c r="L375" s="100"/>
      <c r="M375" s="26"/>
    </row>
    <row r="376" spans="2:13">
      <c r="B376" s="26"/>
      <c r="C376" s="95"/>
      <c r="D376" s="96"/>
      <c r="E376" s="96"/>
      <c r="I376" s="26"/>
      <c r="J376" s="26"/>
      <c r="K376" s="26"/>
      <c r="L376" s="100"/>
      <c r="M376" s="26"/>
    </row>
    <row r="377" spans="2:13">
      <c r="B377" s="26"/>
      <c r="C377" s="95"/>
      <c r="D377" s="96"/>
      <c r="E377" s="96"/>
      <c r="I377" s="26"/>
      <c r="J377" s="26"/>
      <c r="K377" s="26"/>
      <c r="L377" s="100"/>
      <c r="M377" s="26"/>
    </row>
    <row r="378" spans="2:13">
      <c r="B378" s="26"/>
      <c r="C378" s="95"/>
      <c r="D378" s="96"/>
      <c r="E378" s="96"/>
      <c r="I378" s="26"/>
      <c r="J378" s="26"/>
      <c r="K378" s="26"/>
      <c r="L378" s="100"/>
      <c r="M378" s="26"/>
    </row>
    <row r="379" spans="2:13">
      <c r="B379" s="26"/>
      <c r="C379" s="95"/>
      <c r="D379" s="96"/>
      <c r="E379" s="96"/>
      <c r="I379" s="26"/>
      <c r="J379" s="26"/>
      <c r="K379" s="26"/>
      <c r="L379" s="100"/>
      <c r="M379" s="26"/>
    </row>
    <row r="380" spans="2:13">
      <c r="B380" s="26"/>
      <c r="C380" s="95"/>
      <c r="D380" s="96"/>
      <c r="E380" s="96"/>
      <c r="I380" s="26"/>
      <c r="J380" s="26"/>
      <c r="K380" s="26"/>
      <c r="L380" s="100"/>
      <c r="M380" s="26"/>
    </row>
    <row r="381" spans="2:13">
      <c r="B381" s="26"/>
      <c r="C381" s="95"/>
      <c r="D381" s="96"/>
      <c r="E381" s="96"/>
      <c r="I381" s="26"/>
      <c r="J381" s="26"/>
      <c r="K381" s="26"/>
      <c r="L381" s="100"/>
      <c r="M381" s="26"/>
    </row>
    <row r="382" spans="2:13">
      <c r="B382" s="26"/>
      <c r="C382" s="95"/>
      <c r="D382" s="96"/>
      <c r="E382" s="96"/>
      <c r="I382" s="26"/>
      <c r="J382" s="26"/>
      <c r="K382" s="26"/>
      <c r="L382" s="100"/>
      <c r="M382" s="26"/>
    </row>
    <row r="383" spans="2:13">
      <c r="B383" s="26"/>
      <c r="C383" s="95"/>
      <c r="D383" s="96"/>
      <c r="E383" s="96"/>
      <c r="I383" s="26"/>
      <c r="J383" s="26"/>
      <c r="K383" s="26"/>
      <c r="L383" s="100"/>
      <c r="M383" s="26"/>
    </row>
    <row r="384" spans="2:13">
      <c r="B384" s="26"/>
      <c r="C384" s="95"/>
      <c r="D384" s="96"/>
      <c r="E384" s="96"/>
      <c r="I384" s="26"/>
      <c r="J384" s="26"/>
      <c r="K384" s="26"/>
      <c r="L384" s="100"/>
      <c r="M384" s="26"/>
    </row>
    <row r="385" spans="2:13">
      <c r="B385" s="26"/>
      <c r="C385" s="95"/>
      <c r="D385" s="96"/>
      <c r="E385" s="96"/>
      <c r="I385" s="26"/>
      <c r="J385" s="26"/>
      <c r="K385" s="26"/>
      <c r="L385" s="100"/>
      <c r="M385" s="26"/>
    </row>
    <row r="386" spans="2:13">
      <c r="B386" s="26"/>
      <c r="C386" s="95"/>
      <c r="D386" s="96"/>
      <c r="E386" s="96"/>
    </row>
    <row r="387" spans="2:13">
      <c r="B387" s="26"/>
      <c r="C387" s="95"/>
      <c r="D387" s="96"/>
      <c r="E387" s="96"/>
    </row>
    <row r="388" spans="2:13">
      <c r="B388" s="26"/>
      <c r="C388" s="95"/>
      <c r="D388" s="96"/>
      <c r="E388" s="96"/>
    </row>
    <row r="389" spans="2:13">
      <c r="B389" s="26"/>
      <c r="C389" s="95"/>
      <c r="D389" s="96"/>
      <c r="E389" s="96"/>
    </row>
    <row r="390" spans="2:13">
      <c r="B390" s="26"/>
      <c r="C390" s="95"/>
      <c r="D390" s="96"/>
      <c r="E390" s="96"/>
    </row>
    <row r="391" spans="2:13">
      <c r="B391" s="26"/>
      <c r="C391" s="95"/>
      <c r="D391" s="96"/>
      <c r="E391" s="96"/>
    </row>
    <row r="392" spans="2:13">
      <c r="B392" s="26"/>
      <c r="C392" s="95"/>
      <c r="D392" s="96"/>
      <c r="E392" s="96"/>
    </row>
    <row r="393" spans="2:13">
      <c r="B393" s="26"/>
      <c r="C393" s="95"/>
      <c r="D393" s="96"/>
      <c r="E393" s="96"/>
    </row>
    <row r="394" spans="2:13">
      <c r="B394" s="26"/>
      <c r="C394" s="95"/>
      <c r="D394" s="96"/>
      <c r="E394" s="96"/>
    </row>
    <row r="395" spans="2:13">
      <c r="B395" s="26"/>
      <c r="C395" s="95"/>
      <c r="D395" s="96"/>
      <c r="E395" s="96"/>
    </row>
    <row r="396" spans="2:13">
      <c r="B396" s="26"/>
      <c r="C396" s="95"/>
      <c r="D396" s="96"/>
      <c r="E396" s="96"/>
    </row>
    <row r="397" spans="2:13">
      <c r="B397" s="26"/>
      <c r="C397" s="95"/>
      <c r="D397" s="96"/>
      <c r="E397" s="96"/>
    </row>
    <row r="398" spans="2:13">
      <c r="B398" s="26"/>
      <c r="C398" s="95"/>
      <c r="D398" s="96"/>
      <c r="E398" s="96"/>
    </row>
    <row r="399" spans="2:13">
      <c r="B399" s="26"/>
      <c r="C399" s="95"/>
      <c r="D399" s="96"/>
      <c r="E399" s="96"/>
    </row>
    <row r="400" spans="2:13">
      <c r="B400" s="26"/>
      <c r="C400" s="95"/>
      <c r="D400" s="96"/>
      <c r="E400" s="96"/>
    </row>
    <row r="401" spans="2:5">
      <c r="B401" s="26"/>
      <c r="C401" s="95"/>
      <c r="D401" s="96"/>
      <c r="E401" s="96"/>
    </row>
    <row r="402" spans="2:5">
      <c r="B402" s="26"/>
      <c r="C402" s="96"/>
      <c r="D402" s="96"/>
      <c r="E402" s="96"/>
    </row>
    <row r="403" spans="2:5">
      <c r="B403" s="26"/>
      <c r="C403" s="96"/>
      <c r="D403" s="96"/>
      <c r="E403" s="96"/>
    </row>
    <row r="404" spans="2:5">
      <c r="B404" s="26"/>
      <c r="C404" s="96"/>
      <c r="D404" s="96"/>
      <c r="E404" s="96"/>
    </row>
    <row r="405" spans="2:5">
      <c r="B405" s="26"/>
      <c r="C405" s="96"/>
      <c r="D405" s="96"/>
      <c r="E405" s="96"/>
    </row>
    <row r="406" spans="2:5">
      <c r="B406" s="26"/>
      <c r="C406" s="96"/>
      <c r="D406" s="96"/>
      <c r="E406" s="96"/>
    </row>
    <row r="407" spans="2:5">
      <c r="B407" s="26"/>
      <c r="C407" s="96"/>
      <c r="D407" s="96"/>
      <c r="E407" s="96"/>
    </row>
    <row r="408" spans="2:5">
      <c r="B408" s="26"/>
      <c r="C408" s="96"/>
      <c r="D408" s="96"/>
      <c r="E408" s="96"/>
    </row>
    <row r="409" spans="2:5">
      <c r="B409" s="26"/>
      <c r="C409" s="96"/>
      <c r="D409" s="96"/>
      <c r="E409" s="96"/>
    </row>
    <row r="410" spans="2:5">
      <c r="B410" s="26"/>
      <c r="C410" s="96"/>
      <c r="D410" s="96"/>
      <c r="E410" s="96"/>
    </row>
    <row r="411" spans="2:5">
      <c r="B411" s="26"/>
      <c r="C411" s="96"/>
      <c r="D411" s="96"/>
      <c r="E411" s="96"/>
    </row>
    <row r="412" spans="2:5">
      <c r="B412" s="26"/>
      <c r="C412" s="96"/>
      <c r="D412" s="96"/>
      <c r="E412" s="96"/>
    </row>
    <row r="413" spans="2:5">
      <c r="B413" s="26"/>
      <c r="C413" s="96"/>
      <c r="D413" s="96"/>
      <c r="E413" s="96"/>
    </row>
    <row r="414" spans="2:5">
      <c r="B414" s="26"/>
      <c r="C414" s="96"/>
      <c r="D414" s="96"/>
      <c r="E414" s="96"/>
    </row>
    <row r="415" spans="2:5">
      <c r="B415" s="26"/>
      <c r="C415" s="96"/>
      <c r="D415" s="96"/>
      <c r="E415" s="96"/>
    </row>
    <row r="416" spans="2:5">
      <c r="B416" s="26"/>
      <c r="C416" s="96"/>
      <c r="D416" s="96"/>
      <c r="E416" s="96"/>
    </row>
    <row r="417" spans="2:5">
      <c r="B417" s="26"/>
      <c r="C417" s="96"/>
      <c r="D417" s="96"/>
      <c r="E417" s="96"/>
    </row>
    <row r="418" spans="2:5">
      <c r="B418" s="26"/>
      <c r="C418" s="96"/>
      <c r="D418" s="96"/>
      <c r="E418" s="96"/>
    </row>
    <row r="419" spans="2:5">
      <c r="B419" s="26"/>
      <c r="C419" s="96"/>
      <c r="D419" s="96"/>
      <c r="E419" s="96"/>
    </row>
    <row r="420" spans="2:5">
      <c r="B420" s="26"/>
      <c r="C420" s="96"/>
      <c r="D420" s="96"/>
      <c r="E420" s="96"/>
    </row>
    <row r="421" spans="2:5">
      <c r="B421" s="26"/>
      <c r="C421" s="96"/>
      <c r="D421" s="96"/>
      <c r="E421" s="96"/>
    </row>
    <row r="422" spans="2:5">
      <c r="B422" s="26"/>
      <c r="C422" s="96"/>
      <c r="D422" s="96"/>
      <c r="E422" s="96"/>
    </row>
    <row r="423" spans="2:5">
      <c r="B423" s="26"/>
      <c r="C423" s="96"/>
      <c r="D423" s="96"/>
      <c r="E423" s="96"/>
    </row>
    <row r="424" spans="2:5">
      <c r="B424" s="26"/>
      <c r="C424" s="96"/>
      <c r="D424" s="96"/>
      <c r="E424" s="96"/>
    </row>
    <row r="425" spans="2:5">
      <c r="B425" s="26"/>
      <c r="C425" s="96"/>
      <c r="D425" s="96"/>
      <c r="E425" s="96"/>
    </row>
    <row r="426" spans="2:5">
      <c r="B426" s="26"/>
      <c r="C426" s="96"/>
      <c r="D426" s="96"/>
      <c r="E426" s="96"/>
    </row>
    <row r="427" spans="2:5">
      <c r="B427" s="26"/>
      <c r="C427" s="96"/>
      <c r="D427" s="96"/>
      <c r="E427" s="96"/>
    </row>
    <row r="428" spans="2:5">
      <c r="B428" s="26"/>
      <c r="C428" s="96"/>
      <c r="D428" s="96"/>
      <c r="E428" s="96"/>
    </row>
    <row r="429" spans="2:5">
      <c r="B429" s="26"/>
      <c r="C429" s="96"/>
      <c r="D429" s="96"/>
      <c r="E429" s="96"/>
    </row>
    <row r="430" spans="2:5">
      <c r="B430" s="26"/>
      <c r="C430" s="96"/>
      <c r="D430" s="96"/>
      <c r="E430" s="96"/>
    </row>
    <row r="431" spans="2:5">
      <c r="B431" s="26"/>
      <c r="C431" s="96"/>
      <c r="D431" s="96"/>
      <c r="E431" s="96"/>
    </row>
    <row r="432" spans="2:5">
      <c r="B432" s="26"/>
      <c r="C432" s="96"/>
      <c r="D432" s="96"/>
      <c r="E432" s="96"/>
    </row>
    <row r="433" spans="2:5">
      <c r="B433" s="26"/>
      <c r="C433" s="96"/>
      <c r="D433" s="96"/>
      <c r="E433" s="96"/>
    </row>
    <row r="434" spans="2:5">
      <c r="B434" s="26"/>
      <c r="C434" s="96"/>
      <c r="D434" s="96"/>
      <c r="E434" s="96"/>
    </row>
    <row r="435" spans="2:5">
      <c r="B435" s="26"/>
      <c r="C435" s="96"/>
      <c r="D435" s="96"/>
      <c r="E435" s="96"/>
    </row>
    <row r="436" spans="2:5">
      <c r="B436" s="26"/>
      <c r="C436" s="96"/>
      <c r="D436" s="96"/>
      <c r="E436" s="96"/>
    </row>
    <row r="437" spans="2:5">
      <c r="B437" s="26"/>
      <c r="C437" s="96"/>
      <c r="D437" s="96"/>
      <c r="E437" s="96"/>
    </row>
    <row r="438" spans="2:5">
      <c r="B438" s="26"/>
      <c r="C438" s="96"/>
      <c r="D438" s="96"/>
      <c r="E438" s="96"/>
    </row>
    <row r="439" spans="2:5">
      <c r="B439" s="26"/>
      <c r="C439" s="96"/>
      <c r="D439" s="96"/>
      <c r="E439" s="96"/>
    </row>
    <row r="440" spans="2:5">
      <c r="B440" s="26"/>
      <c r="C440" s="96"/>
      <c r="D440" s="96"/>
      <c r="E440" s="96"/>
    </row>
    <row r="441" spans="2:5">
      <c r="B441" s="26"/>
      <c r="C441" s="96"/>
      <c r="D441" s="96"/>
      <c r="E441" s="96"/>
    </row>
    <row r="442" spans="2:5">
      <c r="B442" s="26"/>
      <c r="C442" s="96"/>
      <c r="D442" s="96"/>
      <c r="E442" s="96"/>
    </row>
    <row r="443" spans="2:5">
      <c r="B443" s="26"/>
      <c r="C443" s="96"/>
      <c r="D443" s="96"/>
      <c r="E443" s="96"/>
    </row>
    <row r="444" spans="2:5">
      <c r="B444" s="26"/>
      <c r="C444" s="96"/>
      <c r="D444" s="96"/>
      <c r="E444" s="96"/>
    </row>
    <row r="445" spans="2:5">
      <c r="B445" s="26"/>
      <c r="C445" s="96"/>
      <c r="D445" s="96"/>
      <c r="E445" s="96"/>
    </row>
    <row r="446" spans="2:5">
      <c r="B446" s="26"/>
      <c r="C446" s="96"/>
      <c r="D446" s="96"/>
      <c r="E446" s="96"/>
    </row>
    <row r="447" spans="2:5">
      <c r="B447" s="26"/>
      <c r="C447" s="96"/>
      <c r="D447" s="96"/>
      <c r="E447" s="96"/>
    </row>
    <row r="448" spans="2:5">
      <c r="B448" s="26"/>
      <c r="C448" s="96"/>
      <c r="D448" s="96"/>
      <c r="E448" s="96"/>
    </row>
    <row r="449" spans="2:5">
      <c r="B449" s="26"/>
      <c r="C449" s="96"/>
      <c r="D449" s="96"/>
      <c r="E449" s="96"/>
    </row>
    <row r="450" spans="2:5">
      <c r="B450" s="26"/>
      <c r="C450" s="96"/>
      <c r="D450" s="96"/>
      <c r="E450" s="96"/>
    </row>
    <row r="451" spans="2:5">
      <c r="B451" s="26"/>
      <c r="C451" s="96"/>
      <c r="D451" s="96"/>
      <c r="E451" s="96"/>
    </row>
    <row r="452" spans="2:5">
      <c r="B452" s="26"/>
      <c r="C452" s="96"/>
      <c r="D452" s="96"/>
      <c r="E452" s="96"/>
    </row>
    <row r="453" spans="2:5">
      <c r="B453" s="26"/>
      <c r="C453" s="96"/>
      <c r="D453" s="96"/>
      <c r="E453" s="96"/>
    </row>
    <row r="454" spans="2:5">
      <c r="B454" s="26"/>
      <c r="C454" s="96"/>
      <c r="D454" s="96"/>
      <c r="E454" s="96"/>
    </row>
    <row r="455" spans="2:5">
      <c r="B455" s="26"/>
      <c r="C455" s="96"/>
      <c r="D455" s="96"/>
      <c r="E455" s="96"/>
    </row>
    <row r="456" spans="2:5">
      <c r="B456" s="26"/>
      <c r="C456" s="96"/>
      <c r="D456" s="96"/>
      <c r="E456" s="96"/>
    </row>
    <row r="457" spans="2:5">
      <c r="B457" s="26"/>
      <c r="C457" s="96"/>
      <c r="D457" s="96"/>
      <c r="E457" s="96"/>
    </row>
    <row r="458" spans="2:5">
      <c r="B458" s="26"/>
      <c r="C458" s="96"/>
      <c r="D458" s="96"/>
      <c r="E458" s="96"/>
    </row>
    <row r="459" spans="2:5">
      <c r="B459" s="26"/>
      <c r="C459" s="96"/>
      <c r="D459" s="96"/>
      <c r="E459" s="96"/>
    </row>
    <row r="460" spans="2:5">
      <c r="B460" s="26"/>
      <c r="C460" s="96"/>
      <c r="D460" s="96"/>
      <c r="E460" s="96"/>
    </row>
    <row r="461" spans="2:5">
      <c r="B461" s="26"/>
      <c r="C461" s="96"/>
      <c r="D461" s="96"/>
      <c r="E461" s="96"/>
    </row>
    <row r="462" spans="2:5">
      <c r="B462" s="26"/>
      <c r="C462" s="96"/>
      <c r="D462" s="96"/>
      <c r="E462" s="96"/>
    </row>
    <row r="463" spans="2:5">
      <c r="B463" s="26"/>
      <c r="C463" s="96"/>
      <c r="D463" s="96"/>
      <c r="E463" s="96"/>
    </row>
    <row r="464" spans="2:5">
      <c r="B464" s="26"/>
      <c r="C464" s="96"/>
      <c r="D464" s="96"/>
      <c r="E464" s="96"/>
    </row>
    <row r="465" spans="2:5">
      <c r="B465" s="26"/>
      <c r="C465" s="96"/>
      <c r="D465" s="96"/>
      <c r="E465" s="96"/>
    </row>
    <row r="466" spans="2:5">
      <c r="B466" s="26"/>
      <c r="C466" s="96"/>
      <c r="D466" s="96"/>
      <c r="E466" s="96"/>
    </row>
    <row r="467" spans="2:5">
      <c r="B467" s="26"/>
      <c r="C467" s="96"/>
      <c r="D467" s="96"/>
      <c r="E467" s="96"/>
    </row>
    <row r="468" spans="2:5">
      <c r="B468" s="26"/>
      <c r="C468" s="96"/>
      <c r="D468" s="96"/>
      <c r="E468" s="96"/>
    </row>
    <row r="469" spans="2:5">
      <c r="B469" s="26"/>
      <c r="C469" s="96"/>
      <c r="D469" s="96"/>
      <c r="E469" s="96"/>
    </row>
    <row r="470" spans="2:5">
      <c r="B470" s="26"/>
      <c r="C470" s="96"/>
      <c r="D470" s="96"/>
      <c r="E470" s="96"/>
    </row>
    <row r="471" spans="2:5">
      <c r="B471" s="26"/>
      <c r="C471" s="96"/>
      <c r="D471" s="96"/>
      <c r="E471" s="96"/>
    </row>
    <row r="472" spans="2:5">
      <c r="B472" s="26"/>
      <c r="C472" s="96"/>
      <c r="D472" s="96"/>
      <c r="E472" s="96"/>
    </row>
    <row r="473" spans="2:5">
      <c r="B473" s="26"/>
      <c r="C473" s="96"/>
      <c r="D473" s="96"/>
      <c r="E473" s="96"/>
    </row>
    <row r="474" spans="2:5">
      <c r="B474" s="26"/>
      <c r="C474" s="96"/>
      <c r="D474" s="96"/>
      <c r="E474" s="96"/>
    </row>
    <row r="475" spans="2:5">
      <c r="B475" s="26"/>
      <c r="C475" s="96"/>
      <c r="D475" s="96"/>
      <c r="E475" s="96"/>
    </row>
    <row r="476" spans="2:5">
      <c r="B476" s="26"/>
      <c r="C476" s="96"/>
      <c r="D476" s="96"/>
      <c r="E476" s="96"/>
    </row>
    <row r="477" spans="2:5">
      <c r="B477" s="26"/>
      <c r="C477" s="96"/>
      <c r="D477" s="96"/>
      <c r="E477" s="96"/>
    </row>
    <row r="478" spans="2:5">
      <c r="B478" s="26"/>
      <c r="C478" s="96"/>
      <c r="D478" s="96"/>
      <c r="E478" s="96"/>
    </row>
    <row r="479" spans="2:5">
      <c r="B479" s="26"/>
      <c r="C479" s="96"/>
      <c r="D479" s="96"/>
      <c r="E479" s="96"/>
    </row>
    <row r="480" spans="2:5">
      <c r="B480" s="26"/>
      <c r="C480" s="96"/>
      <c r="D480" s="96"/>
      <c r="E480" s="96"/>
    </row>
    <row r="481" spans="2:5">
      <c r="B481" s="26"/>
      <c r="C481" s="96"/>
      <c r="D481" s="96"/>
      <c r="E481" s="96"/>
    </row>
    <row r="482" spans="2:5">
      <c r="B482" s="26"/>
      <c r="C482" s="96"/>
      <c r="D482" s="96"/>
      <c r="E482" s="96"/>
    </row>
    <row r="483" spans="2:5">
      <c r="B483" s="26"/>
      <c r="C483" s="96"/>
      <c r="D483" s="96"/>
      <c r="E483" s="96"/>
    </row>
    <row r="484" spans="2:5">
      <c r="B484" s="26"/>
      <c r="C484" s="96"/>
      <c r="D484" s="96"/>
      <c r="E484" s="96"/>
    </row>
    <row r="485" spans="2:5">
      <c r="B485" s="26"/>
      <c r="C485" s="96"/>
      <c r="D485" s="96"/>
      <c r="E485" s="96"/>
    </row>
    <row r="486" spans="2:5">
      <c r="B486" s="26"/>
      <c r="C486" s="96"/>
      <c r="D486" s="96"/>
      <c r="E486" s="96"/>
    </row>
    <row r="487" spans="2:5">
      <c r="B487" s="26"/>
      <c r="C487" s="96"/>
      <c r="D487" s="96"/>
      <c r="E487" s="96"/>
    </row>
    <row r="488" spans="2:5">
      <c r="B488" s="26"/>
      <c r="C488" s="96"/>
      <c r="D488" s="96"/>
      <c r="E488" s="96"/>
    </row>
    <row r="489" spans="2:5">
      <c r="B489" s="26"/>
      <c r="C489" s="96"/>
      <c r="D489" s="96"/>
      <c r="E489" s="96"/>
    </row>
    <row r="490" spans="2:5">
      <c r="B490" s="26"/>
      <c r="C490" s="96"/>
      <c r="D490" s="96"/>
      <c r="E490" s="96"/>
    </row>
    <row r="491" spans="2:5">
      <c r="B491" s="26"/>
      <c r="C491" s="96"/>
      <c r="D491" s="96"/>
      <c r="E491" s="96"/>
    </row>
    <row r="492" spans="2:5">
      <c r="B492" s="26"/>
      <c r="C492" s="96"/>
      <c r="D492" s="96"/>
      <c r="E492" s="96"/>
    </row>
    <row r="493" spans="2:5">
      <c r="B493" s="26"/>
      <c r="C493" s="96"/>
      <c r="D493" s="96"/>
      <c r="E493" s="96"/>
    </row>
    <row r="494" spans="2:5">
      <c r="B494" s="26"/>
      <c r="C494" s="96"/>
      <c r="D494" s="96"/>
      <c r="E494" s="96"/>
    </row>
    <row r="495" spans="2:5">
      <c r="B495" s="26"/>
      <c r="C495" s="96"/>
      <c r="D495" s="96"/>
      <c r="E495" s="96"/>
    </row>
    <row r="496" spans="2:5">
      <c r="B496" s="26"/>
      <c r="C496" s="96"/>
      <c r="D496" s="96"/>
      <c r="E496" s="96"/>
    </row>
    <row r="497" spans="2:5">
      <c r="B497" s="26"/>
      <c r="C497" s="96"/>
      <c r="D497" s="96"/>
      <c r="E497" s="96"/>
    </row>
    <row r="498" spans="2:5">
      <c r="B498" s="26"/>
      <c r="C498" s="96"/>
      <c r="D498" s="96"/>
      <c r="E498" s="96"/>
    </row>
    <row r="499" spans="2:5">
      <c r="B499" s="26"/>
      <c r="C499" s="96"/>
      <c r="D499" s="96"/>
      <c r="E499" s="96"/>
    </row>
    <row r="500" spans="2:5">
      <c r="B500" s="26"/>
      <c r="C500" s="96"/>
      <c r="D500" s="96"/>
      <c r="E500" s="96"/>
    </row>
    <row r="501" spans="2:5">
      <c r="B501" s="26"/>
      <c r="C501" s="96"/>
      <c r="D501" s="96"/>
      <c r="E501" s="96"/>
    </row>
    <row r="502" spans="2:5">
      <c r="B502" s="26"/>
      <c r="C502" s="96"/>
      <c r="D502" s="96"/>
      <c r="E502" s="96"/>
    </row>
    <row r="503" spans="2:5">
      <c r="B503" s="26"/>
      <c r="C503" s="96"/>
      <c r="D503" s="96"/>
      <c r="E503" s="96"/>
    </row>
    <row r="504" spans="2:5">
      <c r="B504" s="26"/>
      <c r="C504" s="96"/>
      <c r="D504" s="96"/>
      <c r="E504" s="96"/>
    </row>
    <row r="505" spans="2:5">
      <c r="B505" s="26"/>
      <c r="C505" s="96"/>
      <c r="D505" s="96"/>
      <c r="E505" s="96"/>
    </row>
    <row r="506" spans="2:5">
      <c r="B506" s="26"/>
      <c r="C506" s="96"/>
      <c r="D506" s="96"/>
      <c r="E506" s="96"/>
    </row>
    <row r="507" spans="2:5">
      <c r="B507" s="26"/>
      <c r="C507" s="96"/>
      <c r="D507" s="96"/>
      <c r="E507" s="96"/>
    </row>
    <row r="508" spans="2:5">
      <c r="B508" s="26"/>
      <c r="C508" s="96"/>
      <c r="D508" s="96"/>
      <c r="E508" s="96"/>
    </row>
    <row r="509" spans="2:5">
      <c r="B509" s="26"/>
      <c r="C509" s="96"/>
      <c r="D509" s="96"/>
      <c r="E509" s="96"/>
    </row>
    <row r="510" spans="2:5">
      <c r="B510" s="26"/>
      <c r="C510" s="96"/>
      <c r="D510" s="96"/>
      <c r="E510" s="96"/>
    </row>
    <row r="511" spans="2:5">
      <c r="B511" s="26"/>
      <c r="C511" s="96"/>
      <c r="D511" s="96"/>
      <c r="E511" s="96"/>
    </row>
    <row r="512" spans="2:5">
      <c r="B512" s="26"/>
      <c r="C512" s="96"/>
      <c r="D512" s="96"/>
      <c r="E512" s="96"/>
    </row>
    <row r="513" spans="2:5">
      <c r="B513" s="26"/>
      <c r="C513" s="96"/>
      <c r="D513" s="96"/>
      <c r="E513" s="96"/>
    </row>
    <row r="514" spans="2:5">
      <c r="B514" s="26"/>
      <c r="C514" s="96"/>
      <c r="D514" s="96"/>
      <c r="E514" s="96"/>
    </row>
    <row r="515" spans="2:5">
      <c r="B515" s="26"/>
      <c r="C515" s="96"/>
      <c r="D515" s="96"/>
      <c r="E515" s="96"/>
    </row>
    <row r="516" spans="2:5">
      <c r="B516" s="26"/>
      <c r="C516" s="96"/>
      <c r="D516" s="96"/>
      <c r="E516" s="96"/>
    </row>
    <row r="517" spans="2:5">
      <c r="B517" s="26"/>
      <c r="C517" s="96"/>
      <c r="D517" s="96"/>
      <c r="E517" s="96"/>
    </row>
    <row r="518" spans="2:5">
      <c r="B518" s="26"/>
      <c r="C518" s="96"/>
      <c r="D518" s="96"/>
      <c r="E518" s="96"/>
    </row>
    <row r="519" spans="2:5">
      <c r="B519" s="26"/>
      <c r="C519" s="96"/>
      <c r="D519" s="96"/>
      <c r="E519" s="96"/>
    </row>
    <row r="520" spans="2:5">
      <c r="B520" s="26"/>
      <c r="C520" s="96"/>
      <c r="D520" s="96"/>
      <c r="E520" s="96"/>
    </row>
    <row r="521" spans="2:5">
      <c r="B521" s="26"/>
      <c r="C521" s="96"/>
      <c r="D521" s="96"/>
      <c r="E521" s="96"/>
    </row>
    <row r="522" spans="2:5">
      <c r="B522" s="26"/>
      <c r="C522" s="96"/>
      <c r="D522" s="96"/>
      <c r="E522" s="96"/>
    </row>
    <row r="523" spans="2:5">
      <c r="B523" s="26"/>
      <c r="C523" s="96"/>
      <c r="D523" s="96"/>
      <c r="E523" s="96"/>
    </row>
    <row r="524" spans="2:5">
      <c r="B524" s="26"/>
      <c r="C524" s="96"/>
      <c r="D524" s="96"/>
      <c r="E524" s="96"/>
    </row>
    <row r="525" spans="2:5">
      <c r="B525" s="26"/>
      <c r="C525" s="96"/>
      <c r="D525" s="96"/>
      <c r="E525" s="96"/>
    </row>
    <row r="526" spans="2:5">
      <c r="B526" s="26"/>
      <c r="C526" s="96"/>
      <c r="D526" s="96"/>
      <c r="E526" s="96"/>
    </row>
    <row r="527" spans="2:5">
      <c r="B527" s="26"/>
      <c r="C527" s="96"/>
      <c r="D527" s="96"/>
      <c r="E527" s="96"/>
    </row>
    <row r="528" spans="2:5">
      <c r="B528" s="26"/>
      <c r="C528" s="96"/>
      <c r="D528" s="96"/>
      <c r="E528" s="96"/>
    </row>
    <row r="529" spans="2:5">
      <c r="B529" s="26"/>
      <c r="C529" s="96"/>
      <c r="D529" s="96"/>
      <c r="E529" s="96"/>
    </row>
    <row r="530" spans="2:5">
      <c r="B530" s="26"/>
      <c r="C530" s="96"/>
      <c r="D530" s="96"/>
      <c r="E530" s="96"/>
    </row>
    <row r="531" spans="2:5">
      <c r="B531" s="26"/>
      <c r="C531" s="96"/>
      <c r="D531" s="96"/>
      <c r="E531" s="96"/>
    </row>
    <row r="532" spans="2:5">
      <c r="B532" s="26"/>
      <c r="C532" s="96"/>
      <c r="D532" s="96"/>
      <c r="E532" s="96"/>
    </row>
    <row r="533" spans="2:5">
      <c r="B533" s="26"/>
      <c r="C533" s="96"/>
      <c r="D533" s="96"/>
      <c r="E533" s="96"/>
    </row>
    <row r="534" spans="2:5">
      <c r="B534" s="26"/>
      <c r="C534" s="96"/>
      <c r="D534" s="96"/>
      <c r="E534" s="96"/>
    </row>
    <row r="535" spans="2:5">
      <c r="B535" s="26"/>
      <c r="C535" s="96"/>
      <c r="D535" s="96"/>
      <c r="E535" s="96"/>
    </row>
    <row r="536" spans="2:5">
      <c r="B536" s="26"/>
      <c r="C536" s="96"/>
      <c r="D536" s="96"/>
      <c r="E536" s="96"/>
    </row>
    <row r="537" spans="2:5">
      <c r="B537" s="26"/>
      <c r="C537" s="96"/>
      <c r="D537" s="96"/>
      <c r="E537" s="96"/>
    </row>
    <row r="538" spans="2:5">
      <c r="B538" s="26"/>
      <c r="C538" s="96"/>
      <c r="D538" s="96"/>
      <c r="E538" s="96"/>
    </row>
    <row r="539" spans="2:5">
      <c r="B539" s="26"/>
      <c r="C539" s="96"/>
      <c r="D539" s="96"/>
      <c r="E539" s="96"/>
    </row>
    <row r="540" spans="2:5">
      <c r="B540" s="26"/>
      <c r="C540" s="96"/>
      <c r="D540" s="96"/>
      <c r="E540" s="96"/>
    </row>
    <row r="541" spans="2:5">
      <c r="B541" s="26"/>
      <c r="C541" s="96"/>
      <c r="D541" s="96"/>
      <c r="E541" s="96"/>
    </row>
    <row r="542" spans="2:5">
      <c r="B542" s="26"/>
      <c r="C542" s="96"/>
      <c r="D542" s="96"/>
      <c r="E542" s="96"/>
    </row>
    <row r="543" spans="2:5">
      <c r="B543" s="26"/>
      <c r="C543" s="96"/>
      <c r="D543" s="96"/>
      <c r="E543" s="96"/>
    </row>
    <row r="544" spans="2:5">
      <c r="B544" s="26"/>
      <c r="C544" s="96"/>
      <c r="D544" s="96"/>
      <c r="E544" s="96"/>
    </row>
    <row r="545" spans="2:5">
      <c r="B545" s="26"/>
      <c r="C545" s="96"/>
      <c r="D545" s="96"/>
      <c r="E545" s="96"/>
    </row>
    <row r="546" spans="2:5">
      <c r="B546" s="26"/>
      <c r="C546" s="96"/>
      <c r="D546" s="96"/>
      <c r="E546" s="96"/>
    </row>
    <row r="547" spans="2:5">
      <c r="B547" s="26"/>
      <c r="C547" s="96"/>
      <c r="D547" s="96"/>
      <c r="E547" s="96"/>
    </row>
    <row r="548" spans="2:5">
      <c r="B548" s="26"/>
      <c r="C548" s="96"/>
      <c r="D548" s="96"/>
      <c r="E548" s="96"/>
    </row>
    <row r="549" spans="2:5">
      <c r="B549" s="26"/>
      <c r="C549" s="96"/>
      <c r="D549" s="96"/>
      <c r="E549" s="96"/>
    </row>
    <row r="550" spans="2:5">
      <c r="B550" s="26"/>
      <c r="C550" s="96"/>
      <c r="D550" s="96"/>
      <c r="E550" s="96"/>
    </row>
    <row r="551" spans="2:5">
      <c r="B551" s="26"/>
      <c r="C551" s="96"/>
      <c r="D551" s="96"/>
      <c r="E551" s="96"/>
    </row>
    <row r="552" spans="2:5">
      <c r="B552" s="26"/>
      <c r="C552" s="96"/>
      <c r="D552" s="96"/>
      <c r="E552" s="96"/>
    </row>
    <row r="553" spans="2:5">
      <c r="B553" s="26"/>
      <c r="C553" s="96"/>
      <c r="D553" s="96"/>
      <c r="E553" s="96"/>
    </row>
    <row r="554" spans="2:5">
      <c r="B554" s="26"/>
      <c r="C554" s="96"/>
      <c r="D554" s="96"/>
      <c r="E554" s="96"/>
    </row>
    <row r="555" spans="2:5">
      <c r="B555" s="26"/>
      <c r="C555" s="96"/>
      <c r="D555" s="96"/>
      <c r="E555" s="96"/>
    </row>
    <row r="556" spans="2:5">
      <c r="B556" s="26"/>
      <c r="C556" s="96"/>
      <c r="D556" s="96"/>
      <c r="E556" s="96"/>
    </row>
    <row r="557" spans="2:5">
      <c r="B557" s="26"/>
      <c r="C557" s="96"/>
      <c r="D557" s="96"/>
      <c r="E557" s="96"/>
    </row>
    <row r="558" spans="2:5">
      <c r="B558" s="26"/>
      <c r="C558" s="96"/>
      <c r="D558" s="96"/>
      <c r="E558" s="96"/>
    </row>
    <row r="559" spans="2:5">
      <c r="B559" s="26"/>
      <c r="C559" s="96"/>
      <c r="D559" s="96"/>
      <c r="E559" s="96"/>
    </row>
    <row r="560" spans="2:5">
      <c r="B560" s="26"/>
      <c r="C560" s="96"/>
      <c r="D560" s="96"/>
      <c r="E560" s="96"/>
    </row>
    <row r="561" spans="2:5">
      <c r="B561" s="26"/>
      <c r="C561" s="96"/>
      <c r="D561" s="96"/>
      <c r="E561" s="96"/>
    </row>
    <row r="562" spans="2:5">
      <c r="B562" s="26"/>
      <c r="C562" s="96"/>
      <c r="D562" s="96"/>
      <c r="E562" s="96"/>
    </row>
    <row r="563" spans="2:5">
      <c r="B563" s="26"/>
      <c r="C563" s="96"/>
      <c r="D563" s="96"/>
      <c r="E563" s="96"/>
    </row>
    <row r="564" spans="2:5">
      <c r="B564" s="26"/>
      <c r="C564" s="96"/>
      <c r="D564" s="96"/>
      <c r="E564" s="96"/>
    </row>
    <row r="565" spans="2:5">
      <c r="B565" s="26"/>
      <c r="C565" s="96"/>
      <c r="D565" s="96"/>
      <c r="E565" s="96"/>
    </row>
    <row r="566" spans="2:5">
      <c r="B566" s="26"/>
      <c r="C566" s="96"/>
      <c r="D566" s="96"/>
      <c r="E566" s="96"/>
    </row>
    <row r="567" spans="2:5">
      <c r="B567" s="26"/>
      <c r="C567" s="96"/>
      <c r="D567" s="96"/>
      <c r="E567" s="96"/>
    </row>
    <row r="568" spans="2:5">
      <c r="B568" s="26"/>
      <c r="C568" s="96"/>
      <c r="D568" s="96"/>
      <c r="E568" s="96"/>
    </row>
    <row r="569" spans="2:5">
      <c r="B569" s="26"/>
      <c r="C569" s="96"/>
      <c r="D569" s="96"/>
      <c r="E569" s="96"/>
    </row>
    <row r="570" spans="2:5">
      <c r="B570" s="26"/>
      <c r="C570" s="96"/>
      <c r="D570" s="96"/>
      <c r="E570" s="96"/>
    </row>
    <row r="571" spans="2:5">
      <c r="B571" s="26"/>
      <c r="C571" s="96"/>
      <c r="D571" s="96"/>
      <c r="E571" s="96"/>
    </row>
    <row r="572" spans="2:5">
      <c r="B572" s="26"/>
      <c r="C572" s="96"/>
      <c r="D572" s="96"/>
      <c r="E572" s="96"/>
    </row>
    <row r="573" spans="2:5">
      <c r="B573" s="26"/>
      <c r="C573" s="96"/>
      <c r="D573" s="96"/>
      <c r="E573" s="96"/>
    </row>
    <row r="574" spans="2:5">
      <c r="B574" s="26"/>
      <c r="C574" s="96"/>
      <c r="D574" s="96"/>
      <c r="E574" s="96"/>
    </row>
    <row r="575" spans="2:5">
      <c r="B575" s="26"/>
      <c r="C575" s="96"/>
      <c r="D575" s="96"/>
      <c r="E575" s="96"/>
    </row>
    <row r="576" spans="2:5">
      <c r="B576" s="26"/>
      <c r="C576" s="96"/>
      <c r="D576" s="96"/>
      <c r="E576" s="96"/>
    </row>
    <row r="577" spans="2:5">
      <c r="B577" s="26"/>
      <c r="C577" s="96"/>
      <c r="D577" s="96"/>
      <c r="E577" s="96"/>
    </row>
    <row r="578" spans="2:5">
      <c r="B578" s="26"/>
      <c r="C578" s="96"/>
      <c r="D578" s="96"/>
      <c r="E578" s="96"/>
    </row>
    <row r="579" spans="2:5">
      <c r="B579" s="26"/>
      <c r="C579" s="96"/>
      <c r="D579" s="96"/>
      <c r="E579" s="96"/>
    </row>
    <row r="580" spans="2:5">
      <c r="B580" s="26"/>
      <c r="C580" s="96"/>
      <c r="D580" s="96"/>
      <c r="E580" s="96"/>
    </row>
    <row r="581" spans="2:5">
      <c r="B581" s="26"/>
      <c r="C581" s="96"/>
      <c r="D581" s="96"/>
      <c r="E581" s="96"/>
    </row>
    <row r="582" spans="2:5">
      <c r="B582" s="26"/>
      <c r="C582" s="96"/>
      <c r="D582" s="96"/>
      <c r="E582" s="96"/>
    </row>
    <row r="583" spans="2:5">
      <c r="B583" s="26"/>
      <c r="C583" s="96"/>
      <c r="D583" s="96"/>
      <c r="E583" s="96"/>
    </row>
    <row r="584" spans="2:5">
      <c r="B584" s="26"/>
      <c r="C584" s="96"/>
      <c r="D584" s="96"/>
      <c r="E584" s="96"/>
    </row>
    <row r="585" spans="2:5">
      <c r="B585" s="26"/>
      <c r="C585" s="96"/>
      <c r="D585" s="96"/>
      <c r="E585" s="96"/>
    </row>
    <row r="586" spans="2:5">
      <c r="B586" s="26"/>
      <c r="C586" s="96"/>
      <c r="D586" s="96"/>
      <c r="E586" s="96"/>
    </row>
    <row r="587" spans="2:5">
      <c r="B587" s="26"/>
      <c r="C587" s="96"/>
      <c r="D587" s="96"/>
      <c r="E587" s="96"/>
    </row>
    <row r="588" spans="2:5">
      <c r="B588" s="26"/>
      <c r="C588" s="96"/>
      <c r="D588" s="96"/>
      <c r="E588" s="96"/>
    </row>
    <row r="589" spans="2:5">
      <c r="B589" s="26"/>
      <c r="C589" s="96"/>
      <c r="D589" s="96"/>
      <c r="E589" s="96"/>
    </row>
    <row r="590" spans="2:5">
      <c r="B590" s="26"/>
      <c r="C590" s="96"/>
      <c r="D590" s="96"/>
      <c r="E590" s="96"/>
    </row>
    <row r="591" spans="2:5">
      <c r="B591" s="26"/>
      <c r="C591" s="96"/>
      <c r="D591" s="96"/>
      <c r="E591" s="96"/>
    </row>
    <row r="592" spans="2:5">
      <c r="B592" s="26"/>
      <c r="C592" s="96"/>
      <c r="D592" s="96"/>
      <c r="E592" s="96"/>
    </row>
    <row r="593" spans="2:5">
      <c r="B593" s="26"/>
      <c r="C593" s="96"/>
      <c r="D593" s="96"/>
      <c r="E593" s="96"/>
    </row>
    <row r="594" spans="2:5">
      <c r="B594" s="26"/>
      <c r="C594" s="96"/>
      <c r="D594" s="96"/>
      <c r="E594" s="96"/>
    </row>
    <row r="595" spans="2:5">
      <c r="B595" s="26"/>
      <c r="C595" s="96"/>
      <c r="D595" s="96"/>
      <c r="E595" s="96"/>
    </row>
    <row r="596" spans="2:5">
      <c r="B596" s="26"/>
      <c r="C596" s="96"/>
      <c r="D596" s="96"/>
      <c r="E596" s="96"/>
    </row>
    <row r="597" spans="2:5">
      <c r="B597" s="26"/>
      <c r="C597" s="96"/>
      <c r="D597" s="96"/>
      <c r="E597" s="96"/>
    </row>
    <row r="598" spans="2:5">
      <c r="B598" s="26"/>
      <c r="C598" s="96"/>
      <c r="D598" s="96"/>
      <c r="E598" s="96"/>
    </row>
    <row r="599" spans="2:5">
      <c r="B599" s="26"/>
      <c r="C599" s="96"/>
      <c r="D599" s="96"/>
      <c r="E599" s="96"/>
    </row>
    <row r="600" spans="2:5">
      <c r="B600" s="26"/>
      <c r="C600" s="96"/>
      <c r="D600" s="96"/>
      <c r="E600" s="96"/>
    </row>
    <row r="601" spans="2:5">
      <c r="B601" s="26"/>
      <c r="C601" s="96"/>
      <c r="D601" s="96"/>
      <c r="E601" s="96"/>
    </row>
    <row r="602" spans="2:5">
      <c r="B602" s="26"/>
      <c r="C602" s="96"/>
      <c r="D602" s="96"/>
      <c r="E602" s="96"/>
    </row>
    <row r="603" spans="2:5">
      <c r="B603" s="26"/>
      <c r="C603" s="96"/>
      <c r="D603" s="96"/>
      <c r="E603" s="96"/>
    </row>
    <row r="604" spans="2:5">
      <c r="B604" s="26"/>
      <c r="C604" s="96"/>
      <c r="D604" s="96"/>
      <c r="E604" s="96"/>
    </row>
    <row r="605" spans="2:5">
      <c r="B605" s="26"/>
      <c r="C605" s="96"/>
      <c r="D605" s="96"/>
      <c r="E605" s="96"/>
    </row>
    <row r="606" spans="2:5">
      <c r="B606" s="26"/>
      <c r="C606" s="96"/>
      <c r="D606" s="96"/>
      <c r="E606" s="96"/>
    </row>
    <row r="607" spans="2:5">
      <c r="B607" s="26"/>
      <c r="C607" s="96"/>
      <c r="D607" s="96"/>
      <c r="E607" s="96"/>
    </row>
    <row r="608" spans="2:5">
      <c r="B608" s="26"/>
      <c r="C608" s="96"/>
      <c r="D608" s="96"/>
      <c r="E608" s="96"/>
    </row>
    <row r="609" spans="2:5">
      <c r="B609" s="26"/>
      <c r="C609" s="96"/>
      <c r="D609" s="96"/>
      <c r="E609" s="96"/>
    </row>
    <row r="610" spans="2:5">
      <c r="B610" s="26"/>
      <c r="C610" s="96"/>
      <c r="D610" s="96"/>
      <c r="E610" s="96"/>
    </row>
    <row r="611" spans="2:5">
      <c r="B611" s="26"/>
      <c r="C611" s="96"/>
      <c r="D611" s="96"/>
      <c r="E611" s="96"/>
    </row>
    <row r="612" spans="2:5">
      <c r="B612" s="26"/>
      <c r="C612" s="96"/>
      <c r="D612" s="96"/>
      <c r="E612" s="96"/>
    </row>
    <row r="613" spans="2:5">
      <c r="B613" s="26"/>
      <c r="C613" s="96"/>
      <c r="D613" s="96"/>
      <c r="E613" s="96"/>
    </row>
    <row r="614" spans="2:5">
      <c r="B614" s="26"/>
      <c r="C614" s="96"/>
      <c r="D614" s="96"/>
      <c r="E614" s="96"/>
    </row>
    <row r="615" spans="2:5">
      <c r="B615" s="26"/>
      <c r="C615" s="96"/>
      <c r="D615" s="96"/>
      <c r="E615" s="96"/>
    </row>
    <row r="616" spans="2:5">
      <c r="B616" s="26"/>
      <c r="C616" s="96"/>
      <c r="D616" s="96"/>
      <c r="E616" s="96"/>
    </row>
    <row r="617" spans="2:5">
      <c r="B617" s="26"/>
      <c r="C617" s="96"/>
      <c r="D617" s="96"/>
      <c r="E617" s="96"/>
    </row>
    <row r="618" spans="2:5">
      <c r="B618" s="26"/>
      <c r="C618" s="96"/>
      <c r="D618" s="96"/>
      <c r="E618" s="96"/>
    </row>
    <row r="619" spans="2:5">
      <c r="B619" s="26"/>
      <c r="C619" s="96"/>
      <c r="D619" s="96"/>
      <c r="E619" s="96"/>
    </row>
    <row r="620" spans="2:5">
      <c r="B620" s="26"/>
      <c r="C620" s="96"/>
      <c r="D620" s="96"/>
      <c r="E620" s="96"/>
    </row>
    <row r="621" spans="2:5">
      <c r="B621" s="26"/>
      <c r="C621" s="96"/>
      <c r="D621" s="96"/>
      <c r="E621" s="96"/>
    </row>
    <row r="622" spans="2:5">
      <c r="B622" s="26"/>
      <c r="C622" s="96"/>
      <c r="D622" s="96"/>
      <c r="E622" s="96"/>
    </row>
    <row r="623" spans="2:5">
      <c r="B623" s="26"/>
      <c r="C623" s="96"/>
      <c r="D623" s="96"/>
      <c r="E623" s="96"/>
    </row>
    <row r="624" spans="2:5">
      <c r="B624" s="26"/>
      <c r="C624" s="96"/>
      <c r="D624" s="96"/>
      <c r="E624" s="96"/>
    </row>
    <row r="625" spans="2:5">
      <c r="B625" s="26"/>
      <c r="C625" s="96"/>
      <c r="D625" s="96"/>
      <c r="E625" s="96"/>
    </row>
    <row r="626" spans="2:5">
      <c r="B626" s="26"/>
      <c r="C626" s="96"/>
      <c r="D626" s="96"/>
      <c r="E626" s="96"/>
    </row>
    <row r="627" spans="2:5">
      <c r="B627" s="26"/>
      <c r="C627" s="96"/>
      <c r="D627" s="96"/>
      <c r="E627" s="96"/>
    </row>
    <row r="628" spans="2:5">
      <c r="B628" s="26"/>
      <c r="C628" s="96"/>
      <c r="D628" s="96"/>
      <c r="E628" s="96"/>
    </row>
    <row r="629" spans="2:5">
      <c r="B629" s="26"/>
      <c r="C629" s="96"/>
      <c r="D629" s="96"/>
      <c r="E629" s="96"/>
    </row>
    <row r="630" spans="2:5">
      <c r="B630" s="26"/>
      <c r="C630" s="96"/>
      <c r="D630" s="96"/>
      <c r="E630" s="96"/>
    </row>
    <row r="631" spans="2:5">
      <c r="B631" s="26"/>
      <c r="C631" s="96"/>
      <c r="D631" s="96"/>
      <c r="E631" s="96"/>
    </row>
    <row r="632" spans="2:5">
      <c r="B632" s="26"/>
      <c r="C632" s="96"/>
      <c r="D632" s="96"/>
      <c r="E632" s="96"/>
    </row>
    <row r="633" spans="2:5">
      <c r="B633" s="26"/>
      <c r="C633" s="96"/>
      <c r="D633" s="96"/>
      <c r="E633" s="96"/>
    </row>
    <row r="634" spans="2:5">
      <c r="B634" s="26"/>
      <c r="C634" s="96"/>
      <c r="D634" s="96"/>
      <c r="E634" s="96"/>
    </row>
    <row r="635" spans="2:5">
      <c r="B635" s="26"/>
      <c r="C635" s="96"/>
      <c r="D635" s="96"/>
      <c r="E635" s="96"/>
    </row>
    <row r="636" spans="2:5">
      <c r="B636" s="26"/>
      <c r="C636" s="96"/>
      <c r="D636" s="96"/>
      <c r="E636" s="96"/>
    </row>
    <row r="637" spans="2:5">
      <c r="B637" s="26"/>
      <c r="C637" s="96"/>
      <c r="D637" s="96"/>
      <c r="E637" s="96"/>
    </row>
    <row r="638" spans="2:5">
      <c r="B638" s="26"/>
      <c r="C638" s="96"/>
      <c r="D638" s="96"/>
      <c r="E638" s="96"/>
    </row>
    <row r="639" spans="2:5">
      <c r="B639" s="26"/>
      <c r="C639" s="96"/>
      <c r="D639" s="96"/>
      <c r="E639" s="96"/>
    </row>
    <row r="640" spans="2:5">
      <c r="B640" s="26"/>
      <c r="C640" s="96"/>
      <c r="D640" s="96"/>
      <c r="E640" s="96"/>
    </row>
    <row r="641" spans="2:5">
      <c r="B641" s="26"/>
      <c r="C641" s="96"/>
      <c r="D641" s="96"/>
      <c r="E641" s="96"/>
    </row>
    <row r="642" spans="2:5">
      <c r="B642" s="26"/>
      <c r="C642" s="96"/>
      <c r="D642" s="96"/>
      <c r="E642" s="96"/>
    </row>
    <row r="643" spans="2:5">
      <c r="B643" s="26"/>
      <c r="C643" s="96"/>
      <c r="D643" s="96"/>
      <c r="E643" s="96"/>
    </row>
    <row r="644" spans="2:5">
      <c r="B644" s="26"/>
      <c r="C644" s="96"/>
      <c r="D644" s="96"/>
      <c r="E644" s="96"/>
    </row>
    <row r="645" spans="2:5">
      <c r="B645" s="26"/>
      <c r="C645" s="96"/>
      <c r="D645" s="96"/>
      <c r="E645" s="96"/>
    </row>
    <row r="646" spans="2:5">
      <c r="B646" s="26"/>
      <c r="C646" s="96"/>
      <c r="D646" s="96"/>
      <c r="E646" s="96"/>
    </row>
    <row r="647" spans="2:5">
      <c r="B647" s="26"/>
      <c r="C647" s="96"/>
      <c r="D647" s="96"/>
      <c r="E647" s="96"/>
    </row>
    <row r="648" spans="2:5">
      <c r="B648" s="26"/>
      <c r="C648" s="96"/>
      <c r="D648" s="96"/>
      <c r="E648" s="96"/>
    </row>
    <row r="649" spans="2:5">
      <c r="B649" s="26"/>
      <c r="C649" s="96"/>
      <c r="D649" s="96"/>
      <c r="E649" s="96"/>
    </row>
    <row r="650" spans="2:5">
      <c r="B650" s="26"/>
      <c r="C650" s="96"/>
      <c r="D650" s="96"/>
      <c r="E650" s="96"/>
    </row>
    <row r="651" spans="2:5">
      <c r="B651" s="26"/>
      <c r="C651" s="96"/>
      <c r="D651" s="96"/>
      <c r="E651" s="96"/>
    </row>
    <row r="652" spans="2:5">
      <c r="B652" s="26"/>
      <c r="C652" s="96"/>
      <c r="D652" s="96"/>
      <c r="E652" s="96"/>
    </row>
    <row r="653" spans="2:5">
      <c r="B653" s="26"/>
      <c r="C653" s="96"/>
      <c r="D653" s="96"/>
      <c r="E653" s="96"/>
    </row>
    <row r="654" spans="2:5">
      <c r="B654" s="26"/>
      <c r="C654" s="96"/>
      <c r="D654" s="96"/>
      <c r="E654" s="96"/>
    </row>
    <row r="655" spans="2:5">
      <c r="B655" s="26"/>
      <c r="C655" s="96"/>
      <c r="D655" s="96"/>
      <c r="E655" s="96"/>
    </row>
    <row r="656" spans="2:5">
      <c r="B656" s="26"/>
      <c r="C656" s="96"/>
      <c r="D656" s="96"/>
      <c r="E656" s="96"/>
    </row>
    <row r="657" spans="2:5">
      <c r="B657" s="26"/>
      <c r="C657" s="96"/>
      <c r="D657" s="96"/>
      <c r="E657" s="96"/>
    </row>
    <row r="658" spans="2:5">
      <c r="B658" s="26"/>
      <c r="C658" s="96"/>
      <c r="D658" s="96"/>
      <c r="E658" s="96"/>
    </row>
    <row r="659" spans="2:5">
      <c r="B659" s="26"/>
      <c r="C659" s="96"/>
      <c r="D659" s="96"/>
      <c r="E659" s="96"/>
    </row>
    <row r="660" spans="2:5">
      <c r="B660" s="26"/>
      <c r="C660" s="96"/>
      <c r="D660" s="96"/>
      <c r="E660" s="96"/>
    </row>
    <row r="661" spans="2:5">
      <c r="B661" s="26"/>
      <c r="C661" s="96"/>
      <c r="D661" s="96"/>
      <c r="E661" s="96"/>
    </row>
    <row r="662" spans="2:5">
      <c r="B662" s="26"/>
      <c r="C662" s="96"/>
      <c r="D662" s="96"/>
      <c r="E662" s="96"/>
    </row>
    <row r="663" spans="2:5">
      <c r="B663" s="26"/>
      <c r="C663" s="96"/>
      <c r="D663" s="96"/>
      <c r="E663" s="96"/>
    </row>
    <row r="664" spans="2:5">
      <c r="B664" s="26"/>
      <c r="C664" s="96"/>
      <c r="D664" s="96"/>
      <c r="E664" s="96"/>
    </row>
    <row r="665" spans="2:5">
      <c r="B665" s="26"/>
      <c r="C665" s="96"/>
      <c r="D665" s="96"/>
      <c r="E665" s="96"/>
    </row>
    <row r="666" spans="2:5">
      <c r="B666" s="26"/>
      <c r="C666" s="96"/>
      <c r="D666" s="96"/>
      <c r="E666" s="96"/>
    </row>
    <row r="667" spans="2:5">
      <c r="B667" s="26"/>
      <c r="C667" s="96"/>
      <c r="D667" s="96"/>
      <c r="E667" s="96"/>
    </row>
    <row r="668" spans="2:5">
      <c r="B668" s="26"/>
      <c r="C668" s="96"/>
      <c r="D668" s="96"/>
      <c r="E668" s="96"/>
    </row>
    <row r="669" spans="2:5">
      <c r="B669" s="26"/>
      <c r="C669" s="96"/>
      <c r="D669" s="96"/>
      <c r="E669" s="96"/>
    </row>
    <row r="670" spans="2:5">
      <c r="B670" s="26"/>
      <c r="C670" s="96"/>
      <c r="D670" s="96"/>
      <c r="E670" s="96"/>
    </row>
    <row r="671" spans="2:5">
      <c r="B671" s="26"/>
      <c r="C671" s="96"/>
      <c r="D671" s="96"/>
      <c r="E671" s="96"/>
    </row>
    <row r="672" spans="2:5">
      <c r="B672" s="26"/>
      <c r="C672" s="96"/>
      <c r="D672" s="96"/>
      <c r="E672" s="96"/>
    </row>
    <row r="673" spans="2:5">
      <c r="B673" s="26"/>
      <c r="C673" s="96"/>
      <c r="D673" s="96"/>
      <c r="E673" s="96"/>
    </row>
    <row r="674" spans="2:5">
      <c r="B674" s="26"/>
      <c r="C674" s="96"/>
      <c r="D674" s="96"/>
      <c r="E674" s="96"/>
    </row>
    <row r="675" spans="2:5">
      <c r="B675" s="26"/>
      <c r="C675" s="96"/>
      <c r="D675" s="96"/>
      <c r="E675" s="96"/>
    </row>
    <row r="676" spans="2:5">
      <c r="B676" s="26"/>
      <c r="C676" s="96"/>
      <c r="D676" s="96"/>
      <c r="E676" s="96"/>
    </row>
    <row r="677" spans="2:5">
      <c r="B677" s="26"/>
      <c r="C677" s="96"/>
      <c r="D677" s="96"/>
      <c r="E677" s="96"/>
    </row>
    <row r="678" spans="2:5">
      <c r="B678" s="26"/>
      <c r="C678" s="96"/>
      <c r="D678" s="96"/>
      <c r="E678" s="96"/>
    </row>
    <row r="679" spans="2:5">
      <c r="B679" s="26"/>
      <c r="C679" s="96"/>
      <c r="D679" s="96"/>
      <c r="E679" s="96"/>
    </row>
    <row r="680" spans="2:5">
      <c r="B680" s="26"/>
      <c r="C680" s="96"/>
      <c r="D680" s="96"/>
      <c r="E680" s="96"/>
    </row>
    <row r="681" spans="2:5">
      <c r="B681" s="26"/>
      <c r="C681" s="96"/>
      <c r="D681" s="96"/>
      <c r="E681" s="96"/>
    </row>
    <row r="682" spans="2:5">
      <c r="B682" s="26"/>
      <c r="C682" s="96"/>
      <c r="D682" s="96"/>
      <c r="E682" s="96"/>
    </row>
    <row r="683" spans="2:5">
      <c r="B683" s="26"/>
      <c r="C683" s="96"/>
      <c r="D683" s="96"/>
      <c r="E683" s="96"/>
    </row>
    <row r="684" spans="2:5">
      <c r="B684" s="26"/>
      <c r="C684" s="96"/>
      <c r="D684" s="96"/>
      <c r="E684" s="96"/>
    </row>
    <row r="685" spans="2:5">
      <c r="B685" s="26"/>
      <c r="C685" s="96"/>
      <c r="D685" s="96"/>
      <c r="E685" s="96"/>
    </row>
    <row r="686" spans="2:5">
      <c r="B686" s="26"/>
      <c r="C686" s="96"/>
      <c r="D686" s="96"/>
      <c r="E686" s="96"/>
    </row>
    <row r="687" spans="2:5">
      <c r="B687" s="26"/>
      <c r="C687" s="96"/>
      <c r="D687" s="96"/>
      <c r="E687" s="96"/>
    </row>
    <row r="688" spans="2:5">
      <c r="B688" s="26"/>
      <c r="C688" s="96"/>
      <c r="D688" s="96"/>
      <c r="E688" s="96"/>
    </row>
    <row r="689" spans="2:5">
      <c r="B689" s="26"/>
      <c r="C689" s="96"/>
      <c r="D689" s="96"/>
      <c r="E689" s="96"/>
    </row>
    <row r="690" spans="2:5">
      <c r="B690" s="26"/>
      <c r="C690" s="96"/>
      <c r="D690" s="96"/>
      <c r="E690" s="96"/>
    </row>
    <row r="691" spans="2:5">
      <c r="B691" s="26"/>
      <c r="C691" s="96"/>
      <c r="D691" s="96"/>
      <c r="E691" s="96"/>
    </row>
    <row r="692" spans="2:5">
      <c r="B692" s="26"/>
      <c r="C692" s="96"/>
      <c r="D692" s="96"/>
      <c r="E692" s="96"/>
    </row>
    <row r="693" spans="2:5">
      <c r="B693" s="26"/>
      <c r="C693" s="96"/>
      <c r="D693" s="96"/>
      <c r="E693" s="96"/>
    </row>
    <row r="694" spans="2:5">
      <c r="B694" s="26"/>
      <c r="C694" s="96"/>
      <c r="D694" s="96"/>
      <c r="E694" s="96"/>
    </row>
    <row r="695" spans="2:5">
      <c r="B695" s="26"/>
      <c r="C695" s="96"/>
      <c r="D695" s="96"/>
      <c r="E695" s="96"/>
    </row>
    <row r="696" spans="2:5">
      <c r="B696" s="26"/>
      <c r="C696" s="96"/>
      <c r="D696" s="96"/>
      <c r="E696" s="96"/>
    </row>
    <row r="697" spans="2:5">
      <c r="B697" s="26"/>
      <c r="C697" s="96"/>
      <c r="D697" s="96"/>
      <c r="E697" s="96"/>
    </row>
    <row r="698" spans="2:5">
      <c r="B698" s="26"/>
      <c r="C698" s="96"/>
      <c r="D698" s="96"/>
      <c r="E698" s="96"/>
    </row>
    <row r="699" spans="2:5">
      <c r="B699" s="26"/>
      <c r="C699" s="96"/>
      <c r="D699" s="96"/>
      <c r="E699" s="96"/>
    </row>
    <row r="700" spans="2:5">
      <c r="B700" s="26"/>
      <c r="C700" s="96"/>
      <c r="D700" s="96"/>
      <c r="E700" s="96"/>
    </row>
    <row r="701" spans="2:5">
      <c r="B701" s="26"/>
      <c r="C701" s="96"/>
      <c r="D701" s="96"/>
      <c r="E701" s="96"/>
    </row>
    <row r="702" spans="2:5">
      <c r="B702" s="26"/>
      <c r="C702" s="96"/>
      <c r="D702" s="96"/>
      <c r="E702" s="96"/>
    </row>
    <row r="703" spans="2:5">
      <c r="B703" s="26"/>
      <c r="C703" s="96"/>
      <c r="D703" s="96"/>
      <c r="E703" s="96"/>
    </row>
    <row r="704" spans="2:5">
      <c r="B704" s="26"/>
      <c r="C704" s="96"/>
      <c r="D704" s="96"/>
      <c r="E704" s="96"/>
    </row>
    <row r="705" spans="2:5">
      <c r="B705" s="26"/>
      <c r="C705" s="96"/>
      <c r="D705" s="96"/>
      <c r="E705" s="96"/>
    </row>
    <row r="706" spans="2:5">
      <c r="B706" s="26"/>
      <c r="C706" s="96"/>
      <c r="D706" s="96"/>
      <c r="E706" s="96"/>
    </row>
    <row r="707" spans="2:5">
      <c r="B707" s="26"/>
      <c r="C707" s="96"/>
      <c r="D707" s="96"/>
      <c r="E707" s="96"/>
    </row>
    <row r="708" spans="2:5">
      <c r="B708" s="26"/>
      <c r="C708" s="96"/>
      <c r="D708" s="96"/>
      <c r="E708" s="96"/>
    </row>
    <row r="709" spans="2:5">
      <c r="B709" s="26"/>
      <c r="C709" s="96"/>
      <c r="D709" s="96"/>
      <c r="E709" s="96"/>
    </row>
    <row r="710" spans="2:5">
      <c r="B710" s="26"/>
      <c r="C710" s="96"/>
      <c r="D710" s="96"/>
      <c r="E710" s="96"/>
    </row>
    <row r="711" spans="2:5">
      <c r="B711" s="26"/>
      <c r="C711" s="96"/>
      <c r="D711" s="96"/>
      <c r="E711" s="96"/>
    </row>
    <row r="712" spans="2:5">
      <c r="B712" s="26"/>
      <c r="D712" s="26"/>
    </row>
    <row r="713" spans="2:5">
      <c r="B713" s="26"/>
      <c r="D713" s="26"/>
    </row>
    <row r="714" spans="2:5">
      <c r="B714" s="26"/>
      <c r="D714" s="26"/>
    </row>
    <row r="715" spans="2:5">
      <c r="B715" s="26"/>
      <c r="D715" s="26"/>
    </row>
    <row r="716" spans="2:5">
      <c r="B716" s="26"/>
      <c r="D716" s="26"/>
    </row>
    <row r="717" spans="2:5">
      <c r="B717" s="26"/>
      <c r="D717" s="26"/>
    </row>
    <row r="718" spans="2:5">
      <c r="B718" s="26"/>
      <c r="D718" s="26"/>
    </row>
    <row r="719" spans="2:5">
      <c r="B719" s="26"/>
      <c r="D719" s="26"/>
    </row>
    <row r="720" spans="2:5">
      <c r="B720" s="26"/>
      <c r="D720" s="26"/>
    </row>
    <row r="721" spans="2:4">
      <c r="B721" s="26"/>
      <c r="D721" s="26"/>
    </row>
    <row r="722" spans="2:4">
      <c r="B722" s="26"/>
      <c r="D722" s="26"/>
    </row>
    <row r="723" spans="2:4">
      <c r="B723" s="26"/>
      <c r="D723" s="26"/>
    </row>
    <row r="724" spans="2:4">
      <c r="B724" s="26"/>
      <c r="D724" s="26"/>
    </row>
    <row r="725" spans="2:4">
      <c r="B725" s="26"/>
      <c r="D725" s="26"/>
    </row>
    <row r="726" spans="2:4">
      <c r="B726" s="26"/>
      <c r="D726" s="26"/>
    </row>
    <row r="727" spans="2:4">
      <c r="B727" s="26"/>
      <c r="D727" s="26"/>
    </row>
    <row r="728" spans="2:4">
      <c r="B728" s="26"/>
      <c r="D728" s="26"/>
    </row>
    <row r="729" spans="2:4">
      <c r="B729" s="26"/>
      <c r="D729" s="26"/>
    </row>
    <row r="730" spans="2:4">
      <c r="B730" s="26"/>
      <c r="D730" s="26"/>
    </row>
    <row r="731" spans="2:4">
      <c r="B731" s="26"/>
      <c r="D731" s="26"/>
    </row>
    <row r="732" spans="2:4">
      <c r="B732" s="26"/>
      <c r="D732" s="26"/>
    </row>
    <row r="733" spans="2:4">
      <c r="B733" s="26"/>
      <c r="D733" s="26"/>
    </row>
    <row r="734" spans="2:4">
      <c r="B734" s="26"/>
      <c r="D734" s="26"/>
    </row>
    <row r="735" spans="2:4">
      <c r="B735" s="26"/>
      <c r="D735" s="26"/>
    </row>
    <row r="736" spans="2:4">
      <c r="B736" s="26"/>
      <c r="D736" s="26"/>
    </row>
    <row r="737" spans="2:4">
      <c r="B737" s="26"/>
      <c r="D737" s="26"/>
    </row>
    <row r="738" spans="2:4">
      <c r="B738" s="26"/>
      <c r="D738" s="26"/>
    </row>
    <row r="739" spans="2:4">
      <c r="B739" s="26"/>
      <c r="D739" s="26"/>
    </row>
    <row r="740" spans="2:4">
      <c r="B740" s="26"/>
      <c r="D740" s="26"/>
    </row>
    <row r="741" spans="2:4">
      <c r="B741" s="26"/>
      <c r="D741" s="26"/>
    </row>
    <row r="742" spans="2:4">
      <c r="B742" s="26"/>
      <c r="D742" s="26"/>
    </row>
    <row r="743" spans="2:4">
      <c r="B743" s="26"/>
      <c r="D743" s="26"/>
    </row>
    <row r="744" spans="2:4">
      <c r="B744" s="26"/>
      <c r="D744" s="26"/>
    </row>
    <row r="745" spans="2:4">
      <c r="B745" s="26"/>
      <c r="D745" s="26"/>
    </row>
    <row r="746" spans="2:4">
      <c r="B746" s="26"/>
      <c r="D746" s="26"/>
    </row>
    <row r="747" spans="2:4">
      <c r="B747" s="26"/>
      <c r="D747" s="26"/>
    </row>
    <row r="748" spans="2:4">
      <c r="B748" s="26"/>
      <c r="D748" s="26"/>
    </row>
    <row r="749" spans="2:4">
      <c r="B749" s="26"/>
      <c r="D749" s="26"/>
    </row>
    <row r="750" spans="2:4">
      <c r="B750" s="26"/>
      <c r="D750" s="26"/>
    </row>
    <row r="751" spans="2:4">
      <c r="B751" s="26"/>
      <c r="D751" s="26"/>
    </row>
    <row r="752" spans="2:4">
      <c r="B752" s="26"/>
      <c r="D752" s="26"/>
    </row>
    <row r="753" spans="2:4">
      <c r="B753" s="26"/>
      <c r="D753" s="26"/>
    </row>
    <row r="754" spans="2:4">
      <c r="B754" s="26"/>
      <c r="D754" s="26"/>
    </row>
    <row r="755" spans="2:4">
      <c r="B755" s="26"/>
      <c r="D755" s="26"/>
    </row>
    <row r="756" spans="2:4">
      <c r="B756" s="26"/>
      <c r="D756" s="26"/>
    </row>
    <row r="757" spans="2:4">
      <c r="B757" s="26"/>
      <c r="D757" s="26"/>
    </row>
    <row r="758" spans="2:4">
      <c r="B758" s="26"/>
      <c r="D758" s="26"/>
    </row>
    <row r="759" spans="2:4">
      <c r="B759" s="26"/>
      <c r="D759" s="26"/>
    </row>
    <row r="760" spans="2:4">
      <c r="B760" s="26"/>
      <c r="D760" s="26"/>
    </row>
    <row r="761" spans="2:4">
      <c r="B761" s="26"/>
      <c r="D761" s="26"/>
    </row>
    <row r="762" spans="2:4">
      <c r="B762" s="26"/>
      <c r="D762" s="26"/>
    </row>
    <row r="763" spans="2:4">
      <c r="B763" s="26"/>
      <c r="D763" s="26"/>
    </row>
    <row r="764" spans="2:4">
      <c r="B764" s="26"/>
      <c r="D764" s="26"/>
    </row>
    <row r="765" spans="2:4">
      <c r="B765" s="26"/>
      <c r="D765" s="26"/>
    </row>
    <row r="766" spans="2:4">
      <c r="B766" s="26"/>
      <c r="D766" s="26"/>
    </row>
    <row r="767" spans="2:4">
      <c r="B767" s="26"/>
      <c r="D767" s="26"/>
    </row>
    <row r="768" spans="2:4">
      <c r="B768" s="26"/>
      <c r="D768" s="26"/>
    </row>
    <row r="769" spans="2:4">
      <c r="B769" s="26"/>
      <c r="D769" s="26"/>
    </row>
    <row r="770" spans="2:4">
      <c r="B770" s="26"/>
      <c r="D770" s="26"/>
    </row>
    <row r="771" spans="2:4">
      <c r="B771" s="26"/>
      <c r="D771" s="26"/>
    </row>
    <row r="772" spans="2:4">
      <c r="B772" s="26"/>
      <c r="D772" s="26"/>
    </row>
    <row r="773" spans="2:4">
      <c r="B773" s="26"/>
      <c r="D773" s="26"/>
    </row>
    <row r="774" spans="2:4">
      <c r="B774" s="26"/>
      <c r="D774" s="26"/>
    </row>
    <row r="775" spans="2:4">
      <c r="B775" s="26"/>
      <c r="D775" s="26"/>
    </row>
    <row r="776" spans="2:4">
      <c r="B776" s="26"/>
      <c r="D776" s="26"/>
    </row>
    <row r="777" spans="2:4">
      <c r="B777" s="26"/>
      <c r="D777" s="26"/>
    </row>
    <row r="778" spans="2:4">
      <c r="B778" s="26"/>
      <c r="D778" s="26"/>
    </row>
    <row r="779" spans="2:4">
      <c r="B779" s="26"/>
      <c r="D779" s="26"/>
    </row>
    <row r="780" spans="2:4">
      <c r="B780" s="26"/>
      <c r="D780" s="26"/>
    </row>
    <row r="781" spans="2:4">
      <c r="B781" s="26"/>
      <c r="D781" s="26"/>
    </row>
    <row r="782" spans="2:4">
      <c r="B782" s="26"/>
      <c r="D782" s="26"/>
    </row>
    <row r="783" spans="2:4">
      <c r="B783" s="26"/>
      <c r="D783" s="26"/>
    </row>
    <row r="784" spans="2:4">
      <c r="B784" s="26"/>
      <c r="D784" s="26"/>
    </row>
    <row r="785" spans="2:4">
      <c r="B785" s="26"/>
      <c r="D785" s="26"/>
    </row>
    <row r="786" spans="2:4">
      <c r="B786" s="26"/>
      <c r="D786" s="26"/>
    </row>
    <row r="787" spans="2:4">
      <c r="B787" s="26"/>
      <c r="D787" s="26"/>
    </row>
    <row r="788" spans="2:4">
      <c r="B788" s="26"/>
      <c r="D788" s="26"/>
    </row>
    <row r="789" spans="2:4">
      <c r="B789" s="26"/>
      <c r="D789" s="26"/>
    </row>
    <row r="790" spans="2:4">
      <c r="B790" s="26"/>
      <c r="D790" s="26"/>
    </row>
    <row r="791" spans="2:4">
      <c r="B791" s="26"/>
      <c r="D791" s="26"/>
    </row>
    <row r="792" spans="2:4">
      <c r="B792" s="26"/>
      <c r="D792" s="26"/>
    </row>
    <row r="793" spans="2:4">
      <c r="B793" s="26"/>
      <c r="D793" s="26"/>
    </row>
    <row r="794" spans="2:4">
      <c r="B794" s="26"/>
      <c r="D794" s="26"/>
    </row>
    <row r="795" spans="2:4">
      <c r="B795" s="26"/>
      <c r="D795" s="26"/>
    </row>
    <row r="796" spans="2:4">
      <c r="B796" s="26"/>
      <c r="D796" s="26"/>
    </row>
    <row r="797" spans="2:4">
      <c r="B797" s="26"/>
      <c r="D797" s="26"/>
    </row>
    <row r="798" spans="2:4">
      <c r="B798" s="26"/>
      <c r="D798" s="26"/>
    </row>
    <row r="799" spans="2:4">
      <c r="B799" s="26"/>
      <c r="D799" s="26"/>
    </row>
    <row r="800" spans="2:4">
      <c r="B800" s="26"/>
      <c r="D800" s="26"/>
    </row>
    <row r="801" spans="2:4">
      <c r="B801" s="26"/>
      <c r="D801" s="26"/>
    </row>
    <row r="802" spans="2:4">
      <c r="B802" s="26"/>
      <c r="D802" s="26"/>
    </row>
    <row r="803" spans="2:4">
      <c r="B803" s="26"/>
      <c r="D803" s="26"/>
    </row>
    <row r="804" spans="2:4">
      <c r="B804" s="26"/>
      <c r="D804" s="26"/>
    </row>
    <row r="805" spans="2:4">
      <c r="B805" s="26"/>
      <c r="D805" s="26"/>
    </row>
    <row r="806" spans="2:4">
      <c r="B806" s="26"/>
      <c r="D806" s="26"/>
    </row>
    <row r="807" spans="2:4">
      <c r="B807" s="26"/>
      <c r="D807" s="26"/>
    </row>
    <row r="808" spans="2:4">
      <c r="B808" s="26"/>
      <c r="D808" s="26"/>
    </row>
    <row r="809" spans="2:4">
      <c r="B809" s="26"/>
      <c r="D809" s="26"/>
    </row>
    <row r="810" spans="2:4">
      <c r="B810" s="26"/>
      <c r="D810" s="26"/>
    </row>
    <row r="811" spans="2:4">
      <c r="B811" s="26"/>
      <c r="D811" s="26"/>
    </row>
    <row r="812" spans="2:4">
      <c r="B812" s="26"/>
      <c r="D812" s="26"/>
    </row>
    <row r="813" spans="2:4">
      <c r="B813" s="26"/>
      <c r="D813" s="26"/>
    </row>
    <row r="814" spans="2:4">
      <c r="B814" s="26"/>
      <c r="D814" s="26"/>
    </row>
    <row r="815" spans="2:4">
      <c r="B815" s="26"/>
      <c r="D815" s="26"/>
    </row>
    <row r="816" spans="2:4">
      <c r="B816" s="26"/>
      <c r="D816" s="26"/>
    </row>
    <row r="817" spans="2:4">
      <c r="B817" s="26"/>
      <c r="D817" s="26"/>
    </row>
    <row r="818" spans="2:4">
      <c r="B818" s="26"/>
      <c r="D818" s="26"/>
    </row>
    <row r="819" spans="2:4">
      <c r="B819" s="26"/>
      <c r="D819" s="26"/>
    </row>
    <row r="820" spans="2:4">
      <c r="B820" s="26"/>
      <c r="D820" s="26"/>
    </row>
    <row r="821" spans="2:4">
      <c r="B821" s="26"/>
      <c r="D821" s="26"/>
    </row>
    <row r="822" spans="2:4">
      <c r="B822" s="26"/>
      <c r="D822" s="26"/>
    </row>
    <row r="823" spans="2:4">
      <c r="B823" s="26"/>
      <c r="D823" s="26"/>
    </row>
    <row r="824" spans="2:4">
      <c r="B824" s="26"/>
      <c r="D824" s="26"/>
    </row>
    <row r="825" spans="2:4">
      <c r="B825" s="26"/>
      <c r="D825" s="26"/>
    </row>
    <row r="826" spans="2:4">
      <c r="B826" s="26"/>
      <c r="D826" s="26"/>
    </row>
    <row r="827" spans="2:4">
      <c r="B827" s="26"/>
      <c r="D827" s="26"/>
    </row>
    <row r="828" spans="2:4">
      <c r="B828" s="26"/>
      <c r="D828" s="26"/>
    </row>
    <row r="829" spans="2:4">
      <c r="B829" s="26"/>
      <c r="D829" s="26"/>
    </row>
    <row r="830" spans="2:4">
      <c r="B830" s="26"/>
      <c r="D830" s="26"/>
    </row>
    <row r="831" spans="2:4">
      <c r="B831" s="26"/>
      <c r="D831" s="26"/>
    </row>
    <row r="832" spans="2:4">
      <c r="B832" s="26"/>
      <c r="D832" s="26"/>
    </row>
    <row r="833" spans="2:4">
      <c r="B833" s="26"/>
      <c r="D833" s="26"/>
    </row>
    <row r="834" spans="2:4">
      <c r="B834" s="26"/>
      <c r="D834" s="26"/>
    </row>
    <row r="835" spans="2:4">
      <c r="B835" s="26"/>
      <c r="D835" s="26"/>
    </row>
    <row r="836" spans="2:4">
      <c r="B836" s="26"/>
      <c r="D836" s="26"/>
    </row>
    <row r="837" spans="2:4">
      <c r="B837" s="26"/>
      <c r="D837" s="26"/>
    </row>
    <row r="838" spans="2:4">
      <c r="B838" s="26"/>
      <c r="D838" s="26"/>
    </row>
    <row r="839" spans="2:4">
      <c r="B839" s="26"/>
      <c r="D839" s="26"/>
    </row>
    <row r="840" spans="2:4">
      <c r="B840" s="26"/>
      <c r="D840" s="26"/>
    </row>
    <row r="841" spans="2:4">
      <c r="B841" s="26"/>
      <c r="D841" s="26"/>
    </row>
    <row r="842" spans="2:4">
      <c r="B842" s="26"/>
      <c r="D842" s="26"/>
    </row>
    <row r="843" spans="2:4">
      <c r="B843" s="26"/>
      <c r="D843" s="26"/>
    </row>
    <row r="844" spans="2:4">
      <c r="B844" s="26"/>
      <c r="D844" s="26"/>
    </row>
    <row r="845" spans="2:4">
      <c r="B845" s="26"/>
      <c r="D845" s="26"/>
    </row>
    <row r="846" spans="2:4">
      <c r="B846" s="26"/>
      <c r="D846" s="26"/>
    </row>
    <row r="847" spans="2:4">
      <c r="B847" s="26"/>
      <c r="D847" s="26"/>
    </row>
    <row r="848" spans="2:4">
      <c r="B848" s="26"/>
      <c r="D848" s="26"/>
    </row>
    <row r="849" spans="2:4">
      <c r="B849" s="26"/>
      <c r="D849" s="26"/>
    </row>
    <row r="850" spans="2:4">
      <c r="B850" s="26"/>
      <c r="D850" s="26"/>
    </row>
    <row r="851" spans="2:4">
      <c r="B851" s="26"/>
      <c r="D851" s="26"/>
    </row>
    <row r="852" spans="2:4">
      <c r="B852" s="26"/>
      <c r="D852" s="26"/>
    </row>
    <row r="853" spans="2:4">
      <c r="B853" s="26"/>
      <c r="D853" s="26"/>
    </row>
    <row r="854" spans="2:4">
      <c r="B854" s="26"/>
      <c r="D854" s="26"/>
    </row>
    <row r="855" spans="2:4">
      <c r="B855" s="26"/>
      <c r="D855" s="26"/>
    </row>
    <row r="856" spans="2:4">
      <c r="B856" s="26"/>
      <c r="D856" s="26"/>
    </row>
    <row r="857" spans="2:4">
      <c r="B857" s="26"/>
      <c r="D857" s="26"/>
    </row>
    <row r="858" spans="2:4">
      <c r="B858" s="26"/>
      <c r="D858" s="26"/>
    </row>
    <row r="859" spans="2:4">
      <c r="B859" s="26"/>
    </row>
    <row r="860" spans="2:4">
      <c r="B860" s="26"/>
    </row>
  </sheetData>
  <sortState ref="A184:E317">
    <sortCondition ref="A184:A317"/>
  </sortState>
  <mergeCells count="11">
    <mergeCell ref="A79:O79"/>
    <mergeCell ref="C81:M81"/>
    <mergeCell ref="A111:O111"/>
    <mergeCell ref="C113:M113"/>
    <mergeCell ref="A1:O1"/>
    <mergeCell ref="C14:M14"/>
    <mergeCell ref="C34:M34"/>
    <mergeCell ref="D5:H5"/>
    <mergeCell ref="D3:H3"/>
    <mergeCell ref="D4:H4"/>
    <mergeCell ref="A12:O12"/>
  </mergeCells>
  <phoneticPr fontId="8" type="noConversion"/>
  <conditionalFormatting sqref="C8:C10">
    <cfRule type="cellIs" dxfId="10" priority="1" stopIfTrue="1" operator="equal">
      <formula>0</formula>
    </cfRule>
  </conditionalFormatting>
  <conditionalFormatting sqref="K117">
    <cfRule type="cellIs" dxfId="9" priority="18" stopIfTrue="1" operator="notEqual">
      <formula>$K$65</formula>
    </cfRule>
  </conditionalFormatting>
  <conditionalFormatting sqref="K75 K98 K104">
    <cfRule type="cellIs" dxfId="8" priority="19" stopIfTrue="1" operator="lessThan">
      <formula>0</formula>
    </cfRule>
  </conditionalFormatting>
  <conditionalFormatting sqref="K83">
    <cfRule type="cellIs" dxfId="7" priority="49" stopIfTrue="1" operator="lessThan">
      <formula>$I$83</formula>
    </cfRule>
  </conditionalFormatting>
  <conditionalFormatting sqref="K84">
    <cfRule type="cellIs" dxfId="6" priority="50" stopIfTrue="1" operator="lessThan">
      <formula>$I$84</formula>
    </cfRule>
  </conditionalFormatting>
  <conditionalFormatting sqref="K88">
    <cfRule type="cellIs" dxfId="5" priority="51" stopIfTrue="1" operator="lessThan">
      <formula>$I$88</formula>
    </cfRule>
  </conditionalFormatting>
  <conditionalFormatting sqref="K89">
    <cfRule type="cellIs" dxfId="4" priority="52" stopIfTrue="1" operator="lessThan">
      <formula>$I$89</formula>
    </cfRule>
  </conditionalFormatting>
  <dataValidations disablePrompts="1" count="1">
    <dataValidation type="list" allowBlank="1" showInputMessage="1" showErrorMessage="1" sqref="B3">
      <formula1>$A$183:$A$309</formula1>
    </dataValidation>
  </dataValidations>
  <printOptions horizontalCentered="1"/>
  <pageMargins left="0.35433070866141736" right="0.35433070866141736" top="0.39370078740157483" bottom="0.39370078740157483" header="0.51181102362204722" footer="0.23622047244094491"/>
  <pageSetup paperSize="9" scale="53" fitToHeight="6" orientation="landscape" r:id="rId1"/>
  <headerFooter alignWithMargins="0">
    <oddFooter>&amp;L&amp;8&amp;P of &amp;N&amp;R&amp;D</oddFooter>
  </headerFooter>
  <rowBreaks count="3" manualBreakCount="3">
    <brk id="32" max="14" man="1"/>
    <brk id="77" max="14" man="1"/>
    <brk id="110" max="14"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J96"/>
  <sheetViews>
    <sheetView topLeftCell="A13" workbookViewId="0">
      <selection activeCell="F17" sqref="F17"/>
    </sheetView>
  </sheetViews>
  <sheetFormatPr defaultRowHeight="12.75"/>
  <cols>
    <col min="1" max="1" width="5.7109375" style="294" customWidth="1"/>
    <col min="2" max="3" width="9.140625" style="294"/>
    <col min="4" max="4" width="69.28515625" style="294" customWidth="1"/>
    <col min="5" max="5" width="17" style="294" customWidth="1"/>
    <col min="6" max="6" width="17.28515625" style="294" customWidth="1"/>
    <col min="7" max="8" width="9.140625" style="294"/>
    <col min="9" max="9" width="29.42578125" style="294" customWidth="1"/>
    <col min="10" max="10" width="10.140625" style="294" bestFit="1" customWidth="1"/>
    <col min="11" max="16384" width="9.140625" style="294"/>
  </cols>
  <sheetData>
    <row r="1" spans="1:10">
      <c r="A1" s="137" t="str">
        <f>'c) IUB reporting March 2018'!A1</f>
        <v>Green Tree Valley Primary School</v>
      </c>
      <c r="B1" s="137"/>
      <c r="C1" s="137"/>
      <c r="D1" s="137"/>
      <c r="E1" s="137"/>
      <c r="F1" s="137"/>
      <c r="G1" s="137"/>
      <c r="H1" s="137"/>
      <c r="I1" s="137"/>
      <c r="J1" s="339">
        <f ca="1">TODAY()</f>
        <v>43377</v>
      </c>
    </row>
    <row r="2" spans="1:10" ht="20.25">
      <c r="A2" s="544" t="s">
        <v>840</v>
      </c>
      <c r="B2" s="544"/>
      <c r="C2" s="544"/>
      <c r="D2" s="544"/>
      <c r="E2" s="544"/>
      <c r="F2" s="544"/>
      <c r="G2" s="544"/>
      <c r="H2" s="544"/>
      <c r="I2" s="544"/>
      <c r="J2" s="544"/>
    </row>
    <row r="3" spans="1:10" ht="9" customHeight="1">
      <c r="A3" s="571"/>
      <c r="B3" s="572"/>
      <c r="C3" s="572"/>
      <c r="D3" s="572"/>
      <c r="E3" s="572"/>
      <c r="F3" s="572"/>
      <c r="G3" s="572"/>
      <c r="H3" s="572"/>
      <c r="I3" s="572"/>
      <c r="J3" s="100"/>
    </row>
    <row r="4" spans="1:10" ht="14.25">
      <c r="A4" s="486" t="s">
        <v>841</v>
      </c>
      <c r="B4" s="295"/>
      <c r="C4" s="295"/>
      <c r="D4" s="295"/>
      <c r="E4" s="295"/>
      <c r="F4" s="295"/>
      <c r="G4" s="295"/>
      <c r="H4" s="295"/>
      <c r="I4" s="295"/>
      <c r="J4" s="100"/>
    </row>
    <row r="5" spans="1:10" ht="14.25">
      <c r="A5" s="486" t="s">
        <v>842</v>
      </c>
      <c r="B5" s="295"/>
      <c r="C5" s="295"/>
      <c r="D5" s="295"/>
      <c r="E5" s="295"/>
      <c r="F5" s="295"/>
      <c r="G5" s="295"/>
      <c r="H5" s="295"/>
      <c r="I5" s="295"/>
      <c r="J5" s="100"/>
    </row>
    <row r="6" spans="1:10" ht="14.25">
      <c r="A6" s="486" t="s">
        <v>843</v>
      </c>
      <c r="B6" s="295"/>
      <c r="C6" s="295"/>
      <c r="D6" s="295"/>
      <c r="E6" s="295"/>
      <c r="F6" s="295"/>
      <c r="G6" s="295"/>
      <c r="H6" s="295"/>
      <c r="I6" s="295"/>
      <c r="J6" s="100"/>
    </row>
    <row r="7" spans="1:10" ht="14.25">
      <c r="A7" s="101" t="s">
        <v>72</v>
      </c>
      <c r="B7" s="295"/>
      <c r="C7" s="295"/>
      <c r="D7" s="295"/>
      <c r="E7" s="295"/>
      <c r="F7" s="295"/>
      <c r="G7" s="295"/>
      <c r="H7" s="295"/>
      <c r="I7" s="295"/>
      <c r="J7" s="100"/>
    </row>
    <row r="8" spans="1:10" ht="6.75" customHeight="1">
      <c r="A8" s="101"/>
      <c r="B8" s="295"/>
      <c r="C8" s="295"/>
      <c r="D8" s="295"/>
      <c r="E8" s="295"/>
      <c r="F8" s="295"/>
      <c r="G8" s="295"/>
      <c r="H8" s="295"/>
      <c r="I8" s="295"/>
      <c r="J8" s="100"/>
    </row>
    <row r="9" spans="1:10" ht="14.25">
      <c r="A9" s="101" t="s">
        <v>198</v>
      </c>
      <c r="B9" s="295"/>
      <c r="C9" s="295"/>
      <c r="D9" s="295"/>
      <c r="E9" s="295"/>
      <c r="F9" s="295"/>
      <c r="G9" s="295"/>
      <c r="H9" s="295"/>
      <c r="I9" s="295"/>
      <c r="J9" s="100"/>
    </row>
    <row r="10" spans="1:10" ht="4.5" customHeight="1">
      <c r="A10" s="101"/>
      <c r="B10" s="295"/>
      <c r="C10" s="295"/>
      <c r="D10" s="295"/>
      <c r="E10" s="295"/>
      <c r="F10" s="295"/>
      <c r="G10" s="295"/>
      <c r="H10" s="295"/>
      <c r="I10" s="295"/>
      <c r="J10" s="100"/>
    </row>
    <row r="11" spans="1:10" ht="14.25">
      <c r="A11" s="101" t="s">
        <v>205</v>
      </c>
      <c r="B11" s="295"/>
      <c r="C11" s="295"/>
      <c r="D11" s="295"/>
      <c r="E11" s="295"/>
      <c r="F11" s="295"/>
      <c r="G11" s="295"/>
      <c r="H11" s="295"/>
      <c r="I11" s="295"/>
      <c r="J11" s="100"/>
    </row>
    <row r="12" spans="1:10" ht="5.25" customHeight="1">
      <c r="A12" s="101"/>
      <c r="B12" s="295"/>
      <c r="C12" s="295"/>
      <c r="D12" s="295"/>
      <c r="E12" s="295"/>
      <c r="F12" s="295"/>
      <c r="G12" s="295"/>
      <c r="H12" s="295"/>
      <c r="I12" s="295"/>
      <c r="J12" s="100"/>
    </row>
    <row r="13" spans="1:10" ht="14.25">
      <c r="A13" s="101" t="s">
        <v>279</v>
      </c>
      <c r="B13" s="295"/>
      <c r="C13" s="295"/>
      <c r="D13" s="295"/>
      <c r="E13" s="295"/>
      <c r="F13" s="295"/>
      <c r="G13" s="295"/>
      <c r="H13" s="295"/>
      <c r="I13" s="295"/>
      <c r="J13" s="100"/>
    </row>
    <row r="14" spans="1:10" ht="15" thickBot="1">
      <c r="A14" s="101"/>
      <c r="B14" s="295"/>
      <c r="C14" s="295"/>
      <c r="D14" s="295"/>
      <c r="E14" s="295"/>
      <c r="F14" s="295"/>
      <c r="G14" s="295"/>
      <c r="H14" s="295"/>
      <c r="I14" s="295"/>
      <c r="J14" s="100"/>
    </row>
    <row r="15" spans="1:10" ht="15.75" thickBot="1">
      <c r="A15" s="486" t="s">
        <v>844</v>
      </c>
      <c r="B15" s="128"/>
      <c r="C15" s="295"/>
      <c r="D15" s="295"/>
      <c r="E15" s="295"/>
      <c r="F15" s="242">
        <f>'b) Template'!K104</f>
        <v>57205</v>
      </c>
      <c r="G15" s="295"/>
      <c r="H15" s="325" t="str">
        <f>'b) Template'!I3</f>
        <v>ABCD</v>
      </c>
      <c r="I15" s="295"/>
      <c r="J15" s="100"/>
    </row>
    <row r="16" spans="1:10" ht="7.5" customHeight="1" thickBot="1">
      <c r="A16" s="101"/>
      <c r="B16" s="128"/>
      <c r="C16" s="295"/>
      <c r="D16" s="295"/>
      <c r="E16" s="295"/>
      <c r="F16" s="243"/>
      <c r="G16" s="295"/>
      <c r="H16" s="295"/>
      <c r="I16" s="295"/>
      <c r="J16" s="100"/>
    </row>
    <row r="17" spans="1:10" ht="15.75" thickBot="1">
      <c r="A17" s="114" t="s">
        <v>845</v>
      </c>
      <c r="B17" s="128"/>
      <c r="C17" s="295"/>
      <c r="D17" s="295"/>
      <c r="E17" s="295"/>
      <c r="F17" s="242">
        <v>54254</v>
      </c>
      <c r="G17" s="295"/>
      <c r="H17" s="295"/>
      <c r="I17" s="295"/>
      <c r="J17" s="100"/>
    </row>
    <row r="18" spans="1:10" ht="15" hidden="1">
      <c r="A18" s="130" t="s">
        <v>282</v>
      </c>
      <c r="B18" s="128"/>
      <c r="C18" s="295"/>
      <c r="D18" s="295"/>
      <c r="E18" s="295"/>
      <c r="F18" s="243"/>
      <c r="G18" s="295"/>
      <c r="H18" s="295"/>
      <c r="I18" s="295"/>
      <c r="J18" s="100"/>
    </row>
    <row r="19" spans="1:10" ht="7.5" customHeight="1" thickBot="1">
      <c r="A19" s="101"/>
      <c r="B19" s="128"/>
      <c r="C19" s="295"/>
      <c r="D19" s="295"/>
      <c r="E19" s="295"/>
      <c r="F19" s="300"/>
      <c r="G19" s="295"/>
      <c r="H19" s="295"/>
      <c r="I19" s="295"/>
      <c r="J19" s="100"/>
    </row>
    <row r="20" spans="1:10" ht="15.75" thickBot="1">
      <c r="A20" s="132" t="s">
        <v>391</v>
      </c>
      <c r="B20" s="131"/>
      <c r="C20" s="301"/>
      <c r="D20" s="301"/>
      <c r="E20" s="301"/>
      <c r="F20" s="244">
        <f>F15-F17</f>
        <v>2951</v>
      </c>
      <c r="G20" s="295"/>
      <c r="H20" s="295"/>
      <c r="I20" s="295"/>
      <c r="J20" s="100"/>
    </row>
    <row r="21" spans="1:10" ht="15">
      <c r="A21" s="130" t="s">
        <v>202</v>
      </c>
      <c r="B21" s="128"/>
      <c r="C21" s="295"/>
      <c r="D21" s="295"/>
      <c r="E21" s="295"/>
      <c r="F21" s="129"/>
      <c r="G21" s="295"/>
      <c r="H21" s="295"/>
      <c r="I21" s="295"/>
      <c r="J21" s="100"/>
    </row>
    <row r="22" spans="1:10" ht="6" customHeight="1">
      <c r="A22" s="130"/>
      <c r="B22" s="128"/>
      <c r="C22" s="295"/>
      <c r="D22" s="295"/>
      <c r="E22" s="295"/>
      <c r="F22" s="129"/>
      <c r="G22" s="295"/>
      <c r="H22" s="295"/>
      <c r="I22" s="295"/>
      <c r="J22" s="100"/>
    </row>
    <row r="23" spans="1:10" ht="15" hidden="1">
      <c r="A23" s="101" t="s">
        <v>280</v>
      </c>
      <c r="B23" s="128"/>
      <c r="C23" s="295"/>
      <c r="D23" s="295"/>
      <c r="E23" s="295"/>
      <c r="F23" s="129"/>
      <c r="G23" s="295"/>
      <c r="H23" s="295"/>
      <c r="I23" s="295"/>
      <c r="J23" s="100"/>
    </row>
    <row r="24" spans="1:10" ht="15" hidden="1">
      <c r="A24" s="101" t="s">
        <v>203</v>
      </c>
      <c r="B24" s="128"/>
      <c r="C24" s="295"/>
      <c r="D24" s="295"/>
      <c r="E24" s="295"/>
      <c r="F24" s="129"/>
      <c r="G24" s="295"/>
      <c r="H24" s="295"/>
      <c r="I24" s="295"/>
      <c r="J24" s="100"/>
    </row>
    <row r="25" spans="1:10" ht="14.25" hidden="1">
      <c r="A25" s="101" t="s">
        <v>204</v>
      </c>
      <c r="B25" s="295"/>
      <c r="C25" s="295"/>
      <c r="D25" s="295"/>
      <c r="E25" s="295"/>
      <c r="F25" s="295"/>
      <c r="G25" s="295"/>
      <c r="H25" s="295"/>
      <c r="I25" s="295"/>
      <c r="J25" s="100"/>
    </row>
    <row r="26" spans="1:10" ht="14.25">
      <c r="A26" s="486" t="s">
        <v>846</v>
      </c>
      <c r="B26" s="295"/>
      <c r="C26" s="295"/>
      <c r="D26" s="295"/>
      <c r="E26" s="295"/>
      <c r="F26" s="295"/>
      <c r="G26" s="295"/>
      <c r="H26" s="295"/>
      <c r="I26" s="295"/>
      <c r="J26" s="100"/>
    </row>
    <row r="27" spans="1:10" ht="14.25">
      <c r="A27" s="101" t="s">
        <v>73</v>
      </c>
      <c r="B27" s="295"/>
      <c r="C27" s="295"/>
      <c r="D27" s="295"/>
      <c r="E27" s="295"/>
      <c r="F27" s="295"/>
      <c r="G27" s="295"/>
      <c r="H27" s="295"/>
      <c r="I27" s="295"/>
      <c r="J27" s="100"/>
    </row>
    <row r="28" spans="1:10" ht="14.25">
      <c r="A28" s="101" t="s">
        <v>74</v>
      </c>
      <c r="B28" s="295"/>
      <c r="C28" s="295"/>
      <c r="D28" s="295"/>
      <c r="E28" s="295"/>
      <c r="F28" s="295"/>
      <c r="G28" s="295"/>
      <c r="H28" s="295"/>
      <c r="I28" s="295"/>
      <c r="J28" s="100"/>
    </row>
    <row r="29" spans="1:10" ht="7.5" customHeight="1" thickBot="1">
      <c r="A29" s="101"/>
      <c r="B29" s="102"/>
      <c r="C29" s="103"/>
      <c r="D29" s="103"/>
      <c r="E29" s="103"/>
      <c r="F29" s="100"/>
      <c r="G29" s="103"/>
      <c r="H29" s="100"/>
      <c r="I29" s="103"/>
      <c r="J29" s="100"/>
    </row>
    <row r="30" spans="1:10" s="303" customFormat="1" ht="39" customHeight="1" thickBot="1">
      <c r="A30" s="120"/>
      <c r="B30" s="573" t="s">
        <v>244</v>
      </c>
      <c r="C30" s="574"/>
      <c r="D30" s="575"/>
      <c r="E30" s="122" t="s">
        <v>847</v>
      </c>
      <c r="F30" s="302" t="s">
        <v>243</v>
      </c>
      <c r="G30" s="576" t="s">
        <v>273</v>
      </c>
      <c r="H30" s="577"/>
      <c r="I30" s="578"/>
      <c r="J30" s="579"/>
    </row>
    <row r="31" spans="1:10" ht="15" customHeight="1">
      <c r="A31" s="126"/>
      <c r="B31" s="304" t="s">
        <v>281</v>
      </c>
      <c r="C31" s="304"/>
      <c r="D31" s="305"/>
      <c r="E31" s="121"/>
      <c r="F31" s="306"/>
      <c r="G31" s="568"/>
      <c r="H31" s="569"/>
      <c r="I31" s="569"/>
      <c r="J31" s="570"/>
    </row>
    <row r="32" spans="1:10" ht="15">
      <c r="A32" s="127"/>
      <c r="B32" s="304" t="s">
        <v>274</v>
      </c>
      <c r="C32" s="307"/>
      <c r="D32" s="305"/>
      <c r="E32" s="121"/>
      <c r="F32" s="306"/>
      <c r="G32" s="565"/>
      <c r="H32" s="566"/>
      <c r="I32" s="566"/>
      <c r="J32" s="567"/>
    </row>
    <row r="33" spans="1:10" ht="15">
      <c r="A33" s="127"/>
      <c r="B33" s="304" t="s">
        <v>275</v>
      </c>
      <c r="C33" s="308"/>
      <c r="D33" s="308"/>
      <c r="E33" s="121"/>
      <c r="F33" s="306"/>
      <c r="G33" s="565"/>
      <c r="H33" s="566"/>
      <c r="I33" s="566"/>
      <c r="J33" s="567"/>
    </row>
    <row r="34" spans="1:10" ht="15">
      <c r="A34" s="127"/>
      <c r="B34" s="304" t="s">
        <v>276</v>
      </c>
      <c r="C34" s="308"/>
      <c r="D34" s="308"/>
      <c r="E34" s="121"/>
      <c r="F34" s="306"/>
      <c r="G34" s="565"/>
      <c r="H34" s="566"/>
      <c r="I34" s="566"/>
      <c r="J34" s="567"/>
    </row>
    <row r="35" spans="1:10" ht="15">
      <c r="A35" s="127"/>
      <c r="B35" s="304" t="s">
        <v>277</v>
      </c>
      <c r="C35" s="307"/>
      <c r="D35" s="305"/>
      <c r="E35" s="121"/>
      <c r="F35" s="306"/>
      <c r="G35" s="565"/>
      <c r="H35" s="566"/>
      <c r="I35" s="566"/>
      <c r="J35" s="567"/>
    </row>
    <row r="36" spans="1:10" ht="15">
      <c r="A36" s="127"/>
      <c r="B36" s="304" t="s">
        <v>278</v>
      </c>
      <c r="C36" s="307"/>
      <c r="D36" s="305"/>
      <c r="E36" s="121"/>
      <c r="F36" s="306"/>
      <c r="G36" s="565"/>
      <c r="H36" s="566"/>
      <c r="I36" s="566"/>
      <c r="J36" s="567"/>
    </row>
    <row r="37" spans="1:10" ht="15.75" thickBot="1">
      <c r="A37" s="127"/>
      <c r="B37" s="309" t="s">
        <v>769</v>
      </c>
      <c r="C37" s="310"/>
      <c r="D37" s="311"/>
      <c r="E37" s="277"/>
      <c r="F37" s="312"/>
      <c r="G37" s="562"/>
      <c r="H37" s="563"/>
      <c r="I37" s="563"/>
      <c r="J37" s="564"/>
    </row>
    <row r="38" spans="1:10" ht="16.5" thickBot="1">
      <c r="A38" s="106"/>
      <c r="B38" s="273" t="s">
        <v>696</v>
      </c>
      <c r="C38" s="274"/>
      <c r="D38" s="275"/>
      <c r="E38" s="276">
        <f>SUM(E31:E37)</f>
        <v>0</v>
      </c>
      <c r="F38" s="107"/>
      <c r="G38" s="103"/>
      <c r="H38" s="100"/>
      <c r="I38" s="103"/>
      <c r="J38" s="100"/>
    </row>
    <row r="39" spans="1:10" ht="15">
      <c r="A39" s="108"/>
      <c r="B39" s="103"/>
      <c r="C39" s="103"/>
      <c r="D39" s="103"/>
      <c r="E39" s="103"/>
      <c r="F39" s="100"/>
      <c r="G39" s="103"/>
      <c r="H39" s="100"/>
      <c r="I39" s="103"/>
      <c r="J39" s="100"/>
    </row>
    <row r="40" spans="1:10" ht="15">
      <c r="A40" s="101" t="s">
        <v>146</v>
      </c>
      <c r="B40" s="103"/>
      <c r="C40" s="103"/>
      <c r="D40" s="103"/>
      <c r="E40" s="103"/>
      <c r="F40" s="100"/>
      <c r="G40" s="103"/>
      <c r="H40" s="100"/>
      <c r="I40" s="103"/>
      <c r="J40" s="100"/>
    </row>
    <row r="41" spans="1:10" s="137" customFormat="1" hidden="1"/>
    <row r="42" spans="1:10" s="137" customFormat="1" ht="13.5" hidden="1" thickBot="1">
      <c r="E42" s="137" t="s">
        <v>199</v>
      </c>
      <c r="F42" s="313" t="e">
        <v>#N/A</v>
      </c>
    </row>
    <row r="43" spans="1:10" s="137" customFormat="1" ht="13.5" hidden="1" thickBot="1">
      <c r="E43" s="137" t="s">
        <v>168</v>
      </c>
      <c r="F43" s="314">
        <v>0</v>
      </c>
    </row>
    <row r="44" spans="1:10" s="137" customFormat="1" ht="13.5" hidden="1" thickBot="1">
      <c r="E44" s="137" t="s">
        <v>200</v>
      </c>
      <c r="F44" s="313" t="e">
        <v>#N/A</v>
      </c>
    </row>
    <row r="45" spans="1:10" s="137" customFormat="1" ht="13.5" hidden="1" thickBot="1">
      <c r="E45" s="137" t="s">
        <v>201</v>
      </c>
      <c r="F45" s="313" t="e">
        <v>#N/A</v>
      </c>
    </row>
    <row r="46" spans="1:10" s="137" customFormat="1" hidden="1"/>
    <row r="47" spans="1:10" s="137" customFormat="1"/>
    <row r="48" spans="1:10" s="137" customFormat="1"/>
    <row r="49" s="137" customFormat="1"/>
    <row r="50" s="137" customFormat="1"/>
    <row r="51" s="137" customFormat="1"/>
    <row r="52" s="137" customFormat="1"/>
    <row r="53" s="137" customFormat="1"/>
    <row r="54" s="137" customFormat="1"/>
    <row r="55" s="137" customFormat="1"/>
    <row r="56" s="137" customFormat="1"/>
    <row r="57" s="137" customFormat="1"/>
    <row r="58" s="137" customFormat="1"/>
    <row r="59" s="137" customFormat="1"/>
    <row r="60" s="137" customFormat="1"/>
    <row r="61" s="137" customFormat="1"/>
    <row r="62" s="137" customFormat="1"/>
    <row r="63" s="137" customFormat="1"/>
    <row r="64" s="137" customFormat="1"/>
    <row r="65" s="137" customFormat="1"/>
    <row r="66" s="137" customFormat="1"/>
    <row r="67" s="137" customFormat="1"/>
    <row r="68" s="137" customFormat="1"/>
    <row r="69" s="137" customFormat="1"/>
    <row r="70" s="137" customFormat="1"/>
    <row r="71" s="137" customFormat="1"/>
    <row r="72" s="137" customFormat="1"/>
    <row r="73" s="137" customFormat="1"/>
    <row r="74" s="137" customFormat="1"/>
    <row r="75" s="137" customFormat="1"/>
    <row r="76" s="137" customFormat="1"/>
    <row r="77" s="137" customFormat="1"/>
    <row r="78" s="137" customFormat="1"/>
    <row r="79" s="137" customFormat="1"/>
    <row r="80" s="137" customFormat="1"/>
    <row r="81" s="137" customFormat="1"/>
    <row r="82" s="137" customFormat="1"/>
    <row r="83" s="137" customFormat="1"/>
    <row r="84" s="137" customFormat="1"/>
    <row r="85" s="137" customFormat="1"/>
    <row r="86" s="137" customFormat="1"/>
    <row r="87" s="137" customFormat="1"/>
    <row r="88" s="137" customFormat="1"/>
    <row r="89" s="137" customFormat="1"/>
    <row r="90" s="137" customFormat="1"/>
    <row r="91" s="137" customFormat="1"/>
    <row r="92" s="137" customFormat="1"/>
    <row r="93" s="137" customFormat="1"/>
    <row r="94" s="137" customFormat="1"/>
    <row r="95" s="137" customFormat="1"/>
    <row r="96" s="137" customFormat="1"/>
  </sheetData>
  <mergeCells count="11">
    <mergeCell ref="G31:J31"/>
    <mergeCell ref="A2:J2"/>
    <mergeCell ref="A3:I3"/>
    <mergeCell ref="B30:D30"/>
    <mergeCell ref="G30:J30"/>
    <mergeCell ref="G37:J37"/>
    <mergeCell ref="G32:J32"/>
    <mergeCell ref="G33:J33"/>
    <mergeCell ref="G34:J34"/>
    <mergeCell ref="G35:J35"/>
    <mergeCell ref="G36:J36"/>
  </mergeCells>
  <phoneticPr fontId="8" type="noConversion"/>
  <pageMargins left="0.15748031496062992" right="0.15748031496062992" top="0.39370078740157483" bottom="0.39370078740157483" header="0.51181102362204722" footer="0.51181102362204722"/>
  <pageSetup paperSize="9"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7"/>
    <pageSetUpPr fitToPage="1"/>
  </sheetPr>
  <dimension ref="A1:J39"/>
  <sheetViews>
    <sheetView zoomScaleNormal="100" workbookViewId="0">
      <selection activeCell="F16" sqref="F16"/>
    </sheetView>
  </sheetViews>
  <sheetFormatPr defaultRowHeight="12.75"/>
  <cols>
    <col min="1" max="3" width="9.140625" style="294"/>
    <col min="4" max="4" width="59.85546875" style="294" customWidth="1"/>
    <col min="5" max="6" width="12.5703125" style="294" customWidth="1"/>
    <col min="7" max="7" width="12.85546875" style="294" customWidth="1"/>
    <col min="8" max="8" width="12" style="294" customWidth="1"/>
    <col min="9" max="9" width="29.42578125" style="294" customWidth="1"/>
    <col min="10" max="16384" width="9.140625" style="294"/>
  </cols>
  <sheetData>
    <row r="1" spans="1:10">
      <c r="A1" s="137" t="str">
        <f>'b) Template'!B3</f>
        <v>Green Tree Valley Primary School</v>
      </c>
      <c r="B1" s="137"/>
      <c r="C1" s="137"/>
      <c r="D1" s="137"/>
      <c r="E1" s="373" t="str">
        <f>'b) Template'!I3</f>
        <v>ABCD</v>
      </c>
      <c r="F1" s="137"/>
      <c r="G1" s="137"/>
      <c r="H1" s="137"/>
      <c r="I1" s="137"/>
      <c r="J1" s="137"/>
    </row>
    <row r="2" spans="1:10" ht="20.25">
      <c r="A2" s="544" t="s">
        <v>848</v>
      </c>
      <c r="B2" s="544"/>
      <c r="C2" s="544"/>
      <c r="D2" s="544"/>
      <c r="E2" s="544"/>
      <c r="F2" s="544"/>
      <c r="G2" s="544"/>
      <c r="H2" s="544"/>
      <c r="I2" s="544"/>
      <c r="J2" s="544"/>
    </row>
    <row r="3" spans="1:10" ht="9" customHeight="1">
      <c r="A3" s="571"/>
      <c r="B3" s="572"/>
      <c r="C3" s="572"/>
      <c r="D3" s="572"/>
      <c r="E3" s="572"/>
      <c r="F3" s="572"/>
      <c r="G3" s="572"/>
      <c r="H3" s="572"/>
      <c r="I3" s="572"/>
      <c r="J3" s="100"/>
    </row>
    <row r="4" spans="1:10" ht="14.25">
      <c r="A4" s="486" t="s">
        <v>849</v>
      </c>
      <c r="B4" s="295"/>
      <c r="C4" s="295"/>
      <c r="D4" s="295"/>
      <c r="E4" s="295"/>
      <c r="F4" s="295"/>
      <c r="G4" s="295"/>
      <c r="H4" s="295"/>
      <c r="I4" s="295"/>
      <c r="J4" s="100"/>
    </row>
    <row r="5" spans="1:10" ht="14.25">
      <c r="A5" s="486" t="s">
        <v>850</v>
      </c>
      <c r="B5" s="295"/>
      <c r="C5" s="295"/>
      <c r="D5" s="295"/>
      <c r="E5" s="295"/>
      <c r="F5" s="295"/>
      <c r="G5" s="295"/>
      <c r="H5" s="295"/>
      <c r="I5" s="295"/>
      <c r="J5" s="100"/>
    </row>
    <row r="6" spans="1:10" ht="14.25">
      <c r="A6" s="486" t="s">
        <v>851</v>
      </c>
      <c r="B6" s="295"/>
      <c r="C6" s="295"/>
      <c r="D6" s="295"/>
      <c r="E6" s="295"/>
      <c r="F6" s="295"/>
      <c r="G6" s="295"/>
      <c r="H6" s="295"/>
      <c r="I6" s="295"/>
      <c r="J6" s="100"/>
    </row>
    <row r="7" spans="1:10" ht="8.25" customHeight="1">
      <c r="A7" s="101"/>
      <c r="B7" s="295"/>
      <c r="C7" s="295"/>
      <c r="D7" s="295"/>
      <c r="E7" s="295"/>
      <c r="F7" s="295"/>
      <c r="G7" s="295"/>
      <c r="H7" s="295"/>
      <c r="I7" s="295"/>
      <c r="J7" s="100"/>
    </row>
    <row r="8" spans="1:10" ht="15">
      <c r="A8" s="486" t="s">
        <v>811</v>
      </c>
      <c r="B8" s="102"/>
      <c r="C8" s="103"/>
      <c r="D8" s="103"/>
      <c r="E8" s="103"/>
      <c r="F8" s="100"/>
      <c r="G8" s="103"/>
      <c r="H8" s="100"/>
      <c r="I8" s="103"/>
      <c r="J8" s="100"/>
    </row>
    <row r="9" spans="1:10" ht="15.75" thickBot="1">
      <c r="A9" s="101"/>
      <c r="B9" s="102"/>
      <c r="C9" s="103"/>
      <c r="D9" s="103"/>
      <c r="E9" s="103"/>
      <c r="F9" s="100"/>
      <c r="G9" s="103"/>
      <c r="H9" s="100"/>
      <c r="I9" s="103"/>
      <c r="J9" s="100"/>
    </row>
    <row r="10" spans="1:10" ht="39" thickBot="1">
      <c r="A10" s="588" t="s">
        <v>852</v>
      </c>
      <c r="B10" s="589"/>
      <c r="C10" s="589"/>
      <c r="D10" s="589"/>
      <c r="E10" s="375" t="s">
        <v>789</v>
      </c>
      <c r="F10" s="343" t="s">
        <v>812</v>
      </c>
      <c r="G10" s="343" t="s">
        <v>853</v>
      </c>
      <c r="H10" s="342"/>
      <c r="I10" s="342"/>
      <c r="J10" s="100"/>
    </row>
    <row r="11" spans="1:10" ht="15">
      <c r="A11" s="378" t="s">
        <v>274</v>
      </c>
      <c r="B11" s="296"/>
      <c r="C11" s="296"/>
      <c r="D11" s="296"/>
      <c r="E11" s="385">
        <v>0</v>
      </c>
      <c r="F11" s="374">
        <v>0</v>
      </c>
      <c r="G11" s="379">
        <v>0</v>
      </c>
      <c r="H11" s="341"/>
      <c r="I11" s="341"/>
      <c r="J11" s="100"/>
    </row>
    <row r="12" spans="1:10" ht="15">
      <c r="A12" s="380" t="s">
        <v>275</v>
      </c>
      <c r="B12" s="297"/>
      <c r="C12" s="297"/>
      <c r="D12" s="297"/>
      <c r="E12" s="385">
        <v>0</v>
      </c>
      <c r="F12" s="374">
        <v>0</v>
      </c>
      <c r="G12" s="379">
        <v>0</v>
      </c>
      <c r="H12" s="341"/>
      <c r="I12" s="341"/>
      <c r="J12" s="100"/>
    </row>
    <row r="13" spans="1:10" ht="15">
      <c r="A13" s="380" t="s">
        <v>276</v>
      </c>
      <c r="B13" s="297"/>
      <c r="C13" s="297"/>
      <c r="D13" s="297"/>
      <c r="E13" s="385">
        <v>0</v>
      </c>
      <c r="F13" s="374">
        <v>0</v>
      </c>
      <c r="G13" s="379">
        <v>0</v>
      </c>
      <c r="H13" s="341"/>
      <c r="I13" s="341"/>
      <c r="J13" s="100"/>
    </row>
    <row r="14" spans="1:10" ht="15">
      <c r="A14" s="380" t="s">
        <v>277</v>
      </c>
      <c r="B14" s="297"/>
      <c r="C14" s="297"/>
      <c r="D14" s="297"/>
      <c r="E14" s="385">
        <v>0</v>
      </c>
      <c r="F14" s="374">
        <v>0</v>
      </c>
      <c r="G14" s="379">
        <v>0</v>
      </c>
      <c r="H14" s="341"/>
      <c r="I14" s="341"/>
      <c r="J14" s="100"/>
    </row>
    <row r="15" spans="1:10" ht="15">
      <c r="A15" s="380" t="s">
        <v>278</v>
      </c>
      <c r="B15" s="297"/>
      <c r="C15" s="297"/>
      <c r="D15" s="297"/>
      <c r="E15" s="385">
        <v>0</v>
      </c>
      <c r="F15" s="374">
        <v>0</v>
      </c>
      <c r="G15" s="379">
        <v>0</v>
      </c>
      <c r="H15" s="341"/>
      <c r="I15" s="341"/>
      <c r="J15" s="100"/>
    </row>
    <row r="16" spans="1:10" ht="15.75" thickBot="1">
      <c r="A16" s="381" t="s">
        <v>769</v>
      </c>
      <c r="B16" s="382"/>
      <c r="C16" s="382"/>
      <c r="D16" s="382"/>
      <c r="E16" s="386">
        <v>0</v>
      </c>
      <c r="F16" s="383">
        <v>0</v>
      </c>
      <c r="G16" s="384">
        <v>0</v>
      </c>
      <c r="H16" s="341"/>
      <c r="I16" s="341"/>
      <c r="J16" s="100"/>
    </row>
    <row r="17" spans="1:10" ht="16.5" thickBot="1">
      <c r="A17" s="101"/>
      <c r="B17" s="104"/>
      <c r="C17" s="98"/>
      <c r="D17" s="103"/>
      <c r="E17" s="376">
        <f>SUM(E11:E16)</f>
        <v>0</v>
      </c>
      <c r="F17" s="377">
        <f>SUM(F11:F16)</f>
        <v>0</v>
      </c>
      <c r="G17" s="377">
        <f>SUM(G11:G16)</f>
        <v>0</v>
      </c>
      <c r="H17" s="100"/>
      <c r="I17" s="103"/>
      <c r="J17" s="100"/>
    </row>
    <row r="18" spans="1:10" ht="8.25" customHeight="1">
      <c r="A18" s="101"/>
      <c r="B18" s="104"/>
      <c r="C18" s="105"/>
      <c r="D18" s="103"/>
      <c r="E18" s="105"/>
      <c r="F18" s="100"/>
      <c r="G18" s="103"/>
      <c r="H18" s="100"/>
      <c r="I18" s="103"/>
      <c r="J18" s="100"/>
    </row>
    <row r="19" spans="1:10" ht="15.75">
      <c r="A19" s="487" t="s">
        <v>854</v>
      </c>
      <c r="B19" s="298"/>
      <c r="C19" s="71"/>
      <c r="D19" s="92"/>
      <c r="E19" s="71"/>
      <c r="F19" s="100"/>
      <c r="G19" s="103"/>
      <c r="H19" s="100"/>
      <c r="I19" s="103"/>
      <c r="J19" s="100"/>
    </row>
    <row r="20" spans="1:10" ht="7.5" customHeight="1">
      <c r="A20" s="101"/>
      <c r="B20" s="102"/>
      <c r="C20" s="103"/>
      <c r="D20" s="103"/>
      <c r="E20" s="103"/>
      <c r="F20" s="100"/>
      <c r="G20" s="103"/>
      <c r="H20" s="100"/>
      <c r="I20" s="103"/>
      <c r="J20" s="100"/>
    </row>
    <row r="21" spans="1:10" ht="38.25">
      <c r="A21" s="299" t="s">
        <v>156</v>
      </c>
      <c r="B21" s="590" t="s">
        <v>143</v>
      </c>
      <c r="C21" s="590"/>
      <c r="D21" s="590"/>
      <c r="E21" s="154" t="s">
        <v>855</v>
      </c>
      <c r="F21" s="154" t="s">
        <v>302</v>
      </c>
      <c r="G21" s="154" t="s">
        <v>303</v>
      </c>
      <c r="H21" s="583" t="s">
        <v>304</v>
      </c>
      <c r="I21" s="584"/>
      <c r="J21" s="585"/>
    </row>
    <row r="22" spans="1:10" ht="14.25">
      <c r="A22" s="340"/>
      <c r="B22" s="587"/>
      <c r="C22" s="587"/>
      <c r="D22" s="587"/>
      <c r="E22" s="133"/>
      <c r="F22" s="133"/>
      <c r="G22" s="278">
        <f>E22-F22</f>
        <v>0</v>
      </c>
      <c r="H22" s="586"/>
      <c r="I22" s="581"/>
      <c r="J22" s="582"/>
    </row>
    <row r="23" spans="1:10" ht="14.25">
      <c r="A23" s="340"/>
      <c r="B23" s="587"/>
      <c r="C23" s="587"/>
      <c r="D23" s="587"/>
      <c r="E23" s="133"/>
      <c r="F23" s="133"/>
      <c r="G23" s="278">
        <f t="shared" ref="G23:G36" si="0">E23-F23</f>
        <v>0</v>
      </c>
      <c r="H23" s="580"/>
      <c r="I23" s="581"/>
      <c r="J23" s="582"/>
    </row>
    <row r="24" spans="1:10" ht="14.25">
      <c r="A24" s="340"/>
      <c r="B24" s="587"/>
      <c r="C24" s="587"/>
      <c r="D24" s="587"/>
      <c r="E24" s="133"/>
      <c r="F24" s="133"/>
      <c r="G24" s="278">
        <f t="shared" si="0"/>
        <v>0</v>
      </c>
      <c r="H24" s="586"/>
      <c r="I24" s="581"/>
      <c r="J24" s="582"/>
    </row>
    <row r="25" spans="1:10" ht="14.25">
      <c r="A25" s="340"/>
      <c r="B25" s="587"/>
      <c r="C25" s="587"/>
      <c r="D25" s="587"/>
      <c r="E25" s="133"/>
      <c r="F25" s="133"/>
      <c r="G25" s="278">
        <f t="shared" si="0"/>
        <v>0</v>
      </c>
      <c r="H25" s="580"/>
      <c r="I25" s="581"/>
      <c r="J25" s="582"/>
    </row>
    <row r="26" spans="1:10" ht="14.25">
      <c r="A26" s="340"/>
      <c r="B26" s="587"/>
      <c r="C26" s="587"/>
      <c r="D26" s="587"/>
      <c r="E26" s="133"/>
      <c r="F26" s="133"/>
      <c r="G26" s="278">
        <f t="shared" si="0"/>
        <v>0</v>
      </c>
      <c r="H26" s="580"/>
      <c r="I26" s="581"/>
      <c r="J26" s="582"/>
    </row>
    <row r="27" spans="1:10" ht="14.25">
      <c r="A27" s="340"/>
      <c r="B27" s="587"/>
      <c r="C27" s="587"/>
      <c r="D27" s="587"/>
      <c r="E27" s="133"/>
      <c r="F27" s="133"/>
      <c r="G27" s="278">
        <f t="shared" si="0"/>
        <v>0</v>
      </c>
      <c r="H27" s="580"/>
      <c r="I27" s="581"/>
      <c r="J27" s="582"/>
    </row>
    <row r="28" spans="1:10" ht="14.25">
      <c r="A28" s="340"/>
      <c r="B28" s="587"/>
      <c r="C28" s="587"/>
      <c r="D28" s="587"/>
      <c r="E28" s="133"/>
      <c r="F28" s="133"/>
      <c r="G28" s="278">
        <f t="shared" si="0"/>
        <v>0</v>
      </c>
      <c r="H28" s="580"/>
      <c r="I28" s="581"/>
      <c r="J28" s="582"/>
    </row>
    <row r="29" spans="1:10" ht="14.25">
      <c r="A29" s="340"/>
      <c r="B29" s="587"/>
      <c r="C29" s="587"/>
      <c r="D29" s="587"/>
      <c r="E29" s="133"/>
      <c r="F29" s="133"/>
      <c r="G29" s="278">
        <f t="shared" si="0"/>
        <v>0</v>
      </c>
      <c r="H29" s="580"/>
      <c r="I29" s="581"/>
      <c r="J29" s="582"/>
    </row>
    <row r="30" spans="1:10" ht="14.25">
      <c r="A30" s="340"/>
      <c r="B30" s="587"/>
      <c r="C30" s="587"/>
      <c r="D30" s="587"/>
      <c r="E30" s="133"/>
      <c r="F30" s="133"/>
      <c r="G30" s="278">
        <f t="shared" si="0"/>
        <v>0</v>
      </c>
      <c r="H30" s="580"/>
      <c r="I30" s="581"/>
      <c r="J30" s="582"/>
    </row>
    <row r="31" spans="1:10" ht="14.25">
      <c r="A31" s="340"/>
      <c r="B31" s="587"/>
      <c r="C31" s="587"/>
      <c r="D31" s="587"/>
      <c r="E31" s="133"/>
      <c r="F31" s="133"/>
      <c r="G31" s="278">
        <f t="shared" si="0"/>
        <v>0</v>
      </c>
      <c r="H31" s="580"/>
      <c r="I31" s="581"/>
      <c r="J31" s="582"/>
    </row>
    <row r="32" spans="1:10" ht="14.25">
      <c r="A32" s="340"/>
      <c r="B32" s="587"/>
      <c r="C32" s="587"/>
      <c r="D32" s="587"/>
      <c r="E32" s="133"/>
      <c r="F32" s="133"/>
      <c r="G32" s="278">
        <f t="shared" si="0"/>
        <v>0</v>
      </c>
      <c r="H32" s="580"/>
      <c r="I32" s="581"/>
      <c r="J32" s="582"/>
    </row>
    <row r="33" spans="1:10" ht="14.25">
      <c r="A33" s="340"/>
      <c r="B33" s="587"/>
      <c r="C33" s="587"/>
      <c r="D33" s="587"/>
      <c r="E33" s="133"/>
      <c r="F33" s="133"/>
      <c r="G33" s="278">
        <f t="shared" si="0"/>
        <v>0</v>
      </c>
      <c r="H33" s="580"/>
      <c r="I33" s="581"/>
      <c r="J33" s="582"/>
    </row>
    <row r="34" spans="1:10" ht="14.25">
      <c r="A34" s="340"/>
      <c r="B34" s="587"/>
      <c r="C34" s="587"/>
      <c r="D34" s="587"/>
      <c r="E34" s="133"/>
      <c r="F34" s="133"/>
      <c r="G34" s="278">
        <f t="shared" si="0"/>
        <v>0</v>
      </c>
      <c r="H34" s="580"/>
      <c r="I34" s="581"/>
      <c r="J34" s="582"/>
    </row>
    <row r="35" spans="1:10" ht="14.25">
      <c r="A35" s="340"/>
      <c r="B35" s="587"/>
      <c r="C35" s="587"/>
      <c r="D35" s="587"/>
      <c r="E35" s="133"/>
      <c r="F35" s="133"/>
      <c r="G35" s="278">
        <f t="shared" si="0"/>
        <v>0</v>
      </c>
      <c r="H35" s="580"/>
      <c r="I35" s="581"/>
      <c r="J35" s="582"/>
    </row>
    <row r="36" spans="1:10" ht="15" thickBot="1">
      <c r="A36" s="340"/>
      <c r="B36" s="591"/>
      <c r="C36" s="591"/>
      <c r="D36" s="591"/>
      <c r="E36" s="133"/>
      <c r="F36" s="133"/>
      <c r="G36" s="278">
        <f t="shared" si="0"/>
        <v>0</v>
      </c>
      <c r="H36" s="580"/>
      <c r="I36" s="581"/>
      <c r="J36" s="582"/>
    </row>
    <row r="37" spans="1:10" ht="16.5" thickBot="1">
      <c r="A37" s="106"/>
      <c r="B37" s="123" t="s">
        <v>696</v>
      </c>
      <c r="C37" s="124"/>
      <c r="D37" s="125"/>
      <c r="E37" s="1">
        <f>SUM(E22:E36)</f>
        <v>0</v>
      </c>
      <c r="F37" s="1">
        <f>SUM(F22:F36)</f>
        <v>0</v>
      </c>
      <c r="G37" s="1">
        <f>SUM(G22:G36)</f>
        <v>0</v>
      </c>
      <c r="H37" s="100"/>
      <c r="I37" s="103"/>
      <c r="J37" s="100"/>
    </row>
    <row r="38" spans="1:10" ht="15">
      <c r="A38" s="108"/>
      <c r="B38" s="103"/>
      <c r="C38" s="103"/>
      <c r="D38" s="103"/>
      <c r="E38" s="103"/>
      <c r="F38" s="100"/>
      <c r="G38" s="103"/>
      <c r="H38" s="100"/>
      <c r="I38" s="103"/>
      <c r="J38" s="100"/>
    </row>
    <row r="39" spans="1:10" ht="15">
      <c r="A39" s="101" t="s">
        <v>146</v>
      </c>
      <c r="B39" s="103"/>
      <c r="C39" s="103"/>
      <c r="D39" s="103"/>
      <c r="E39" s="103"/>
      <c r="F39" s="100"/>
      <c r="G39" s="103"/>
      <c r="H39" s="100"/>
      <c r="I39" s="103"/>
      <c r="J39" s="100"/>
    </row>
  </sheetData>
  <mergeCells count="35">
    <mergeCell ref="B35:D35"/>
    <mergeCell ref="B36:D36"/>
    <mergeCell ref="B29:D29"/>
    <mergeCell ref="B30:D30"/>
    <mergeCell ref="B31:D31"/>
    <mergeCell ref="B34:D34"/>
    <mergeCell ref="B32:D32"/>
    <mergeCell ref="B33:D33"/>
    <mergeCell ref="B22:D22"/>
    <mergeCell ref="B23:D23"/>
    <mergeCell ref="B28:D28"/>
    <mergeCell ref="A2:J2"/>
    <mergeCell ref="A3:I3"/>
    <mergeCell ref="A10:D10"/>
    <mergeCell ref="B21:D21"/>
    <mergeCell ref="B25:D25"/>
    <mergeCell ref="B26:D26"/>
    <mergeCell ref="B27:D27"/>
    <mergeCell ref="B24:D24"/>
    <mergeCell ref="H31:J31"/>
    <mergeCell ref="H21:J21"/>
    <mergeCell ref="H22:J22"/>
    <mergeCell ref="H23:J23"/>
    <mergeCell ref="H24:J24"/>
    <mergeCell ref="H25:J25"/>
    <mergeCell ref="H26:J26"/>
    <mergeCell ref="H27:J27"/>
    <mergeCell ref="H28:J28"/>
    <mergeCell ref="H29:J29"/>
    <mergeCell ref="H30:J30"/>
    <mergeCell ref="H32:J32"/>
    <mergeCell ref="H33:J33"/>
    <mergeCell ref="H34:J34"/>
    <mergeCell ref="H35:J35"/>
    <mergeCell ref="H36:J36"/>
  </mergeCells>
  <phoneticPr fontId="8" type="noConversion"/>
  <conditionalFormatting sqref="E11:G16">
    <cfRule type="expression" dxfId="3" priority="1" stopIfTrue="1">
      <formula>LEFT(OFFSET(E11,0,16))="W"</formula>
    </cfRule>
    <cfRule type="expression" dxfId="2" priority="2" stopIfTrue="1">
      <formula>LEFT(OFFSET(E11,0,16))="E"</formula>
    </cfRule>
  </conditionalFormatting>
  <pageMargins left="0.15748031496062992" right="0.15748031496062992" top="0.39370078740157483" bottom="0.39370078740157483" header="0.51181102362204722" footer="0.51181102362204722"/>
  <pageSetup paperSize="9" scale="8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R349"/>
  <sheetViews>
    <sheetView workbookViewId="0"/>
  </sheetViews>
  <sheetFormatPr defaultRowHeight="12.75"/>
  <cols>
    <col min="1" max="1" width="13.140625" style="20" customWidth="1"/>
    <col min="2" max="2" width="44.85546875" style="245" bestFit="1" customWidth="1"/>
    <col min="3" max="3" width="12.7109375" style="245" bestFit="1" customWidth="1"/>
    <col min="4" max="4" width="21.7109375" style="245" bestFit="1" customWidth="1"/>
    <col min="5" max="5" width="12" style="35" customWidth="1"/>
    <col min="6" max="6" width="12" style="35" bestFit="1" customWidth="1"/>
    <col min="7" max="79" width="12.7109375" style="35" customWidth="1"/>
    <col min="80" max="80" width="11.140625" style="35" customWidth="1"/>
    <col min="81" max="83" width="9.140625" style="35"/>
    <col min="84" max="84" width="31" style="245" customWidth="1"/>
    <col min="85" max="85" width="17.28515625" style="245" bestFit="1" customWidth="1"/>
    <col min="86" max="88" width="17.28515625" style="35" bestFit="1" customWidth="1"/>
    <col min="89" max="89" width="20.42578125" style="245" customWidth="1"/>
    <col min="90" max="92" width="17.28515625" style="35" bestFit="1" customWidth="1"/>
    <col min="93" max="94" width="17.28515625" style="35" customWidth="1"/>
    <col min="95" max="96" width="17.28515625" style="272" bestFit="1" customWidth="1"/>
    <col min="97" max="97" width="35.42578125" style="245" bestFit="1" customWidth="1"/>
    <col min="98" max="99" width="18.140625" style="35" customWidth="1"/>
    <col min="100" max="100" width="18.140625" style="245" customWidth="1"/>
    <col min="101" max="102" width="9.140625" style="35"/>
    <col min="103" max="103" width="10.140625" style="35" bestFit="1" customWidth="1"/>
    <col min="104" max="104" width="10.140625" style="35" customWidth="1"/>
    <col min="105" max="106" width="9.140625" style="35"/>
    <col min="107" max="107" width="10.140625" style="35" bestFit="1" customWidth="1"/>
    <col min="108" max="108" width="10.140625" style="35" customWidth="1"/>
    <col min="109" max="110" width="9.140625" style="35"/>
    <col min="111" max="111" width="10.140625" style="35" bestFit="1" customWidth="1"/>
    <col min="112" max="112" width="10.140625" style="35" customWidth="1"/>
    <col min="113" max="114" width="9.140625" style="35"/>
    <col min="115" max="115" width="10.140625" style="35" bestFit="1" customWidth="1"/>
    <col min="116" max="124" width="10.140625" style="35" customWidth="1"/>
    <col min="125" max="136" width="9.140625" style="35"/>
    <col min="137" max="137" width="10.85546875" style="272" customWidth="1"/>
    <col min="138" max="138" width="10.5703125" style="272" customWidth="1"/>
    <col min="139" max="139" width="11.28515625" style="272" customWidth="1"/>
    <col min="140" max="140" width="11" style="272" customWidth="1"/>
    <col min="141" max="141" width="12.5703125" style="272" customWidth="1"/>
    <col min="142" max="142" width="13" style="272" customWidth="1"/>
    <col min="143" max="178" width="9.140625" style="272"/>
    <col min="179" max="224" width="9.140625" style="35"/>
    <col min="225" max="225" width="10" style="35" customWidth="1"/>
    <col min="226" max="226" width="10.5703125" style="35" customWidth="1"/>
    <col min="227" max="16384" width="9.140625" style="20"/>
  </cols>
  <sheetData>
    <row r="1" spans="1:226" ht="12.75" customHeight="1">
      <c r="Q1" s="327"/>
      <c r="BC1" s="328"/>
      <c r="BD1" s="328"/>
      <c r="BE1" s="328"/>
      <c r="BF1" s="328"/>
      <c r="BG1" s="328"/>
      <c r="BH1" s="328"/>
      <c r="BI1" s="328"/>
      <c r="BJ1" s="328"/>
      <c r="BK1" s="328"/>
      <c r="BL1" s="592"/>
      <c r="BM1" s="592"/>
      <c r="BN1" s="592"/>
      <c r="BO1" s="592"/>
      <c r="BP1" s="593"/>
      <c r="BQ1" s="593"/>
      <c r="BR1" s="593"/>
      <c r="BS1" s="593"/>
      <c r="BT1" s="593"/>
      <c r="BU1" s="593"/>
      <c r="BV1" s="593"/>
      <c r="BW1" s="593"/>
      <c r="BX1" s="593"/>
      <c r="BY1" s="593"/>
      <c r="BZ1" s="593"/>
      <c r="CA1" s="593"/>
    </row>
    <row r="2" spans="1:226" s="247" customFormat="1" ht="66.75" customHeight="1" thickBot="1">
      <c r="A2" s="247" t="s">
        <v>482</v>
      </c>
      <c r="B2" s="248" t="s">
        <v>483</v>
      </c>
      <c r="C2" s="423" t="s">
        <v>168</v>
      </c>
      <c r="D2" s="423" t="s">
        <v>242</v>
      </c>
      <c r="E2" s="424" t="s">
        <v>484</v>
      </c>
      <c r="F2" s="424" t="s">
        <v>398</v>
      </c>
      <c r="G2" s="424" t="s">
        <v>400</v>
      </c>
      <c r="H2" s="424" t="s">
        <v>401</v>
      </c>
      <c r="I2" s="424" t="s">
        <v>402</v>
      </c>
      <c r="J2" s="424" t="s">
        <v>403</v>
      </c>
      <c r="K2" s="424" t="s">
        <v>405</v>
      </c>
      <c r="L2" s="424" t="s">
        <v>406</v>
      </c>
      <c r="M2" s="424" t="s">
        <v>408</v>
      </c>
      <c r="N2" s="424" t="s">
        <v>410</v>
      </c>
      <c r="O2" s="424" t="s">
        <v>411</v>
      </c>
      <c r="P2" s="424" t="s">
        <v>413</v>
      </c>
      <c r="Q2" s="424" t="s">
        <v>415</v>
      </c>
      <c r="R2" s="424" t="s">
        <v>492</v>
      </c>
      <c r="S2" s="424" t="s">
        <v>212</v>
      </c>
      <c r="T2" s="424" t="s">
        <v>416</v>
      </c>
      <c r="U2" s="424" t="s">
        <v>417</v>
      </c>
      <c r="V2" s="424" t="s">
        <v>418</v>
      </c>
      <c r="W2" s="424" t="s">
        <v>419</v>
      </c>
      <c r="X2" s="424" t="s">
        <v>420</v>
      </c>
      <c r="Y2" s="424" t="s">
        <v>422</v>
      </c>
      <c r="Z2" s="424" t="s">
        <v>423</v>
      </c>
      <c r="AA2" s="424" t="s">
        <v>425</v>
      </c>
      <c r="AB2" s="424" t="s">
        <v>427</v>
      </c>
      <c r="AC2" s="424" t="s">
        <v>429</v>
      </c>
      <c r="AD2" s="424" t="s">
        <v>430</v>
      </c>
      <c r="AE2" s="424" t="s">
        <v>432</v>
      </c>
      <c r="AF2" s="424" t="s">
        <v>434</v>
      </c>
      <c r="AG2" s="424" t="s">
        <v>436</v>
      </c>
      <c r="AH2" s="424" t="s">
        <v>437</v>
      </c>
      <c r="AI2" s="424" t="s">
        <v>438</v>
      </c>
      <c r="AJ2" s="424" t="s">
        <v>440</v>
      </c>
      <c r="AK2" s="424" t="s">
        <v>442</v>
      </c>
      <c r="AL2" s="424" t="s">
        <v>444</v>
      </c>
      <c r="AM2" s="424" t="s">
        <v>445</v>
      </c>
      <c r="AN2" s="424" t="s">
        <v>446</v>
      </c>
      <c r="AO2" s="424" t="s">
        <v>448</v>
      </c>
      <c r="AP2" s="424" t="s">
        <v>450</v>
      </c>
      <c r="AQ2" s="424" t="s">
        <v>452</v>
      </c>
      <c r="AR2" s="424" t="s">
        <v>454</v>
      </c>
      <c r="AS2" s="424" t="s">
        <v>456</v>
      </c>
      <c r="AT2" s="424" t="s">
        <v>458</v>
      </c>
      <c r="AU2" s="424" t="s">
        <v>459</v>
      </c>
      <c r="AV2" s="424" t="s">
        <v>460</v>
      </c>
      <c r="AW2" s="424" t="s">
        <v>461</v>
      </c>
      <c r="AX2" s="424" t="s">
        <v>463</v>
      </c>
      <c r="AY2" s="424" t="s">
        <v>485</v>
      </c>
      <c r="AZ2" s="424" t="s">
        <v>486</v>
      </c>
      <c r="BA2" s="425" t="s">
        <v>694</v>
      </c>
      <c r="BB2" s="424" t="s">
        <v>695</v>
      </c>
      <c r="BC2" s="424" t="s">
        <v>493</v>
      </c>
      <c r="BD2" s="424" t="s">
        <v>494</v>
      </c>
      <c r="BE2" s="424" t="s">
        <v>155</v>
      </c>
      <c r="BF2" s="424" t="s">
        <v>496</v>
      </c>
      <c r="BG2" s="424" t="s">
        <v>497</v>
      </c>
      <c r="BH2" s="424" t="s">
        <v>181</v>
      </c>
      <c r="BI2" s="424" t="s">
        <v>182</v>
      </c>
      <c r="BJ2" s="424" t="s">
        <v>183</v>
      </c>
      <c r="BK2" s="424" t="s">
        <v>184</v>
      </c>
      <c r="BL2" s="424" t="s">
        <v>207</v>
      </c>
      <c r="BM2" s="424" t="s">
        <v>208</v>
      </c>
      <c r="BN2" s="424" t="s">
        <v>209</v>
      </c>
      <c r="BO2" s="424" t="s">
        <v>185</v>
      </c>
      <c r="BP2" s="424" t="s">
        <v>468</v>
      </c>
      <c r="BQ2" s="424" t="s">
        <v>469</v>
      </c>
      <c r="BR2" s="424" t="s">
        <v>470</v>
      </c>
      <c r="BS2" s="424" t="s">
        <v>487</v>
      </c>
      <c r="BT2" s="424" t="s">
        <v>473</v>
      </c>
      <c r="BU2" s="424" t="s">
        <v>475</v>
      </c>
      <c r="BV2" s="424" t="s">
        <v>477</v>
      </c>
      <c r="BW2" s="424" t="s">
        <v>479</v>
      </c>
      <c r="BX2" s="424" t="s">
        <v>488</v>
      </c>
      <c r="BY2" s="424" t="s">
        <v>489</v>
      </c>
      <c r="BZ2" s="424" t="s">
        <v>490</v>
      </c>
      <c r="CA2" s="424" t="s">
        <v>491</v>
      </c>
      <c r="CB2" s="426" t="s">
        <v>339</v>
      </c>
      <c r="CC2" s="426" t="s">
        <v>334</v>
      </c>
      <c r="CD2" s="426" t="s">
        <v>335</v>
      </c>
      <c r="CE2" s="426" t="s">
        <v>336</v>
      </c>
      <c r="CF2" s="433" t="s">
        <v>337</v>
      </c>
      <c r="CG2" s="433" t="s">
        <v>71</v>
      </c>
      <c r="CH2" s="427" t="s">
        <v>338</v>
      </c>
      <c r="CI2" s="427" t="s">
        <v>213</v>
      </c>
      <c r="CJ2" s="427" t="s">
        <v>214</v>
      </c>
      <c r="CK2" s="433" t="s">
        <v>70</v>
      </c>
      <c r="CL2" s="427" t="s">
        <v>338</v>
      </c>
      <c r="CM2" s="427" t="s">
        <v>213</v>
      </c>
      <c r="CN2" s="427" t="s">
        <v>214</v>
      </c>
      <c r="CO2" s="427" t="s">
        <v>93</v>
      </c>
      <c r="CP2" s="427" t="s">
        <v>856</v>
      </c>
      <c r="CQ2" s="428" t="s">
        <v>857</v>
      </c>
      <c r="CR2" s="428" t="s">
        <v>340</v>
      </c>
      <c r="CS2" s="429" t="s">
        <v>858</v>
      </c>
      <c r="CT2" s="430" t="s">
        <v>859</v>
      </c>
      <c r="CU2" s="430" t="s">
        <v>860</v>
      </c>
      <c r="CV2" s="429" t="s">
        <v>75</v>
      </c>
      <c r="CW2" s="430" t="s">
        <v>861</v>
      </c>
      <c r="CX2" s="430" t="s">
        <v>862</v>
      </c>
      <c r="CY2" s="430" t="s">
        <v>863</v>
      </c>
      <c r="CZ2" s="429" t="s">
        <v>76</v>
      </c>
      <c r="DA2" s="430" t="s">
        <v>864</v>
      </c>
      <c r="DB2" s="430" t="s">
        <v>865</v>
      </c>
      <c r="DC2" s="430" t="s">
        <v>866</v>
      </c>
      <c r="DD2" s="429" t="s">
        <v>77</v>
      </c>
      <c r="DE2" s="430" t="s">
        <v>867</v>
      </c>
      <c r="DF2" s="430" t="s">
        <v>868</v>
      </c>
      <c r="DG2" s="430" t="s">
        <v>869</v>
      </c>
      <c r="DH2" s="429" t="s">
        <v>79</v>
      </c>
      <c r="DI2" s="430" t="s">
        <v>870</v>
      </c>
      <c r="DJ2" s="430" t="s">
        <v>871</v>
      </c>
      <c r="DK2" s="430" t="s">
        <v>872</v>
      </c>
      <c r="DL2" s="429" t="s">
        <v>80</v>
      </c>
      <c r="DM2" s="430" t="s">
        <v>873</v>
      </c>
      <c r="DN2" s="430" t="s">
        <v>874</v>
      </c>
      <c r="DO2" s="430" t="s">
        <v>875</v>
      </c>
      <c r="DP2" s="429" t="s">
        <v>81</v>
      </c>
      <c r="DQ2" s="430" t="s">
        <v>876</v>
      </c>
      <c r="DR2" s="430" t="s">
        <v>877</v>
      </c>
      <c r="DS2" s="430" t="s">
        <v>878</v>
      </c>
      <c r="DT2" s="429" t="s">
        <v>82</v>
      </c>
      <c r="DU2" s="431" t="s">
        <v>341</v>
      </c>
      <c r="DV2" s="431" t="s">
        <v>342</v>
      </c>
      <c r="DW2" s="431" t="s">
        <v>343</v>
      </c>
      <c r="DX2" s="431" t="s">
        <v>344</v>
      </c>
      <c r="DY2" s="431" t="s">
        <v>345</v>
      </c>
      <c r="DZ2" s="431" t="s">
        <v>346</v>
      </c>
      <c r="EA2" s="431" t="s">
        <v>347</v>
      </c>
      <c r="EB2" s="431" t="s">
        <v>348</v>
      </c>
      <c r="EC2" s="431" t="s">
        <v>349</v>
      </c>
      <c r="ED2" s="431" t="s">
        <v>350</v>
      </c>
      <c r="EE2" s="431" t="s">
        <v>351</v>
      </c>
      <c r="EF2" s="431" t="s">
        <v>352</v>
      </c>
      <c r="EG2" s="432" t="s">
        <v>879</v>
      </c>
      <c r="EH2" s="432" t="s">
        <v>880</v>
      </c>
      <c r="EI2" s="432" t="s">
        <v>881</v>
      </c>
      <c r="EJ2" s="432" t="s">
        <v>882</v>
      </c>
      <c r="EK2" s="432" t="s">
        <v>883</v>
      </c>
      <c r="EL2" s="432" t="s">
        <v>884</v>
      </c>
      <c r="EM2" s="432" t="s">
        <v>879</v>
      </c>
      <c r="EN2" s="432" t="s">
        <v>880</v>
      </c>
      <c r="EO2" s="432" t="s">
        <v>881</v>
      </c>
      <c r="EP2" s="432" t="s">
        <v>882</v>
      </c>
      <c r="EQ2" s="432" t="s">
        <v>883</v>
      </c>
      <c r="ER2" s="432" t="s">
        <v>884</v>
      </c>
      <c r="ES2" s="432" t="s">
        <v>879</v>
      </c>
      <c r="ET2" s="432" t="s">
        <v>880</v>
      </c>
      <c r="EU2" s="432" t="s">
        <v>881</v>
      </c>
      <c r="EV2" s="432" t="s">
        <v>882</v>
      </c>
      <c r="EW2" s="432" t="s">
        <v>883</v>
      </c>
      <c r="EX2" s="432" t="s">
        <v>884</v>
      </c>
      <c r="EY2" s="432" t="s">
        <v>879</v>
      </c>
      <c r="EZ2" s="432" t="s">
        <v>880</v>
      </c>
      <c r="FA2" s="432" t="s">
        <v>881</v>
      </c>
      <c r="FB2" s="432" t="s">
        <v>882</v>
      </c>
      <c r="FC2" s="432" t="s">
        <v>883</v>
      </c>
      <c r="FD2" s="432" t="s">
        <v>884</v>
      </c>
      <c r="FE2" s="432" t="s">
        <v>879</v>
      </c>
      <c r="FF2" s="432" t="s">
        <v>880</v>
      </c>
      <c r="FG2" s="432" t="s">
        <v>881</v>
      </c>
      <c r="FH2" s="432" t="s">
        <v>882</v>
      </c>
      <c r="FI2" s="432" t="s">
        <v>883</v>
      </c>
      <c r="FJ2" s="432" t="s">
        <v>884</v>
      </c>
      <c r="FK2" s="432" t="s">
        <v>879</v>
      </c>
      <c r="FL2" s="432" t="s">
        <v>880</v>
      </c>
      <c r="FM2" s="432" t="s">
        <v>881</v>
      </c>
      <c r="FN2" s="432" t="s">
        <v>882</v>
      </c>
      <c r="FO2" s="432" t="s">
        <v>883</v>
      </c>
      <c r="FP2" s="432" t="s">
        <v>884</v>
      </c>
      <c r="FQ2" s="432" t="s">
        <v>879</v>
      </c>
      <c r="FR2" s="432" t="s">
        <v>880</v>
      </c>
      <c r="FS2" s="432" t="s">
        <v>881</v>
      </c>
      <c r="FT2" s="432" t="s">
        <v>882</v>
      </c>
      <c r="FU2" s="432" t="s">
        <v>883</v>
      </c>
      <c r="FV2" s="432" t="s">
        <v>884</v>
      </c>
      <c r="FW2" s="432" t="s">
        <v>879</v>
      </c>
      <c r="FX2" s="432" t="s">
        <v>880</v>
      </c>
      <c r="FY2" s="432" t="s">
        <v>881</v>
      </c>
      <c r="FZ2" s="432" t="s">
        <v>882</v>
      </c>
      <c r="GA2" s="432" t="s">
        <v>883</v>
      </c>
      <c r="GB2" s="432" t="s">
        <v>884</v>
      </c>
      <c r="GC2" s="432" t="s">
        <v>879</v>
      </c>
      <c r="GD2" s="432" t="s">
        <v>880</v>
      </c>
      <c r="GE2" s="432" t="s">
        <v>881</v>
      </c>
      <c r="GF2" s="432" t="s">
        <v>882</v>
      </c>
      <c r="GG2" s="432" t="s">
        <v>883</v>
      </c>
      <c r="GH2" s="432" t="s">
        <v>884</v>
      </c>
      <c r="GI2" s="432" t="s">
        <v>879</v>
      </c>
      <c r="GJ2" s="432" t="s">
        <v>880</v>
      </c>
      <c r="GK2" s="432" t="s">
        <v>881</v>
      </c>
      <c r="GL2" s="432" t="s">
        <v>882</v>
      </c>
      <c r="GM2" s="432" t="s">
        <v>883</v>
      </c>
      <c r="GN2" s="432" t="s">
        <v>884</v>
      </c>
      <c r="GO2" s="432" t="s">
        <v>879</v>
      </c>
      <c r="GP2" s="432" t="s">
        <v>880</v>
      </c>
      <c r="GQ2" s="432" t="s">
        <v>881</v>
      </c>
      <c r="GR2" s="432" t="s">
        <v>882</v>
      </c>
      <c r="GS2" s="432" t="s">
        <v>883</v>
      </c>
      <c r="GT2" s="432" t="s">
        <v>884</v>
      </c>
      <c r="GU2" s="432" t="s">
        <v>879</v>
      </c>
      <c r="GV2" s="432" t="s">
        <v>880</v>
      </c>
      <c r="GW2" s="432" t="s">
        <v>881</v>
      </c>
      <c r="GX2" s="432" t="s">
        <v>882</v>
      </c>
      <c r="GY2" s="432" t="s">
        <v>883</v>
      </c>
      <c r="GZ2" s="432" t="s">
        <v>884</v>
      </c>
      <c r="HA2" s="432" t="s">
        <v>879</v>
      </c>
      <c r="HB2" s="432" t="s">
        <v>880</v>
      </c>
      <c r="HC2" s="432" t="s">
        <v>881</v>
      </c>
      <c r="HD2" s="432" t="s">
        <v>882</v>
      </c>
      <c r="HE2" s="432" t="s">
        <v>883</v>
      </c>
      <c r="HF2" s="432" t="s">
        <v>884</v>
      </c>
      <c r="HG2" s="432" t="s">
        <v>879</v>
      </c>
      <c r="HH2" s="432" t="s">
        <v>880</v>
      </c>
      <c r="HI2" s="432" t="s">
        <v>881</v>
      </c>
      <c r="HJ2" s="432" t="s">
        <v>882</v>
      </c>
      <c r="HK2" s="432" t="s">
        <v>883</v>
      </c>
      <c r="HL2" s="432" t="s">
        <v>884</v>
      </c>
      <c r="HM2" s="432" t="s">
        <v>879</v>
      </c>
      <c r="HN2" s="432" t="s">
        <v>880</v>
      </c>
      <c r="HO2" s="432" t="s">
        <v>881</v>
      </c>
      <c r="HP2" s="432" t="s">
        <v>882</v>
      </c>
      <c r="HQ2" s="432" t="s">
        <v>883</v>
      </c>
      <c r="HR2" s="432" t="s">
        <v>884</v>
      </c>
    </row>
    <row r="3" spans="1:226">
      <c r="A3" s="398" t="str">
        <f>'b) Template'!I3</f>
        <v>ABCD</v>
      </c>
      <c r="B3" s="400" t="str">
        <f>'b) Template'!B3</f>
        <v>Green Tree Valley Primary School</v>
      </c>
      <c r="C3" s="413" t="str">
        <f>'b) Template'!$B$4</f>
        <v>PRIMARY</v>
      </c>
      <c r="D3" s="414" t="str">
        <f>CONCATENATE('b) Template'!$I$4,A220)</f>
        <v>2760OUTTURN</v>
      </c>
      <c r="E3" s="415">
        <f>'b) Template'!$K$16</f>
        <v>885641</v>
      </c>
      <c r="F3" s="415">
        <f>'b) Template'!$K$17</f>
        <v>0</v>
      </c>
      <c r="G3" s="415">
        <f>'b) Template'!$K$18</f>
        <v>9611</v>
      </c>
      <c r="H3" s="415">
        <f>'b) Template'!$K$19</f>
        <v>0</v>
      </c>
      <c r="I3" s="415">
        <f>'b) Template'!$K$20</f>
        <v>15800</v>
      </c>
      <c r="J3" s="415">
        <f>'b) Template'!$K$21</f>
        <v>1800</v>
      </c>
      <c r="K3" s="415">
        <f>'b) Template'!$K$22</f>
        <v>11200</v>
      </c>
      <c r="L3" s="415">
        <f>'b) Template'!$K$23</f>
        <v>16000</v>
      </c>
      <c r="M3" s="415">
        <f>'b) Template'!$K$24</f>
        <v>0</v>
      </c>
      <c r="N3" s="415">
        <f>'b) Template'!$K$25</f>
        <v>0</v>
      </c>
      <c r="O3" s="415">
        <f>'b) Template'!$K$26</f>
        <v>0</v>
      </c>
      <c r="P3" s="415">
        <f>'b) Template'!$K$27</f>
        <v>14000</v>
      </c>
      <c r="Q3" s="415">
        <f>'b) Template'!$K$28</f>
        <v>9600</v>
      </c>
      <c r="R3" s="415">
        <f>'b) Template'!$K$29</f>
        <v>0</v>
      </c>
      <c r="S3" s="415">
        <f>'b) Template'!$K$30</f>
        <v>54420</v>
      </c>
      <c r="T3" s="415">
        <f>'b) Template'!$K$31</f>
        <v>1018072</v>
      </c>
      <c r="U3" s="415">
        <f>'b) Template'!$K$36</f>
        <v>414847</v>
      </c>
      <c r="V3" s="415">
        <f>'b) Template'!$K$37</f>
        <v>0</v>
      </c>
      <c r="W3" s="415">
        <f>'b) Template'!$K$38</f>
        <v>136457</v>
      </c>
      <c r="X3" s="415">
        <f>'b) Template'!$K$39</f>
        <v>22938</v>
      </c>
      <c r="Y3" s="415">
        <f>'b) Template'!$K$40</f>
        <v>52433</v>
      </c>
      <c r="Z3" s="415">
        <f>'b) Template'!$K$41</f>
        <v>0</v>
      </c>
      <c r="AA3" s="415">
        <f>'b) Template'!$K$42</f>
        <v>8880</v>
      </c>
      <c r="AB3" s="415">
        <f>'b) Template'!$K$43</f>
        <v>8793</v>
      </c>
      <c r="AC3" s="415">
        <f>'b) Template'!$K$44</f>
        <v>8150</v>
      </c>
      <c r="AD3" s="415">
        <f>'b) Template'!$K$45</f>
        <v>12988</v>
      </c>
      <c r="AE3" s="415">
        <f>'b) Template'!$K$46</f>
        <v>8900</v>
      </c>
      <c r="AF3" s="415">
        <f>'b) Template'!$K$47</f>
        <v>27357</v>
      </c>
      <c r="AG3" s="415">
        <f>'b) Template'!$K$48</f>
        <v>27550</v>
      </c>
      <c r="AH3" s="415">
        <f>'b) Template'!$K$49</f>
        <v>17500</v>
      </c>
      <c r="AI3" s="415">
        <f>'b) Template'!$K$50</f>
        <v>5750</v>
      </c>
      <c r="AJ3" s="415">
        <f>'b) Template'!$K$51</f>
        <v>11250</v>
      </c>
      <c r="AK3" s="415">
        <f>'b) Template'!$K$52</f>
        <v>17400</v>
      </c>
      <c r="AL3" s="415">
        <f>'b) Template'!$K$53</f>
        <v>5747</v>
      </c>
      <c r="AM3" s="415">
        <f>'b) Template'!$K$54</f>
        <v>44434</v>
      </c>
      <c r="AN3" s="415">
        <f>'b) Template'!$K$55</f>
        <v>22850</v>
      </c>
      <c r="AO3" s="415">
        <f>'b) Template'!$K$56</f>
        <v>0</v>
      </c>
      <c r="AP3" s="415">
        <f>'b) Template'!$K$57</f>
        <v>14333</v>
      </c>
      <c r="AQ3" s="415">
        <f>'b) Template'!$K$58</f>
        <v>4995</v>
      </c>
      <c r="AR3" s="415">
        <f>'b) Template'!$K$59</f>
        <v>0</v>
      </c>
      <c r="AS3" s="415">
        <f>'b) Template'!$K$60</f>
        <v>70521</v>
      </c>
      <c r="AT3" s="415">
        <f>'b) Template'!$K$61</f>
        <v>17500</v>
      </c>
      <c r="AU3" s="415">
        <f>'b) Template'!$K$62</f>
        <v>29000</v>
      </c>
      <c r="AV3" s="415">
        <f>'b) Template'!$K$63</f>
        <v>17955</v>
      </c>
      <c r="AW3" s="415">
        <f>'b) Template'!$K$64</f>
        <v>0</v>
      </c>
      <c r="AX3" s="415">
        <f>'b) Template'!$K$65</f>
        <v>6000</v>
      </c>
      <c r="AY3" s="415">
        <f>'b) Template'!$K$66</f>
        <v>1014528</v>
      </c>
      <c r="AZ3" s="415">
        <f>'b) Template'!$K$73</f>
        <v>3544</v>
      </c>
      <c r="BA3" s="415">
        <f>'b) Template'!$K$74</f>
        <v>49746</v>
      </c>
      <c r="BB3" s="415">
        <f>'b) Template'!$K$75</f>
        <v>53290</v>
      </c>
      <c r="BC3" s="415">
        <f>'b) Template'!$K$83</f>
        <v>0</v>
      </c>
      <c r="BD3" s="415">
        <f>'b) Template'!$K$84</f>
        <v>8500</v>
      </c>
      <c r="BE3" s="415">
        <f>'b) Template'!$K$85</f>
        <v>8500</v>
      </c>
      <c r="BF3" s="415">
        <f>'b) Template'!$K$88</f>
        <v>4800</v>
      </c>
      <c r="BG3" s="415">
        <f>'b) Template'!$K$89</f>
        <v>2100</v>
      </c>
      <c r="BH3" s="415">
        <f>'b) Template'!$K$90</f>
        <v>6900</v>
      </c>
      <c r="BI3" s="415">
        <f>'b) Template'!$K$96</f>
        <v>1600</v>
      </c>
      <c r="BJ3" s="415">
        <f>'b) Template'!$K$97</f>
        <v>2315</v>
      </c>
      <c r="BK3" s="415">
        <f>'b) Template'!$K$98</f>
        <v>3915</v>
      </c>
      <c r="BL3" s="415">
        <f>'b) Template'!$K$101</f>
        <v>0</v>
      </c>
      <c r="BM3" s="415">
        <f>'b) Template'!$K$102</f>
        <v>53290</v>
      </c>
      <c r="BN3" s="415">
        <f>'b) Template'!$K$103</f>
        <v>3915</v>
      </c>
      <c r="BO3" s="415">
        <f>'b) Template'!$K$104</f>
        <v>57205</v>
      </c>
      <c r="BP3" s="415">
        <f>'b) Template'!$K$115</f>
        <v>7740</v>
      </c>
      <c r="BQ3" s="415">
        <f>'b) Template'!$K$116</f>
        <v>0</v>
      </c>
      <c r="BR3" s="415">
        <f>'b) Template'!$K$117</f>
        <v>6000</v>
      </c>
      <c r="BS3" s="415">
        <f>'b) Template'!$K$118</f>
        <v>13740</v>
      </c>
      <c r="BT3" s="415">
        <f>'b) Template'!$K$121</f>
        <v>0</v>
      </c>
      <c r="BU3" s="415">
        <f>'b) Template'!$K$122</f>
        <v>27400</v>
      </c>
      <c r="BV3" s="415">
        <f>'b) Template'!$K$123</f>
        <v>0</v>
      </c>
      <c r="BW3" s="415">
        <f>'b) Template'!$K$124</f>
        <v>0</v>
      </c>
      <c r="BX3" s="415">
        <f>'b) Template'!$K$125</f>
        <v>27400</v>
      </c>
      <c r="BY3" s="415">
        <f>'b) Template'!$K$127</f>
        <v>-13660</v>
      </c>
      <c r="BZ3" s="415">
        <f>'b) Template'!$K$128</f>
        <v>13660</v>
      </c>
      <c r="CA3" s="415">
        <f>'b) Template'!$K$129</f>
        <v>0</v>
      </c>
      <c r="CB3" s="416" t="str">
        <f>IF(CC3&gt;0,"YES","NO")</f>
        <v>YES</v>
      </c>
      <c r="CC3" s="416">
        <f>'b) Template'!$C$8</f>
        <v>3</v>
      </c>
      <c r="CD3" s="416">
        <f>'b) Template'!$C$9</f>
        <v>3</v>
      </c>
      <c r="CE3" s="416">
        <f>'b) Template'!$C$10</f>
        <v>3</v>
      </c>
      <c r="CF3" s="250" t="str">
        <f>'a) Authorisation'!E11</f>
        <v>Emailed in this Template</v>
      </c>
      <c r="CG3" s="250" t="str">
        <f>'a) Authorisation'!E20</f>
        <v>YES</v>
      </c>
      <c r="CH3" s="330" t="str">
        <f>'a) Authorisation'!C28</f>
        <v>Sandra Checkley</v>
      </c>
      <c r="CI3" s="330" t="str">
        <f>'a) Authorisation'!C30</f>
        <v>Headteacher</v>
      </c>
      <c r="CJ3" s="435">
        <f>'a) Authorisation'!C32</f>
        <v>43296</v>
      </c>
      <c r="CK3" s="434" t="str">
        <f>'a) Authorisation'!E37</f>
        <v>YES</v>
      </c>
      <c r="CL3" s="330" t="str">
        <f>'a) Authorisation'!C43</f>
        <v>Martin Walters</v>
      </c>
      <c r="CM3" s="330" t="str">
        <f>'a) Authorisation'!C45</f>
        <v>Chair of Governors</v>
      </c>
      <c r="CN3" s="435">
        <f>'a) Authorisation'!C47</f>
        <v>43296</v>
      </c>
      <c r="CO3" s="330" t="str">
        <f>'"Alerts"'!D40</f>
        <v>YES</v>
      </c>
      <c r="CP3" s="330" t="str">
        <f>'"Alerts"'!D37</f>
        <v>YES</v>
      </c>
      <c r="CQ3" s="417">
        <f>'d) IUB reporting March 2019'!$F$17</f>
        <v>54254</v>
      </c>
      <c r="CR3" s="417">
        <f>'d) IUB reporting March 2019'!$F$20</f>
        <v>2951</v>
      </c>
      <c r="CS3" s="418" t="str">
        <f>'d) IUB reporting March 2019'!B31</f>
        <v>Balance held on behalf of other schools or other valid adjustment</v>
      </c>
      <c r="CT3" s="417">
        <f>'d) IUB reporting March 2019'!$E$31</f>
        <v>0</v>
      </c>
      <c r="CU3" s="419">
        <f>'d) IUB reporting March 2019'!$F$31</f>
        <v>0</v>
      </c>
      <c r="CV3" s="418">
        <f>'d) IUB reporting March 2019'!G31</f>
        <v>0</v>
      </c>
      <c r="CW3" s="418" t="str">
        <f>'d) IUB reporting March 2019'!B32</f>
        <v>Revenue Contribution to an agreed Capital Scheme</v>
      </c>
      <c r="CX3" s="417">
        <f>'d) IUB reporting March 2019'!E32</f>
        <v>0</v>
      </c>
      <c r="CY3" s="419">
        <f>'d) IUB reporting March 2019'!F32</f>
        <v>0</v>
      </c>
      <c r="CZ3" s="418">
        <f>'d) IUB reporting March 2019'!G32</f>
        <v>0</v>
      </c>
      <c r="DA3" s="418" t="str">
        <f>'d) IUB reporting March 2019'!B33</f>
        <v>Revenue Contribution to an agreed Capital Spend to Save Scheme</v>
      </c>
      <c r="DB3" s="417">
        <f>'d) IUB reporting March 2019'!E33</f>
        <v>0</v>
      </c>
      <c r="DC3" s="419">
        <f>'d) IUB reporting March 2019'!F33</f>
        <v>0</v>
      </c>
      <c r="DD3" s="418">
        <f>'d) IUB reporting March 2019'!G33</f>
        <v>0</v>
      </c>
      <c r="DE3" s="418" t="str">
        <f>'d) IUB reporting March 2019'!B34</f>
        <v>To support costs from a Review of Contracts of a SIGNIFICANT Value in future year (s)</v>
      </c>
      <c r="DF3" s="417">
        <f>'d) IUB reporting March 2019'!E34</f>
        <v>0</v>
      </c>
      <c r="DG3" s="419">
        <f>'d) IUB reporting March 2019'!F34</f>
        <v>0</v>
      </c>
      <c r="DH3" s="418">
        <f>'d) IUB reporting March 2019'!G34</f>
        <v>0</v>
      </c>
      <c r="DI3" s="418" t="str">
        <f>'d) IUB reporting March 2019'!B35</f>
        <v>To manage a SIGNIFICANT Expansion of Pupil Numbers</v>
      </c>
      <c r="DJ3" s="417">
        <f>'d) IUB reporting March 2019'!E35</f>
        <v>0</v>
      </c>
      <c r="DK3" s="419">
        <f>'d) IUB reporting March 2019'!F35</f>
        <v>0</v>
      </c>
      <c r="DL3" s="418">
        <f>'d) IUB reporting March 2019'!G35</f>
        <v>0</v>
      </c>
      <c r="DM3" s="418" t="str">
        <f>'d) IUB reporting March 2019'!B36</f>
        <v>To Manage the impact of a SIGNIFICANT Budget reduction</v>
      </c>
      <c r="DN3" s="417">
        <f>'d) IUB reporting March 2019'!E36</f>
        <v>0</v>
      </c>
      <c r="DO3" s="419">
        <f>'d) IUB reporting March 2019'!F36</f>
        <v>0</v>
      </c>
      <c r="DP3" s="418">
        <f>'d) IUB reporting March 2019'!G36</f>
        <v>0</v>
      </c>
      <c r="DQ3" s="418" t="str">
        <f>'d) IUB reporting March 2019'!B37</f>
        <v>To Manage Exceptional Circumstances which may cause SIGNIFICANT financial turbulence</v>
      </c>
      <c r="DR3" s="417">
        <f>'d) IUB reporting March 2019'!E37</f>
        <v>0</v>
      </c>
      <c r="DS3" s="419">
        <f>'d) IUB reporting March 2019'!F37</f>
        <v>0</v>
      </c>
      <c r="DT3" s="418">
        <f>'d) IUB reporting March 2019'!G37</f>
        <v>0</v>
      </c>
      <c r="DU3" s="420" t="str">
        <f>'"Alerts"'!D10</f>
        <v>YES</v>
      </c>
      <c r="DV3" s="420" t="str">
        <f>'"Alerts"'!D13</f>
        <v>YES</v>
      </c>
      <c r="DW3" s="420" t="str">
        <f>'"Alerts"'!D16</f>
        <v>YES</v>
      </c>
      <c r="DX3" s="420" t="str">
        <f>'"Alerts"'!D19</f>
        <v>YES</v>
      </c>
      <c r="DY3" s="420" t="str">
        <f>'"Alerts"'!D22</f>
        <v>NO</v>
      </c>
      <c r="DZ3" s="420" t="str">
        <f>'"Alerts"'!D25</f>
        <v>NO</v>
      </c>
      <c r="EA3" s="420" t="str">
        <f>'"Alerts"'!D28</f>
        <v>NO</v>
      </c>
      <c r="EB3" s="420" t="str">
        <f>'"Alerts"'!D31</f>
        <v>NO</v>
      </c>
      <c r="EC3" s="420" t="str">
        <f>'"Alerts"'!D34</f>
        <v>YES</v>
      </c>
      <c r="ED3" s="420" t="str">
        <f>'"Alerts"'!D37</f>
        <v>YES</v>
      </c>
      <c r="EE3" s="420" t="str">
        <f>'"Alerts"'!D40</f>
        <v>YES</v>
      </c>
      <c r="EF3" s="420" t="str">
        <f>'"Alerts"'!D43</f>
        <v>CHECK</v>
      </c>
      <c r="EG3" s="421">
        <f>'c) IUB reporting March 2018'!$B$22</f>
        <v>0</v>
      </c>
      <c r="EH3" s="421">
        <f>'c) IUB reporting March 2018'!$A$22</f>
        <v>0</v>
      </c>
      <c r="EI3" s="421">
        <f>'c) IUB reporting March 2018'!$E$22</f>
        <v>0</v>
      </c>
      <c r="EJ3" s="421">
        <f>'c) IUB reporting March 2018'!$F$22</f>
        <v>0</v>
      </c>
      <c r="EK3" s="421">
        <f>'c) IUB reporting March 2018'!$G$22</f>
        <v>0</v>
      </c>
      <c r="EL3" s="421">
        <f>'c) IUB reporting March 2018'!$H$22</f>
        <v>0</v>
      </c>
      <c r="EM3" s="421">
        <f>'c) IUB reporting March 2018'!$B$23</f>
        <v>0</v>
      </c>
      <c r="EN3" s="421">
        <f>'c) IUB reporting March 2018'!$A$23</f>
        <v>0</v>
      </c>
      <c r="EO3" s="421">
        <f>'c) IUB reporting March 2018'!$E$23</f>
        <v>0</v>
      </c>
      <c r="EP3" s="421">
        <f>'c) IUB reporting March 2018'!$F$23</f>
        <v>0</v>
      </c>
      <c r="EQ3" s="421">
        <f>'c) IUB reporting March 2018'!$G$23</f>
        <v>0</v>
      </c>
      <c r="ER3" s="421">
        <f>'c) IUB reporting March 2018'!$H$23</f>
        <v>0</v>
      </c>
      <c r="ES3" s="421">
        <f>'c) IUB reporting March 2018'!$B$24</f>
        <v>0</v>
      </c>
      <c r="ET3" s="421">
        <f>'c) IUB reporting March 2018'!$A$24</f>
        <v>0</v>
      </c>
      <c r="EU3" s="421">
        <f>'c) IUB reporting March 2018'!$E$24</f>
        <v>0</v>
      </c>
      <c r="EV3" s="421">
        <f>'c) IUB reporting March 2018'!$F$24</f>
        <v>0</v>
      </c>
      <c r="EW3" s="421">
        <f>'c) IUB reporting March 2018'!$G$24</f>
        <v>0</v>
      </c>
      <c r="EX3" s="421">
        <f>'c) IUB reporting March 2018'!$H$24</f>
        <v>0</v>
      </c>
      <c r="EY3" s="421">
        <f>'c) IUB reporting March 2018'!$B$25</f>
        <v>0</v>
      </c>
      <c r="EZ3" s="421">
        <f>'c) IUB reporting March 2018'!$A$25</f>
        <v>0</v>
      </c>
      <c r="FA3" s="421">
        <f>'c) IUB reporting March 2018'!$E$25</f>
        <v>0</v>
      </c>
      <c r="FB3" s="421">
        <f>'c) IUB reporting March 2018'!$F$25</f>
        <v>0</v>
      </c>
      <c r="FC3" s="421">
        <f>'c) IUB reporting March 2018'!$G$25</f>
        <v>0</v>
      </c>
      <c r="FD3" s="421">
        <f>'c) IUB reporting March 2018'!$H$25</f>
        <v>0</v>
      </c>
      <c r="FE3" s="421">
        <f>'c) IUB reporting March 2018'!$B$26</f>
        <v>0</v>
      </c>
      <c r="FF3" s="421">
        <f>'c) IUB reporting March 2018'!$A$26</f>
        <v>0</v>
      </c>
      <c r="FG3" s="421">
        <f>'c) IUB reporting March 2018'!$E$26</f>
        <v>0</v>
      </c>
      <c r="FH3" s="421">
        <f>'c) IUB reporting March 2018'!$F$26</f>
        <v>0</v>
      </c>
      <c r="FI3" s="421">
        <f>'c) IUB reporting March 2018'!$G$26</f>
        <v>0</v>
      </c>
      <c r="FJ3" s="421">
        <f>'c) IUB reporting March 2018'!$H$26</f>
        <v>0</v>
      </c>
      <c r="FK3" s="421">
        <f>'c) IUB reporting March 2018'!$B$27</f>
        <v>0</v>
      </c>
      <c r="FL3" s="421">
        <f>'c) IUB reporting March 2018'!$A$27</f>
        <v>0</v>
      </c>
      <c r="FM3" s="421">
        <f>'c) IUB reporting March 2018'!$E$27</f>
        <v>0</v>
      </c>
      <c r="FN3" s="421">
        <f>'c) IUB reporting March 2018'!$F$27</f>
        <v>0</v>
      </c>
      <c r="FO3" s="421">
        <f>'c) IUB reporting March 2018'!$G$27</f>
        <v>0</v>
      </c>
      <c r="FP3" s="421">
        <f>'c) IUB reporting March 2018'!$H$27</f>
        <v>0</v>
      </c>
      <c r="FQ3" s="421">
        <f>'c) IUB reporting March 2018'!$B$28</f>
        <v>0</v>
      </c>
      <c r="FR3" s="421">
        <f>'c) IUB reporting March 2018'!$A$28</f>
        <v>0</v>
      </c>
      <c r="FS3" s="421">
        <f>'c) IUB reporting March 2018'!$E$28</f>
        <v>0</v>
      </c>
      <c r="FT3" s="421">
        <f>'c) IUB reporting March 2018'!$F$28</f>
        <v>0</v>
      </c>
      <c r="FU3" s="421">
        <f>'c) IUB reporting March 2018'!$G$28</f>
        <v>0</v>
      </c>
      <c r="FV3" s="421">
        <f>'c) IUB reporting March 2018'!$H$28</f>
        <v>0</v>
      </c>
      <c r="FW3" s="421">
        <f>'c) IUB reporting March 2018'!$B$29</f>
        <v>0</v>
      </c>
      <c r="FX3" s="421">
        <f>'c) IUB reporting March 2018'!$A$29</f>
        <v>0</v>
      </c>
      <c r="FY3" s="421">
        <f>'c) IUB reporting March 2018'!$E$29</f>
        <v>0</v>
      </c>
      <c r="FZ3" s="421">
        <f>'c) IUB reporting March 2018'!$F$29</f>
        <v>0</v>
      </c>
      <c r="GA3" s="421">
        <f>'c) IUB reporting March 2018'!$G$29</f>
        <v>0</v>
      </c>
      <c r="GB3" s="421">
        <f>'c) IUB reporting March 2018'!$H$29</f>
        <v>0</v>
      </c>
      <c r="GC3" s="421">
        <f>'c) IUB reporting March 2018'!$B$30</f>
        <v>0</v>
      </c>
      <c r="GD3" s="421">
        <f>'c) IUB reporting March 2018'!$A$30</f>
        <v>0</v>
      </c>
      <c r="GE3" s="421">
        <f>'c) IUB reporting March 2018'!$E$30</f>
        <v>0</v>
      </c>
      <c r="GF3" s="421">
        <f>'c) IUB reporting March 2018'!$F$30</f>
        <v>0</v>
      </c>
      <c r="GG3" s="421">
        <f>'c) IUB reporting March 2018'!$G$30</f>
        <v>0</v>
      </c>
      <c r="GH3" s="421">
        <f>'c) IUB reporting March 2018'!$H$30</f>
        <v>0</v>
      </c>
      <c r="GI3" s="421">
        <f>'c) IUB reporting March 2018'!$B$31</f>
        <v>0</v>
      </c>
      <c r="GJ3" s="421">
        <f>'c) IUB reporting March 2018'!$A$31</f>
        <v>0</v>
      </c>
      <c r="GK3" s="421">
        <f>'c) IUB reporting March 2018'!$E$31</f>
        <v>0</v>
      </c>
      <c r="GL3" s="421">
        <f>'c) IUB reporting March 2018'!$F$31</f>
        <v>0</v>
      </c>
      <c r="GM3" s="421">
        <f>'c) IUB reporting March 2018'!$G$31</f>
        <v>0</v>
      </c>
      <c r="GN3" s="421">
        <f>'c) IUB reporting March 2018'!$H$31</f>
        <v>0</v>
      </c>
      <c r="GO3" s="421">
        <f>'c) IUB reporting March 2018'!$B$32</f>
        <v>0</v>
      </c>
      <c r="GP3" s="421">
        <f>'c) IUB reporting March 2018'!$A$32</f>
        <v>0</v>
      </c>
      <c r="GQ3" s="421">
        <f>'c) IUB reporting March 2018'!$E$32</f>
        <v>0</v>
      </c>
      <c r="GR3" s="421">
        <f>'c) IUB reporting March 2018'!$F$32</f>
        <v>0</v>
      </c>
      <c r="GS3" s="421">
        <f>'c) IUB reporting March 2018'!$G$32</f>
        <v>0</v>
      </c>
      <c r="GT3" s="421">
        <f>'c) IUB reporting March 2018'!$H$32</f>
        <v>0</v>
      </c>
      <c r="GU3" s="421">
        <f>'c) IUB reporting March 2018'!$B$33</f>
        <v>0</v>
      </c>
      <c r="GV3" s="421">
        <f>'c) IUB reporting March 2018'!$A$33</f>
        <v>0</v>
      </c>
      <c r="GW3" s="421">
        <f>'c) IUB reporting March 2018'!$E$33</f>
        <v>0</v>
      </c>
      <c r="GX3" s="421">
        <f>'c) IUB reporting March 2018'!$F$33</f>
        <v>0</v>
      </c>
      <c r="GY3" s="421">
        <f>'c) IUB reporting March 2018'!$G$33</f>
        <v>0</v>
      </c>
      <c r="GZ3" s="421">
        <f>'c) IUB reporting March 2018'!$H$33</f>
        <v>0</v>
      </c>
      <c r="HA3" s="421">
        <f>'c) IUB reporting March 2018'!$B$34</f>
        <v>0</v>
      </c>
      <c r="HB3" s="421">
        <f>'c) IUB reporting March 2018'!$A$34</f>
        <v>0</v>
      </c>
      <c r="HC3" s="421">
        <f>'c) IUB reporting March 2018'!$E$34</f>
        <v>0</v>
      </c>
      <c r="HD3" s="421">
        <f>'c) IUB reporting March 2018'!$F$34</f>
        <v>0</v>
      </c>
      <c r="HE3" s="421">
        <f>'c) IUB reporting March 2018'!$G$34</f>
        <v>0</v>
      </c>
      <c r="HF3" s="421">
        <f>'c) IUB reporting March 2018'!$H$34</f>
        <v>0</v>
      </c>
      <c r="HG3" s="421">
        <f>'c) IUB reporting March 2018'!$B$35</f>
        <v>0</v>
      </c>
      <c r="HH3" s="421">
        <f>'c) IUB reporting March 2018'!$A$35</f>
        <v>0</v>
      </c>
      <c r="HI3" s="421">
        <f>'c) IUB reporting March 2018'!$E$35</f>
        <v>0</v>
      </c>
      <c r="HJ3" s="421">
        <f>'c) IUB reporting March 2018'!$F$35</f>
        <v>0</v>
      </c>
      <c r="HK3" s="421">
        <f>'c) IUB reporting March 2018'!$G$35</f>
        <v>0</v>
      </c>
      <c r="HL3" s="421">
        <f>'c) IUB reporting March 2018'!$H$35</f>
        <v>0</v>
      </c>
      <c r="HM3" s="421">
        <f>'c) IUB reporting March 2018'!$B$36</f>
        <v>0</v>
      </c>
      <c r="HN3" s="421">
        <f>'c) IUB reporting March 2018'!$A$36</f>
        <v>0</v>
      </c>
      <c r="HO3" s="421">
        <f>'c) IUB reporting March 2018'!$E$36</f>
        <v>0</v>
      </c>
      <c r="HP3" s="421">
        <f>'c) IUB reporting March 2018'!$F$36</f>
        <v>0</v>
      </c>
      <c r="HQ3" s="421">
        <f>'c) IUB reporting March 2018'!$G$36</f>
        <v>0</v>
      </c>
      <c r="HR3" s="422">
        <f>'c) IUB reporting March 2018'!$H$36</f>
        <v>0</v>
      </c>
    </row>
    <row r="4" spans="1:226">
      <c r="A4" s="398" t="str">
        <f t="shared" ref="A4:B6" si="0">A3</f>
        <v>ABCD</v>
      </c>
      <c r="B4" s="400" t="str">
        <f t="shared" si="0"/>
        <v>Green Tree Valley Primary School</v>
      </c>
      <c r="C4" s="401" t="str">
        <f>'b) Template'!$B$4</f>
        <v>PRIMARY</v>
      </c>
      <c r="D4" s="402" t="str">
        <f>CONCATENATE('b) Template'!$I$4,A221)</f>
        <v>2760ATD</v>
      </c>
      <c r="E4" s="403">
        <f>'b) Template'!$I$16</f>
        <v>885641</v>
      </c>
      <c r="F4" s="403">
        <f>'b) Template'!$I$17</f>
        <v>0</v>
      </c>
      <c r="G4" s="403">
        <f>'b) Template'!$I$18</f>
        <v>7818</v>
      </c>
      <c r="H4" s="403">
        <f>'b) Template'!$I$19</f>
        <v>0</v>
      </c>
      <c r="I4" s="403">
        <f>'b) Template'!$I$20</f>
        <v>15800</v>
      </c>
      <c r="J4" s="403">
        <f>'b) Template'!$I$21</f>
        <v>1000</v>
      </c>
      <c r="K4" s="403">
        <f>'b) Template'!$I$22</f>
        <v>5075</v>
      </c>
      <c r="L4" s="403">
        <f>'b) Template'!$I$23</f>
        <v>4960.24</v>
      </c>
      <c r="M4" s="403">
        <f>'b) Template'!$I$24</f>
        <v>0</v>
      </c>
      <c r="N4" s="403">
        <f>'b) Template'!$I$25</f>
        <v>0</v>
      </c>
      <c r="O4" s="403">
        <f>'b) Template'!$I$26</f>
        <v>0</v>
      </c>
      <c r="P4" s="403">
        <f>'b) Template'!$I$27</f>
        <v>6535.42</v>
      </c>
      <c r="Q4" s="403">
        <f>'b) Template'!$I$28</f>
        <v>0</v>
      </c>
      <c r="R4" s="403">
        <f>'b) Template'!$I$29</f>
        <v>0</v>
      </c>
      <c r="S4" s="403">
        <f>'b) Template'!$I$30</f>
        <v>54420</v>
      </c>
      <c r="T4" s="403">
        <f>'b) Template'!$I$31</f>
        <v>981249.66</v>
      </c>
      <c r="U4" s="403">
        <f>'b) Template'!$I$36</f>
        <v>68702.47</v>
      </c>
      <c r="V4" s="403">
        <f>'b) Template'!$I$37</f>
        <v>0</v>
      </c>
      <c r="W4" s="403">
        <f>'b) Template'!$I$38</f>
        <v>23552.86</v>
      </c>
      <c r="X4" s="403">
        <f>'b) Template'!$I$39</f>
        <v>3852.95</v>
      </c>
      <c r="Y4" s="403">
        <f>'b) Template'!$I$40</f>
        <v>7592.2</v>
      </c>
      <c r="Z4" s="403">
        <f>'b) Template'!$I$41</f>
        <v>0</v>
      </c>
      <c r="AA4" s="403">
        <f>'b) Template'!$I$42</f>
        <v>1494.12</v>
      </c>
      <c r="AB4" s="403">
        <f>'b) Template'!$I$43</f>
        <v>787.35</v>
      </c>
      <c r="AC4" s="403">
        <f>'b) Template'!$I$44</f>
        <v>2037.71</v>
      </c>
      <c r="AD4" s="403">
        <f>'b) Template'!$I$45</f>
        <v>12988</v>
      </c>
      <c r="AE4" s="403">
        <f>'b) Template'!$I$46</f>
        <v>8900</v>
      </c>
      <c r="AF4" s="403">
        <f>'b) Template'!$I$47</f>
        <v>1295.8399999999999</v>
      </c>
      <c r="AG4" s="403">
        <f>'b) Template'!$I$48</f>
        <v>-75.72</v>
      </c>
      <c r="AH4" s="403">
        <f>'b) Template'!$I$49</f>
        <v>3927</v>
      </c>
      <c r="AI4" s="403">
        <f>'b) Template'!$I$50</f>
        <v>479</v>
      </c>
      <c r="AJ4" s="403">
        <f>'b) Template'!$I$51</f>
        <v>3376.56</v>
      </c>
      <c r="AK4" s="403">
        <f>'b) Template'!$I$52</f>
        <v>0</v>
      </c>
      <c r="AL4" s="403">
        <f>'b) Template'!$I$53</f>
        <v>2662.07</v>
      </c>
      <c r="AM4" s="403">
        <f>'b) Template'!$I$54</f>
        <v>6378.42</v>
      </c>
      <c r="AN4" s="403">
        <f>'b) Template'!$I$55</f>
        <v>3714.76</v>
      </c>
      <c r="AO4" s="403">
        <f>'b) Template'!$I$56</f>
        <v>0</v>
      </c>
      <c r="AP4" s="403">
        <f>'b) Template'!$I$57</f>
        <v>1470.93</v>
      </c>
      <c r="AQ4" s="403">
        <f>'b) Template'!$I$58</f>
        <v>4995</v>
      </c>
      <c r="AR4" s="403">
        <f>'b) Template'!$I$59</f>
        <v>0</v>
      </c>
      <c r="AS4" s="403">
        <f>'b) Template'!$I$60</f>
        <v>29048.959999999999</v>
      </c>
      <c r="AT4" s="403">
        <f>'b) Template'!$I$61</f>
        <v>2760</v>
      </c>
      <c r="AU4" s="403">
        <f>'b) Template'!$I$62</f>
        <v>2883.69</v>
      </c>
      <c r="AV4" s="403">
        <f>'b) Template'!$I$63</f>
        <v>16500</v>
      </c>
      <c r="AW4" s="403">
        <f>'b) Template'!$I$64</f>
        <v>0</v>
      </c>
      <c r="AX4" s="403">
        <f>'b) Template'!$I$65</f>
        <v>0</v>
      </c>
      <c r="AY4" s="403">
        <f>'b) Template'!$I$66</f>
        <v>209324.17</v>
      </c>
      <c r="AZ4" s="403">
        <f>'b) Template'!$I$73</f>
        <v>0</v>
      </c>
      <c r="BA4" s="403">
        <f>'b) Template'!$I$74</f>
        <v>0</v>
      </c>
      <c r="BB4" s="403">
        <f>'b) Template'!$I$75</f>
        <v>0</v>
      </c>
      <c r="BC4" s="403">
        <f>'b) Template'!$I$83</f>
        <v>0</v>
      </c>
      <c r="BD4" s="403">
        <f>'b) Template'!$I$84</f>
        <v>2111</v>
      </c>
      <c r="BE4" s="403">
        <f>'b) Template'!$I$85</f>
        <v>2111</v>
      </c>
      <c r="BF4" s="403">
        <f>'b) Template'!$I$88</f>
        <v>1700</v>
      </c>
      <c r="BG4" s="403">
        <f>'b) Template'!$I$89</f>
        <v>485.47</v>
      </c>
      <c r="BH4" s="403">
        <f>'b) Template'!$I$90</f>
        <v>2185.4700000000003</v>
      </c>
      <c r="BI4" s="403">
        <f>'b) Template'!$I$96</f>
        <v>0</v>
      </c>
      <c r="BJ4" s="403">
        <f>'b) Template'!$I$97</f>
        <v>0</v>
      </c>
      <c r="BK4" s="403">
        <f>'b) Template'!$I$98</f>
        <v>0</v>
      </c>
      <c r="BL4" s="403">
        <f>'b) Template'!$I$101</f>
        <v>0</v>
      </c>
      <c r="BM4" s="403">
        <f>'b) Template'!$I$102</f>
        <v>0</v>
      </c>
      <c r="BN4" s="403">
        <f>'b) Template'!$I$103</f>
        <v>0</v>
      </c>
      <c r="BO4" s="403">
        <f>'b) Template'!$I$104</f>
        <v>0</v>
      </c>
      <c r="BP4" s="403">
        <f>'b) Template'!$I$115</f>
        <v>7740</v>
      </c>
      <c r="BQ4" s="403">
        <f>'b) Template'!$I$116</f>
        <v>0</v>
      </c>
      <c r="BR4" s="403">
        <f>'b) Template'!$I$117</f>
        <v>0</v>
      </c>
      <c r="BS4" s="403">
        <f>'b) Template'!$I$118</f>
        <v>7740</v>
      </c>
      <c r="BT4" s="403">
        <f>'b) Template'!$I$121</f>
        <v>0</v>
      </c>
      <c r="BU4" s="403">
        <f>'b) Template'!$I$122</f>
        <v>0</v>
      </c>
      <c r="BV4" s="403">
        <f>'b) Template'!$I$123</f>
        <v>0</v>
      </c>
      <c r="BW4" s="403">
        <f>'b) Template'!$I$124</f>
        <v>0</v>
      </c>
      <c r="BX4" s="403">
        <f>'b) Template'!$I$125</f>
        <v>0</v>
      </c>
      <c r="BY4" s="403">
        <f>'b) Template'!$I$127</f>
        <v>0</v>
      </c>
      <c r="BZ4" s="403">
        <f>'b) Template'!$I$128</f>
        <v>0</v>
      </c>
      <c r="CA4" s="403">
        <f>'b) Template'!$I$129</f>
        <v>0</v>
      </c>
      <c r="CB4" s="404"/>
      <c r="CC4" s="404"/>
      <c r="CD4" s="404"/>
      <c r="CE4" s="404"/>
      <c r="CF4" s="405"/>
      <c r="CG4" s="405"/>
      <c r="CH4" s="404"/>
      <c r="CI4" s="404"/>
      <c r="CJ4" s="404"/>
      <c r="CK4" s="405"/>
      <c r="CL4" s="404"/>
      <c r="CM4" s="404"/>
      <c r="CN4" s="404"/>
      <c r="CO4" s="404"/>
      <c r="CP4" s="404"/>
      <c r="CQ4" s="404"/>
      <c r="CR4" s="404"/>
      <c r="CS4" s="405"/>
      <c r="CT4" s="404"/>
      <c r="CU4" s="404"/>
      <c r="CV4" s="405"/>
      <c r="CW4" s="404"/>
      <c r="CX4" s="404"/>
      <c r="CY4" s="404"/>
      <c r="CZ4" s="404"/>
      <c r="DA4" s="404"/>
      <c r="DB4" s="404"/>
      <c r="DC4" s="404"/>
      <c r="DD4" s="404"/>
      <c r="DE4" s="404"/>
      <c r="DF4" s="404"/>
      <c r="DG4" s="404"/>
      <c r="DH4" s="404"/>
      <c r="DI4" s="404"/>
      <c r="DJ4" s="404"/>
      <c r="DK4" s="404"/>
      <c r="DL4" s="404"/>
      <c r="DM4" s="404"/>
      <c r="DN4" s="404"/>
      <c r="DO4" s="404"/>
      <c r="DP4" s="404"/>
      <c r="DQ4" s="404"/>
      <c r="DR4" s="404"/>
      <c r="DS4" s="404"/>
      <c r="DT4" s="404"/>
      <c r="DU4" s="404"/>
      <c r="DV4" s="404"/>
      <c r="DW4" s="404"/>
      <c r="DX4" s="404"/>
      <c r="DY4" s="404"/>
      <c r="DZ4" s="404"/>
      <c r="EA4" s="404"/>
      <c r="EB4" s="404"/>
      <c r="EC4" s="404"/>
      <c r="ED4" s="404"/>
      <c r="EE4" s="404"/>
      <c r="EF4" s="404"/>
      <c r="EG4" s="404"/>
      <c r="EH4" s="404"/>
      <c r="EI4" s="404"/>
      <c r="EJ4" s="404"/>
      <c r="EK4" s="404"/>
      <c r="EL4" s="404"/>
      <c r="EM4" s="404"/>
      <c r="EN4" s="404"/>
      <c r="EO4" s="404"/>
      <c r="EP4" s="404"/>
      <c r="EQ4" s="404"/>
      <c r="ER4" s="404"/>
      <c r="ES4" s="404"/>
      <c r="ET4" s="404"/>
      <c r="EU4" s="404"/>
      <c r="EV4" s="404"/>
      <c r="EW4" s="404"/>
      <c r="EX4" s="404"/>
      <c r="EY4" s="404"/>
      <c r="EZ4" s="404"/>
      <c r="FA4" s="404"/>
      <c r="FB4" s="404"/>
      <c r="FC4" s="404"/>
      <c r="FD4" s="404"/>
      <c r="FE4" s="404"/>
      <c r="FF4" s="404"/>
      <c r="FG4" s="404"/>
      <c r="FH4" s="404"/>
      <c r="FI4" s="404"/>
      <c r="FJ4" s="404"/>
      <c r="FK4" s="404"/>
      <c r="FL4" s="404"/>
      <c r="FM4" s="404"/>
      <c r="FN4" s="404"/>
      <c r="FO4" s="404"/>
      <c r="FP4" s="404"/>
      <c r="FQ4" s="404"/>
      <c r="FR4" s="404"/>
      <c r="FS4" s="404"/>
      <c r="FT4" s="404"/>
      <c r="FU4" s="404"/>
      <c r="FV4" s="404"/>
      <c r="FW4" s="404"/>
      <c r="FX4" s="404"/>
      <c r="FY4" s="404"/>
      <c r="FZ4" s="404"/>
      <c r="GA4" s="404"/>
      <c r="GB4" s="404"/>
      <c r="GC4" s="404"/>
      <c r="GD4" s="404"/>
      <c r="GE4" s="404"/>
      <c r="GF4" s="404"/>
      <c r="GG4" s="404"/>
      <c r="GH4" s="404"/>
      <c r="GI4" s="404"/>
      <c r="GJ4" s="404"/>
      <c r="GK4" s="404"/>
      <c r="GL4" s="404"/>
      <c r="GM4" s="404"/>
      <c r="GN4" s="404"/>
      <c r="GO4" s="404"/>
      <c r="GP4" s="404"/>
      <c r="GQ4" s="404"/>
      <c r="GR4" s="404"/>
      <c r="GS4" s="404"/>
      <c r="GT4" s="404"/>
      <c r="GU4" s="404"/>
      <c r="GV4" s="404"/>
      <c r="GW4" s="404"/>
      <c r="GX4" s="404"/>
      <c r="GY4" s="404"/>
      <c r="GZ4" s="404"/>
      <c r="HA4" s="404"/>
      <c r="HB4" s="404"/>
      <c r="HC4" s="404"/>
      <c r="HD4" s="404"/>
      <c r="HE4" s="404"/>
      <c r="HF4" s="404"/>
      <c r="HG4" s="404"/>
      <c r="HH4" s="404"/>
      <c r="HI4" s="404"/>
      <c r="HJ4" s="404"/>
      <c r="HK4" s="404"/>
      <c r="HL4" s="404"/>
      <c r="HM4" s="404"/>
      <c r="HN4" s="404"/>
      <c r="HO4" s="404"/>
      <c r="HP4" s="404"/>
      <c r="HQ4" s="404"/>
      <c r="HR4" s="406"/>
    </row>
    <row r="5" spans="1:226">
      <c r="A5" s="399" t="str">
        <f t="shared" si="0"/>
        <v>ABCD</v>
      </c>
      <c r="B5" s="400" t="str">
        <f t="shared" si="0"/>
        <v>Green Tree Valley Primary School</v>
      </c>
      <c r="C5" s="401" t="str">
        <f>'b) Template'!$B$4</f>
        <v>PRIMARY</v>
      </c>
      <c r="D5" s="402" t="str">
        <f>CONCATENATE('b) Template'!$I$4,A222)</f>
        <v>2760GAB</v>
      </c>
      <c r="E5" s="403">
        <f>'b) Template'!$E$16</f>
        <v>879511</v>
      </c>
      <c r="F5" s="403">
        <f>'b) Template'!$E$17</f>
        <v>0</v>
      </c>
      <c r="G5" s="403">
        <f>'b) Template'!$E$18</f>
        <v>7818</v>
      </c>
      <c r="H5" s="403">
        <f>'b) Template'!$E$19</f>
        <v>0</v>
      </c>
      <c r="I5" s="403">
        <f>'b) Template'!$E$20</f>
        <v>16900</v>
      </c>
      <c r="J5" s="403">
        <f>'b) Template'!$E$21</f>
        <v>1000</v>
      </c>
      <c r="K5" s="403">
        <f>'b) Template'!$E$22</f>
        <v>12200</v>
      </c>
      <c r="L5" s="403">
        <f>'b) Template'!$E$23</f>
        <v>14000</v>
      </c>
      <c r="M5" s="403">
        <f>'b) Template'!$E$24</f>
        <v>0</v>
      </c>
      <c r="N5" s="403">
        <f>'b) Template'!$E$25</f>
        <v>0</v>
      </c>
      <c r="O5" s="403">
        <f>'b) Template'!$E$26</f>
        <v>0</v>
      </c>
      <c r="P5" s="403">
        <f>'b) Template'!$E$27</f>
        <v>19000</v>
      </c>
      <c r="Q5" s="403">
        <f>'b) Template'!$E$28</f>
        <v>7000</v>
      </c>
      <c r="R5" s="403">
        <f>'b) Template'!$E$29</f>
        <v>0</v>
      </c>
      <c r="S5" s="403">
        <f>'b) Template'!$E$30</f>
        <v>56800</v>
      </c>
      <c r="T5" s="403">
        <f>'b) Template'!$E$31</f>
        <v>1014229</v>
      </c>
      <c r="U5" s="403">
        <f>'b) Template'!$E$36</f>
        <v>435688</v>
      </c>
      <c r="V5" s="403">
        <f>'b) Template'!$E$37</f>
        <v>0</v>
      </c>
      <c r="W5" s="403">
        <f>'b) Template'!$E$38</f>
        <v>134956</v>
      </c>
      <c r="X5" s="403">
        <f>'b) Template'!$E$39</f>
        <v>22458</v>
      </c>
      <c r="Y5" s="403">
        <f>'b) Template'!$E$40</f>
        <v>52433</v>
      </c>
      <c r="Z5" s="403">
        <f>'b) Template'!$E$41</f>
        <v>0</v>
      </c>
      <c r="AA5" s="403">
        <f>'b) Template'!$E$42</f>
        <v>8166</v>
      </c>
      <c r="AB5" s="403">
        <f>'b) Template'!$E$43</f>
        <v>8793</v>
      </c>
      <c r="AC5" s="403">
        <f>'b) Template'!$E$44</f>
        <v>7742</v>
      </c>
      <c r="AD5" s="403">
        <f>'b) Template'!$E$45</f>
        <v>13852</v>
      </c>
      <c r="AE5" s="403">
        <f>'b) Template'!$E$46</f>
        <v>8640</v>
      </c>
      <c r="AF5" s="403">
        <f>'b) Template'!$E$47</f>
        <v>26000</v>
      </c>
      <c r="AG5" s="403">
        <f>'b) Template'!$E$48</f>
        <v>25500</v>
      </c>
      <c r="AH5" s="403">
        <f>'b) Template'!$E$49</f>
        <v>16255</v>
      </c>
      <c r="AI5" s="403">
        <f>'b) Template'!$E$50</f>
        <v>5750</v>
      </c>
      <c r="AJ5" s="403">
        <f>'b) Template'!$E$51</f>
        <v>10150</v>
      </c>
      <c r="AK5" s="403">
        <f>'b) Template'!$E$52</f>
        <v>17250</v>
      </c>
      <c r="AL5" s="403">
        <f>'b) Template'!$E$53</f>
        <v>5500</v>
      </c>
      <c r="AM5" s="403">
        <f>'b) Template'!$E$54</f>
        <v>44000</v>
      </c>
      <c r="AN5" s="403">
        <f>'b) Template'!$E$55</f>
        <v>24000</v>
      </c>
      <c r="AO5" s="403">
        <f>'b) Template'!$E$56</f>
        <v>0</v>
      </c>
      <c r="AP5" s="403">
        <f>'b) Template'!$E$57</f>
        <v>14150</v>
      </c>
      <c r="AQ5" s="403">
        <f>'b) Template'!$E$58</f>
        <v>4865</v>
      </c>
      <c r="AR5" s="403">
        <f>'b) Template'!$E$59</f>
        <v>0</v>
      </c>
      <c r="AS5" s="403">
        <f>'b) Template'!$E$60</f>
        <v>68122</v>
      </c>
      <c r="AT5" s="403">
        <f>'b) Template'!$E$61</f>
        <v>14000</v>
      </c>
      <c r="AU5" s="403">
        <f>'b) Template'!$E$62</f>
        <v>31735</v>
      </c>
      <c r="AV5" s="403">
        <f>'b) Template'!$E$63</f>
        <v>17264</v>
      </c>
      <c r="AW5" s="403">
        <f>'b) Template'!$E$64</f>
        <v>0</v>
      </c>
      <c r="AX5" s="403">
        <f>'b) Template'!$E$65</f>
        <v>6000</v>
      </c>
      <c r="AY5" s="403">
        <f>'b) Template'!$E$66</f>
        <v>1023269</v>
      </c>
      <c r="AZ5" s="403">
        <f>'b) Template'!$E$73</f>
        <v>-9040</v>
      </c>
      <c r="BA5" s="403">
        <f>'b) Template'!$E$74</f>
        <v>49746</v>
      </c>
      <c r="BB5" s="403">
        <f>'b) Template'!$E$75</f>
        <v>40706</v>
      </c>
      <c r="BC5" s="403">
        <f>'b) Template'!$E$83</f>
        <v>0</v>
      </c>
      <c r="BD5" s="403">
        <f>'b) Template'!$E$84</f>
        <v>7000</v>
      </c>
      <c r="BE5" s="403">
        <f>'b) Template'!$E$85</f>
        <v>7000</v>
      </c>
      <c r="BF5" s="403">
        <f>'b) Template'!$E$88</f>
        <v>4510</v>
      </c>
      <c r="BG5" s="403">
        <f>'b) Template'!$E$89</f>
        <v>2100</v>
      </c>
      <c r="BH5" s="403">
        <f>'b) Template'!$E$90</f>
        <v>6610</v>
      </c>
      <c r="BI5" s="403">
        <f>'b) Template'!$E$96</f>
        <v>390</v>
      </c>
      <c r="BJ5" s="403">
        <f>'b) Template'!$E$97</f>
        <v>2315</v>
      </c>
      <c r="BK5" s="403">
        <f>'b) Template'!$E$98</f>
        <v>2705</v>
      </c>
      <c r="BL5" s="403">
        <f>'b) Template'!$E$101</f>
        <v>0</v>
      </c>
      <c r="BM5" s="403">
        <f>'b) Template'!$E$102</f>
        <v>40706</v>
      </c>
      <c r="BN5" s="403">
        <f>'b) Template'!$E$103</f>
        <v>2705</v>
      </c>
      <c r="BO5" s="403">
        <f>'b) Template'!$E$104</f>
        <v>43411</v>
      </c>
      <c r="BP5" s="403">
        <f>'b) Template'!$E$115</f>
        <v>7740</v>
      </c>
      <c r="BQ5" s="403">
        <f>'b) Template'!$E$116</f>
        <v>0</v>
      </c>
      <c r="BR5" s="403">
        <f>'b) Template'!$E$117</f>
        <v>6000</v>
      </c>
      <c r="BS5" s="403">
        <f>'b) Template'!$E$118</f>
        <v>13740</v>
      </c>
      <c r="BT5" s="403">
        <f>'b) Template'!$E$121</f>
        <v>0</v>
      </c>
      <c r="BU5" s="403">
        <f>'b) Template'!$E$122</f>
        <v>27400</v>
      </c>
      <c r="BV5" s="403">
        <f>'b) Template'!$E$123</f>
        <v>0</v>
      </c>
      <c r="BW5" s="403">
        <f>'b) Template'!$E$124</f>
        <v>0</v>
      </c>
      <c r="BX5" s="403">
        <f>'b) Template'!$E$125</f>
        <v>27400</v>
      </c>
      <c r="BY5" s="403">
        <f>'b) Template'!$E$127</f>
        <v>-13660</v>
      </c>
      <c r="BZ5" s="403">
        <f>'b) Template'!$E$128</f>
        <v>13660</v>
      </c>
      <c r="CA5" s="403">
        <f>'b) Template'!$E$129</f>
        <v>0</v>
      </c>
      <c r="CB5" s="404"/>
      <c r="CC5" s="404"/>
      <c r="CD5" s="404"/>
      <c r="CE5" s="404"/>
      <c r="CF5" s="405"/>
      <c r="CG5" s="405"/>
      <c r="CH5" s="404"/>
      <c r="CI5" s="404"/>
      <c r="CJ5" s="404"/>
      <c r="CK5" s="405"/>
      <c r="CL5" s="404"/>
      <c r="CM5" s="404"/>
      <c r="CN5" s="404"/>
      <c r="CO5" s="404"/>
      <c r="CP5" s="404"/>
      <c r="CQ5" s="404"/>
      <c r="CR5" s="404"/>
      <c r="CS5" s="405"/>
      <c r="CT5" s="404"/>
      <c r="CU5" s="404"/>
      <c r="CV5" s="405"/>
      <c r="CW5" s="404"/>
      <c r="CX5" s="404"/>
      <c r="CY5" s="404"/>
      <c r="CZ5" s="404"/>
      <c r="DA5" s="404"/>
      <c r="DB5" s="404"/>
      <c r="DC5" s="404"/>
      <c r="DD5" s="404"/>
      <c r="DE5" s="404"/>
      <c r="DF5" s="404"/>
      <c r="DG5" s="404"/>
      <c r="DH5" s="404"/>
      <c r="DI5" s="404"/>
      <c r="DJ5" s="404"/>
      <c r="DK5" s="404"/>
      <c r="DL5" s="404"/>
      <c r="DM5" s="404"/>
      <c r="DN5" s="404"/>
      <c r="DO5" s="404"/>
      <c r="DP5" s="404"/>
      <c r="DQ5" s="404"/>
      <c r="DR5" s="404"/>
      <c r="DS5" s="404"/>
      <c r="DT5" s="404"/>
      <c r="DU5" s="404"/>
      <c r="DV5" s="404"/>
      <c r="DW5" s="404"/>
      <c r="DX5" s="404"/>
      <c r="DY5" s="404"/>
      <c r="DZ5" s="404"/>
      <c r="EA5" s="404"/>
      <c r="EB5" s="404"/>
      <c r="EC5" s="404"/>
      <c r="ED5" s="404"/>
      <c r="EE5" s="404"/>
      <c r="EF5" s="404"/>
      <c r="EG5" s="404"/>
      <c r="EH5" s="404"/>
      <c r="EI5" s="404"/>
      <c r="EJ5" s="404"/>
      <c r="EK5" s="404"/>
      <c r="EL5" s="404"/>
      <c r="EM5" s="404"/>
      <c r="EN5" s="404"/>
      <c r="EO5" s="404"/>
      <c r="EP5" s="404"/>
      <c r="EQ5" s="404"/>
      <c r="ER5" s="404"/>
      <c r="ES5" s="404"/>
      <c r="ET5" s="404"/>
      <c r="EU5" s="404"/>
      <c r="EV5" s="404"/>
      <c r="EW5" s="404"/>
      <c r="EX5" s="404"/>
      <c r="EY5" s="404"/>
      <c r="EZ5" s="404"/>
      <c r="FA5" s="404"/>
      <c r="FB5" s="404"/>
      <c r="FC5" s="404"/>
      <c r="FD5" s="404"/>
      <c r="FE5" s="404"/>
      <c r="FF5" s="404"/>
      <c r="FG5" s="404"/>
      <c r="FH5" s="404"/>
      <c r="FI5" s="404"/>
      <c r="FJ5" s="404"/>
      <c r="FK5" s="404"/>
      <c r="FL5" s="404"/>
      <c r="FM5" s="404"/>
      <c r="FN5" s="404"/>
      <c r="FO5" s="404"/>
      <c r="FP5" s="404"/>
      <c r="FQ5" s="404"/>
      <c r="FR5" s="404"/>
      <c r="FS5" s="404"/>
      <c r="FT5" s="404"/>
      <c r="FU5" s="404"/>
      <c r="FV5" s="404"/>
      <c r="FW5" s="404"/>
      <c r="FX5" s="404"/>
      <c r="FY5" s="404"/>
      <c r="FZ5" s="404"/>
      <c r="GA5" s="404"/>
      <c r="GB5" s="404"/>
      <c r="GC5" s="404"/>
      <c r="GD5" s="404"/>
      <c r="GE5" s="404"/>
      <c r="GF5" s="404"/>
      <c r="GG5" s="404"/>
      <c r="GH5" s="404"/>
      <c r="GI5" s="404"/>
      <c r="GJ5" s="404"/>
      <c r="GK5" s="404"/>
      <c r="GL5" s="404"/>
      <c r="GM5" s="404"/>
      <c r="GN5" s="404"/>
      <c r="GO5" s="404"/>
      <c r="GP5" s="404"/>
      <c r="GQ5" s="404"/>
      <c r="GR5" s="404"/>
      <c r="GS5" s="404"/>
      <c r="GT5" s="404"/>
      <c r="GU5" s="404"/>
      <c r="GV5" s="404"/>
      <c r="GW5" s="404"/>
      <c r="GX5" s="404"/>
      <c r="GY5" s="404"/>
      <c r="GZ5" s="404"/>
      <c r="HA5" s="404"/>
      <c r="HB5" s="404"/>
      <c r="HC5" s="404"/>
      <c r="HD5" s="404"/>
      <c r="HE5" s="404"/>
      <c r="HF5" s="404"/>
      <c r="HG5" s="404"/>
      <c r="HH5" s="404"/>
      <c r="HI5" s="404"/>
      <c r="HJ5" s="404"/>
      <c r="HK5" s="404"/>
      <c r="HL5" s="404"/>
      <c r="HM5" s="404"/>
      <c r="HN5" s="404"/>
      <c r="HO5" s="404"/>
      <c r="HP5" s="404"/>
      <c r="HQ5" s="404"/>
      <c r="HR5" s="406"/>
    </row>
    <row r="6" spans="1:226" ht="13.5" thickBot="1">
      <c r="A6" s="399" t="str">
        <f t="shared" si="0"/>
        <v>ABCD</v>
      </c>
      <c r="B6" s="400" t="str">
        <f t="shared" si="0"/>
        <v>Green Tree Valley Primary School</v>
      </c>
      <c r="C6" s="407" t="str">
        <f>'b) Template'!$B$4</f>
        <v>PRIMARY</v>
      </c>
      <c r="D6" s="408" t="str">
        <f>CONCATENATE('b) Template'!$I$4,A223)</f>
        <v>2760REVISED BUDGET</v>
      </c>
      <c r="E6" s="409">
        <f>'b) Template'!$G$16</f>
        <v>885641</v>
      </c>
      <c r="F6" s="409">
        <f>'b) Template'!$G$17</f>
        <v>0</v>
      </c>
      <c r="G6" s="409">
        <f>'b) Template'!$G$18</f>
        <v>7818</v>
      </c>
      <c r="H6" s="409">
        <f>'b) Template'!$G$19</f>
        <v>0</v>
      </c>
      <c r="I6" s="409">
        <f>'b) Template'!$G$20</f>
        <v>15800</v>
      </c>
      <c r="J6" s="409">
        <f>'b) Template'!$G$21</f>
        <v>1800</v>
      </c>
      <c r="K6" s="409">
        <f>'b) Template'!$G$22</f>
        <v>11200</v>
      </c>
      <c r="L6" s="409">
        <f>'b) Template'!$G$23</f>
        <v>14000</v>
      </c>
      <c r="M6" s="409">
        <f>'b) Template'!$G$24</f>
        <v>0</v>
      </c>
      <c r="N6" s="409">
        <f>'b) Template'!$G$25</f>
        <v>0</v>
      </c>
      <c r="O6" s="409">
        <f>'b) Template'!$G$26</f>
        <v>0</v>
      </c>
      <c r="P6" s="409">
        <f>'b) Template'!$G$27</f>
        <v>14000</v>
      </c>
      <c r="Q6" s="409">
        <f>'b) Template'!$G$28</f>
        <v>9600</v>
      </c>
      <c r="R6" s="409">
        <f>'b) Template'!$G$29</f>
        <v>0</v>
      </c>
      <c r="S6" s="409">
        <f>'b) Template'!$G$30</f>
        <v>54420</v>
      </c>
      <c r="T6" s="409">
        <f>'b) Template'!$G$31</f>
        <v>1014279</v>
      </c>
      <c r="U6" s="409">
        <f>'b) Template'!$G$36</f>
        <v>414847</v>
      </c>
      <c r="V6" s="409">
        <f>'b) Template'!$G$37</f>
        <v>0</v>
      </c>
      <c r="W6" s="409">
        <f>'b) Template'!$G$38</f>
        <v>136457</v>
      </c>
      <c r="X6" s="409">
        <f>'b) Template'!$G$39</f>
        <v>22938</v>
      </c>
      <c r="Y6" s="409">
        <f>'b) Template'!$G$40</f>
        <v>52433</v>
      </c>
      <c r="Z6" s="409">
        <f>'b) Template'!$G$41</f>
        <v>0</v>
      </c>
      <c r="AA6" s="409">
        <f>'b) Template'!$G$42</f>
        <v>8880</v>
      </c>
      <c r="AB6" s="409">
        <f>'b) Template'!$G$43</f>
        <v>8793</v>
      </c>
      <c r="AC6" s="409">
        <f>'b) Template'!$G$44</f>
        <v>7742</v>
      </c>
      <c r="AD6" s="409">
        <f>'b) Template'!$G$45</f>
        <v>12988</v>
      </c>
      <c r="AE6" s="409">
        <f>'b) Template'!$G$46</f>
        <v>8900</v>
      </c>
      <c r="AF6" s="409">
        <f>'b) Template'!$G$47</f>
        <v>27357</v>
      </c>
      <c r="AG6" s="409">
        <f>'b) Template'!$G$48</f>
        <v>25500</v>
      </c>
      <c r="AH6" s="409">
        <f>'b) Template'!$G$49</f>
        <v>17000</v>
      </c>
      <c r="AI6" s="409">
        <f>'b) Template'!$G$50</f>
        <v>5750</v>
      </c>
      <c r="AJ6" s="409">
        <f>'b) Template'!$G$51</f>
        <v>10924</v>
      </c>
      <c r="AK6" s="409">
        <f>'b) Template'!$G$52</f>
        <v>17400</v>
      </c>
      <c r="AL6" s="409">
        <f>'b) Template'!$G$53</f>
        <v>5500</v>
      </c>
      <c r="AM6" s="409">
        <f>'b) Template'!$G$54</f>
        <v>44434</v>
      </c>
      <c r="AN6" s="409">
        <f>'b) Template'!$G$55</f>
        <v>24000</v>
      </c>
      <c r="AO6" s="409">
        <f>'b) Template'!$G$56</f>
        <v>0</v>
      </c>
      <c r="AP6" s="409">
        <f>'b) Template'!$G$57</f>
        <v>14150</v>
      </c>
      <c r="AQ6" s="409">
        <f>'b) Template'!$G$58</f>
        <v>4865</v>
      </c>
      <c r="AR6" s="409">
        <f>'b) Template'!$G$59</f>
        <v>0</v>
      </c>
      <c r="AS6" s="409">
        <f>'b) Template'!$G$60</f>
        <v>70521</v>
      </c>
      <c r="AT6" s="409">
        <f>'b) Template'!$G$61</f>
        <v>14000</v>
      </c>
      <c r="AU6" s="409">
        <f>'b) Template'!$G$62</f>
        <v>32000</v>
      </c>
      <c r="AV6" s="409">
        <f>'b) Template'!$G$63</f>
        <v>17955</v>
      </c>
      <c r="AW6" s="409">
        <f>'b) Template'!$G$64</f>
        <v>0</v>
      </c>
      <c r="AX6" s="409">
        <f>'b) Template'!$G$65</f>
        <v>6000</v>
      </c>
      <c r="AY6" s="409">
        <f>'b) Template'!$G$66</f>
        <v>1011334</v>
      </c>
      <c r="AZ6" s="409">
        <f>'b) Template'!$G$73</f>
        <v>2945</v>
      </c>
      <c r="BA6" s="409">
        <f>'b) Template'!$G$74</f>
        <v>49746</v>
      </c>
      <c r="BB6" s="409">
        <f>'b) Template'!$G$75</f>
        <v>52691</v>
      </c>
      <c r="BC6" s="409">
        <f>'b) Template'!$G$83</f>
        <v>0</v>
      </c>
      <c r="BD6" s="409">
        <f>'b) Template'!$G$84</f>
        <v>8100</v>
      </c>
      <c r="BE6" s="409">
        <f>'b) Template'!$G$85</f>
        <v>8100</v>
      </c>
      <c r="BF6" s="409">
        <f>'b) Template'!$G$88</f>
        <v>4510</v>
      </c>
      <c r="BG6" s="409">
        <f>'b) Template'!$G$89</f>
        <v>2100</v>
      </c>
      <c r="BH6" s="409">
        <f>'b) Template'!$G$90</f>
        <v>6610</v>
      </c>
      <c r="BI6" s="409">
        <f>'b) Template'!$G$96</f>
        <v>1490</v>
      </c>
      <c r="BJ6" s="409">
        <f>'b) Template'!$G$97</f>
        <v>2315</v>
      </c>
      <c r="BK6" s="409">
        <f>'b) Template'!$G$98</f>
        <v>3805</v>
      </c>
      <c r="BL6" s="409">
        <f>'b) Template'!$G$101</f>
        <v>0</v>
      </c>
      <c r="BM6" s="409">
        <f>'b) Template'!$G$102</f>
        <v>52691</v>
      </c>
      <c r="BN6" s="409">
        <f>'b) Template'!$G$103</f>
        <v>3805</v>
      </c>
      <c r="BO6" s="409">
        <f>'b) Template'!$G$104</f>
        <v>56496</v>
      </c>
      <c r="BP6" s="409">
        <f>'b) Template'!$G$115</f>
        <v>7740</v>
      </c>
      <c r="BQ6" s="409">
        <f>'b) Template'!$G$116</f>
        <v>0</v>
      </c>
      <c r="BR6" s="409">
        <f>'b) Template'!$G$117</f>
        <v>6000</v>
      </c>
      <c r="BS6" s="409">
        <f>'b) Template'!$G$118</f>
        <v>13740</v>
      </c>
      <c r="BT6" s="409">
        <f>'b) Template'!$G$121</f>
        <v>0</v>
      </c>
      <c r="BU6" s="409">
        <f>'b) Template'!$G$122</f>
        <v>27400</v>
      </c>
      <c r="BV6" s="409">
        <f>'b) Template'!$G$123</f>
        <v>0</v>
      </c>
      <c r="BW6" s="409">
        <f>'b) Template'!$G$124</f>
        <v>0</v>
      </c>
      <c r="BX6" s="409">
        <f>'b) Template'!$G$125</f>
        <v>27400</v>
      </c>
      <c r="BY6" s="409">
        <f>'b) Template'!$G$127</f>
        <v>-13660</v>
      </c>
      <c r="BZ6" s="409">
        <f>'b) Template'!$G$128</f>
        <v>13660</v>
      </c>
      <c r="CA6" s="409">
        <f>'b) Template'!$G$129</f>
        <v>0</v>
      </c>
      <c r="CB6" s="410"/>
      <c r="CC6" s="410"/>
      <c r="CD6" s="410"/>
      <c r="CE6" s="410"/>
      <c r="CF6" s="411"/>
      <c r="CG6" s="411"/>
      <c r="CH6" s="410"/>
      <c r="CI6" s="410"/>
      <c r="CJ6" s="410"/>
      <c r="CK6" s="411"/>
      <c r="CL6" s="410"/>
      <c r="CM6" s="410"/>
      <c r="CN6" s="410"/>
      <c r="CO6" s="410"/>
      <c r="CP6" s="410"/>
      <c r="CQ6" s="410"/>
      <c r="CR6" s="410"/>
      <c r="CS6" s="411"/>
      <c r="CT6" s="410"/>
      <c r="CU6" s="410"/>
      <c r="CV6" s="411"/>
      <c r="CW6" s="410"/>
      <c r="CX6" s="410"/>
      <c r="CY6" s="410"/>
      <c r="CZ6" s="410"/>
      <c r="DA6" s="410"/>
      <c r="DB6" s="410"/>
      <c r="DC6" s="410"/>
      <c r="DD6" s="410"/>
      <c r="DE6" s="410"/>
      <c r="DF6" s="410"/>
      <c r="DG6" s="410"/>
      <c r="DH6" s="410"/>
      <c r="DI6" s="410"/>
      <c r="DJ6" s="410"/>
      <c r="DK6" s="410"/>
      <c r="DL6" s="410"/>
      <c r="DM6" s="410"/>
      <c r="DN6" s="410"/>
      <c r="DO6" s="410"/>
      <c r="DP6" s="410"/>
      <c r="DQ6" s="410"/>
      <c r="DR6" s="410"/>
      <c r="DS6" s="410"/>
      <c r="DT6" s="410"/>
      <c r="DU6" s="410"/>
      <c r="DV6" s="410"/>
      <c r="DW6" s="410"/>
      <c r="DX6" s="410"/>
      <c r="DY6" s="410"/>
      <c r="DZ6" s="410"/>
      <c r="EA6" s="410"/>
      <c r="EB6" s="410"/>
      <c r="EC6" s="410"/>
      <c r="ED6" s="410"/>
      <c r="EE6" s="410"/>
      <c r="EF6" s="410"/>
      <c r="EG6" s="410"/>
      <c r="EH6" s="410"/>
      <c r="EI6" s="410"/>
      <c r="EJ6" s="410"/>
      <c r="EK6" s="410"/>
      <c r="EL6" s="410"/>
      <c r="EM6" s="410"/>
      <c r="EN6" s="410"/>
      <c r="EO6" s="410"/>
      <c r="EP6" s="410"/>
      <c r="EQ6" s="410"/>
      <c r="ER6" s="410"/>
      <c r="ES6" s="410"/>
      <c r="ET6" s="410"/>
      <c r="EU6" s="410"/>
      <c r="EV6" s="410"/>
      <c r="EW6" s="410"/>
      <c r="EX6" s="410"/>
      <c r="EY6" s="410"/>
      <c r="EZ6" s="410"/>
      <c r="FA6" s="410"/>
      <c r="FB6" s="410"/>
      <c r="FC6" s="410"/>
      <c r="FD6" s="410"/>
      <c r="FE6" s="410"/>
      <c r="FF6" s="410"/>
      <c r="FG6" s="410"/>
      <c r="FH6" s="410"/>
      <c r="FI6" s="410"/>
      <c r="FJ6" s="410"/>
      <c r="FK6" s="410"/>
      <c r="FL6" s="410"/>
      <c r="FM6" s="410"/>
      <c r="FN6" s="410"/>
      <c r="FO6" s="410"/>
      <c r="FP6" s="410"/>
      <c r="FQ6" s="410"/>
      <c r="FR6" s="410"/>
      <c r="FS6" s="410"/>
      <c r="FT6" s="410"/>
      <c r="FU6" s="410"/>
      <c r="FV6" s="410"/>
      <c r="FW6" s="410"/>
      <c r="FX6" s="410"/>
      <c r="FY6" s="410"/>
      <c r="FZ6" s="410"/>
      <c r="GA6" s="410"/>
      <c r="GB6" s="410"/>
      <c r="GC6" s="410"/>
      <c r="GD6" s="410"/>
      <c r="GE6" s="410"/>
      <c r="GF6" s="410"/>
      <c r="GG6" s="410"/>
      <c r="GH6" s="410"/>
      <c r="GI6" s="410"/>
      <c r="GJ6" s="410"/>
      <c r="GK6" s="410"/>
      <c r="GL6" s="410"/>
      <c r="GM6" s="410"/>
      <c r="GN6" s="410"/>
      <c r="GO6" s="410"/>
      <c r="GP6" s="410"/>
      <c r="GQ6" s="410"/>
      <c r="GR6" s="410"/>
      <c r="GS6" s="410"/>
      <c r="GT6" s="410"/>
      <c r="GU6" s="410"/>
      <c r="GV6" s="410"/>
      <c r="GW6" s="410"/>
      <c r="GX6" s="410"/>
      <c r="GY6" s="410"/>
      <c r="GZ6" s="410"/>
      <c r="HA6" s="410"/>
      <c r="HB6" s="410"/>
      <c r="HC6" s="410"/>
      <c r="HD6" s="410"/>
      <c r="HE6" s="410"/>
      <c r="HF6" s="410"/>
      <c r="HG6" s="410"/>
      <c r="HH6" s="410"/>
      <c r="HI6" s="410"/>
      <c r="HJ6" s="410"/>
      <c r="HK6" s="410"/>
      <c r="HL6" s="410"/>
      <c r="HM6" s="410"/>
      <c r="HN6" s="410"/>
      <c r="HO6" s="410"/>
      <c r="HP6" s="410"/>
      <c r="HQ6" s="410"/>
      <c r="HR6" s="412"/>
    </row>
    <row r="7" spans="1:226">
      <c r="EG7" s="315"/>
      <c r="EH7" s="315"/>
      <c r="EI7" s="315"/>
      <c r="EJ7" s="315"/>
      <c r="EK7" s="315"/>
      <c r="EL7" s="315"/>
      <c r="EM7" s="315"/>
    </row>
    <row r="8" spans="1:226">
      <c r="EG8" s="315"/>
      <c r="EH8" s="315"/>
      <c r="EI8" s="315"/>
      <c r="EJ8" s="315"/>
      <c r="EK8" s="315"/>
      <c r="EL8" s="315"/>
      <c r="EM8" s="315"/>
    </row>
    <row r="9" spans="1:226" hidden="1">
      <c r="A9" s="249" t="s">
        <v>697</v>
      </c>
      <c r="B9" s="250"/>
      <c r="C9" s="250"/>
      <c r="D9" s="250"/>
      <c r="E9" s="330"/>
      <c r="F9" s="330"/>
      <c r="G9" s="331"/>
    </row>
    <row r="10" spans="1:226" hidden="1">
      <c r="A10" s="251"/>
      <c r="B10" s="253"/>
      <c r="C10" s="252"/>
      <c r="D10" s="326">
        <f>'b) Template'!G11</f>
        <v>0</v>
      </c>
      <c r="E10" s="332"/>
      <c r="F10" s="333">
        <f>'b) Template'!I11</f>
        <v>0</v>
      </c>
      <c r="G10" s="334"/>
      <c r="AY10" s="329"/>
    </row>
    <row r="11" spans="1:226" hidden="1">
      <c r="A11" s="251"/>
      <c r="B11" s="252" t="s">
        <v>698</v>
      </c>
      <c r="C11" s="253"/>
      <c r="D11" s="253" t="e">
        <f>'"Alerts"'!#REF!</f>
        <v>#REF!</v>
      </c>
      <c r="E11" s="335"/>
      <c r="F11" s="335" t="e">
        <f>'"Alerts"'!#REF!</f>
        <v>#REF!</v>
      </c>
      <c r="G11" s="334"/>
      <c r="AY11" s="329"/>
    </row>
    <row r="12" spans="1:226" hidden="1">
      <c r="A12" s="251"/>
      <c r="B12" s="252" t="s">
        <v>188</v>
      </c>
      <c r="C12" s="253"/>
      <c r="D12" s="253" t="str">
        <f>IF('b) Template'!G73&gt;0,"CHECK","OK")</f>
        <v>CHECK</v>
      </c>
      <c r="E12" s="335"/>
      <c r="F12" s="335" t="str">
        <f>IF('b) Template'!I73&gt;0,"CHECK","OK")</f>
        <v>OK</v>
      </c>
      <c r="G12" s="334"/>
      <c r="AY12" s="329"/>
    </row>
    <row r="13" spans="1:226" hidden="1">
      <c r="A13" s="251"/>
      <c r="B13" s="252" t="s">
        <v>189</v>
      </c>
      <c r="C13" s="253"/>
      <c r="D13" s="253" t="str">
        <f>IF('b) Template'!G96&gt;0,"CHECK","OK")</f>
        <v>CHECK</v>
      </c>
      <c r="E13" s="335"/>
      <c r="F13" s="335" t="str">
        <f>IF('b) Template'!I96&gt;0,"CHECK","OK")</f>
        <v>OK</v>
      </c>
      <c r="G13" s="334"/>
      <c r="AY13" s="329"/>
    </row>
    <row r="14" spans="1:226" hidden="1">
      <c r="A14" s="251"/>
      <c r="B14" s="252" t="s">
        <v>190</v>
      </c>
      <c r="C14" s="253"/>
      <c r="D14" s="253" t="str">
        <f>IF('b) Template'!G104&gt;0,"CHECK","OK")</f>
        <v>CHECK</v>
      </c>
      <c r="E14" s="335"/>
      <c r="F14" s="335" t="str">
        <f>IF('b) Template'!I104&gt;0,"CHECK","OK")</f>
        <v>OK</v>
      </c>
      <c r="G14" s="334"/>
      <c r="AY14" s="329"/>
    </row>
    <row r="15" spans="1:226" hidden="1">
      <c r="A15" s="251"/>
      <c r="B15" s="252" t="s">
        <v>701</v>
      </c>
      <c r="C15" s="253"/>
      <c r="D15" s="253" t="str">
        <f>IF('b) Template'!G104&gt;SFT!D21,"CHECK","OK")</f>
        <v>OK</v>
      </c>
      <c r="E15" s="335"/>
      <c r="F15" s="335" t="str">
        <f>IF('b) Template'!I104&gt;SFT!F21,"CHECK","OK")</f>
        <v>OK</v>
      </c>
      <c r="G15" s="334"/>
      <c r="AY15" s="329"/>
    </row>
    <row r="16" spans="1:226" hidden="1">
      <c r="A16" s="251"/>
      <c r="B16" s="252" t="s">
        <v>699</v>
      </c>
      <c r="C16" s="253"/>
      <c r="D16" s="253" t="str">
        <f>IF('b) Template'!G104&lt;0,"CHECK","OK")</f>
        <v>OK</v>
      </c>
      <c r="E16" s="335"/>
      <c r="F16" s="335" t="str">
        <f>IF('b) Template'!I104&lt;0,"CHECK","OK")</f>
        <v>OK</v>
      </c>
      <c r="G16" s="334"/>
      <c r="AY16" s="329"/>
    </row>
    <row r="17" spans="1:51" hidden="1">
      <c r="A17" s="251"/>
      <c r="B17" s="252" t="s">
        <v>700</v>
      </c>
      <c r="C17" s="253"/>
      <c r="D17" s="253" t="str">
        <f>IF('b) Template'!G104&lt;(('b) Template'!G97+'b) Template'!G74)*0.5),"CHECK","OK")</f>
        <v>OK</v>
      </c>
      <c r="E17" s="335"/>
      <c r="F17" s="335" t="str">
        <f>IF('b) Template'!I104&lt;(('b) Template'!I97+'b) Template'!I74)*0.5),"CHECK","OK")</f>
        <v>OK</v>
      </c>
      <c r="G17" s="334"/>
      <c r="AY17" s="329"/>
    </row>
    <row r="18" spans="1:51" hidden="1">
      <c r="A18" s="251"/>
      <c r="B18" s="252"/>
      <c r="C18" s="253"/>
      <c r="D18" s="253"/>
      <c r="E18" s="335"/>
      <c r="F18" s="335"/>
      <c r="G18" s="334"/>
      <c r="AY18" s="329"/>
    </row>
    <row r="19" spans="1:51" hidden="1">
      <c r="A19" s="251"/>
      <c r="B19" s="252"/>
      <c r="C19" s="253"/>
      <c r="D19" s="253"/>
      <c r="E19" s="335"/>
      <c r="F19" s="335"/>
      <c r="G19" s="334"/>
      <c r="AY19" s="329"/>
    </row>
    <row r="20" spans="1:51" hidden="1">
      <c r="A20" s="251"/>
      <c r="B20" s="252" t="s">
        <v>702</v>
      </c>
      <c r="C20" s="254"/>
      <c r="D20" s="254">
        <f>'b) Template'!G16+'b) Template'!G17+'b) Template'!G18+'b) Template'!G19+'b) Template'!G20</f>
        <v>909259</v>
      </c>
      <c r="E20" s="336"/>
      <c r="F20" s="336">
        <f>'b) Template'!I16+'b) Template'!I17+'b) Template'!I18+'b) Template'!I19+'b) Template'!I20</f>
        <v>909259</v>
      </c>
      <c r="G20" s="334"/>
      <c r="AY20" s="329"/>
    </row>
    <row r="21" spans="1:51" hidden="1">
      <c r="A21" s="251"/>
      <c r="B21" s="252" t="s">
        <v>141</v>
      </c>
      <c r="C21" s="254"/>
      <c r="D21" s="254">
        <f>IF($C$3="SECONDARY",D20*0.05,D20*0.08)</f>
        <v>72740.72</v>
      </c>
      <c r="E21" s="336"/>
      <c r="F21" s="336">
        <f>IF($C$3="SECONDARY",F20*0.05,F20*0.08)</f>
        <v>72740.72</v>
      </c>
      <c r="G21" s="334"/>
      <c r="AY21" s="329"/>
    </row>
    <row r="22" spans="1:51" ht="13.5" hidden="1" thickBot="1">
      <c r="A22" s="255"/>
      <c r="B22" s="256"/>
      <c r="C22" s="256"/>
      <c r="D22" s="256"/>
      <c r="E22" s="337"/>
      <c r="F22" s="337"/>
      <c r="G22" s="338"/>
    </row>
    <row r="23" spans="1:51">
      <c r="A23" s="246" t="s">
        <v>766</v>
      </c>
    </row>
    <row r="25" spans="1:51">
      <c r="A25" s="257"/>
      <c r="B25" s="258"/>
    </row>
    <row r="26" spans="1:51" hidden="1">
      <c r="A26" s="258" t="s">
        <v>167</v>
      </c>
      <c r="B26" s="258" t="s">
        <v>483</v>
      </c>
      <c r="C26" s="258" t="s">
        <v>168</v>
      </c>
      <c r="D26" s="258" t="s">
        <v>180</v>
      </c>
    </row>
    <row r="27" spans="1:51" hidden="1">
      <c r="A27" s="259" t="s">
        <v>516</v>
      </c>
      <c r="B27" s="259" t="s">
        <v>703</v>
      </c>
      <c r="C27" s="259" t="s">
        <v>169</v>
      </c>
      <c r="D27" s="259">
        <v>1008</v>
      </c>
    </row>
    <row r="28" spans="1:51" hidden="1">
      <c r="A28" s="259" t="s">
        <v>540</v>
      </c>
      <c r="B28" s="259" t="s">
        <v>726</v>
      </c>
      <c r="C28" s="259" t="s">
        <v>169</v>
      </c>
      <c r="D28" s="259">
        <v>1012</v>
      </c>
    </row>
    <row r="29" spans="1:51" hidden="1">
      <c r="A29" s="259" t="s">
        <v>576</v>
      </c>
      <c r="B29" s="259" t="s">
        <v>761</v>
      </c>
      <c r="C29" s="259" t="s">
        <v>169</v>
      </c>
      <c r="D29" s="259">
        <v>1001</v>
      </c>
    </row>
    <row r="30" spans="1:51" hidden="1">
      <c r="A30" s="259" t="s">
        <v>600</v>
      </c>
      <c r="B30" s="259" t="s">
        <v>18</v>
      </c>
      <c r="C30" s="259" t="s">
        <v>169</v>
      </c>
      <c r="D30" s="259">
        <v>1002</v>
      </c>
    </row>
    <row r="31" spans="1:51" hidden="1">
      <c r="A31" s="259" t="s">
        <v>609</v>
      </c>
      <c r="B31" s="259" t="s">
        <v>28</v>
      </c>
      <c r="C31" s="259" t="s">
        <v>169</v>
      </c>
      <c r="D31" s="259">
        <v>1009</v>
      </c>
    </row>
    <row r="32" spans="1:51" hidden="1">
      <c r="A32" s="259" t="s">
        <v>648</v>
      </c>
      <c r="B32" s="259" t="s">
        <v>96</v>
      </c>
      <c r="C32" s="259" t="s">
        <v>169</v>
      </c>
      <c r="D32" s="259">
        <v>1010</v>
      </c>
    </row>
    <row r="33" spans="1:4" hidden="1">
      <c r="A33" s="259" t="s">
        <v>670</v>
      </c>
      <c r="B33" s="259" t="s">
        <v>117</v>
      </c>
      <c r="C33" s="259" t="s">
        <v>169</v>
      </c>
      <c r="D33" s="259">
        <v>1000</v>
      </c>
    </row>
    <row r="34" spans="1:4" hidden="1">
      <c r="A34" s="259" t="s">
        <v>517</v>
      </c>
      <c r="B34" s="259" t="s">
        <v>704</v>
      </c>
      <c r="C34" s="259" t="s">
        <v>170</v>
      </c>
      <c r="D34" s="259">
        <v>2173</v>
      </c>
    </row>
    <row r="35" spans="1:4" hidden="1">
      <c r="A35" s="259" t="s">
        <v>518</v>
      </c>
      <c r="B35" s="259" t="s">
        <v>705</v>
      </c>
      <c r="C35" s="259" t="s">
        <v>170</v>
      </c>
      <c r="D35" s="259">
        <v>2146</v>
      </c>
    </row>
    <row r="36" spans="1:4" hidden="1">
      <c r="A36" s="259" t="s">
        <v>519</v>
      </c>
      <c r="B36" s="259" t="s">
        <v>706</v>
      </c>
      <c r="C36" s="259" t="s">
        <v>170</v>
      </c>
      <c r="D36" s="259">
        <v>3000</v>
      </c>
    </row>
    <row r="37" spans="1:4" hidden="1">
      <c r="A37" s="259" t="s">
        <v>520</v>
      </c>
      <c r="B37" s="259" t="s">
        <v>707</v>
      </c>
      <c r="C37" s="259" t="s">
        <v>170</v>
      </c>
      <c r="D37" s="259">
        <v>3026</v>
      </c>
    </row>
    <row r="38" spans="1:4" hidden="1">
      <c r="A38" s="259" t="s">
        <v>521</v>
      </c>
      <c r="B38" s="259" t="s">
        <v>708</v>
      </c>
      <c r="C38" s="259" t="s">
        <v>170</v>
      </c>
      <c r="D38" s="259">
        <v>2001</v>
      </c>
    </row>
    <row r="39" spans="1:4" hidden="1">
      <c r="A39" s="259" t="s">
        <v>522</v>
      </c>
      <c r="B39" s="259" t="s">
        <v>709</v>
      </c>
      <c r="C39" s="259" t="s">
        <v>170</v>
      </c>
      <c r="D39" s="259">
        <v>2150</v>
      </c>
    </row>
    <row r="40" spans="1:4" hidden="1">
      <c r="A40" s="259" t="s">
        <v>523</v>
      </c>
      <c r="B40" s="259" t="s">
        <v>710</v>
      </c>
      <c r="C40" s="259" t="s">
        <v>170</v>
      </c>
      <c r="D40" s="259">
        <v>2184</v>
      </c>
    </row>
    <row r="41" spans="1:4" hidden="1">
      <c r="A41" s="259" t="s">
        <v>524</v>
      </c>
      <c r="B41" s="259" t="s">
        <v>711</v>
      </c>
      <c r="C41" s="259" t="s">
        <v>170</v>
      </c>
      <c r="D41" s="259">
        <v>3360</v>
      </c>
    </row>
    <row r="42" spans="1:4" hidden="1">
      <c r="A42" s="259" t="s">
        <v>525</v>
      </c>
      <c r="B42" s="259" t="s">
        <v>712</v>
      </c>
      <c r="C42" s="259" t="s">
        <v>170</v>
      </c>
      <c r="D42" s="259">
        <v>2102</v>
      </c>
    </row>
    <row r="43" spans="1:4" hidden="1">
      <c r="A43" s="259" t="s">
        <v>526</v>
      </c>
      <c r="B43" s="259" t="s">
        <v>713</v>
      </c>
      <c r="C43" s="259" t="s">
        <v>170</v>
      </c>
      <c r="D43" s="259">
        <v>2020</v>
      </c>
    </row>
    <row r="44" spans="1:4" hidden="1">
      <c r="A44" s="259" t="s">
        <v>529</v>
      </c>
      <c r="B44" s="259" t="s">
        <v>716</v>
      </c>
      <c r="C44" s="259" t="s">
        <v>170</v>
      </c>
      <c r="D44" s="259">
        <v>2166</v>
      </c>
    </row>
    <row r="45" spans="1:4" hidden="1">
      <c r="A45" s="259" t="s">
        <v>531</v>
      </c>
      <c r="B45" s="259" t="s">
        <v>718</v>
      </c>
      <c r="C45" s="259" t="s">
        <v>170</v>
      </c>
      <c r="D45" s="259">
        <v>2062</v>
      </c>
    </row>
    <row r="46" spans="1:4" hidden="1">
      <c r="A46" s="259" t="s">
        <v>532</v>
      </c>
      <c r="B46" s="259" t="s">
        <v>719</v>
      </c>
      <c r="C46" s="259" t="s">
        <v>170</v>
      </c>
      <c r="D46" s="259">
        <v>2075</v>
      </c>
    </row>
    <row r="47" spans="1:4" hidden="1">
      <c r="A47" s="259" t="s">
        <v>533</v>
      </c>
      <c r="B47" s="259" t="s">
        <v>720</v>
      </c>
      <c r="C47" s="259" t="s">
        <v>170</v>
      </c>
      <c r="D47" s="259">
        <v>2107</v>
      </c>
    </row>
    <row r="48" spans="1:4" hidden="1">
      <c r="A48" s="259" t="s">
        <v>534</v>
      </c>
      <c r="B48" s="259" t="s">
        <v>721</v>
      </c>
      <c r="C48" s="259" t="s">
        <v>170</v>
      </c>
      <c r="D48" s="259">
        <v>2009</v>
      </c>
    </row>
    <row r="49" spans="1:4" hidden="1">
      <c r="A49" s="259" t="s">
        <v>535</v>
      </c>
      <c r="B49" s="259" t="s">
        <v>722</v>
      </c>
      <c r="C49" s="259" t="s">
        <v>170</v>
      </c>
      <c r="D49" s="259">
        <v>3031</v>
      </c>
    </row>
    <row r="50" spans="1:4" hidden="1">
      <c r="A50" s="259" t="s">
        <v>536</v>
      </c>
      <c r="B50" s="259" t="s">
        <v>723</v>
      </c>
      <c r="C50" s="259" t="s">
        <v>170</v>
      </c>
      <c r="D50" s="259">
        <v>2203</v>
      </c>
    </row>
    <row r="51" spans="1:4" hidden="1">
      <c r="A51" s="259" t="s">
        <v>539</v>
      </c>
      <c r="B51" s="259" t="s">
        <v>725</v>
      </c>
      <c r="C51" s="259" t="s">
        <v>170</v>
      </c>
      <c r="D51" s="259">
        <v>2036</v>
      </c>
    </row>
    <row r="52" spans="1:4" hidden="1">
      <c r="A52" s="259" t="s">
        <v>542</v>
      </c>
      <c r="B52" s="259" t="s">
        <v>728</v>
      </c>
      <c r="C52" s="259" t="s">
        <v>170</v>
      </c>
      <c r="D52" s="259">
        <v>2087</v>
      </c>
    </row>
    <row r="53" spans="1:4" hidden="1">
      <c r="A53" s="259" t="s">
        <v>543</v>
      </c>
      <c r="B53" s="259" t="s">
        <v>729</v>
      </c>
      <c r="C53" s="259" t="s">
        <v>170</v>
      </c>
      <c r="D53" s="259">
        <v>2094</v>
      </c>
    </row>
    <row r="54" spans="1:4" hidden="1">
      <c r="A54" s="259" t="s">
        <v>545</v>
      </c>
      <c r="B54" s="259" t="s">
        <v>731</v>
      </c>
      <c r="C54" s="259" t="s">
        <v>170</v>
      </c>
      <c r="D54" s="259">
        <v>3024</v>
      </c>
    </row>
    <row r="55" spans="1:4" hidden="1">
      <c r="A55" s="259" t="s">
        <v>546</v>
      </c>
      <c r="B55" s="259" t="s">
        <v>732</v>
      </c>
      <c r="C55" s="259" t="s">
        <v>170</v>
      </c>
      <c r="D55" s="259">
        <v>2015</v>
      </c>
    </row>
    <row r="56" spans="1:4" hidden="1">
      <c r="A56" s="259" t="s">
        <v>547</v>
      </c>
      <c r="B56" s="259" t="s">
        <v>733</v>
      </c>
      <c r="C56" s="259" t="s">
        <v>170</v>
      </c>
      <c r="D56" s="259">
        <v>2186</v>
      </c>
    </row>
    <row r="57" spans="1:4" hidden="1">
      <c r="A57" s="259" t="s">
        <v>548</v>
      </c>
      <c r="B57" s="259" t="s">
        <v>734</v>
      </c>
      <c r="C57" s="259" t="s">
        <v>170</v>
      </c>
      <c r="D57" s="259">
        <v>2110</v>
      </c>
    </row>
    <row r="58" spans="1:4" hidden="1">
      <c r="A58" s="259" t="s">
        <v>549</v>
      </c>
      <c r="B58" s="259" t="s">
        <v>735</v>
      </c>
      <c r="C58" s="259" t="s">
        <v>170</v>
      </c>
      <c r="D58" s="259">
        <v>2111</v>
      </c>
    </row>
    <row r="59" spans="1:4" hidden="1">
      <c r="A59" s="259" t="s">
        <v>550</v>
      </c>
      <c r="B59" s="259" t="s">
        <v>736</v>
      </c>
      <c r="C59" s="259" t="s">
        <v>170</v>
      </c>
      <c r="D59" s="259">
        <v>2024</v>
      </c>
    </row>
    <row r="60" spans="1:4" hidden="1">
      <c r="A60" s="259" t="s">
        <v>551</v>
      </c>
      <c r="B60" s="259" t="s">
        <v>737</v>
      </c>
      <c r="C60" s="259" t="s">
        <v>170</v>
      </c>
      <c r="D60" s="259">
        <v>2112</v>
      </c>
    </row>
    <row r="61" spans="1:4" hidden="1">
      <c r="A61" s="259" t="s">
        <v>552</v>
      </c>
      <c r="B61" s="259" t="s">
        <v>738</v>
      </c>
      <c r="C61" s="259" t="s">
        <v>170</v>
      </c>
      <c r="D61" s="259">
        <v>2167</v>
      </c>
    </row>
    <row r="62" spans="1:4" hidden="1">
      <c r="A62" s="259" t="s">
        <v>553</v>
      </c>
      <c r="B62" s="259" t="s">
        <v>739</v>
      </c>
      <c r="C62" s="259" t="s">
        <v>170</v>
      </c>
      <c r="D62" s="259">
        <v>3028</v>
      </c>
    </row>
    <row r="63" spans="1:4" hidden="1">
      <c r="A63" s="259" t="s">
        <v>554</v>
      </c>
      <c r="B63" s="259" t="s">
        <v>740</v>
      </c>
      <c r="C63" s="259" t="s">
        <v>170</v>
      </c>
      <c r="D63" s="259">
        <v>2147</v>
      </c>
    </row>
    <row r="64" spans="1:4" hidden="1">
      <c r="A64" s="259" t="s">
        <v>555</v>
      </c>
      <c r="B64" s="259" t="s">
        <v>741</v>
      </c>
      <c r="C64" s="259" t="s">
        <v>170</v>
      </c>
      <c r="D64" s="259">
        <v>2120</v>
      </c>
    </row>
    <row r="65" spans="1:4" hidden="1">
      <c r="A65" s="259" t="s">
        <v>556</v>
      </c>
      <c r="B65" s="259" t="s">
        <v>742</v>
      </c>
      <c r="C65" s="259" t="s">
        <v>170</v>
      </c>
      <c r="D65" s="259">
        <v>2113</v>
      </c>
    </row>
    <row r="66" spans="1:4" hidden="1">
      <c r="A66" s="259" t="s">
        <v>557</v>
      </c>
      <c r="B66" s="259" t="s">
        <v>743</v>
      </c>
      <c r="C66" s="259" t="s">
        <v>170</v>
      </c>
      <c r="D66" s="259">
        <v>2103</v>
      </c>
    </row>
    <row r="67" spans="1:4" hidden="1">
      <c r="A67" s="259" t="s">
        <v>537</v>
      </c>
      <c r="B67" s="259" t="s">
        <v>393</v>
      </c>
      <c r="C67" s="259" t="s">
        <v>170</v>
      </c>
      <c r="D67" s="259">
        <v>2084</v>
      </c>
    </row>
    <row r="68" spans="1:4" hidden="1">
      <c r="A68" s="259" t="s">
        <v>558</v>
      </c>
      <c r="B68" s="259" t="s">
        <v>744</v>
      </c>
      <c r="C68" s="259" t="s">
        <v>170</v>
      </c>
      <c r="D68" s="259">
        <v>2183</v>
      </c>
    </row>
    <row r="69" spans="1:4" hidden="1">
      <c r="A69" s="259" t="s">
        <v>559</v>
      </c>
      <c r="B69" s="259" t="s">
        <v>745</v>
      </c>
      <c r="C69" s="259" t="s">
        <v>170</v>
      </c>
      <c r="D69" s="259">
        <v>2065</v>
      </c>
    </row>
    <row r="70" spans="1:4" hidden="1">
      <c r="A70" s="259" t="s">
        <v>560</v>
      </c>
      <c r="B70" s="259" t="s">
        <v>746</v>
      </c>
      <c r="C70" s="259" t="s">
        <v>170</v>
      </c>
      <c r="D70" s="259">
        <v>5201</v>
      </c>
    </row>
    <row r="71" spans="1:4" hidden="1">
      <c r="A71" s="259" t="s">
        <v>561</v>
      </c>
      <c r="B71" s="259" t="s">
        <v>747</v>
      </c>
      <c r="C71" s="259" t="s">
        <v>170</v>
      </c>
      <c r="D71" s="259">
        <v>2027</v>
      </c>
    </row>
    <row r="72" spans="1:4" hidden="1">
      <c r="A72" s="259" t="s">
        <v>562</v>
      </c>
      <c r="B72" s="259" t="s">
        <v>748</v>
      </c>
      <c r="C72" s="259" t="s">
        <v>170</v>
      </c>
      <c r="D72" s="259">
        <v>2182</v>
      </c>
    </row>
    <row r="73" spans="1:4" hidden="1">
      <c r="A73" s="259" t="s">
        <v>563</v>
      </c>
      <c r="B73" s="259" t="s">
        <v>749</v>
      </c>
      <c r="C73" s="259" t="s">
        <v>170</v>
      </c>
      <c r="D73" s="259">
        <v>2157</v>
      </c>
    </row>
    <row r="74" spans="1:4" hidden="1">
      <c r="A74" s="259" t="s">
        <v>565</v>
      </c>
      <c r="B74" s="259" t="s">
        <v>751</v>
      </c>
      <c r="C74" s="259" t="s">
        <v>170</v>
      </c>
      <c r="D74" s="259">
        <v>2034</v>
      </c>
    </row>
    <row r="75" spans="1:4" hidden="1">
      <c r="A75" s="259" t="s">
        <v>566</v>
      </c>
      <c r="B75" s="259" t="s">
        <v>752</v>
      </c>
      <c r="C75" s="259" t="s">
        <v>170</v>
      </c>
      <c r="D75" s="259">
        <v>2033</v>
      </c>
    </row>
    <row r="76" spans="1:4" hidden="1">
      <c r="A76" s="259" t="s">
        <v>567</v>
      </c>
      <c r="B76" s="259" t="s">
        <v>753</v>
      </c>
      <c r="C76" s="259" t="s">
        <v>170</v>
      </c>
      <c r="D76" s="259">
        <v>2093</v>
      </c>
    </row>
    <row r="77" spans="1:4" hidden="1">
      <c r="A77" s="259" t="s">
        <v>570</v>
      </c>
      <c r="B77" s="259" t="s">
        <v>755</v>
      </c>
      <c r="C77" s="259" t="s">
        <v>170</v>
      </c>
      <c r="D77" s="259">
        <v>2114</v>
      </c>
    </row>
    <row r="78" spans="1:4" hidden="1">
      <c r="A78" s="259" t="s">
        <v>571</v>
      </c>
      <c r="B78" s="259" t="s">
        <v>756</v>
      </c>
      <c r="C78" s="259" t="s">
        <v>170</v>
      </c>
      <c r="D78" s="259">
        <v>2121</v>
      </c>
    </row>
    <row r="79" spans="1:4" hidden="1">
      <c r="A79" s="259" t="s">
        <v>572</v>
      </c>
      <c r="B79" s="259" t="s">
        <v>757</v>
      </c>
      <c r="C79" s="259" t="s">
        <v>170</v>
      </c>
      <c r="D79" s="259">
        <v>2038</v>
      </c>
    </row>
    <row r="80" spans="1:4" hidden="1">
      <c r="A80" s="259" t="s">
        <v>573</v>
      </c>
      <c r="B80" s="259" t="s">
        <v>758</v>
      </c>
      <c r="C80" s="259" t="s">
        <v>170</v>
      </c>
      <c r="D80" s="259">
        <v>3308</v>
      </c>
    </row>
    <row r="81" spans="1:4" hidden="1">
      <c r="A81" s="259" t="s">
        <v>574</v>
      </c>
      <c r="B81" s="259" t="s">
        <v>759</v>
      </c>
      <c r="C81" s="259" t="s">
        <v>170</v>
      </c>
      <c r="D81" s="259">
        <v>2142</v>
      </c>
    </row>
    <row r="82" spans="1:4" hidden="1">
      <c r="A82" s="259" t="s">
        <v>575</v>
      </c>
      <c r="B82" s="259" t="s">
        <v>760</v>
      </c>
      <c r="C82" s="259" t="s">
        <v>170</v>
      </c>
      <c r="D82" s="259">
        <v>5203</v>
      </c>
    </row>
    <row r="83" spans="1:4" hidden="1">
      <c r="A83" s="259" t="s">
        <v>577</v>
      </c>
      <c r="B83" s="259" t="s">
        <v>762</v>
      </c>
      <c r="C83" s="259" t="s">
        <v>170</v>
      </c>
      <c r="D83" s="259">
        <v>5204</v>
      </c>
    </row>
    <row r="84" spans="1:4" hidden="1">
      <c r="A84" s="259" t="s">
        <v>578</v>
      </c>
      <c r="B84" s="259" t="s">
        <v>763</v>
      </c>
      <c r="C84" s="259" t="s">
        <v>170</v>
      </c>
      <c r="D84" s="259">
        <v>2196</v>
      </c>
    </row>
    <row r="85" spans="1:4" hidden="1">
      <c r="A85" s="259" t="s">
        <v>579</v>
      </c>
      <c r="B85" s="259" t="s">
        <v>764</v>
      </c>
      <c r="C85" s="259" t="s">
        <v>170</v>
      </c>
      <c r="D85" s="259">
        <v>2123</v>
      </c>
    </row>
    <row r="86" spans="1:4" hidden="1">
      <c r="A86" s="259" t="s">
        <v>580</v>
      </c>
      <c r="B86" s="259" t="s">
        <v>765</v>
      </c>
      <c r="C86" s="259" t="s">
        <v>170</v>
      </c>
      <c r="D86" s="259">
        <v>3379</v>
      </c>
    </row>
    <row r="87" spans="1:4" hidden="1">
      <c r="A87" s="259" t="s">
        <v>581</v>
      </c>
      <c r="B87" s="259" t="s">
        <v>0</v>
      </c>
      <c r="C87" s="259" t="s">
        <v>170</v>
      </c>
      <c r="D87" s="259">
        <v>2029</v>
      </c>
    </row>
    <row r="88" spans="1:4" hidden="1">
      <c r="A88" s="259" t="s">
        <v>582</v>
      </c>
      <c r="B88" s="259" t="s">
        <v>1</v>
      </c>
      <c r="C88" s="259" t="s">
        <v>170</v>
      </c>
      <c r="D88" s="259">
        <v>2180</v>
      </c>
    </row>
    <row r="89" spans="1:4" hidden="1">
      <c r="A89" s="259" t="s">
        <v>583</v>
      </c>
      <c r="B89" s="259" t="s">
        <v>2</v>
      </c>
      <c r="C89" s="259" t="s">
        <v>170</v>
      </c>
      <c r="D89" s="259">
        <v>2169</v>
      </c>
    </row>
    <row r="90" spans="1:4" hidden="1">
      <c r="A90" s="259" t="s">
        <v>584</v>
      </c>
      <c r="B90" s="259" t="s">
        <v>3</v>
      </c>
      <c r="C90" s="259" t="s">
        <v>170</v>
      </c>
      <c r="D90" s="259">
        <v>2168</v>
      </c>
    </row>
    <row r="91" spans="1:4" hidden="1">
      <c r="A91" s="259" t="s">
        <v>585</v>
      </c>
      <c r="B91" s="259" t="s">
        <v>4</v>
      </c>
      <c r="C91" s="259" t="s">
        <v>170</v>
      </c>
      <c r="D91" s="259">
        <v>3304</v>
      </c>
    </row>
    <row r="92" spans="1:4" hidden="1">
      <c r="A92" s="259" t="s">
        <v>587</v>
      </c>
      <c r="B92" s="259" t="s">
        <v>6</v>
      </c>
      <c r="C92" s="259" t="s">
        <v>170</v>
      </c>
      <c r="D92" s="259">
        <v>2124</v>
      </c>
    </row>
    <row r="93" spans="1:4" hidden="1">
      <c r="A93" s="259" t="s">
        <v>588</v>
      </c>
      <c r="B93" s="259" t="s">
        <v>7</v>
      </c>
      <c r="C93" s="259" t="s">
        <v>170</v>
      </c>
      <c r="D93" s="259">
        <v>2195</v>
      </c>
    </row>
    <row r="94" spans="1:4" hidden="1">
      <c r="A94" s="259" t="s">
        <v>589</v>
      </c>
      <c r="B94" s="259" t="s">
        <v>8</v>
      </c>
      <c r="C94" s="259" t="s">
        <v>170</v>
      </c>
      <c r="D94" s="259">
        <v>5207</v>
      </c>
    </row>
    <row r="95" spans="1:4" hidden="1">
      <c r="A95" s="259" t="s">
        <v>590</v>
      </c>
      <c r="B95" s="259" t="s">
        <v>9</v>
      </c>
      <c r="C95" s="259" t="s">
        <v>170</v>
      </c>
      <c r="D95" s="259">
        <v>3363</v>
      </c>
    </row>
    <row r="96" spans="1:4" hidden="1">
      <c r="A96" s="259" t="s">
        <v>591</v>
      </c>
      <c r="B96" s="259" t="s">
        <v>10</v>
      </c>
      <c r="C96" s="259" t="s">
        <v>170</v>
      </c>
      <c r="D96" s="259">
        <v>5200</v>
      </c>
    </row>
    <row r="97" spans="1:4" hidden="1">
      <c r="A97" s="259" t="s">
        <v>592</v>
      </c>
      <c r="B97" s="259" t="s">
        <v>11</v>
      </c>
      <c r="C97" s="259" t="s">
        <v>170</v>
      </c>
      <c r="D97" s="259">
        <v>2198</v>
      </c>
    </row>
    <row r="98" spans="1:4" hidden="1">
      <c r="A98" s="259" t="s">
        <v>594</v>
      </c>
      <c r="B98" s="259" t="s">
        <v>13</v>
      </c>
      <c r="C98" s="259" t="s">
        <v>170</v>
      </c>
      <c r="D98" s="259">
        <v>2041</v>
      </c>
    </row>
    <row r="99" spans="1:4" hidden="1">
      <c r="A99" s="259" t="s">
        <v>595</v>
      </c>
      <c r="B99" s="259" t="s">
        <v>14</v>
      </c>
      <c r="C99" s="259" t="s">
        <v>170</v>
      </c>
      <c r="D99" s="259">
        <v>2126</v>
      </c>
    </row>
    <row r="100" spans="1:4" hidden="1">
      <c r="A100" s="259" t="s">
        <v>596</v>
      </c>
      <c r="B100" s="259" t="s">
        <v>15</v>
      </c>
      <c r="C100" s="259" t="s">
        <v>170</v>
      </c>
      <c r="D100" s="259">
        <v>2127</v>
      </c>
    </row>
    <row r="101" spans="1:4" hidden="1">
      <c r="A101" s="259" t="s">
        <v>597</v>
      </c>
      <c r="B101" s="259" t="s">
        <v>16</v>
      </c>
      <c r="C101" s="259" t="s">
        <v>170</v>
      </c>
      <c r="D101" s="259">
        <v>2090</v>
      </c>
    </row>
    <row r="102" spans="1:4" hidden="1">
      <c r="A102" s="259" t="s">
        <v>598</v>
      </c>
      <c r="B102" s="259" t="s">
        <v>17</v>
      </c>
      <c r="C102" s="259" t="s">
        <v>170</v>
      </c>
      <c r="D102" s="259">
        <v>2043</v>
      </c>
    </row>
    <row r="103" spans="1:4" hidden="1">
      <c r="A103" s="259" t="s">
        <v>599</v>
      </c>
      <c r="B103" s="259" t="s">
        <v>19</v>
      </c>
      <c r="C103" s="259" t="s">
        <v>170</v>
      </c>
      <c r="D103" s="259">
        <v>2044</v>
      </c>
    </row>
    <row r="104" spans="1:4" hidden="1">
      <c r="A104" s="259" t="s">
        <v>601</v>
      </c>
      <c r="B104" s="259" t="s">
        <v>20</v>
      </c>
      <c r="C104" s="259" t="s">
        <v>170</v>
      </c>
      <c r="D104" s="259">
        <v>2002</v>
      </c>
    </row>
    <row r="105" spans="1:4" hidden="1">
      <c r="A105" s="259" t="s">
        <v>602</v>
      </c>
      <c r="B105" s="259" t="s">
        <v>21</v>
      </c>
      <c r="C105" s="259" t="s">
        <v>170</v>
      </c>
      <c r="D105" s="259">
        <v>2128</v>
      </c>
    </row>
    <row r="106" spans="1:4" hidden="1">
      <c r="A106" s="259" t="s">
        <v>603</v>
      </c>
      <c r="B106" s="259" t="s">
        <v>22</v>
      </c>
      <c r="C106" s="259" t="s">
        <v>170</v>
      </c>
      <c r="D106" s="259">
        <v>2145</v>
      </c>
    </row>
    <row r="107" spans="1:4" hidden="1">
      <c r="A107" s="259" t="s">
        <v>604</v>
      </c>
      <c r="B107" s="259" t="s">
        <v>23</v>
      </c>
      <c r="C107" s="259" t="s">
        <v>170</v>
      </c>
      <c r="D107" s="259">
        <v>3023</v>
      </c>
    </row>
    <row r="108" spans="1:4" hidden="1">
      <c r="A108" s="259" t="s">
        <v>605</v>
      </c>
      <c r="B108" s="259" t="s">
        <v>24</v>
      </c>
      <c r="C108" s="259" t="s">
        <v>170</v>
      </c>
      <c r="D108" s="259">
        <v>2199</v>
      </c>
    </row>
    <row r="109" spans="1:4" hidden="1">
      <c r="A109" s="259" t="s">
        <v>606</v>
      </c>
      <c r="B109" s="259" t="s">
        <v>25</v>
      </c>
      <c r="C109" s="259" t="s">
        <v>170</v>
      </c>
      <c r="D109" s="259">
        <v>2179</v>
      </c>
    </row>
    <row r="110" spans="1:4" hidden="1">
      <c r="A110" s="259" t="s">
        <v>607</v>
      </c>
      <c r="B110" s="259" t="s">
        <v>26</v>
      </c>
      <c r="C110" s="259" t="s">
        <v>170</v>
      </c>
      <c r="D110" s="259">
        <v>2048</v>
      </c>
    </row>
    <row r="111" spans="1:4" hidden="1">
      <c r="A111" s="259" t="s">
        <v>608</v>
      </c>
      <c r="B111" s="259" t="s">
        <v>27</v>
      </c>
      <c r="C111" s="259" t="s">
        <v>170</v>
      </c>
      <c r="D111" s="259">
        <v>2192</v>
      </c>
    </row>
    <row r="112" spans="1:4" hidden="1">
      <c r="A112" s="259" t="s">
        <v>568</v>
      </c>
      <c r="B112" s="259" t="s">
        <v>221</v>
      </c>
      <c r="C112" s="259" t="s">
        <v>170</v>
      </c>
      <c r="D112" s="259">
        <v>2154</v>
      </c>
    </row>
    <row r="113" spans="1:4" hidden="1">
      <c r="A113" s="259" t="s">
        <v>610</v>
      </c>
      <c r="B113" s="259" t="s">
        <v>29</v>
      </c>
      <c r="C113" s="259" t="s">
        <v>170</v>
      </c>
      <c r="D113" s="259">
        <v>2185</v>
      </c>
    </row>
    <row r="114" spans="1:4" hidden="1">
      <c r="A114" s="259" t="s">
        <v>611</v>
      </c>
      <c r="B114" s="259" t="s">
        <v>30</v>
      </c>
      <c r="C114" s="259" t="s">
        <v>170</v>
      </c>
      <c r="D114" s="259">
        <v>5206</v>
      </c>
    </row>
    <row r="115" spans="1:4" hidden="1">
      <c r="A115" s="259" t="s">
        <v>612</v>
      </c>
      <c r="B115" s="259" t="s">
        <v>31</v>
      </c>
      <c r="C115" s="259" t="s">
        <v>170</v>
      </c>
      <c r="D115" s="259">
        <v>2170</v>
      </c>
    </row>
    <row r="116" spans="1:4" hidden="1">
      <c r="A116" s="259" t="s">
        <v>613</v>
      </c>
      <c r="B116" s="259" t="s">
        <v>32</v>
      </c>
      <c r="C116" s="259" t="s">
        <v>170</v>
      </c>
      <c r="D116" s="259">
        <v>2054</v>
      </c>
    </row>
    <row r="117" spans="1:4" hidden="1">
      <c r="A117" s="259" t="s">
        <v>614</v>
      </c>
      <c r="B117" s="259" t="s">
        <v>33</v>
      </c>
      <c r="C117" s="259" t="s">
        <v>170</v>
      </c>
      <c r="D117" s="259">
        <v>2197</v>
      </c>
    </row>
    <row r="118" spans="1:4" hidden="1">
      <c r="A118" s="259" t="s">
        <v>616</v>
      </c>
      <c r="B118" s="259" t="s">
        <v>35</v>
      </c>
      <c r="C118" s="259" t="s">
        <v>170</v>
      </c>
      <c r="D118" s="259">
        <v>5205</v>
      </c>
    </row>
    <row r="119" spans="1:4" hidden="1">
      <c r="A119" s="259" t="s">
        <v>617</v>
      </c>
      <c r="B119" s="259" t="s">
        <v>36</v>
      </c>
      <c r="C119" s="259" t="s">
        <v>170</v>
      </c>
      <c r="D119" s="259">
        <v>2130</v>
      </c>
    </row>
    <row r="120" spans="1:4" hidden="1">
      <c r="A120" s="259" t="s">
        <v>618</v>
      </c>
      <c r="B120" s="259" t="s">
        <v>37</v>
      </c>
      <c r="C120" s="259" t="s">
        <v>170</v>
      </c>
      <c r="D120" s="259">
        <v>3353</v>
      </c>
    </row>
    <row r="121" spans="1:4" hidden="1">
      <c r="A121" s="259" t="s">
        <v>619</v>
      </c>
      <c r="B121" s="259" t="s">
        <v>38</v>
      </c>
      <c r="C121" s="259" t="s">
        <v>170</v>
      </c>
      <c r="D121" s="259">
        <v>3372</v>
      </c>
    </row>
    <row r="122" spans="1:4" hidden="1">
      <c r="A122" s="259" t="s">
        <v>620</v>
      </c>
      <c r="B122" s="259" t="s">
        <v>39</v>
      </c>
      <c r="C122" s="259" t="s">
        <v>170</v>
      </c>
      <c r="D122" s="259">
        <v>3375</v>
      </c>
    </row>
    <row r="123" spans="1:4" hidden="1">
      <c r="A123" s="259" t="s">
        <v>621</v>
      </c>
      <c r="B123" s="259" t="s">
        <v>40</v>
      </c>
      <c r="C123" s="259" t="s">
        <v>170</v>
      </c>
      <c r="D123" s="259">
        <v>2064</v>
      </c>
    </row>
    <row r="124" spans="1:4" hidden="1">
      <c r="A124" s="259" t="s">
        <v>623</v>
      </c>
      <c r="B124" s="259" t="s">
        <v>42</v>
      </c>
      <c r="C124" s="259" t="s">
        <v>170</v>
      </c>
      <c r="D124" s="259">
        <v>2132</v>
      </c>
    </row>
    <row r="125" spans="1:4" hidden="1">
      <c r="A125" s="259" t="s">
        <v>624</v>
      </c>
      <c r="B125" s="259" t="s">
        <v>43</v>
      </c>
      <c r="C125" s="259" t="s">
        <v>170</v>
      </c>
      <c r="D125" s="259">
        <v>3377</v>
      </c>
    </row>
    <row r="126" spans="1:4" hidden="1">
      <c r="A126" s="259" t="s">
        <v>625</v>
      </c>
      <c r="B126" s="259" t="s">
        <v>44</v>
      </c>
      <c r="C126" s="259" t="s">
        <v>170</v>
      </c>
      <c r="D126" s="259">
        <v>2101</v>
      </c>
    </row>
    <row r="127" spans="1:4" hidden="1">
      <c r="A127" s="259" t="s">
        <v>626</v>
      </c>
      <c r="B127" s="259" t="s">
        <v>45</v>
      </c>
      <c r="C127" s="259" t="s">
        <v>170</v>
      </c>
      <c r="D127" s="259">
        <v>2115</v>
      </c>
    </row>
    <row r="128" spans="1:4" hidden="1">
      <c r="A128" s="259" t="s">
        <v>627</v>
      </c>
      <c r="B128" s="259" t="s">
        <v>46</v>
      </c>
      <c r="C128" s="259" t="s">
        <v>170</v>
      </c>
      <c r="D128" s="259">
        <v>2086</v>
      </c>
    </row>
    <row r="129" spans="1:4" hidden="1">
      <c r="A129" s="259" t="s">
        <v>629</v>
      </c>
      <c r="B129" s="259" t="s">
        <v>48</v>
      </c>
      <c r="C129" s="259" t="s">
        <v>170</v>
      </c>
      <c r="D129" s="259">
        <v>2052</v>
      </c>
    </row>
    <row r="130" spans="1:4" hidden="1">
      <c r="A130" s="259" t="s">
        <v>630</v>
      </c>
      <c r="B130" s="259" t="s">
        <v>49</v>
      </c>
      <c r="C130" s="259" t="s">
        <v>170</v>
      </c>
      <c r="D130" s="259">
        <v>3365</v>
      </c>
    </row>
    <row r="131" spans="1:4" hidden="1">
      <c r="A131" s="259" t="s">
        <v>631</v>
      </c>
      <c r="B131" s="259" t="s">
        <v>50</v>
      </c>
      <c r="C131" s="259" t="s">
        <v>170</v>
      </c>
      <c r="D131" s="259">
        <v>5202</v>
      </c>
    </row>
    <row r="132" spans="1:4" hidden="1">
      <c r="A132" s="259" t="s">
        <v>633</v>
      </c>
      <c r="B132" s="259" t="s">
        <v>51</v>
      </c>
      <c r="C132" s="259" t="s">
        <v>170</v>
      </c>
      <c r="D132" s="259">
        <v>2140</v>
      </c>
    </row>
    <row r="133" spans="1:4" hidden="1">
      <c r="A133" s="259" t="s">
        <v>634</v>
      </c>
      <c r="B133" s="259" t="s">
        <v>52</v>
      </c>
      <c r="C133" s="259" t="s">
        <v>170</v>
      </c>
      <c r="D133" s="259">
        <v>2174</v>
      </c>
    </row>
    <row r="134" spans="1:4" hidden="1">
      <c r="A134" s="259" t="s">
        <v>635</v>
      </c>
      <c r="B134" s="259" t="s">
        <v>53</v>
      </c>
      <c r="C134" s="259" t="s">
        <v>170</v>
      </c>
      <c r="D134" s="259">
        <v>2055</v>
      </c>
    </row>
    <row r="135" spans="1:4" hidden="1">
      <c r="A135" s="259" t="s">
        <v>636</v>
      </c>
      <c r="B135" s="259" t="s">
        <v>54</v>
      </c>
      <c r="C135" s="259" t="s">
        <v>170</v>
      </c>
      <c r="D135" s="259">
        <v>2178</v>
      </c>
    </row>
    <row r="136" spans="1:4" hidden="1">
      <c r="A136" s="259" t="s">
        <v>637</v>
      </c>
      <c r="B136" s="259" t="s">
        <v>55</v>
      </c>
      <c r="C136" s="259" t="s">
        <v>170</v>
      </c>
      <c r="D136" s="259">
        <v>3366</v>
      </c>
    </row>
    <row r="137" spans="1:4" hidden="1">
      <c r="A137" s="259" t="s">
        <v>638</v>
      </c>
      <c r="B137" s="259" t="s">
        <v>56</v>
      </c>
      <c r="C137" s="259" t="s">
        <v>170</v>
      </c>
      <c r="D137" s="259">
        <v>2077</v>
      </c>
    </row>
    <row r="138" spans="1:4" hidden="1">
      <c r="A138" s="259" t="s">
        <v>639</v>
      </c>
      <c r="B138" s="259" t="s">
        <v>57</v>
      </c>
      <c r="C138" s="259" t="s">
        <v>170</v>
      </c>
      <c r="D138" s="259">
        <v>2095</v>
      </c>
    </row>
    <row r="139" spans="1:4" hidden="1">
      <c r="A139" s="259" t="s">
        <v>640</v>
      </c>
      <c r="B139" s="259" t="s">
        <v>58</v>
      </c>
      <c r="C139" s="259" t="s">
        <v>170</v>
      </c>
      <c r="D139" s="259">
        <v>2194</v>
      </c>
    </row>
    <row r="140" spans="1:4" hidden="1">
      <c r="A140" s="259" t="s">
        <v>641</v>
      </c>
      <c r="B140" s="259" t="s">
        <v>59</v>
      </c>
      <c r="C140" s="259" t="s">
        <v>170</v>
      </c>
      <c r="D140" s="259">
        <v>3369</v>
      </c>
    </row>
    <row r="141" spans="1:4" hidden="1">
      <c r="A141" s="259" t="s">
        <v>642</v>
      </c>
      <c r="B141" s="259" t="s">
        <v>60</v>
      </c>
      <c r="C141" s="259" t="s">
        <v>170</v>
      </c>
      <c r="D141" s="259">
        <v>3333</v>
      </c>
    </row>
    <row r="142" spans="1:4" hidden="1">
      <c r="A142" s="259" t="s">
        <v>643</v>
      </c>
      <c r="B142" s="259" t="s">
        <v>61</v>
      </c>
      <c r="C142" s="259" t="s">
        <v>170</v>
      </c>
      <c r="D142" s="259">
        <v>3373</v>
      </c>
    </row>
    <row r="143" spans="1:4" hidden="1">
      <c r="A143" s="259" t="s">
        <v>645</v>
      </c>
      <c r="B143" s="259" t="s">
        <v>63</v>
      </c>
      <c r="C143" s="259" t="s">
        <v>170</v>
      </c>
      <c r="D143" s="259">
        <v>3334</v>
      </c>
    </row>
    <row r="144" spans="1:4" hidden="1">
      <c r="A144" s="259" t="s">
        <v>646</v>
      </c>
      <c r="B144" s="259" t="s">
        <v>64</v>
      </c>
      <c r="C144" s="259" t="s">
        <v>170</v>
      </c>
      <c r="D144" s="259">
        <v>3335</v>
      </c>
    </row>
    <row r="145" spans="1:4" hidden="1">
      <c r="A145" s="259" t="s">
        <v>647</v>
      </c>
      <c r="B145" s="259" t="s">
        <v>65</v>
      </c>
      <c r="C145" s="259" t="s">
        <v>170</v>
      </c>
      <c r="D145" s="259">
        <v>3354</v>
      </c>
    </row>
    <row r="146" spans="1:4" hidden="1">
      <c r="A146" s="259" t="s">
        <v>649</v>
      </c>
      <c r="B146" s="259" t="s">
        <v>97</v>
      </c>
      <c r="C146" s="259" t="s">
        <v>170</v>
      </c>
      <c r="D146" s="259">
        <v>3351</v>
      </c>
    </row>
    <row r="147" spans="1:4" hidden="1">
      <c r="A147" s="259" t="s">
        <v>650</v>
      </c>
      <c r="B147" s="259" t="s">
        <v>98</v>
      </c>
      <c r="C147" s="259" t="s">
        <v>170</v>
      </c>
      <c r="D147" s="259">
        <v>3016</v>
      </c>
    </row>
    <row r="148" spans="1:4" hidden="1">
      <c r="A148" s="259" t="s">
        <v>651</v>
      </c>
      <c r="B148" s="259" t="s">
        <v>99</v>
      </c>
      <c r="C148" s="259" t="s">
        <v>170</v>
      </c>
      <c r="D148" s="259">
        <v>3352</v>
      </c>
    </row>
    <row r="149" spans="1:4" hidden="1">
      <c r="A149" s="259" t="s">
        <v>652</v>
      </c>
      <c r="B149" s="259" t="s">
        <v>100</v>
      </c>
      <c r="C149" s="259" t="s">
        <v>170</v>
      </c>
      <c r="D149" s="259">
        <v>5208</v>
      </c>
    </row>
    <row r="150" spans="1:4" hidden="1">
      <c r="A150" s="259" t="s">
        <v>653</v>
      </c>
      <c r="B150" s="259" t="s">
        <v>102</v>
      </c>
      <c r="C150" s="259" t="s">
        <v>170</v>
      </c>
      <c r="D150" s="259">
        <v>3367</v>
      </c>
    </row>
    <row r="151" spans="1:4" hidden="1">
      <c r="A151" s="259" t="s">
        <v>654</v>
      </c>
      <c r="B151" s="259" t="s">
        <v>103</v>
      </c>
      <c r="C151" s="259" t="s">
        <v>170</v>
      </c>
      <c r="D151" s="259">
        <v>3338</v>
      </c>
    </row>
    <row r="152" spans="1:4" hidden="1">
      <c r="A152" s="259" t="s">
        <v>655</v>
      </c>
      <c r="B152" s="259" t="s">
        <v>104</v>
      </c>
      <c r="C152" s="259" t="s">
        <v>170</v>
      </c>
      <c r="D152" s="259">
        <v>3370</v>
      </c>
    </row>
    <row r="153" spans="1:4" hidden="1">
      <c r="A153" s="259" t="s">
        <v>657</v>
      </c>
      <c r="B153" s="259" t="s">
        <v>105</v>
      </c>
      <c r="C153" s="259" t="s">
        <v>170</v>
      </c>
      <c r="D153" s="259">
        <v>3021</v>
      </c>
    </row>
    <row r="154" spans="1:4" hidden="1">
      <c r="A154" s="259" t="s">
        <v>661</v>
      </c>
      <c r="B154" s="259" t="s">
        <v>392</v>
      </c>
      <c r="C154" s="259" t="s">
        <v>170</v>
      </c>
      <c r="D154" s="259">
        <v>3347</v>
      </c>
    </row>
    <row r="155" spans="1:4" hidden="1">
      <c r="A155" s="259" t="s">
        <v>658</v>
      </c>
      <c r="B155" s="259" t="s">
        <v>106</v>
      </c>
      <c r="C155" s="259" t="s">
        <v>170</v>
      </c>
      <c r="D155" s="259">
        <v>3355</v>
      </c>
    </row>
    <row r="156" spans="1:4" hidden="1">
      <c r="A156" s="259" t="s">
        <v>659</v>
      </c>
      <c r="B156" s="259" t="s">
        <v>107</v>
      </c>
      <c r="C156" s="259" t="s">
        <v>170</v>
      </c>
      <c r="D156" s="259">
        <v>3013</v>
      </c>
    </row>
    <row r="157" spans="1:4" hidden="1">
      <c r="A157" s="259" t="s">
        <v>660</v>
      </c>
      <c r="B157" s="259" t="s">
        <v>108</v>
      </c>
      <c r="C157" s="259" t="s">
        <v>170</v>
      </c>
      <c r="D157" s="259">
        <v>3301</v>
      </c>
    </row>
    <row r="158" spans="1:4" hidden="1">
      <c r="A158" s="259" t="s">
        <v>662</v>
      </c>
      <c r="B158" s="259" t="s">
        <v>109</v>
      </c>
      <c r="C158" s="259" t="s">
        <v>170</v>
      </c>
      <c r="D158" s="259">
        <v>3034</v>
      </c>
    </row>
    <row r="159" spans="1:4" hidden="1">
      <c r="A159" s="259" t="s">
        <v>663</v>
      </c>
      <c r="B159" s="259" t="s">
        <v>110</v>
      </c>
      <c r="C159" s="259" t="s">
        <v>170</v>
      </c>
      <c r="D159" s="259">
        <v>3313</v>
      </c>
    </row>
    <row r="160" spans="1:4" hidden="1">
      <c r="A160" s="259" t="s">
        <v>664</v>
      </c>
      <c r="B160" s="259" t="s">
        <v>111</v>
      </c>
      <c r="C160" s="259" t="s">
        <v>170</v>
      </c>
      <c r="D160" s="259">
        <v>3371</v>
      </c>
    </row>
    <row r="161" spans="1:4" hidden="1">
      <c r="A161" s="259" t="s">
        <v>665</v>
      </c>
      <c r="B161" s="259" t="s">
        <v>112</v>
      </c>
      <c r="C161" s="259" t="s">
        <v>170</v>
      </c>
      <c r="D161" s="259">
        <v>3349</v>
      </c>
    </row>
    <row r="162" spans="1:4" hidden="1">
      <c r="A162" s="259" t="s">
        <v>666</v>
      </c>
      <c r="B162" s="259" t="s">
        <v>113</v>
      </c>
      <c r="C162" s="259" t="s">
        <v>170</v>
      </c>
      <c r="D162" s="259">
        <v>3350</v>
      </c>
    </row>
    <row r="163" spans="1:4" hidden="1">
      <c r="A163" s="259" t="s">
        <v>667</v>
      </c>
      <c r="B163" s="259" t="s">
        <v>114</v>
      </c>
      <c r="C163" s="259" t="s">
        <v>170</v>
      </c>
      <c r="D163" s="259">
        <v>2134</v>
      </c>
    </row>
    <row r="164" spans="1:4" hidden="1">
      <c r="A164" s="259" t="s">
        <v>668</v>
      </c>
      <c r="B164" s="259" t="s">
        <v>115</v>
      </c>
      <c r="C164" s="259" t="s">
        <v>170</v>
      </c>
      <c r="D164" s="259">
        <v>2148</v>
      </c>
    </row>
    <row r="165" spans="1:4" hidden="1">
      <c r="A165" s="259" t="s">
        <v>669</v>
      </c>
      <c r="B165" s="259" t="s">
        <v>116</v>
      </c>
      <c r="C165" s="259" t="s">
        <v>170</v>
      </c>
      <c r="D165" s="259">
        <v>2081</v>
      </c>
    </row>
    <row r="166" spans="1:4" hidden="1">
      <c r="A166" s="259" t="s">
        <v>671</v>
      </c>
      <c r="B166" s="259" t="s">
        <v>118</v>
      </c>
      <c r="C166" s="259" t="s">
        <v>170</v>
      </c>
      <c r="D166" s="259">
        <v>2057</v>
      </c>
    </row>
    <row r="167" spans="1:4" hidden="1">
      <c r="A167" s="259" t="s">
        <v>672</v>
      </c>
      <c r="B167" s="259" t="s">
        <v>119</v>
      </c>
      <c r="C167" s="259" t="s">
        <v>170</v>
      </c>
      <c r="D167" s="259">
        <v>2058</v>
      </c>
    </row>
    <row r="168" spans="1:4" hidden="1">
      <c r="A168" s="259" t="s">
        <v>674</v>
      </c>
      <c r="B168" s="259" t="s">
        <v>121</v>
      </c>
      <c r="C168" s="259" t="s">
        <v>170</v>
      </c>
      <c r="D168" s="259">
        <v>3368</v>
      </c>
    </row>
    <row r="169" spans="1:4" hidden="1">
      <c r="A169" s="259" t="s">
        <v>675</v>
      </c>
      <c r="B169" s="259" t="s">
        <v>122</v>
      </c>
      <c r="C169" s="259" t="s">
        <v>170</v>
      </c>
      <c r="D169" s="259">
        <v>2060</v>
      </c>
    </row>
    <row r="170" spans="1:4" hidden="1">
      <c r="A170" s="259" t="s">
        <v>676</v>
      </c>
      <c r="B170" s="259" t="s">
        <v>124</v>
      </c>
      <c r="C170" s="259" t="s">
        <v>170</v>
      </c>
      <c r="D170" s="259">
        <v>2061</v>
      </c>
    </row>
    <row r="171" spans="1:4" hidden="1">
      <c r="A171" s="259" t="s">
        <v>678</v>
      </c>
      <c r="B171" s="259" t="s">
        <v>125</v>
      </c>
      <c r="C171" s="259" t="s">
        <v>170</v>
      </c>
      <c r="D171" s="259">
        <v>2200</v>
      </c>
    </row>
    <row r="172" spans="1:4" hidden="1">
      <c r="A172" s="259" t="s">
        <v>680</v>
      </c>
      <c r="B172" s="259" t="s">
        <v>127</v>
      </c>
      <c r="C172" s="259" t="s">
        <v>170</v>
      </c>
      <c r="D172" s="259">
        <v>3362</v>
      </c>
    </row>
    <row r="173" spans="1:4" hidden="1">
      <c r="A173" s="259" t="s">
        <v>681</v>
      </c>
      <c r="B173" s="259" t="s">
        <v>128</v>
      </c>
      <c r="C173" s="259" t="s">
        <v>170</v>
      </c>
      <c r="D173" s="259">
        <v>2135</v>
      </c>
    </row>
    <row r="174" spans="1:4" hidden="1">
      <c r="A174" s="259" t="s">
        <v>682</v>
      </c>
      <c r="B174" s="259" t="s">
        <v>129</v>
      </c>
      <c r="C174" s="259" t="s">
        <v>170</v>
      </c>
      <c r="D174" s="259">
        <v>2071</v>
      </c>
    </row>
    <row r="175" spans="1:4" hidden="1">
      <c r="A175" s="259" t="s">
        <v>683</v>
      </c>
      <c r="B175" s="259" t="s">
        <v>130</v>
      </c>
      <c r="C175" s="259" t="s">
        <v>170</v>
      </c>
      <c r="D175" s="259">
        <v>2193</v>
      </c>
    </row>
    <row r="176" spans="1:4" hidden="1">
      <c r="A176" s="259" t="s">
        <v>684</v>
      </c>
      <c r="B176" s="259" t="s">
        <v>131</v>
      </c>
      <c r="C176" s="259" t="s">
        <v>170</v>
      </c>
      <c r="D176" s="259">
        <v>3378</v>
      </c>
    </row>
    <row r="177" spans="1:4" hidden="1">
      <c r="A177" s="259" t="s">
        <v>685</v>
      </c>
      <c r="B177" s="259" t="s">
        <v>132</v>
      </c>
      <c r="C177" s="259" t="s">
        <v>170</v>
      </c>
      <c r="D177" s="259">
        <v>2073</v>
      </c>
    </row>
    <row r="178" spans="1:4" hidden="1">
      <c r="A178" s="259" t="s">
        <v>686</v>
      </c>
      <c r="B178" s="259" t="s">
        <v>133</v>
      </c>
      <c r="C178" s="259" t="s">
        <v>170</v>
      </c>
      <c r="D178" s="259">
        <v>2074</v>
      </c>
    </row>
    <row r="179" spans="1:4" hidden="1">
      <c r="A179" s="259" t="s">
        <v>687</v>
      </c>
      <c r="B179" s="259" t="s">
        <v>134</v>
      </c>
      <c r="C179" s="259" t="s">
        <v>170</v>
      </c>
      <c r="D179" s="259">
        <v>2117</v>
      </c>
    </row>
    <row r="180" spans="1:4" hidden="1">
      <c r="A180" s="259" t="s">
        <v>688</v>
      </c>
      <c r="B180" s="259" t="s">
        <v>135</v>
      </c>
      <c r="C180" s="259" t="s">
        <v>170</v>
      </c>
      <c r="D180" s="259">
        <v>3030</v>
      </c>
    </row>
    <row r="181" spans="1:4" hidden="1">
      <c r="A181" s="259" t="s">
        <v>689</v>
      </c>
      <c r="B181" s="259" t="s">
        <v>136</v>
      </c>
      <c r="C181" s="259" t="s">
        <v>170</v>
      </c>
      <c r="D181" s="259">
        <v>3035</v>
      </c>
    </row>
    <row r="182" spans="1:4" hidden="1">
      <c r="A182" s="259" t="s">
        <v>690</v>
      </c>
      <c r="B182" s="259" t="s">
        <v>137</v>
      </c>
      <c r="C182" s="259" t="s">
        <v>170</v>
      </c>
      <c r="D182" s="259">
        <v>2078</v>
      </c>
    </row>
    <row r="183" spans="1:4" hidden="1">
      <c r="A183" s="259" t="s">
        <v>691</v>
      </c>
      <c r="B183" s="259" t="s">
        <v>138</v>
      </c>
      <c r="C183" s="259" t="s">
        <v>170</v>
      </c>
      <c r="D183" s="259">
        <v>2202</v>
      </c>
    </row>
    <row r="184" spans="1:4" hidden="1">
      <c r="A184" s="259" t="s">
        <v>692</v>
      </c>
      <c r="B184" s="259" t="s">
        <v>139</v>
      </c>
      <c r="C184" s="259" t="s">
        <v>170</v>
      </c>
      <c r="D184" s="259">
        <v>2100</v>
      </c>
    </row>
    <row r="185" spans="1:4" hidden="1">
      <c r="A185" s="259" t="s">
        <v>693</v>
      </c>
      <c r="B185" s="259" t="s">
        <v>140</v>
      </c>
      <c r="C185" s="259" t="s">
        <v>170</v>
      </c>
      <c r="D185" s="259">
        <v>3036</v>
      </c>
    </row>
    <row r="186" spans="1:4" hidden="1">
      <c r="A186" s="259" t="s">
        <v>527</v>
      </c>
      <c r="B186" s="259" t="s">
        <v>714</v>
      </c>
      <c r="C186" s="259" t="s">
        <v>171</v>
      </c>
      <c r="D186" s="259">
        <v>4064</v>
      </c>
    </row>
    <row r="187" spans="1:4" hidden="1">
      <c r="A187" s="259" t="s">
        <v>528</v>
      </c>
      <c r="B187" s="259" t="s">
        <v>715</v>
      </c>
      <c r="C187" s="259" t="s">
        <v>171</v>
      </c>
      <c r="D187" s="259">
        <v>4022</v>
      </c>
    </row>
    <row r="188" spans="1:4" hidden="1">
      <c r="A188" s="259" t="s">
        <v>530</v>
      </c>
      <c r="B188" s="259" t="s">
        <v>717</v>
      </c>
      <c r="C188" s="259" t="s">
        <v>171</v>
      </c>
      <c r="D188" s="259">
        <v>5400</v>
      </c>
    </row>
    <row r="189" spans="1:4" hidden="1">
      <c r="A189" s="259" t="s">
        <v>538</v>
      </c>
      <c r="B189" s="259" t="s">
        <v>724</v>
      </c>
      <c r="C189" s="259" t="s">
        <v>171</v>
      </c>
      <c r="D189" s="259">
        <v>4001</v>
      </c>
    </row>
    <row r="190" spans="1:4" hidden="1">
      <c r="A190" s="259" t="s">
        <v>541</v>
      </c>
      <c r="B190" s="259" t="s">
        <v>727</v>
      </c>
      <c r="C190" s="259" t="s">
        <v>171</v>
      </c>
      <c r="D190" s="259">
        <v>4100</v>
      </c>
    </row>
    <row r="191" spans="1:4" hidden="1">
      <c r="A191" s="259" t="s">
        <v>544</v>
      </c>
      <c r="B191" s="259" t="s">
        <v>730</v>
      </c>
      <c r="C191" s="259" t="s">
        <v>171</v>
      </c>
      <c r="D191" s="259">
        <v>4111</v>
      </c>
    </row>
    <row r="192" spans="1:4" hidden="1">
      <c r="A192" s="259" t="s">
        <v>564</v>
      </c>
      <c r="B192" s="259" t="s">
        <v>750</v>
      </c>
      <c r="C192" s="259" t="s">
        <v>171</v>
      </c>
      <c r="D192" s="259">
        <v>4101</v>
      </c>
    </row>
    <row r="193" spans="1:4" hidden="1">
      <c r="A193" s="259" t="s">
        <v>569</v>
      </c>
      <c r="B193" s="259" t="s">
        <v>754</v>
      </c>
      <c r="C193" s="259" t="s">
        <v>171</v>
      </c>
      <c r="D193" s="259">
        <v>5401</v>
      </c>
    </row>
    <row r="194" spans="1:4" hidden="1">
      <c r="A194" s="259" t="s">
        <v>586</v>
      </c>
      <c r="B194" s="259" t="s">
        <v>5</v>
      </c>
      <c r="C194" s="259" t="s">
        <v>171</v>
      </c>
      <c r="D194" s="259">
        <v>4616</v>
      </c>
    </row>
    <row r="195" spans="1:4" hidden="1">
      <c r="A195" s="259" t="s">
        <v>593</v>
      </c>
      <c r="B195" s="259" t="s">
        <v>12</v>
      </c>
      <c r="C195" s="259" t="s">
        <v>171</v>
      </c>
      <c r="D195" s="259">
        <v>5404</v>
      </c>
    </row>
    <row r="196" spans="1:4" hidden="1">
      <c r="A196" s="259" t="s">
        <v>615</v>
      </c>
      <c r="B196" s="259" t="s">
        <v>34</v>
      </c>
      <c r="C196" s="259" t="s">
        <v>171</v>
      </c>
      <c r="D196" s="259">
        <v>5402</v>
      </c>
    </row>
    <row r="197" spans="1:4" hidden="1">
      <c r="A197" s="259" t="s">
        <v>622</v>
      </c>
      <c r="B197" s="259" t="s">
        <v>41</v>
      </c>
      <c r="C197" s="259" t="s">
        <v>171</v>
      </c>
      <c r="D197" s="259">
        <v>4112</v>
      </c>
    </row>
    <row r="198" spans="1:4" hidden="1">
      <c r="A198" s="259" t="s">
        <v>628</v>
      </c>
      <c r="B198" s="259" t="s">
        <v>47</v>
      </c>
      <c r="C198" s="259" t="s">
        <v>171</v>
      </c>
      <c r="D198" s="259">
        <v>4069</v>
      </c>
    </row>
    <row r="199" spans="1:4" hidden="1">
      <c r="A199" s="259" t="s">
        <v>644</v>
      </c>
      <c r="B199" s="259" t="s">
        <v>62</v>
      </c>
      <c r="C199" s="259" t="s">
        <v>171</v>
      </c>
      <c r="D199" s="259">
        <v>4600</v>
      </c>
    </row>
    <row r="200" spans="1:4" hidden="1">
      <c r="A200" s="259" t="s">
        <v>656</v>
      </c>
      <c r="B200" s="259" t="s">
        <v>101</v>
      </c>
      <c r="C200" s="259" t="s">
        <v>171</v>
      </c>
      <c r="D200" s="259">
        <v>4611</v>
      </c>
    </row>
    <row r="201" spans="1:4" hidden="1">
      <c r="A201" s="259" t="s">
        <v>673</v>
      </c>
      <c r="B201" s="259" t="s">
        <v>120</v>
      </c>
      <c r="C201" s="259" t="s">
        <v>171</v>
      </c>
      <c r="D201" s="259">
        <v>4610</v>
      </c>
    </row>
    <row r="202" spans="1:4" hidden="1">
      <c r="A202" s="259" t="s">
        <v>677</v>
      </c>
      <c r="B202" s="259" t="s">
        <v>123</v>
      </c>
      <c r="C202" s="259" t="s">
        <v>171</v>
      </c>
      <c r="D202" s="259">
        <v>5403</v>
      </c>
    </row>
    <row r="203" spans="1:4" hidden="1">
      <c r="A203" s="259" t="s">
        <v>632</v>
      </c>
      <c r="B203" s="259" t="s">
        <v>142</v>
      </c>
      <c r="C203" s="259" t="s">
        <v>171</v>
      </c>
      <c r="D203" s="259">
        <v>4074</v>
      </c>
    </row>
    <row r="204" spans="1:4" hidden="1">
      <c r="A204" s="259" t="s">
        <v>679</v>
      </c>
      <c r="B204" s="259" t="s">
        <v>126</v>
      </c>
      <c r="C204" s="259" t="s">
        <v>171</v>
      </c>
      <c r="D204" s="259">
        <v>4036</v>
      </c>
    </row>
    <row r="205" spans="1:4" hidden="1">
      <c r="A205" s="259" t="s">
        <v>151</v>
      </c>
      <c r="B205" s="259" t="s">
        <v>172</v>
      </c>
      <c r="C205" s="259" t="s">
        <v>173</v>
      </c>
      <c r="D205" s="259">
        <v>7032</v>
      </c>
    </row>
    <row r="206" spans="1:4" hidden="1">
      <c r="A206" s="259" t="s">
        <v>147</v>
      </c>
      <c r="B206" s="259" t="s">
        <v>174</v>
      </c>
      <c r="C206" s="259" t="s">
        <v>173</v>
      </c>
      <c r="D206" s="259">
        <v>7031</v>
      </c>
    </row>
    <row r="207" spans="1:4" hidden="1">
      <c r="A207" s="259" t="s">
        <v>148</v>
      </c>
      <c r="B207" s="259" t="s">
        <v>175</v>
      </c>
      <c r="C207" s="259" t="s">
        <v>173</v>
      </c>
      <c r="D207" s="259">
        <v>7035</v>
      </c>
    </row>
    <row r="208" spans="1:4" hidden="1">
      <c r="A208" s="259" t="s">
        <v>152</v>
      </c>
      <c r="B208" s="259" t="s">
        <v>176</v>
      </c>
      <c r="C208" s="259" t="s">
        <v>173</v>
      </c>
      <c r="D208" s="259">
        <v>7034</v>
      </c>
    </row>
    <row r="209" spans="1:4" hidden="1">
      <c r="A209" s="259" t="s">
        <v>150</v>
      </c>
      <c r="B209" s="259" t="s">
        <v>177</v>
      </c>
      <c r="C209" s="259" t="s">
        <v>173</v>
      </c>
      <c r="D209" s="259">
        <v>7036</v>
      </c>
    </row>
    <row r="210" spans="1:4" hidden="1">
      <c r="A210" s="259" t="s">
        <v>149</v>
      </c>
      <c r="B210" s="259" t="s">
        <v>178</v>
      </c>
      <c r="C210" s="259" t="s">
        <v>173</v>
      </c>
      <c r="D210" s="259">
        <v>7030</v>
      </c>
    </row>
    <row r="211" spans="1:4" hidden="1">
      <c r="A211" s="259" t="s">
        <v>153</v>
      </c>
      <c r="B211" s="259" t="s">
        <v>179</v>
      </c>
      <c r="C211" s="259" t="s">
        <v>173</v>
      </c>
      <c r="D211" s="259">
        <v>7033</v>
      </c>
    </row>
    <row r="212" spans="1:4" hidden="1">
      <c r="A212" s="259" t="s">
        <v>206</v>
      </c>
      <c r="B212" s="259" t="s">
        <v>233</v>
      </c>
      <c r="C212" s="259" t="s">
        <v>173</v>
      </c>
      <c r="D212" s="259" t="s">
        <v>234</v>
      </c>
    </row>
    <row r="213" spans="1:4" hidden="1">
      <c r="A213" s="259" t="s">
        <v>225</v>
      </c>
      <c r="B213" s="259" t="s">
        <v>224</v>
      </c>
      <c r="C213" s="259" t="s">
        <v>220</v>
      </c>
      <c r="D213" s="259">
        <v>1104</v>
      </c>
    </row>
    <row r="214" spans="1:4" hidden="1">
      <c r="A214" s="259" t="s">
        <v>227</v>
      </c>
      <c r="B214" s="259" t="s">
        <v>226</v>
      </c>
      <c r="C214" s="259" t="s">
        <v>220</v>
      </c>
      <c r="D214" s="259">
        <v>1110</v>
      </c>
    </row>
    <row r="215" spans="1:4" hidden="1">
      <c r="A215" s="259" t="s">
        <v>229</v>
      </c>
      <c r="B215" s="259" t="s">
        <v>228</v>
      </c>
      <c r="C215" s="259" t="s">
        <v>220</v>
      </c>
      <c r="D215" s="259">
        <v>1106</v>
      </c>
    </row>
    <row r="216" spans="1:4" hidden="1">
      <c r="A216" s="259" t="s">
        <v>231</v>
      </c>
      <c r="B216" s="259" t="s">
        <v>230</v>
      </c>
      <c r="C216" s="259" t="s">
        <v>220</v>
      </c>
      <c r="D216" s="259">
        <v>1105</v>
      </c>
    </row>
    <row r="217" spans="1:4" hidden="1">
      <c r="A217" s="259" t="s">
        <v>232</v>
      </c>
      <c r="B217" s="259" t="s">
        <v>394</v>
      </c>
      <c r="C217" s="259" t="s">
        <v>220</v>
      </c>
      <c r="D217" s="259">
        <v>1108</v>
      </c>
    </row>
    <row r="218" spans="1:4" hidden="1">
      <c r="A218" s="259" t="s">
        <v>225</v>
      </c>
      <c r="B218" s="259" t="s">
        <v>235</v>
      </c>
      <c r="C218" s="259" t="s">
        <v>220</v>
      </c>
      <c r="D218" s="259">
        <v>1103</v>
      </c>
    </row>
    <row r="219" spans="1:4" hidden="1">
      <c r="A219" s="259" t="s">
        <v>236</v>
      </c>
      <c r="B219" s="259" t="s">
        <v>192</v>
      </c>
      <c r="C219" s="259" t="s">
        <v>220</v>
      </c>
      <c r="D219" s="259">
        <v>1107</v>
      </c>
    </row>
    <row r="220" spans="1:4" hidden="1">
      <c r="A220" s="259" t="s">
        <v>69</v>
      </c>
      <c r="B220" s="259"/>
      <c r="C220" s="259"/>
      <c r="D220" s="259"/>
    </row>
    <row r="221" spans="1:4" hidden="1">
      <c r="A221" s="259" t="s">
        <v>66</v>
      </c>
      <c r="B221" s="259"/>
      <c r="C221" s="259"/>
      <c r="D221" s="259"/>
    </row>
    <row r="222" spans="1:4" hidden="1">
      <c r="A222" s="259" t="s">
        <v>67</v>
      </c>
      <c r="B222" s="259"/>
      <c r="C222" s="259"/>
      <c r="D222" s="259"/>
    </row>
    <row r="223" spans="1:4" hidden="1">
      <c r="A223" s="259" t="s">
        <v>68</v>
      </c>
      <c r="B223" s="259"/>
      <c r="C223" s="259"/>
      <c r="D223" s="259"/>
    </row>
    <row r="224" spans="1:4">
      <c r="A224" s="245"/>
    </row>
    <row r="225" spans="1:1">
      <c r="A225" s="245"/>
    </row>
    <row r="226" spans="1:1">
      <c r="A226" s="245"/>
    </row>
    <row r="227" spans="1:1">
      <c r="A227" s="245"/>
    </row>
    <row r="228" spans="1:1">
      <c r="A228" s="245"/>
    </row>
    <row r="229" spans="1:1">
      <c r="A229" s="245"/>
    </row>
    <row r="230" spans="1:1">
      <c r="A230" s="245"/>
    </row>
    <row r="231" spans="1:1">
      <c r="A231" s="245"/>
    </row>
    <row r="232" spans="1:1">
      <c r="A232" s="245"/>
    </row>
    <row r="233" spans="1:1">
      <c r="A233" s="245"/>
    </row>
    <row r="234" spans="1:1">
      <c r="A234" s="245"/>
    </row>
    <row r="235" spans="1:1">
      <c r="A235" s="245"/>
    </row>
    <row r="236" spans="1:1">
      <c r="A236" s="245"/>
    </row>
    <row r="237" spans="1:1">
      <c r="A237" s="245"/>
    </row>
    <row r="238" spans="1:1">
      <c r="A238" s="245"/>
    </row>
    <row r="239" spans="1:1">
      <c r="A239" s="245"/>
    </row>
    <row r="240" spans="1:1">
      <c r="A240" s="245"/>
    </row>
    <row r="241" spans="1:1">
      <c r="A241" s="245"/>
    </row>
    <row r="242" spans="1:1">
      <c r="A242" s="245"/>
    </row>
    <row r="243" spans="1:1">
      <c r="A243" s="245"/>
    </row>
    <row r="244" spans="1:1">
      <c r="A244" s="245"/>
    </row>
    <row r="245" spans="1:1">
      <c r="A245" s="245"/>
    </row>
    <row r="246" spans="1:1">
      <c r="A246" s="245"/>
    </row>
    <row r="247" spans="1:1">
      <c r="A247" s="245"/>
    </row>
    <row r="248" spans="1:1">
      <c r="A248" s="245"/>
    </row>
    <row r="249" spans="1:1">
      <c r="A249" s="245"/>
    </row>
    <row r="250" spans="1:1">
      <c r="A250" s="245"/>
    </row>
    <row r="251" spans="1:1">
      <c r="A251" s="245"/>
    </row>
    <row r="252" spans="1:1">
      <c r="A252" s="245"/>
    </row>
    <row r="253" spans="1:1">
      <c r="A253" s="245"/>
    </row>
    <row r="254" spans="1:1">
      <c r="A254" s="245"/>
    </row>
    <row r="255" spans="1:1">
      <c r="A255" s="245"/>
    </row>
    <row r="256" spans="1:1">
      <c r="A256" s="245"/>
    </row>
    <row r="257" spans="1:1">
      <c r="A257" s="245"/>
    </row>
    <row r="258" spans="1:1">
      <c r="A258" s="245"/>
    </row>
    <row r="259" spans="1:1">
      <c r="A259" s="245"/>
    </row>
    <row r="260" spans="1:1">
      <c r="A260" s="245"/>
    </row>
    <row r="261" spans="1:1">
      <c r="A261" s="245"/>
    </row>
    <row r="262" spans="1:1">
      <c r="A262" s="245"/>
    </row>
    <row r="263" spans="1:1">
      <c r="A263" s="245"/>
    </row>
    <row r="264" spans="1:1">
      <c r="A264" s="245"/>
    </row>
    <row r="265" spans="1:1">
      <c r="A265" s="245"/>
    </row>
    <row r="266" spans="1:1">
      <c r="A266" s="245"/>
    </row>
    <row r="267" spans="1:1">
      <c r="A267" s="245"/>
    </row>
    <row r="268" spans="1:1">
      <c r="A268" s="245"/>
    </row>
    <row r="269" spans="1:1">
      <c r="A269" s="245"/>
    </row>
    <row r="270" spans="1:1">
      <c r="A270" s="245"/>
    </row>
    <row r="271" spans="1:1">
      <c r="A271" s="245"/>
    </row>
    <row r="272" spans="1:1">
      <c r="A272" s="245"/>
    </row>
    <row r="273" spans="1:1">
      <c r="A273" s="245"/>
    </row>
    <row r="274" spans="1:1">
      <c r="A274" s="245"/>
    </row>
    <row r="275" spans="1:1">
      <c r="A275" s="245"/>
    </row>
    <row r="276" spans="1:1">
      <c r="A276" s="245"/>
    </row>
    <row r="277" spans="1:1">
      <c r="A277" s="245"/>
    </row>
    <row r="278" spans="1:1">
      <c r="A278" s="245"/>
    </row>
    <row r="279" spans="1:1">
      <c r="A279" s="245"/>
    </row>
    <row r="280" spans="1:1">
      <c r="A280" s="245"/>
    </row>
    <row r="281" spans="1:1">
      <c r="A281" s="245"/>
    </row>
    <row r="282" spans="1:1">
      <c r="A282" s="245"/>
    </row>
    <row r="283" spans="1:1">
      <c r="A283" s="245"/>
    </row>
    <row r="284" spans="1:1">
      <c r="A284" s="245"/>
    </row>
    <row r="285" spans="1:1">
      <c r="A285" s="245"/>
    </row>
    <row r="286" spans="1:1">
      <c r="A286" s="245"/>
    </row>
    <row r="287" spans="1:1">
      <c r="A287" s="245"/>
    </row>
    <row r="288" spans="1:1">
      <c r="A288" s="245"/>
    </row>
    <row r="289" spans="1:1">
      <c r="A289" s="245"/>
    </row>
    <row r="290" spans="1:1">
      <c r="A290" s="245"/>
    </row>
    <row r="291" spans="1:1">
      <c r="A291" s="245"/>
    </row>
    <row r="292" spans="1:1">
      <c r="A292" s="245"/>
    </row>
    <row r="293" spans="1:1">
      <c r="A293" s="245"/>
    </row>
    <row r="294" spans="1:1">
      <c r="A294" s="245"/>
    </row>
    <row r="295" spans="1:1">
      <c r="A295" s="245"/>
    </row>
    <row r="296" spans="1:1">
      <c r="A296" s="245"/>
    </row>
    <row r="297" spans="1:1">
      <c r="A297" s="245"/>
    </row>
    <row r="298" spans="1:1">
      <c r="A298" s="245"/>
    </row>
    <row r="299" spans="1:1">
      <c r="A299" s="245"/>
    </row>
    <row r="300" spans="1:1">
      <c r="A300" s="245"/>
    </row>
    <row r="301" spans="1:1">
      <c r="A301" s="245"/>
    </row>
    <row r="302" spans="1:1">
      <c r="A302" s="245"/>
    </row>
    <row r="303" spans="1:1">
      <c r="A303" s="245"/>
    </row>
    <row r="304" spans="1:1">
      <c r="A304" s="245"/>
    </row>
    <row r="305" spans="1:1">
      <c r="A305" s="245"/>
    </row>
    <row r="306" spans="1:1">
      <c r="A306" s="245"/>
    </row>
    <row r="307" spans="1:1">
      <c r="A307" s="245"/>
    </row>
    <row r="308" spans="1:1">
      <c r="A308" s="245"/>
    </row>
    <row r="309" spans="1:1">
      <c r="A309" s="245"/>
    </row>
    <row r="310" spans="1:1">
      <c r="A310" s="245"/>
    </row>
    <row r="311" spans="1:1">
      <c r="A311" s="245"/>
    </row>
    <row r="312" spans="1:1">
      <c r="A312" s="245"/>
    </row>
    <row r="313" spans="1:1">
      <c r="A313" s="245"/>
    </row>
    <row r="314" spans="1:1">
      <c r="A314" s="245"/>
    </row>
    <row r="315" spans="1:1">
      <c r="A315" s="245"/>
    </row>
    <row r="316" spans="1:1">
      <c r="A316" s="245"/>
    </row>
    <row r="317" spans="1:1">
      <c r="A317" s="245"/>
    </row>
    <row r="318" spans="1:1">
      <c r="A318" s="245"/>
    </row>
    <row r="319" spans="1:1">
      <c r="A319" s="245"/>
    </row>
    <row r="320" spans="1:1">
      <c r="A320" s="245"/>
    </row>
    <row r="321" spans="1:1">
      <c r="A321" s="245"/>
    </row>
    <row r="322" spans="1:1">
      <c r="A322" s="245"/>
    </row>
    <row r="323" spans="1:1">
      <c r="A323" s="245"/>
    </row>
    <row r="324" spans="1:1">
      <c r="A324" s="245"/>
    </row>
    <row r="325" spans="1:1">
      <c r="A325" s="245"/>
    </row>
    <row r="326" spans="1:1">
      <c r="A326" s="245"/>
    </row>
    <row r="327" spans="1:1">
      <c r="A327" s="245"/>
    </row>
    <row r="328" spans="1:1">
      <c r="A328" s="245"/>
    </row>
    <row r="329" spans="1:1">
      <c r="A329" s="245"/>
    </row>
    <row r="330" spans="1:1">
      <c r="A330" s="245"/>
    </row>
    <row r="331" spans="1:1">
      <c r="A331" s="245"/>
    </row>
    <row r="332" spans="1:1">
      <c r="A332" s="245"/>
    </row>
    <row r="333" spans="1:1">
      <c r="A333" s="245"/>
    </row>
    <row r="334" spans="1:1">
      <c r="A334" s="245"/>
    </row>
    <row r="335" spans="1:1">
      <c r="A335" s="245"/>
    </row>
    <row r="336" spans="1:1">
      <c r="A336" s="245"/>
    </row>
    <row r="337" spans="1:1">
      <c r="A337" s="245"/>
    </row>
    <row r="338" spans="1:1">
      <c r="A338" s="245"/>
    </row>
    <row r="339" spans="1:1">
      <c r="A339" s="245"/>
    </row>
    <row r="340" spans="1:1">
      <c r="A340" s="245"/>
    </row>
    <row r="341" spans="1:1">
      <c r="A341" s="245"/>
    </row>
    <row r="342" spans="1:1">
      <c r="A342" s="245"/>
    </row>
    <row r="343" spans="1:1">
      <c r="A343" s="245"/>
    </row>
    <row r="344" spans="1:1">
      <c r="A344" s="245"/>
    </row>
    <row r="345" spans="1:1">
      <c r="A345" s="245"/>
    </row>
    <row r="346" spans="1:1">
      <c r="A346" s="245"/>
    </row>
    <row r="347" spans="1:1">
      <c r="A347" s="245"/>
    </row>
    <row r="348" spans="1:1">
      <c r="A348" s="245"/>
    </row>
    <row r="349" spans="1:1">
      <c r="A349" s="245"/>
    </row>
  </sheetData>
  <sheetProtection password="8719" sheet="1" objects="1" scenarios="1"/>
  <mergeCells count="2">
    <mergeCell ref="BL1:BO1"/>
    <mergeCell ref="BP1:CA1"/>
  </mergeCells>
  <phoneticPr fontId="8"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H198"/>
  <sheetViews>
    <sheetView workbookViewId="0">
      <pane xSplit="4" ySplit="4" topLeftCell="E44" activePane="bottomRight" state="frozen"/>
      <selection pane="topRight" activeCell="E1" sqref="E1"/>
      <selection pane="bottomLeft" activeCell="A5" sqref="A5"/>
      <selection pane="bottomRight" activeCell="C54" sqref="C54"/>
    </sheetView>
  </sheetViews>
  <sheetFormatPr defaultRowHeight="12.75"/>
  <cols>
    <col min="1" max="1" width="9.140625" style="446"/>
    <col min="2" max="2" width="9.140625" style="461"/>
    <col min="3" max="3" width="44.85546875" bestFit="1" customWidth="1"/>
    <col min="4" max="4" width="12.7109375" style="463" bestFit="1" customWidth="1"/>
    <col min="5" max="5" width="9.140625" style="441"/>
    <col min="6" max="6" width="7.5703125" style="441" bestFit="1" customWidth="1"/>
    <col min="7" max="7" width="9.140625" style="441"/>
    <col min="8" max="8" width="25.7109375" style="443" bestFit="1" customWidth="1"/>
    <col min="9" max="11" width="9.140625" style="444"/>
    <col min="12" max="12" width="14.42578125" style="444" customWidth="1"/>
    <col min="13" max="15" width="9.140625" style="444"/>
    <col min="16" max="16" width="14.85546875" style="444" customWidth="1"/>
    <col min="17" max="17" width="10.28515625" style="444" customWidth="1"/>
    <col min="18" max="18" width="10.140625" style="444" customWidth="1"/>
    <col min="19" max="19" width="10.28515625" style="444" customWidth="1"/>
    <col min="20" max="20" width="14.140625" style="444" customWidth="1"/>
    <col min="21" max="23" width="10.42578125" style="444" customWidth="1"/>
    <col min="24" max="24" width="12.42578125" style="444" customWidth="1"/>
    <col min="25" max="25" width="12.85546875" style="444" customWidth="1"/>
    <col min="26" max="26" width="11.7109375" style="444" customWidth="1"/>
    <col min="27" max="27" width="11.5703125" style="444" customWidth="1"/>
    <col min="28" max="28" width="33.85546875" style="444" bestFit="1" customWidth="1"/>
    <col min="29" max="29" width="9.140625" style="441"/>
    <col min="30" max="30" width="2" style="444" customWidth="1"/>
    <col min="31" max="31" width="14.42578125" style="445" customWidth="1"/>
    <col min="32" max="32" width="12.42578125" style="445" customWidth="1"/>
    <col min="33" max="33" width="9.140625" style="445"/>
    <col min="34" max="34" width="9.140625" style="443"/>
  </cols>
  <sheetData>
    <row r="1" spans="1:34">
      <c r="A1" s="369" t="s">
        <v>770</v>
      </c>
      <c r="B1" s="369"/>
      <c r="D1" s="476" t="s">
        <v>893</v>
      </c>
      <c r="E1" s="440"/>
      <c r="G1" s="442"/>
    </row>
    <row r="2" spans="1:34">
      <c r="B2" s="447" t="s">
        <v>771</v>
      </c>
      <c r="C2" s="448"/>
      <c r="D2" s="477" t="s">
        <v>894</v>
      </c>
      <c r="E2" s="449"/>
      <c r="F2" s="449"/>
      <c r="G2" s="449"/>
      <c r="H2" s="440"/>
    </row>
    <row r="3" spans="1:34">
      <c r="B3" s="450" t="s">
        <v>772</v>
      </c>
      <c r="C3" s="451"/>
      <c r="D3" s="452" t="s">
        <v>773</v>
      </c>
      <c r="E3" s="440"/>
      <c r="F3" s="449"/>
      <c r="G3" s="449"/>
    </row>
    <row r="4" spans="1:34" s="318" customFormat="1" ht="76.5">
      <c r="A4" s="370" t="s">
        <v>242</v>
      </c>
      <c r="B4" s="453" t="s">
        <v>95</v>
      </c>
      <c r="C4" s="318" t="s">
        <v>483</v>
      </c>
      <c r="D4" s="318" t="s">
        <v>168</v>
      </c>
      <c r="E4" s="454" t="s">
        <v>790</v>
      </c>
      <c r="F4" s="454" t="s">
        <v>813</v>
      </c>
      <c r="G4" s="454" t="s">
        <v>895</v>
      </c>
      <c r="H4" s="455" t="s">
        <v>774</v>
      </c>
      <c r="I4" s="454" t="s">
        <v>791</v>
      </c>
      <c r="J4" s="454" t="s">
        <v>814</v>
      </c>
      <c r="K4" s="454" t="s">
        <v>896</v>
      </c>
      <c r="L4" s="455" t="s">
        <v>774</v>
      </c>
      <c r="M4" s="454" t="s">
        <v>792</v>
      </c>
      <c r="N4" s="454" t="s">
        <v>815</v>
      </c>
      <c r="O4" s="454" t="s">
        <v>897</v>
      </c>
      <c r="P4" s="455" t="s">
        <v>774</v>
      </c>
      <c r="Q4" s="454" t="s">
        <v>793</v>
      </c>
      <c r="R4" s="454" t="s">
        <v>816</v>
      </c>
      <c r="S4" s="454" t="s">
        <v>898</v>
      </c>
      <c r="T4" s="455" t="s">
        <v>774</v>
      </c>
      <c r="U4" s="454" t="s">
        <v>794</v>
      </c>
      <c r="V4" s="454" t="s">
        <v>817</v>
      </c>
      <c r="W4" s="454" t="s">
        <v>899</v>
      </c>
      <c r="X4" s="455" t="s">
        <v>774</v>
      </c>
      <c r="Y4" s="454" t="s">
        <v>795</v>
      </c>
      <c r="Z4" s="454" t="s">
        <v>818</v>
      </c>
      <c r="AA4" s="454" t="s">
        <v>900</v>
      </c>
      <c r="AB4" s="455" t="s">
        <v>774</v>
      </c>
      <c r="AC4" s="319" t="s">
        <v>775</v>
      </c>
      <c r="AD4" s="371"/>
      <c r="AE4" s="478" t="s">
        <v>901</v>
      </c>
      <c r="AF4" s="479" t="s">
        <v>902</v>
      </c>
      <c r="AG4" s="479" t="s">
        <v>776</v>
      </c>
      <c r="AH4" s="480"/>
    </row>
    <row r="5" spans="1:34">
      <c r="A5" s="456">
        <v>1008</v>
      </c>
      <c r="B5" s="457" t="s">
        <v>516</v>
      </c>
      <c r="C5" s="458" t="s">
        <v>703</v>
      </c>
      <c r="D5" s="459" t="s">
        <v>169</v>
      </c>
      <c r="E5" s="499"/>
      <c r="F5" s="499"/>
      <c r="G5" s="499"/>
      <c r="H5" s="500"/>
      <c r="I5" s="499"/>
      <c r="J5" s="499"/>
      <c r="K5" s="499"/>
      <c r="L5" s="500"/>
      <c r="M5" s="499"/>
      <c r="N5" s="499"/>
      <c r="O5" s="499"/>
      <c r="P5" s="500"/>
      <c r="Q5" s="499"/>
      <c r="R5" s="499"/>
      <c r="S5" s="499"/>
      <c r="T5" s="500"/>
      <c r="U5" s="499"/>
      <c r="V5" s="499"/>
      <c r="W5" s="499"/>
      <c r="X5" s="500"/>
      <c r="Y5" s="499"/>
      <c r="Z5" s="499"/>
      <c r="AA5" s="499"/>
      <c r="AB5" s="500"/>
      <c r="AC5" s="320">
        <v>0</v>
      </c>
      <c r="AE5" s="445" t="s">
        <v>164</v>
      </c>
      <c r="AF5" s="460"/>
      <c r="AG5" s="445" t="s">
        <v>809</v>
      </c>
    </row>
    <row r="6" spans="1:34">
      <c r="A6" s="456">
        <v>2173</v>
      </c>
      <c r="B6" s="457" t="s">
        <v>517</v>
      </c>
      <c r="C6" s="458" t="s">
        <v>704</v>
      </c>
      <c r="D6" s="459" t="s">
        <v>170</v>
      </c>
      <c r="E6" s="499"/>
      <c r="F6" s="499"/>
      <c r="G6" s="499"/>
      <c r="H6" s="500"/>
      <c r="I6" s="499"/>
      <c r="J6" s="499"/>
      <c r="K6" s="499"/>
      <c r="L6" s="500"/>
      <c r="M6" s="499"/>
      <c r="N6" s="499"/>
      <c r="O6" s="499"/>
      <c r="P6" s="500"/>
      <c r="Q6" s="499"/>
      <c r="R6" s="499"/>
      <c r="S6" s="499"/>
      <c r="T6" s="500"/>
      <c r="U6" s="499"/>
      <c r="V6" s="499"/>
      <c r="W6" s="499"/>
      <c r="X6" s="500"/>
      <c r="Y6" s="499"/>
      <c r="Z6" s="499"/>
      <c r="AA6" s="499"/>
      <c r="AB6" s="500"/>
      <c r="AC6" s="320">
        <v>0</v>
      </c>
      <c r="AE6" s="445" t="s">
        <v>164</v>
      </c>
      <c r="AF6" s="460"/>
      <c r="AG6" s="445" t="s">
        <v>809</v>
      </c>
    </row>
    <row r="7" spans="1:34">
      <c r="A7" s="456">
        <v>2146</v>
      </c>
      <c r="B7" s="457" t="s">
        <v>518</v>
      </c>
      <c r="C7" s="488" t="s">
        <v>890</v>
      </c>
      <c r="D7" s="459" t="s">
        <v>170</v>
      </c>
      <c r="E7" s="499"/>
      <c r="F7" s="499"/>
      <c r="G7" s="499"/>
      <c r="H7" s="500"/>
      <c r="I7" s="499"/>
      <c r="J7" s="499"/>
      <c r="K7" s="499"/>
      <c r="L7" s="500"/>
      <c r="M7" s="499"/>
      <c r="N7" s="499"/>
      <c r="O7" s="499"/>
      <c r="P7" s="500"/>
      <c r="Q7" s="499"/>
      <c r="R7" s="499"/>
      <c r="S7" s="499"/>
      <c r="T7" s="500"/>
      <c r="U7" s="499"/>
      <c r="V7" s="499"/>
      <c r="W7" s="499"/>
      <c r="X7" s="500"/>
      <c r="Y7" s="499"/>
      <c r="Z7" s="499"/>
      <c r="AA7" s="499"/>
      <c r="AB7" s="500"/>
      <c r="AC7" s="320">
        <v>0</v>
      </c>
      <c r="AE7" s="445" t="s">
        <v>164</v>
      </c>
      <c r="AF7" s="460"/>
      <c r="AG7" s="445" t="s">
        <v>809</v>
      </c>
    </row>
    <row r="8" spans="1:34">
      <c r="A8" s="456">
        <v>3000</v>
      </c>
      <c r="B8" s="457" t="s">
        <v>519</v>
      </c>
      <c r="C8" s="458" t="s">
        <v>706</v>
      </c>
      <c r="D8" s="459" t="s">
        <v>170</v>
      </c>
      <c r="E8" s="499"/>
      <c r="F8" s="499"/>
      <c r="G8" s="499"/>
      <c r="H8" s="500"/>
      <c r="I8" s="499"/>
      <c r="J8" s="499"/>
      <c r="K8" s="499"/>
      <c r="L8" s="500"/>
      <c r="M8" s="499"/>
      <c r="N8" s="499"/>
      <c r="O8" s="499"/>
      <c r="P8" s="500"/>
      <c r="Q8" s="499"/>
      <c r="R8" s="499"/>
      <c r="S8" s="499"/>
      <c r="T8" s="500"/>
      <c r="U8" s="499"/>
      <c r="V8" s="499"/>
      <c r="W8" s="499"/>
      <c r="X8" s="500"/>
      <c r="Y8" s="499"/>
      <c r="Z8" s="499"/>
      <c r="AA8" s="499"/>
      <c r="AB8" s="500"/>
      <c r="AC8" s="320">
        <v>0</v>
      </c>
      <c r="AE8" s="445" t="s">
        <v>163</v>
      </c>
      <c r="AF8" s="460"/>
      <c r="AG8" s="445" t="s">
        <v>809</v>
      </c>
    </row>
    <row r="9" spans="1:34">
      <c r="A9" s="456">
        <v>3026</v>
      </c>
      <c r="B9" s="501" t="s">
        <v>520</v>
      </c>
      <c r="C9" s="451" t="s">
        <v>707</v>
      </c>
      <c r="D9" s="459" t="s">
        <v>170</v>
      </c>
      <c r="E9" s="502">
        <v>30000</v>
      </c>
      <c r="F9" s="499"/>
      <c r="G9" s="499"/>
      <c r="H9" s="503" t="s">
        <v>903</v>
      </c>
      <c r="I9" s="499"/>
      <c r="J9" s="499"/>
      <c r="K9" s="499"/>
      <c r="L9" s="500"/>
      <c r="M9" s="499"/>
      <c r="N9" s="499"/>
      <c r="O9" s="499"/>
      <c r="P9" s="500"/>
      <c r="Q9" s="499"/>
      <c r="R9" s="499"/>
      <c r="S9" s="499"/>
      <c r="T9" s="500"/>
      <c r="U9" s="502">
        <v>10000</v>
      </c>
      <c r="V9" s="499"/>
      <c r="W9" s="499"/>
      <c r="X9" s="503" t="s">
        <v>904</v>
      </c>
      <c r="Y9" s="499"/>
      <c r="Z9" s="499"/>
      <c r="AA9" s="499"/>
      <c r="AB9" s="500"/>
      <c r="AC9" s="320">
        <v>40000</v>
      </c>
      <c r="AE9" s="445" t="s">
        <v>163</v>
      </c>
      <c r="AF9" s="460" t="s">
        <v>163</v>
      </c>
      <c r="AG9" s="445" t="s">
        <v>809</v>
      </c>
    </row>
    <row r="10" spans="1:34">
      <c r="A10" s="456">
        <v>2150</v>
      </c>
      <c r="B10" s="457" t="s">
        <v>522</v>
      </c>
      <c r="C10" s="458" t="s">
        <v>709</v>
      </c>
      <c r="D10" s="459" t="s">
        <v>170</v>
      </c>
      <c r="E10" s="499"/>
      <c r="F10" s="499"/>
      <c r="G10" s="499"/>
      <c r="H10" s="500"/>
      <c r="I10" s="499"/>
      <c r="J10" s="499"/>
      <c r="K10" s="499"/>
      <c r="L10" s="500"/>
      <c r="M10" s="499"/>
      <c r="N10" s="499"/>
      <c r="O10" s="499"/>
      <c r="P10" s="500"/>
      <c r="Q10" s="499"/>
      <c r="R10" s="499"/>
      <c r="S10" s="499"/>
      <c r="T10" s="500"/>
      <c r="U10" s="499"/>
      <c r="V10" s="499"/>
      <c r="W10" s="499"/>
      <c r="X10" s="500"/>
      <c r="Y10" s="499"/>
      <c r="Z10" s="499"/>
      <c r="AA10" s="499"/>
      <c r="AB10" s="500"/>
      <c r="AC10" s="320">
        <v>0</v>
      </c>
      <c r="AE10" s="445" t="s">
        <v>164</v>
      </c>
      <c r="AF10" s="460"/>
      <c r="AG10" s="445" t="s">
        <v>809</v>
      </c>
    </row>
    <row r="11" spans="1:34">
      <c r="A11" s="456">
        <v>3360</v>
      </c>
      <c r="B11" s="501" t="s">
        <v>524</v>
      </c>
      <c r="C11" s="504" t="s">
        <v>711</v>
      </c>
      <c r="D11" s="459" t="s">
        <v>170</v>
      </c>
      <c r="E11" s="505">
        <v>21960</v>
      </c>
      <c r="F11" s="499"/>
      <c r="G11" s="499"/>
      <c r="H11" s="500" t="s">
        <v>905</v>
      </c>
      <c r="I11" s="499"/>
      <c r="J11" s="499"/>
      <c r="K11" s="499"/>
      <c r="L11" s="500"/>
      <c r="M11" s="499"/>
      <c r="N11" s="499"/>
      <c r="O11" s="499"/>
      <c r="P11" s="500"/>
      <c r="Q11" s="499"/>
      <c r="R11" s="499"/>
      <c r="S11" s="499"/>
      <c r="T11" s="500"/>
      <c r="U11" s="499"/>
      <c r="V11" s="499"/>
      <c r="W11" s="499"/>
      <c r="X11" s="500"/>
      <c r="Y11" s="499"/>
      <c r="Z11" s="499"/>
      <c r="AA11" s="499"/>
      <c r="AB11" s="500"/>
      <c r="AC11" s="320">
        <v>21960</v>
      </c>
      <c r="AE11" s="445" t="s">
        <v>164</v>
      </c>
      <c r="AF11" s="460"/>
      <c r="AG11" s="445" t="s">
        <v>809</v>
      </c>
    </row>
    <row r="12" spans="1:34">
      <c r="A12" s="456">
        <v>2102</v>
      </c>
      <c r="B12" s="457" t="s">
        <v>525</v>
      </c>
      <c r="C12" s="458" t="s">
        <v>712</v>
      </c>
      <c r="D12" s="459" t="s">
        <v>170</v>
      </c>
      <c r="E12" s="499"/>
      <c r="F12" s="499"/>
      <c r="G12" s="499"/>
      <c r="H12" s="500"/>
      <c r="I12" s="499"/>
      <c r="J12" s="499"/>
      <c r="K12" s="499"/>
      <c r="L12" s="500"/>
      <c r="M12" s="499"/>
      <c r="N12" s="499"/>
      <c r="O12" s="499"/>
      <c r="P12" s="500"/>
      <c r="Q12" s="499"/>
      <c r="R12" s="499"/>
      <c r="S12" s="499"/>
      <c r="T12" s="500"/>
      <c r="U12" s="499"/>
      <c r="V12" s="499"/>
      <c r="W12" s="499"/>
      <c r="X12" s="500"/>
      <c r="Y12" s="499"/>
      <c r="Z12" s="499"/>
      <c r="AA12" s="499"/>
      <c r="AB12" s="500"/>
      <c r="AC12" s="320">
        <v>0</v>
      </c>
      <c r="AE12" s="445" t="s">
        <v>163</v>
      </c>
      <c r="AF12" s="460"/>
      <c r="AG12" s="445" t="s">
        <v>809</v>
      </c>
    </row>
    <row r="13" spans="1:34">
      <c r="A13" s="456">
        <v>7032</v>
      </c>
      <c r="B13" s="501" t="s">
        <v>151</v>
      </c>
      <c r="C13" s="451" t="s">
        <v>172</v>
      </c>
      <c r="D13" s="459" t="s">
        <v>173</v>
      </c>
      <c r="E13" s="499"/>
      <c r="F13" s="499"/>
      <c r="G13" s="499"/>
      <c r="H13" s="500"/>
      <c r="I13" s="499"/>
      <c r="J13" s="499"/>
      <c r="K13" s="499"/>
      <c r="L13" s="500"/>
      <c r="M13" s="502">
        <v>30000</v>
      </c>
      <c r="N13" s="499"/>
      <c r="O13" s="499"/>
      <c r="P13" s="500" t="s">
        <v>906</v>
      </c>
      <c r="Q13" s="499"/>
      <c r="R13" s="499"/>
      <c r="S13" s="499"/>
      <c r="T13" s="500"/>
      <c r="U13" s="499"/>
      <c r="V13" s="499"/>
      <c r="W13" s="499"/>
      <c r="X13" s="500"/>
      <c r="Y13" s="499"/>
      <c r="Z13" s="499"/>
      <c r="AA13" s="499"/>
      <c r="AB13" s="500"/>
      <c r="AC13" s="320">
        <v>30000</v>
      </c>
      <c r="AE13" s="445" t="s">
        <v>163</v>
      </c>
      <c r="AF13" s="460" t="s">
        <v>163</v>
      </c>
      <c r="AG13" s="445" t="s">
        <v>809</v>
      </c>
    </row>
    <row r="14" spans="1:34">
      <c r="A14" s="456">
        <v>2166</v>
      </c>
      <c r="B14" s="457" t="s">
        <v>529</v>
      </c>
      <c r="C14" s="458" t="s">
        <v>716</v>
      </c>
      <c r="D14" s="459" t="s">
        <v>170</v>
      </c>
      <c r="E14" s="499"/>
      <c r="F14" s="499"/>
      <c r="G14" s="499"/>
      <c r="H14" s="500"/>
      <c r="I14" s="499"/>
      <c r="J14" s="499"/>
      <c r="K14" s="499"/>
      <c r="L14" s="500"/>
      <c r="M14" s="499"/>
      <c r="N14" s="499"/>
      <c r="O14" s="499"/>
      <c r="P14" s="500"/>
      <c r="Q14" s="499"/>
      <c r="R14" s="499"/>
      <c r="S14" s="499"/>
      <c r="T14" s="500"/>
      <c r="U14" s="499"/>
      <c r="V14" s="499"/>
      <c r="W14" s="499"/>
      <c r="X14" s="500"/>
      <c r="Y14" s="499"/>
      <c r="Z14" s="499"/>
      <c r="AA14" s="499"/>
      <c r="AB14" s="500"/>
      <c r="AC14" s="320">
        <v>0</v>
      </c>
      <c r="AE14" s="445" t="s">
        <v>164</v>
      </c>
      <c r="AF14" s="460"/>
      <c r="AG14" s="445" t="s">
        <v>809</v>
      </c>
      <c r="AH14" s="446"/>
    </row>
    <row r="15" spans="1:34">
      <c r="A15" s="456">
        <v>5400</v>
      </c>
      <c r="B15" s="457" t="s">
        <v>530</v>
      </c>
      <c r="C15" s="488" t="s">
        <v>819</v>
      </c>
      <c r="D15" s="459" t="s">
        <v>171</v>
      </c>
      <c r="E15" s="499"/>
      <c r="F15" s="499"/>
      <c r="G15" s="499"/>
      <c r="H15" s="500"/>
      <c r="I15" s="499"/>
      <c r="J15" s="499"/>
      <c r="K15" s="499"/>
      <c r="L15" s="500"/>
      <c r="M15" s="499"/>
      <c r="N15" s="499"/>
      <c r="O15" s="499"/>
      <c r="P15" s="500"/>
      <c r="Q15" s="499"/>
      <c r="R15" s="499"/>
      <c r="S15" s="499"/>
      <c r="T15" s="500"/>
      <c r="U15" s="499"/>
      <c r="V15" s="499"/>
      <c r="W15" s="499"/>
      <c r="X15" s="500"/>
      <c r="Y15" s="499"/>
      <c r="Z15" s="499"/>
      <c r="AA15" s="499"/>
      <c r="AB15" s="500"/>
      <c r="AC15" s="320">
        <v>0</v>
      </c>
      <c r="AE15" s="445" t="s">
        <v>164</v>
      </c>
      <c r="AF15" s="460"/>
      <c r="AG15" s="445" t="s">
        <v>809</v>
      </c>
      <c r="AH15" s="446"/>
    </row>
    <row r="16" spans="1:34">
      <c r="A16" s="456">
        <v>2062</v>
      </c>
      <c r="B16" s="457" t="s">
        <v>531</v>
      </c>
      <c r="C16" s="458" t="s">
        <v>718</v>
      </c>
      <c r="D16" s="459" t="s">
        <v>170</v>
      </c>
      <c r="E16" s="499"/>
      <c r="F16" s="499"/>
      <c r="G16" s="499"/>
      <c r="H16" s="500"/>
      <c r="I16" s="499"/>
      <c r="J16" s="499"/>
      <c r="K16" s="499"/>
      <c r="L16" s="500"/>
      <c r="M16" s="499"/>
      <c r="N16" s="499"/>
      <c r="O16" s="499"/>
      <c r="P16" s="500"/>
      <c r="Q16" s="499"/>
      <c r="R16" s="499"/>
      <c r="S16" s="499"/>
      <c r="T16" s="500"/>
      <c r="U16" s="499"/>
      <c r="V16" s="499"/>
      <c r="W16" s="499"/>
      <c r="X16" s="500"/>
      <c r="Y16" s="499"/>
      <c r="Z16" s="499"/>
      <c r="AA16" s="499"/>
      <c r="AB16" s="500"/>
      <c r="AC16" s="320">
        <v>0</v>
      </c>
      <c r="AE16" s="445" t="s">
        <v>163</v>
      </c>
      <c r="AF16" s="460"/>
      <c r="AG16" s="445" t="s">
        <v>809</v>
      </c>
      <c r="AH16" s="446"/>
    </row>
    <row r="17" spans="1:34">
      <c r="A17" s="456">
        <v>2075</v>
      </c>
      <c r="B17" s="457" t="s">
        <v>532</v>
      </c>
      <c r="C17" s="458" t="s">
        <v>719</v>
      </c>
      <c r="D17" s="459" t="s">
        <v>170</v>
      </c>
      <c r="E17" s="499"/>
      <c r="F17" s="499"/>
      <c r="G17" s="499"/>
      <c r="H17" s="500"/>
      <c r="I17" s="499"/>
      <c r="J17" s="499"/>
      <c r="K17" s="499"/>
      <c r="L17" s="500"/>
      <c r="M17" s="499"/>
      <c r="N17" s="499"/>
      <c r="O17" s="499"/>
      <c r="P17" s="500"/>
      <c r="Q17" s="499"/>
      <c r="R17" s="499"/>
      <c r="S17" s="499"/>
      <c r="T17" s="500"/>
      <c r="U17" s="499"/>
      <c r="V17" s="499"/>
      <c r="W17" s="499"/>
      <c r="X17" s="500"/>
      <c r="Y17" s="499"/>
      <c r="Z17" s="499"/>
      <c r="AA17" s="499"/>
      <c r="AB17" s="500"/>
      <c r="AC17" s="320">
        <v>0</v>
      </c>
      <c r="AE17" s="445" t="s">
        <v>163</v>
      </c>
      <c r="AF17" s="460"/>
      <c r="AG17" s="445" t="s">
        <v>809</v>
      </c>
      <c r="AH17" s="446"/>
    </row>
    <row r="18" spans="1:34">
      <c r="A18" s="456">
        <v>2107</v>
      </c>
      <c r="B18" s="457" t="s">
        <v>533</v>
      </c>
      <c r="C18" s="458" t="s">
        <v>720</v>
      </c>
      <c r="D18" s="459" t="s">
        <v>170</v>
      </c>
      <c r="E18" s="499"/>
      <c r="F18" s="499"/>
      <c r="G18" s="499"/>
      <c r="H18" s="500"/>
      <c r="I18" s="499"/>
      <c r="J18" s="499"/>
      <c r="K18" s="499"/>
      <c r="L18" s="500"/>
      <c r="M18" s="499"/>
      <c r="N18" s="499"/>
      <c r="O18" s="499"/>
      <c r="P18" s="500"/>
      <c r="Q18" s="499"/>
      <c r="R18" s="499"/>
      <c r="S18" s="499"/>
      <c r="T18" s="500"/>
      <c r="U18" s="499"/>
      <c r="V18" s="499"/>
      <c r="W18" s="499"/>
      <c r="X18" s="500"/>
      <c r="Y18" s="499"/>
      <c r="Z18" s="499"/>
      <c r="AA18" s="499"/>
      <c r="AB18" s="500"/>
      <c r="AC18" s="320">
        <v>0</v>
      </c>
      <c r="AE18" s="445" t="s">
        <v>164</v>
      </c>
      <c r="AF18" s="460"/>
      <c r="AG18" s="445" t="s">
        <v>809</v>
      </c>
      <c r="AH18" s="446"/>
    </row>
    <row r="19" spans="1:34">
      <c r="A19" s="456">
        <v>3031</v>
      </c>
      <c r="B19" s="501" t="s">
        <v>535</v>
      </c>
      <c r="C19" s="506" t="s">
        <v>722</v>
      </c>
      <c r="D19" s="459" t="s">
        <v>170</v>
      </c>
      <c r="E19" s="507">
        <v>19000</v>
      </c>
      <c r="F19" s="499"/>
      <c r="G19" s="499"/>
      <c r="H19" s="500" t="s">
        <v>907</v>
      </c>
      <c r="I19" s="499"/>
      <c r="J19" s="499"/>
      <c r="K19" s="499"/>
      <c r="L19" s="500"/>
      <c r="M19" s="499"/>
      <c r="N19" s="499"/>
      <c r="O19" s="499"/>
      <c r="P19" s="500"/>
      <c r="Q19" s="499"/>
      <c r="R19" s="499"/>
      <c r="S19" s="499"/>
      <c r="T19" s="500"/>
      <c r="U19" s="499"/>
      <c r="V19" s="499"/>
      <c r="W19" s="499"/>
      <c r="X19" s="500"/>
      <c r="Y19" s="499"/>
      <c r="Z19" s="499"/>
      <c r="AA19" s="499"/>
      <c r="AB19" s="500"/>
      <c r="AC19" s="320">
        <v>19000</v>
      </c>
      <c r="AE19" s="445" t="s">
        <v>164</v>
      </c>
      <c r="AF19" s="460"/>
      <c r="AG19" s="445" t="s">
        <v>809</v>
      </c>
      <c r="AH19" s="446"/>
    </row>
    <row r="20" spans="1:34">
      <c r="A20" s="456">
        <v>2203</v>
      </c>
      <c r="B20" s="457" t="s">
        <v>536</v>
      </c>
      <c r="C20" s="458" t="s">
        <v>723</v>
      </c>
      <c r="D20" s="459" t="s">
        <v>170</v>
      </c>
      <c r="E20" s="499"/>
      <c r="F20" s="499"/>
      <c r="G20" s="499"/>
      <c r="H20" s="500"/>
      <c r="I20" s="499"/>
      <c r="J20" s="499"/>
      <c r="K20" s="499"/>
      <c r="L20" s="500"/>
      <c r="M20" s="499"/>
      <c r="N20" s="499"/>
      <c r="O20" s="499"/>
      <c r="P20" s="500"/>
      <c r="Q20" s="499"/>
      <c r="R20" s="499"/>
      <c r="S20" s="499"/>
      <c r="T20" s="500"/>
      <c r="U20" s="499"/>
      <c r="V20" s="499"/>
      <c r="W20" s="499"/>
      <c r="X20" s="500"/>
      <c r="Y20" s="499"/>
      <c r="Z20" s="499"/>
      <c r="AA20" s="499"/>
      <c r="AB20" s="500"/>
      <c r="AC20" s="320">
        <v>0</v>
      </c>
      <c r="AE20" s="445" t="s">
        <v>163</v>
      </c>
      <c r="AF20" s="460"/>
      <c r="AG20" s="445" t="s">
        <v>809</v>
      </c>
      <c r="AH20" s="446"/>
    </row>
    <row r="21" spans="1:34">
      <c r="A21" s="456">
        <v>2036</v>
      </c>
      <c r="B21" s="457" t="s">
        <v>539</v>
      </c>
      <c r="C21" s="458" t="s">
        <v>725</v>
      </c>
      <c r="D21" s="459" t="s">
        <v>170</v>
      </c>
      <c r="E21" s="499"/>
      <c r="F21" s="499"/>
      <c r="G21" s="499"/>
      <c r="H21" s="500"/>
      <c r="I21" s="499"/>
      <c r="J21" s="499"/>
      <c r="K21" s="499"/>
      <c r="L21" s="500"/>
      <c r="M21" s="499"/>
      <c r="N21" s="499"/>
      <c r="O21" s="499"/>
      <c r="P21" s="500"/>
      <c r="Q21" s="499"/>
      <c r="R21" s="499"/>
      <c r="S21" s="499"/>
      <c r="T21" s="500"/>
      <c r="U21" s="499"/>
      <c r="V21" s="499"/>
      <c r="W21" s="499"/>
      <c r="X21" s="500"/>
      <c r="Y21" s="499"/>
      <c r="Z21" s="499"/>
      <c r="AA21" s="499"/>
      <c r="AB21" s="500"/>
      <c r="AC21" s="320">
        <v>0</v>
      </c>
      <c r="AE21" s="445" t="s">
        <v>163</v>
      </c>
      <c r="AF21" s="491"/>
      <c r="AG21" s="445" t="s">
        <v>809</v>
      </c>
      <c r="AH21" s="446"/>
    </row>
    <row r="22" spans="1:34">
      <c r="A22" s="456">
        <v>1012</v>
      </c>
      <c r="B22" s="457" t="s">
        <v>540</v>
      </c>
      <c r="C22" s="458" t="s">
        <v>726</v>
      </c>
      <c r="D22" s="459" t="s">
        <v>169</v>
      </c>
      <c r="E22" s="499"/>
      <c r="F22" s="499"/>
      <c r="G22" s="499"/>
      <c r="H22" s="500"/>
      <c r="I22" s="499"/>
      <c r="J22" s="499"/>
      <c r="K22" s="499"/>
      <c r="L22" s="500"/>
      <c r="M22" s="499"/>
      <c r="N22" s="499"/>
      <c r="O22" s="499"/>
      <c r="P22" s="500"/>
      <c r="Q22" s="499"/>
      <c r="R22" s="499"/>
      <c r="S22" s="499"/>
      <c r="T22" s="500"/>
      <c r="U22" s="499"/>
      <c r="V22" s="499"/>
      <c r="W22" s="499"/>
      <c r="X22" s="500"/>
      <c r="Y22" s="499"/>
      <c r="Z22" s="499"/>
      <c r="AA22" s="499"/>
      <c r="AB22" s="500"/>
      <c r="AC22" s="320">
        <v>0</v>
      </c>
      <c r="AE22" s="445" t="s">
        <v>164</v>
      </c>
      <c r="AF22" s="460"/>
      <c r="AG22" s="445" t="s">
        <v>809</v>
      </c>
      <c r="AH22" s="446"/>
    </row>
    <row r="23" spans="1:34">
      <c r="A23" s="456">
        <v>4100</v>
      </c>
      <c r="B23" s="457" t="s">
        <v>541</v>
      </c>
      <c r="C23" s="458" t="s">
        <v>727</v>
      </c>
      <c r="D23" s="459" t="s">
        <v>171</v>
      </c>
      <c r="E23" s="499"/>
      <c r="F23" s="499"/>
      <c r="G23" s="499"/>
      <c r="H23" s="500"/>
      <c r="I23" s="499"/>
      <c r="J23" s="499"/>
      <c r="K23" s="499"/>
      <c r="L23" s="500"/>
      <c r="M23" s="499"/>
      <c r="N23" s="499"/>
      <c r="O23" s="499"/>
      <c r="P23" s="508"/>
      <c r="Q23" s="499"/>
      <c r="R23" s="499"/>
      <c r="S23" s="499"/>
      <c r="T23" s="500"/>
      <c r="U23" s="499"/>
      <c r="V23" s="499"/>
      <c r="W23" s="499"/>
      <c r="X23" s="500"/>
      <c r="Y23" s="499"/>
      <c r="Z23" s="499"/>
      <c r="AA23" s="499"/>
      <c r="AB23" s="500"/>
      <c r="AC23" s="320">
        <v>0</v>
      </c>
      <c r="AE23" s="445" t="s">
        <v>164</v>
      </c>
      <c r="AF23" s="460"/>
      <c r="AG23" s="445" t="s">
        <v>809</v>
      </c>
      <c r="AH23" s="446"/>
    </row>
    <row r="24" spans="1:34">
      <c r="A24" s="456">
        <v>2087</v>
      </c>
      <c r="B24" s="457" t="s">
        <v>542</v>
      </c>
      <c r="C24" s="458" t="s">
        <v>728</v>
      </c>
      <c r="D24" s="459" t="s">
        <v>170</v>
      </c>
      <c r="E24" s="499"/>
      <c r="F24" s="499"/>
      <c r="G24" s="499"/>
      <c r="H24" s="500"/>
      <c r="I24" s="499"/>
      <c r="J24" s="499"/>
      <c r="K24" s="499"/>
      <c r="L24" s="500"/>
      <c r="M24" s="499"/>
      <c r="N24" s="499"/>
      <c r="O24" s="499"/>
      <c r="P24" s="500"/>
      <c r="Q24" s="499"/>
      <c r="R24" s="499"/>
      <c r="S24" s="499"/>
      <c r="T24" s="500"/>
      <c r="U24" s="499"/>
      <c r="V24" s="499"/>
      <c r="W24" s="499"/>
      <c r="X24" s="500"/>
      <c r="Y24" s="499"/>
      <c r="Z24" s="499"/>
      <c r="AA24" s="499"/>
      <c r="AB24" s="500"/>
      <c r="AC24" s="320">
        <v>0</v>
      </c>
      <c r="AE24" s="445" t="s">
        <v>164</v>
      </c>
      <c r="AF24" s="460"/>
      <c r="AG24" s="445" t="s">
        <v>809</v>
      </c>
      <c r="AH24" s="446"/>
    </row>
    <row r="25" spans="1:34">
      <c r="A25" s="456">
        <v>2094</v>
      </c>
      <c r="B25" s="457" t="s">
        <v>543</v>
      </c>
      <c r="C25" s="458" t="s">
        <v>729</v>
      </c>
      <c r="D25" s="459" t="s">
        <v>170</v>
      </c>
      <c r="E25" s="499"/>
      <c r="F25" s="499"/>
      <c r="G25" s="499"/>
      <c r="H25" s="500"/>
      <c r="I25" s="499"/>
      <c r="J25" s="499"/>
      <c r="K25" s="499"/>
      <c r="L25" s="500"/>
      <c r="M25" s="499"/>
      <c r="N25" s="499"/>
      <c r="O25" s="499"/>
      <c r="P25" s="500"/>
      <c r="Q25" s="499"/>
      <c r="R25" s="499"/>
      <c r="S25" s="499"/>
      <c r="T25" s="500"/>
      <c r="U25" s="499"/>
      <c r="V25" s="499"/>
      <c r="W25" s="499"/>
      <c r="X25" s="500"/>
      <c r="Y25" s="499"/>
      <c r="Z25" s="499"/>
      <c r="AA25" s="499"/>
      <c r="AB25" s="500"/>
      <c r="AC25" s="320">
        <v>0</v>
      </c>
      <c r="AE25" s="445" t="s">
        <v>164</v>
      </c>
      <c r="AF25" s="460"/>
      <c r="AG25" s="445" t="s">
        <v>809</v>
      </c>
      <c r="AH25" s="446"/>
    </row>
    <row r="26" spans="1:34">
      <c r="A26" s="456">
        <v>7031</v>
      </c>
      <c r="B26" s="457" t="s">
        <v>147</v>
      </c>
      <c r="C26" s="458" t="s">
        <v>174</v>
      </c>
      <c r="D26" s="459" t="s">
        <v>173</v>
      </c>
      <c r="E26" s="499"/>
      <c r="F26" s="499"/>
      <c r="G26" s="499"/>
      <c r="H26" s="500"/>
      <c r="I26" s="499"/>
      <c r="J26" s="499"/>
      <c r="K26" s="499"/>
      <c r="L26" s="500"/>
      <c r="M26" s="499"/>
      <c r="N26" s="499"/>
      <c r="O26" s="499"/>
      <c r="P26" s="500"/>
      <c r="Q26" s="499"/>
      <c r="R26" s="499"/>
      <c r="S26" s="499"/>
      <c r="T26" s="500"/>
      <c r="U26" s="499"/>
      <c r="V26" s="499"/>
      <c r="W26" s="499"/>
      <c r="X26" s="500"/>
      <c r="Y26" s="499"/>
      <c r="Z26" s="499"/>
      <c r="AA26" s="499"/>
      <c r="AB26" s="500"/>
      <c r="AC26" s="320">
        <v>0</v>
      </c>
      <c r="AE26" s="445" t="s">
        <v>164</v>
      </c>
      <c r="AF26" s="460"/>
      <c r="AG26" s="445" t="s">
        <v>809</v>
      </c>
      <c r="AH26" s="446"/>
    </row>
    <row r="27" spans="1:34">
      <c r="A27" s="456">
        <v>2015</v>
      </c>
      <c r="B27" s="501" t="s">
        <v>546</v>
      </c>
      <c r="C27" s="506" t="s">
        <v>732</v>
      </c>
      <c r="D27" s="459" t="s">
        <v>170</v>
      </c>
      <c r="E27" s="505">
        <v>15000</v>
      </c>
      <c r="F27" s="499"/>
      <c r="G27" s="499"/>
      <c r="H27" s="508" t="s">
        <v>908</v>
      </c>
      <c r="I27" s="499"/>
      <c r="J27" s="499"/>
      <c r="K27" s="499"/>
      <c r="L27" s="500"/>
      <c r="M27" s="499"/>
      <c r="N27" s="499"/>
      <c r="O27" s="499"/>
      <c r="P27" s="500"/>
      <c r="Q27" s="499"/>
      <c r="R27" s="499"/>
      <c r="S27" s="499"/>
      <c r="T27" s="500"/>
      <c r="U27" s="499"/>
      <c r="V27" s="499"/>
      <c r="W27" s="499"/>
      <c r="X27" s="500"/>
      <c r="Y27" s="499"/>
      <c r="Z27" s="499"/>
      <c r="AA27" s="499"/>
      <c r="AB27" s="500"/>
      <c r="AC27" s="320">
        <v>15000</v>
      </c>
      <c r="AE27" s="445" t="s">
        <v>164</v>
      </c>
      <c r="AF27" s="460"/>
      <c r="AG27" s="445" t="s">
        <v>809</v>
      </c>
      <c r="AH27" s="446"/>
    </row>
    <row r="28" spans="1:34">
      <c r="A28" s="456">
        <v>2110</v>
      </c>
      <c r="B28" s="457" t="s">
        <v>548</v>
      </c>
      <c r="C28" s="458" t="s">
        <v>734</v>
      </c>
      <c r="D28" s="459" t="s">
        <v>170</v>
      </c>
      <c r="E28" s="499"/>
      <c r="F28" s="499"/>
      <c r="G28" s="499"/>
      <c r="H28" s="500"/>
      <c r="I28" s="499"/>
      <c r="J28" s="499"/>
      <c r="K28" s="499"/>
      <c r="L28" s="500"/>
      <c r="M28" s="499"/>
      <c r="N28" s="499"/>
      <c r="O28" s="499"/>
      <c r="P28" s="500"/>
      <c r="Q28" s="499"/>
      <c r="R28" s="499"/>
      <c r="S28" s="499"/>
      <c r="T28" s="500"/>
      <c r="U28" s="499"/>
      <c r="V28" s="499"/>
      <c r="W28" s="499"/>
      <c r="X28" s="500"/>
      <c r="Y28" s="499"/>
      <c r="Z28" s="499"/>
      <c r="AA28" s="499"/>
      <c r="AB28" s="500"/>
      <c r="AC28" s="320">
        <v>0</v>
      </c>
      <c r="AE28" s="445" t="s">
        <v>164</v>
      </c>
      <c r="AF28" s="460"/>
      <c r="AG28" s="445" t="s">
        <v>809</v>
      </c>
      <c r="AH28" s="446"/>
    </row>
    <row r="29" spans="1:34">
      <c r="A29" s="456">
        <v>2111</v>
      </c>
      <c r="B29" s="457" t="s">
        <v>549</v>
      </c>
      <c r="C29" s="458" t="s">
        <v>735</v>
      </c>
      <c r="D29" s="459" t="s">
        <v>170</v>
      </c>
      <c r="E29" s="499"/>
      <c r="F29" s="499"/>
      <c r="G29" s="499"/>
      <c r="H29" s="500"/>
      <c r="I29" s="499"/>
      <c r="J29" s="499"/>
      <c r="K29" s="499"/>
      <c r="L29" s="500"/>
      <c r="M29" s="499"/>
      <c r="N29" s="499"/>
      <c r="O29" s="499"/>
      <c r="P29" s="500"/>
      <c r="Q29" s="499"/>
      <c r="R29" s="499"/>
      <c r="S29" s="499"/>
      <c r="T29" s="500"/>
      <c r="U29" s="499"/>
      <c r="V29" s="499"/>
      <c r="W29" s="499"/>
      <c r="X29" s="500"/>
      <c r="Y29" s="499"/>
      <c r="Z29" s="499"/>
      <c r="AA29" s="499"/>
      <c r="AB29" s="500"/>
      <c r="AC29" s="320">
        <v>0</v>
      </c>
      <c r="AE29" s="445" t="s">
        <v>164</v>
      </c>
      <c r="AF29" s="460"/>
      <c r="AG29" s="445" t="s">
        <v>809</v>
      </c>
      <c r="AH29" s="481"/>
    </row>
    <row r="30" spans="1:34">
      <c r="A30" s="456">
        <v>2024</v>
      </c>
      <c r="B30" s="457" t="s">
        <v>550</v>
      </c>
      <c r="C30" s="458" t="s">
        <v>736</v>
      </c>
      <c r="D30" s="459" t="s">
        <v>170</v>
      </c>
      <c r="E30" s="499"/>
      <c r="F30" s="499"/>
      <c r="G30" s="499"/>
      <c r="H30" s="500"/>
      <c r="I30" s="499"/>
      <c r="J30" s="499"/>
      <c r="K30" s="499"/>
      <c r="L30" s="500"/>
      <c r="M30" s="499"/>
      <c r="N30" s="499"/>
      <c r="O30" s="499"/>
      <c r="P30" s="500"/>
      <c r="Q30" s="499"/>
      <c r="R30" s="499"/>
      <c r="S30" s="499"/>
      <c r="T30" s="500"/>
      <c r="U30" s="499"/>
      <c r="V30" s="499"/>
      <c r="W30" s="499"/>
      <c r="X30" s="500"/>
      <c r="Y30" s="499"/>
      <c r="Z30" s="499"/>
      <c r="AA30" s="499"/>
      <c r="AB30" s="500"/>
      <c r="AC30" s="320">
        <v>0</v>
      </c>
      <c r="AE30" s="445" t="s">
        <v>164</v>
      </c>
      <c r="AF30" s="460"/>
      <c r="AG30" s="445" t="s">
        <v>809</v>
      </c>
      <c r="AH30" s="446"/>
    </row>
    <row r="31" spans="1:34">
      <c r="A31" s="456">
        <v>2112</v>
      </c>
      <c r="B31" s="457" t="s">
        <v>551</v>
      </c>
      <c r="C31" s="458" t="s">
        <v>737</v>
      </c>
      <c r="D31" s="459" t="s">
        <v>170</v>
      </c>
      <c r="E31" s="499"/>
      <c r="F31" s="499"/>
      <c r="G31" s="499"/>
      <c r="H31" s="500"/>
      <c r="I31" s="499"/>
      <c r="J31" s="499"/>
      <c r="K31" s="499"/>
      <c r="L31" s="500"/>
      <c r="M31" s="499"/>
      <c r="N31" s="499"/>
      <c r="O31" s="499"/>
      <c r="P31" s="500"/>
      <c r="Q31" s="499"/>
      <c r="R31" s="499"/>
      <c r="S31" s="499"/>
      <c r="T31" s="500"/>
      <c r="U31" s="499"/>
      <c r="V31" s="499"/>
      <c r="W31" s="499"/>
      <c r="X31" s="500"/>
      <c r="Y31" s="499"/>
      <c r="Z31" s="499"/>
      <c r="AA31" s="499"/>
      <c r="AB31" s="500"/>
      <c r="AC31" s="320">
        <v>0</v>
      </c>
      <c r="AE31" s="445" t="s">
        <v>164</v>
      </c>
      <c r="AF31" s="460"/>
      <c r="AG31" s="445" t="s">
        <v>809</v>
      </c>
      <c r="AH31" s="446"/>
    </row>
    <row r="32" spans="1:34">
      <c r="A32" s="456">
        <v>7035</v>
      </c>
      <c r="B32" s="509" t="s">
        <v>148</v>
      </c>
      <c r="C32" s="506" t="s">
        <v>175</v>
      </c>
      <c r="D32" s="459" t="s">
        <v>173</v>
      </c>
      <c r="E32" s="499"/>
      <c r="F32" s="499"/>
      <c r="G32" s="499"/>
      <c r="H32" s="500"/>
      <c r="I32" s="499"/>
      <c r="J32" s="499"/>
      <c r="K32" s="499"/>
      <c r="L32" s="500"/>
      <c r="M32" s="499"/>
      <c r="N32" s="499"/>
      <c r="O32" s="499"/>
      <c r="P32" s="500"/>
      <c r="Q32" s="499"/>
      <c r="R32" s="499"/>
      <c r="S32" s="499"/>
      <c r="T32" s="500"/>
      <c r="U32" s="505">
        <v>14857</v>
      </c>
      <c r="V32" s="499"/>
      <c r="W32" s="499"/>
      <c r="X32" s="508" t="s">
        <v>909</v>
      </c>
      <c r="Y32" s="499"/>
      <c r="Z32" s="499"/>
      <c r="AA32" s="499"/>
      <c r="AB32" s="500"/>
      <c r="AC32" s="320">
        <v>14857</v>
      </c>
      <c r="AE32" s="445" t="s">
        <v>163</v>
      </c>
      <c r="AF32" s="460"/>
      <c r="AG32" s="510" t="s">
        <v>163</v>
      </c>
      <c r="AH32" s="446" t="s">
        <v>910</v>
      </c>
    </row>
    <row r="33" spans="1:34">
      <c r="A33" s="456">
        <v>2147</v>
      </c>
      <c r="B33" s="457" t="s">
        <v>554</v>
      </c>
      <c r="C33" s="458" t="s">
        <v>740</v>
      </c>
      <c r="D33" s="459" t="s">
        <v>170</v>
      </c>
      <c r="E33" s="499"/>
      <c r="F33" s="499"/>
      <c r="G33" s="499"/>
      <c r="H33" s="500"/>
      <c r="I33" s="499"/>
      <c r="J33" s="499"/>
      <c r="K33" s="499"/>
      <c r="L33" s="500"/>
      <c r="M33" s="499"/>
      <c r="N33" s="499"/>
      <c r="O33" s="499"/>
      <c r="P33" s="500"/>
      <c r="Q33" s="499"/>
      <c r="R33" s="499"/>
      <c r="S33" s="499"/>
      <c r="T33" s="500"/>
      <c r="U33" s="499"/>
      <c r="V33" s="499"/>
      <c r="W33" s="499"/>
      <c r="X33" s="500"/>
      <c r="Y33" s="499"/>
      <c r="Z33" s="499"/>
      <c r="AA33" s="499"/>
      <c r="AB33" s="500"/>
      <c r="AC33" s="320">
        <v>0</v>
      </c>
      <c r="AE33" s="445" t="s">
        <v>164</v>
      </c>
      <c r="AF33" s="460"/>
      <c r="AG33" s="445" t="s">
        <v>809</v>
      </c>
      <c r="AH33" s="446"/>
    </row>
    <row r="34" spans="1:34">
      <c r="A34" s="456">
        <v>2120</v>
      </c>
      <c r="B34" s="457" t="s">
        <v>555</v>
      </c>
      <c r="C34" s="458" t="s">
        <v>741</v>
      </c>
      <c r="D34" s="459" t="s">
        <v>170</v>
      </c>
      <c r="E34" s="499"/>
      <c r="F34" s="499"/>
      <c r="G34" s="499"/>
      <c r="H34" s="500"/>
      <c r="I34" s="499"/>
      <c r="J34" s="499"/>
      <c r="K34" s="499"/>
      <c r="L34" s="500"/>
      <c r="M34" s="499"/>
      <c r="N34" s="499"/>
      <c r="O34" s="499"/>
      <c r="P34" s="500"/>
      <c r="Q34" s="499"/>
      <c r="R34" s="499"/>
      <c r="S34" s="499"/>
      <c r="T34" s="500"/>
      <c r="U34" s="499"/>
      <c r="V34" s="499"/>
      <c r="W34" s="499"/>
      <c r="X34" s="500"/>
      <c r="Y34" s="499"/>
      <c r="Z34" s="499"/>
      <c r="AA34" s="499"/>
      <c r="AB34" s="500"/>
      <c r="AC34" s="320">
        <v>0</v>
      </c>
      <c r="AE34" s="445" t="s">
        <v>164</v>
      </c>
      <c r="AF34" s="460"/>
      <c r="AG34" s="445" t="s">
        <v>809</v>
      </c>
      <c r="AH34" s="446"/>
    </row>
    <row r="35" spans="1:34">
      <c r="A35" s="456">
        <v>2113</v>
      </c>
      <c r="B35" s="457" t="s">
        <v>556</v>
      </c>
      <c r="C35" s="458" t="s">
        <v>742</v>
      </c>
      <c r="D35" s="459" t="s">
        <v>170</v>
      </c>
      <c r="E35" s="499"/>
      <c r="F35" s="499"/>
      <c r="G35" s="499"/>
      <c r="H35" s="500"/>
      <c r="I35" s="499"/>
      <c r="J35" s="499"/>
      <c r="K35" s="499"/>
      <c r="L35" s="500"/>
      <c r="M35" s="499"/>
      <c r="N35" s="499"/>
      <c r="O35" s="499"/>
      <c r="P35" s="500"/>
      <c r="Q35" s="499"/>
      <c r="R35" s="499"/>
      <c r="S35" s="499"/>
      <c r="T35" s="500"/>
      <c r="U35" s="499"/>
      <c r="V35" s="499"/>
      <c r="W35" s="499"/>
      <c r="X35" s="500"/>
      <c r="Y35" s="499"/>
      <c r="Z35" s="499"/>
      <c r="AA35" s="499"/>
      <c r="AB35" s="500"/>
      <c r="AC35" s="320">
        <v>0</v>
      </c>
      <c r="AE35" s="445" t="s">
        <v>164</v>
      </c>
      <c r="AF35" s="460"/>
      <c r="AG35" s="445" t="s">
        <v>809</v>
      </c>
      <c r="AH35" s="446"/>
    </row>
    <row r="36" spans="1:34">
      <c r="A36" s="456">
        <v>2103</v>
      </c>
      <c r="B36" s="457" t="s">
        <v>557</v>
      </c>
      <c r="C36" s="458" t="s">
        <v>743</v>
      </c>
      <c r="D36" s="459" t="s">
        <v>170</v>
      </c>
      <c r="E36" s="499"/>
      <c r="F36" s="499"/>
      <c r="G36" s="499"/>
      <c r="H36" s="500"/>
      <c r="I36" s="499"/>
      <c r="J36" s="499"/>
      <c r="K36" s="499"/>
      <c r="L36" s="500"/>
      <c r="M36" s="499"/>
      <c r="N36" s="499"/>
      <c r="O36" s="499"/>
      <c r="P36" s="500"/>
      <c r="Q36" s="499"/>
      <c r="R36" s="499"/>
      <c r="S36" s="499"/>
      <c r="T36" s="500"/>
      <c r="U36" s="499"/>
      <c r="V36" s="499"/>
      <c r="W36" s="499"/>
      <c r="X36" s="500"/>
      <c r="Y36" s="499"/>
      <c r="Z36" s="499"/>
      <c r="AA36" s="499"/>
      <c r="AB36" s="500"/>
      <c r="AC36" s="320">
        <v>0</v>
      </c>
      <c r="AE36" s="445" t="s">
        <v>164</v>
      </c>
      <c r="AF36" s="460"/>
      <c r="AG36" s="445" t="s">
        <v>809</v>
      </c>
      <c r="AH36" s="446"/>
    </row>
    <row r="37" spans="1:34">
      <c r="A37" s="456">
        <v>2084</v>
      </c>
      <c r="B37" s="457" t="s">
        <v>537</v>
      </c>
      <c r="C37" s="458" t="s">
        <v>393</v>
      </c>
      <c r="D37" s="459" t="s">
        <v>170</v>
      </c>
      <c r="E37" s="499"/>
      <c r="F37" s="499"/>
      <c r="G37" s="499"/>
      <c r="H37" s="500"/>
      <c r="I37" s="499"/>
      <c r="J37" s="499"/>
      <c r="K37" s="499"/>
      <c r="L37" s="500"/>
      <c r="M37" s="499"/>
      <c r="N37" s="499"/>
      <c r="O37" s="499"/>
      <c r="P37" s="500"/>
      <c r="Q37" s="499"/>
      <c r="R37" s="499"/>
      <c r="S37" s="499"/>
      <c r="T37" s="500"/>
      <c r="U37" s="499"/>
      <c r="V37" s="499"/>
      <c r="W37" s="499"/>
      <c r="X37" s="500"/>
      <c r="Y37" s="499"/>
      <c r="Z37" s="499"/>
      <c r="AA37" s="499"/>
      <c r="AB37" s="500"/>
      <c r="AC37" s="320">
        <v>0</v>
      </c>
      <c r="AE37" s="445" t="s">
        <v>163</v>
      </c>
      <c r="AF37" s="460"/>
      <c r="AG37" s="445" t="s">
        <v>809</v>
      </c>
      <c r="AH37" s="446"/>
    </row>
    <row r="38" spans="1:34">
      <c r="A38" s="456">
        <v>2065</v>
      </c>
      <c r="B38" s="457" t="s">
        <v>559</v>
      </c>
      <c r="C38" s="458" t="s">
        <v>745</v>
      </c>
      <c r="D38" s="459" t="s">
        <v>170</v>
      </c>
      <c r="E38" s="499"/>
      <c r="F38" s="499"/>
      <c r="G38" s="499"/>
      <c r="H38" s="500"/>
      <c r="I38" s="499"/>
      <c r="J38" s="499"/>
      <c r="K38" s="499"/>
      <c r="L38" s="500"/>
      <c r="M38" s="499"/>
      <c r="N38" s="499"/>
      <c r="O38" s="499"/>
      <c r="P38" s="500"/>
      <c r="Q38" s="499"/>
      <c r="R38" s="499"/>
      <c r="S38" s="499"/>
      <c r="T38" s="500"/>
      <c r="U38" s="499"/>
      <c r="V38" s="499"/>
      <c r="W38" s="499"/>
      <c r="X38" s="500"/>
      <c r="Y38" s="499"/>
      <c r="Z38" s="499"/>
      <c r="AA38" s="499"/>
      <c r="AB38" s="500"/>
      <c r="AC38" s="320">
        <v>0</v>
      </c>
      <c r="AE38" s="445" t="s">
        <v>164</v>
      </c>
      <c r="AF38" s="460"/>
      <c r="AG38" s="445" t="s">
        <v>809</v>
      </c>
      <c r="AH38" s="446"/>
    </row>
    <row r="39" spans="1:34">
      <c r="A39" s="456">
        <v>5201</v>
      </c>
      <c r="B39" s="457" t="s">
        <v>560</v>
      </c>
      <c r="C39" s="458" t="s">
        <v>746</v>
      </c>
      <c r="D39" s="459" t="s">
        <v>170</v>
      </c>
      <c r="E39" s="499"/>
      <c r="F39" s="499"/>
      <c r="G39" s="499"/>
      <c r="H39" s="500"/>
      <c r="I39" s="499"/>
      <c r="J39" s="499"/>
      <c r="K39" s="499"/>
      <c r="L39" s="500"/>
      <c r="M39" s="499"/>
      <c r="N39" s="499"/>
      <c r="O39" s="499"/>
      <c r="P39" s="500"/>
      <c r="Q39" s="499"/>
      <c r="R39" s="499"/>
      <c r="S39" s="499"/>
      <c r="T39" s="500"/>
      <c r="U39" s="499"/>
      <c r="V39" s="499"/>
      <c r="W39" s="499"/>
      <c r="X39" s="500"/>
      <c r="Y39" s="499"/>
      <c r="Z39" s="499"/>
      <c r="AA39" s="499"/>
      <c r="AB39" s="500"/>
      <c r="AC39" s="320">
        <v>0</v>
      </c>
      <c r="AE39" s="445" t="s">
        <v>164</v>
      </c>
      <c r="AF39" s="460"/>
      <c r="AG39" s="445" t="s">
        <v>809</v>
      </c>
      <c r="AH39" s="446"/>
    </row>
    <row r="40" spans="1:34">
      <c r="A40" s="456">
        <v>2027</v>
      </c>
      <c r="B40" s="457" t="s">
        <v>561</v>
      </c>
      <c r="C40" s="458" t="s">
        <v>747</v>
      </c>
      <c r="D40" s="459" t="s">
        <v>170</v>
      </c>
      <c r="E40" s="499"/>
      <c r="F40" s="499"/>
      <c r="G40" s="499"/>
      <c r="H40" s="500"/>
      <c r="I40" s="499"/>
      <c r="J40" s="499"/>
      <c r="K40" s="499"/>
      <c r="L40" s="500"/>
      <c r="M40" s="499"/>
      <c r="N40" s="499"/>
      <c r="O40" s="499"/>
      <c r="P40" s="500"/>
      <c r="Q40" s="499"/>
      <c r="R40" s="499"/>
      <c r="S40" s="499"/>
      <c r="T40" s="500"/>
      <c r="U40" s="499"/>
      <c r="V40" s="499"/>
      <c r="W40" s="499"/>
      <c r="X40" s="500"/>
      <c r="Y40" s="499"/>
      <c r="Z40" s="499"/>
      <c r="AA40" s="499"/>
      <c r="AB40" s="500"/>
      <c r="AC40" s="320">
        <v>0</v>
      </c>
      <c r="AE40" s="445" t="s">
        <v>164</v>
      </c>
      <c r="AF40" s="460"/>
      <c r="AG40" s="445" t="s">
        <v>809</v>
      </c>
      <c r="AH40" s="446"/>
    </row>
    <row r="41" spans="1:34">
      <c r="A41" s="456">
        <v>2182</v>
      </c>
      <c r="B41" s="457" t="s">
        <v>562</v>
      </c>
      <c r="C41" s="458" t="s">
        <v>748</v>
      </c>
      <c r="D41" s="459" t="s">
        <v>170</v>
      </c>
      <c r="E41" s="499"/>
      <c r="F41" s="499"/>
      <c r="G41" s="499"/>
      <c r="H41" s="500"/>
      <c r="I41" s="499"/>
      <c r="J41" s="499"/>
      <c r="K41" s="499"/>
      <c r="L41" s="500"/>
      <c r="M41" s="499"/>
      <c r="N41" s="499"/>
      <c r="O41" s="499"/>
      <c r="P41" s="500"/>
      <c r="Q41" s="499"/>
      <c r="R41" s="499"/>
      <c r="S41" s="499"/>
      <c r="T41" s="500"/>
      <c r="U41" s="499"/>
      <c r="V41" s="499"/>
      <c r="W41" s="499"/>
      <c r="X41" s="500"/>
      <c r="Y41" s="499"/>
      <c r="Z41" s="499"/>
      <c r="AA41" s="499"/>
      <c r="AB41" s="500"/>
      <c r="AC41" s="320">
        <v>0</v>
      </c>
      <c r="AE41" s="445" t="s">
        <v>164</v>
      </c>
      <c r="AF41" s="460"/>
      <c r="AG41" s="445" t="s">
        <v>809</v>
      </c>
      <c r="AH41" s="446"/>
    </row>
    <row r="42" spans="1:34">
      <c r="A42" s="456">
        <v>2157</v>
      </c>
      <c r="B42" s="457" t="s">
        <v>563</v>
      </c>
      <c r="C42" s="458" t="s">
        <v>749</v>
      </c>
      <c r="D42" s="459" t="s">
        <v>170</v>
      </c>
      <c r="E42" s="499"/>
      <c r="F42" s="499"/>
      <c r="G42" s="499"/>
      <c r="H42" s="500"/>
      <c r="I42" s="499"/>
      <c r="J42" s="499"/>
      <c r="K42" s="499"/>
      <c r="L42" s="500"/>
      <c r="M42" s="499"/>
      <c r="N42" s="499"/>
      <c r="O42" s="499"/>
      <c r="P42" s="500"/>
      <c r="Q42" s="499"/>
      <c r="R42" s="499"/>
      <c r="S42" s="499"/>
      <c r="T42" s="500"/>
      <c r="U42" s="499"/>
      <c r="V42" s="499"/>
      <c r="W42" s="499"/>
      <c r="X42" s="500"/>
      <c r="Y42" s="499"/>
      <c r="Z42" s="499"/>
      <c r="AA42" s="499"/>
      <c r="AB42" s="500"/>
      <c r="AC42" s="320">
        <v>0</v>
      </c>
      <c r="AE42" s="445" t="s">
        <v>163</v>
      </c>
      <c r="AF42" s="460"/>
      <c r="AG42" s="445" t="s">
        <v>809</v>
      </c>
      <c r="AH42" s="446"/>
    </row>
    <row r="43" spans="1:34">
      <c r="A43" s="456">
        <v>2033</v>
      </c>
      <c r="B43" s="457" t="s">
        <v>566</v>
      </c>
      <c r="C43" s="458" t="s">
        <v>752</v>
      </c>
      <c r="D43" s="459" t="s">
        <v>170</v>
      </c>
      <c r="E43" s="499"/>
      <c r="F43" s="499"/>
      <c r="G43" s="499"/>
      <c r="H43" s="500"/>
      <c r="I43" s="499"/>
      <c r="J43" s="499"/>
      <c r="K43" s="499"/>
      <c r="L43" s="500"/>
      <c r="M43" s="499"/>
      <c r="N43" s="499"/>
      <c r="O43" s="499"/>
      <c r="P43" s="500"/>
      <c r="Q43" s="499"/>
      <c r="R43" s="499"/>
      <c r="S43" s="499"/>
      <c r="T43" s="500"/>
      <c r="U43" s="499"/>
      <c r="V43" s="499"/>
      <c r="W43" s="499"/>
      <c r="X43" s="500"/>
      <c r="Y43" s="499"/>
      <c r="Z43" s="499"/>
      <c r="AA43" s="499"/>
      <c r="AB43" s="500"/>
      <c r="AC43" s="320">
        <v>0</v>
      </c>
      <c r="AE43" s="445" t="s">
        <v>164</v>
      </c>
      <c r="AF43" s="460"/>
      <c r="AG43" s="445" t="s">
        <v>809</v>
      </c>
      <c r="AH43" s="446"/>
    </row>
    <row r="44" spans="1:34">
      <c r="A44" s="456">
        <v>2093</v>
      </c>
      <c r="B44" s="457" t="s">
        <v>567</v>
      </c>
      <c r="C44" s="458" t="s">
        <v>753</v>
      </c>
      <c r="D44" s="459" t="s">
        <v>170</v>
      </c>
      <c r="E44" s="499"/>
      <c r="F44" s="499"/>
      <c r="G44" s="499"/>
      <c r="H44" s="500"/>
      <c r="I44" s="499"/>
      <c r="J44" s="499"/>
      <c r="K44" s="499"/>
      <c r="L44" s="500"/>
      <c r="M44" s="499"/>
      <c r="N44" s="499"/>
      <c r="O44" s="499"/>
      <c r="P44" s="500"/>
      <c r="Q44" s="499"/>
      <c r="R44" s="499"/>
      <c r="S44" s="499"/>
      <c r="T44" s="500"/>
      <c r="U44" s="499"/>
      <c r="V44" s="499"/>
      <c r="W44" s="499"/>
      <c r="X44" s="500"/>
      <c r="Y44" s="499"/>
      <c r="Z44" s="499"/>
      <c r="AA44" s="499"/>
      <c r="AB44" s="500"/>
      <c r="AC44" s="320">
        <v>0</v>
      </c>
      <c r="AE44" s="445" t="s">
        <v>164</v>
      </c>
      <c r="AF44" s="460"/>
      <c r="AG44" s="445" t="s">
        <v>809</v>
      </c>
      <c r="AH44" s="446"/>
    </row>
    <row r="45" spans="1:34">
      <c r="A45" s="456">
        <v>5401</v>
      </c>
      <c r="B45" s="457" t="s">
        <v>569</v>
      </c>
      <c r="C45" s="458" t="s">
        <v>754</v>
      </c>
      <c r="D45" s="459" t="s">
        <v>171</v>
      </c>
      <c r="E45" s="499"/>
      <c r="F45" s="499"/>
      <c r="G45" s="499"/>
      <c r="H45" s="500"/>
      <c r="I45" s="499"/>
      <c r="J45" s="499"/>
      <c r="K45" s="499"/>
      <c r="L45" s="500"/>
      <c r="M45" s="499"/>
      <c r="N45" s="499"/>
      <c r="O45" s="499"/>
      <c r="P45" s="500"/>
      <c r="Q45" s="499"/>
      <c r="R45" s="499"/>
      <c r="S45" s="499"/>
      <c r="T45" s="500"/>
      <c r="U45" s="499"/>
      <c r="V45" s="499"/>
      <c r="W45" s="499"/>
      <c r="X45" s="500"/>
      <c r="Y45" s="499"/>
      <c r="Z45" s="499"/>
      <c r="AA45" s="499"/>
      <c r="AB45" s="500"/>
      <c r="AC45" s="320">
        <v>0</v>
      </c>
      <c r="AE45" s="445" t="s">
        <v>164</v>
      </c>
      <c r="AF45" s="460"/>
      <c r="AG45" s="445" t="s">
        <v>809</v>
      </c>
      <c r="AH45" s="446"/>
    </row>
    <row r="46" spans="1:34">
      <c r="A46" s="456">
        <v>3308</v>
      </c>
      <c r="B46" s="457" t="s">
        <v>573</v>
      </c>
      <c r="C46" s="458" t="s">
        <v>758</v>
      </c>
      <c r="D46" s="459" t="s">
        <v>170</v>
      </c>
      <c r="E46" s="499"/>
      <c r="F46" s="499"/>
      <c r="G46" s="499"/>
      <c r="H46" s="500"/>
      <c r="I46" s="499"/>
      <c r="J46" s="499"/>
      <c r="K46" s="499"/>
      <c r="L46" s="500"/>
      <c r="M46" s="499"/>
      <c r="N46" s="499"/>
      <c r="O46" s="499"/>
      <c r="P46" s="500"/>
      <c r="Q46" s="499"/>
      <c r="R46" s="499"/>
      <c r="S46" s="499"/>
      <c r="T46" s="500"/>
      <c r="U46" s="499"/>
      <c r="V46" s="499"/>
      <c r="W46" s="499"/>
      <c r="X46" s="500"/>
      <c r="Y46" s="499"/>
      <c r="Z46" s="499"/>
      <c r="AA46" s="499"/>
      <c r="AB46" s="500"/>
      <c r="AC46" s="320">
        <v>0</v>
      </c>
      <c r="AE46" s="445" t="s">
        <v>164</v>
      </c>
      <c r="AF46" s="460"/>
      <c r="AG46" s="445" t="s">
        <v>809</v>
      </c>
      <c r="AH46" s="446"/>
    </row>
    <row r="47" spans="1:34">
      <c r="A47" s="456">
        <v>5203</v>
      </c>
      <c r="B47" s="457" t="s">
        <v>575</v>
      </c>
      <c r="C47" s="458" t="s">
        <v>760</v>
      </c>
      <c r="D47" s="459" t="s">
        <v>170</v>
      </c>
      <c r="E47" s="499"/>
      <c r="F47" s="499"/>
      <c r="G47" s="499"/>
      <c r="H47" s="500"/>
      <c r="I47" s="499"/>
      <c r="J47" s="499"/>
      <c r="K47" s="499"/>
      <c r="L47" s="500"/>
      <c r="M47" s="499"/>
      <c r="N47" s="499"/>
      <c r="O47" s="499"/>
      <c r="P47" s="500"/>
      <c r="Q47" s="499"/>
      <c r="R47" s="499"/>
      <c r="S47" s="499"/>
      <c r="T47" s="500"/>
      <c r="U47" s="499"/>
      <c r="V47" s="499"/>
      <c r="W47" s="499"/>
      <c r="X47" s="500"/>
      <c r="Y47" s="499"/>
      <c r="Z47" s="499"/>
      <c r="AA47" s="499"/>
      <c r="AB47" s="500"/>
      <c r="AC47" s="320">
        <v>0</v>
      </c>
      <c r="AE47" s="445" t="s">
        <v>163</v>
      </c>
      <c r="AF47" s="460"/>
      <c r="AG47" s="445" t="s">
        <v>809</v>
      </c>
      <c r="AH47" s="481"/>
    </row>
    <row r="48" spans="1:34">
      <c r="A48" s="456">
        <v>1001</v>
      </c>
      <c r="B48" s="457" t="s">
        <v>576</v>
      </c>
      <c r="C48" s="458" t="s">
        <v>761</v>
      </c>
      <c r="D48" s="459" t="s">
        <v>169</v>
      </c>
      <c r="E48" s="499"/>
      <c r="F48" s="499"/>
      <c r="G48" s="499"/>
      <c r="H48" s="500"/>
      <c r="I48" s="499"/>
      <c r="J48" s="499"/>
      <c r="K48" s="499"/>
      <c r="L48" s="500"/>
      <c r="M48" s="499"/>
      <c r="N48" s="499"/>
      <c r="O48" s="499"/>
      <c r="P48" s="500"/>
      <c r="Q48" s="499"/>
      <c r="R48" s="499"/>
      <c r="S48" s="499"/>
      <c r="T48" s="500"/>
      <c r="U48" s="499"/>
      <c r="V48" s="499"/>
      <c r="W48" s="499"/>
      <c r="X48" s="500"/>
      <c r="Y48" s="499"/>
      <c r="Z48" s="499"/>
      <c r="AA48" s="499"/>
      <c r="AB48" s="500"/>
      <c r="AC48" s="320">
        <v>0</v>
      </c>
      <c r="AE48" s="445" t="s">
        <v>164</v>
      </c>
      <c r="AF48" s="460"/>
      <c r="AG48" s="445" t="s">
        <v>809</v>
      </c>
      <c r="AH48" s="446"/>
    </row>
    <row r="49" spans="1:34">
      <c r="A49" s="456">
        <v>2123</v>
      </c>
      <c r="B49" s="457" t="s">
        <v>579</v>
      </c>
      <c r="C49" s="504" t="s">
        <v>764</v>
      </c>
      <c r="D49" s="459" t="s">
        <v>170</v>
      </c>
      <c r="E49" s="499"/>
      <c r="F49" s="499"/>
      <c r="G49" s="499"/>
      <c r="H49" s="500"/>
      <c r="I49" s="499"/>
      <c r="J49" s="499"/>
      <c r="K49" s="499"/>
      <c r="L49" s="500"/>
      <c r="M49" s="499"/>
      <c r="N49" s="499"/>
      <c r="O49" s="499"/>
      <c r="P49" s="500"/>
      <c r="Q49" s="499"/>
      <c r="R49" s="499"/>
      <c r="S49" s="499"/>
      <c r="T49" s="500"/>
      <c r="U49" s="505">
        <v>12456</v>
      </c>
      <c r="V49" s="499"/>
      <c r="W49" s="499"/>
      <c r="X49" s="500" t="s">
        <v>911</v>
      </c>
      <c r="Y49" s="499"/>
      <c r="Z49" s="499"/>
      <c r="AA49" s="499"/>
      <c r="AB49" s="500"/>
      <c r="AC49" s="320">
        <v>12456</v>
      </c>
      <c r="AE49" s="445" t="s">
        <v>164</v>
      </c>
      <c r="AF49" s="460"/>
      <c r="AG49" s="445" t="s">
        <v>809</v>
      </c>
      <c r="AH49" s="446"/>
    </row>
    <row r="50" spans="1:34">
      <c r="A50" s="456">
        <v>3379</v>
      </c>
      <c r="B50" s="457" t="s">
        <v>580</v>
      </c>
      <c r="C50" s="458" t="s">
        <v>765</v>
      </c>
      <c r="D50" s="459" t="s">
        <v>170</v>
      </c>
      <c r="E50" s="499"/>
      <c r="F50" s="499"/>
      <c r="G50" s="499"/>
      <c r="H50" s="500"/>
      <c r="I50" s="499"/>
      <c r="J50" s="499"/>
      <c r="K50" s="499"/>
      <c r="L50" s="500"/>
      <c r="M50" s="499"/>
      <c r="N50" s="499"/>
      <c r="O50" s="499"/>
      <c r="P50" s="500"/>
      <c r="Q50" s="499"/>
      <c r="R50" s="499"/>
      <c r="S50" s="499"/>
      <c r="T50" s="500"/>
      <c r="U50" s="499"/>
      <c r="V50" s="499"/>
      <c r="W50" s="499"/>
      <c r="X50" s="500"/>
      <c r="Y50" s="499"/>
      <c r="Z50" s="499"/>
      <c r="AA50" s="499"/>
      <c r="AB50" s="500"/>
      <c r="AC50" s="320">
        <v>0</v>
      </c>
      <c r="AE50" s="445" t="s">
        <v>164</v>
      </c>
      <c r="AF50" s="460"/>
      <c r="AG50" s="445" t="s">
        <v>809</v>
      </c>
      <c r="AH50" s="446"/>
    </row>
    <row r="51" spans="1:34">
      <c r="A51" s="456">
        <v>2168</v>
      </c>
      <c r="B51" s="457" t="s">
        <v>584</v>
      </c>
      <c r="C51" s="458" t="s">
        <v>3</v>
      </c>
      <c r="D51" s="459" t="s">
        <v>170</v>
      </c>
      <c r="E51" s="499"/>
      <c r="F51" s="499"/>
      <c r="G51" s="499"/>
      <c r="H51" s="500"/>
      <c r="I51" s="499"/>
      <c r="J51" s="499"/>
      <c r="K51" s="499"/>
      <c r="L51" s="500"/>
      <c r="M51" s="499"/>
      <c r="N51" s="499"/>
      <c r="O51" s="499"/>
      <c r="P51" s="500"/>
      <c r="Q51" s="499"/>
      <c r="R51" s="499"/>
      <c r="S51" s="499"/>
      <c r="T51" s="500"/>
      <c r="U51" s="499"/>
      <c r="V51" s="499"/>
      <c r="W51" s="499"/>
      <c r="X51" s="500"/>
      <c r="Y51" s="499"/>
      <c r="Z51" s="499"/>
      <c r="AA51" s="499"/>
      <c r="AB51" s="500"/>
      <c r="AC51" s="320">
        <v>0</v>
      </c>
      <c r="AE51" s="445" t="s">
        <v>164</v>
      </c>
      <c r="AF51" s="460"/>
      <c r="AG51" s="445" t="s">
        <v>809</v>
      </c>
      <c r="AH51" s="446"/>
    </row>
    <row r="52" spans="1:34">
      <c r="A52" s="456">
        <v>3304</v>
      </c>
      <c r="B52" s="457" t="s">
        <v>585</v>
      </c>
      <c r="C52" s="458" t="s">
        <v>4</v>
      </c>
      <c r="D52" s="459" t="s">
        <v>170</v>
      </c>
      <c r="E52" s="499"/>
      <c r="F52" s="499"/>
      <c r="G52" s="499"/>
      <c r="H52" s="500"/>
      <c r="I52" s="499"/>
      <c r="J52" s="499"/>
      <c r="K52" s="499"/>
      <c r="L52" s="500"/>
      <c r="M52" s="499"/>
      <c r="N52" s="499"/>
      <c r="O52" s="499"/>
      <c r="P52" s="500"/>
      <c r="Q52" s="499"/>
      <c r="R52" s="499"/>
      <c r="S52" s="499"/>
      <c r="T52" s="500"/>
      <c r="U52" s="499"/>
      <c r="V52" s="499"/>
      <c r="W52" s="499"/>
      <c r="X52" s="500"/>
      <c r="Y52" s="499"/>
      <c r="Z52" s="499"/>
      <c r="AA52" s="499"/>
      <c r="AB52" s="500"/>
      <c r="AC52" s="320">
        <v>0</v>
      </c>
      <c r="AE52" s="445" t="s">
        <v>164</v>
      </c>
      <c r="AF52" s="460"/>
      <c r="AG52" s="445" t="s">
        <v>809</v>
      </c>
      <c r="AH52" s="446"/>
    </row>
    <row r="53" spans="1:34">
      <c r="A53" s="456">
        <v>2124</v>
      </c>
      <c r="B53" s="457" t="s">
        <v>587</v>
      </c>
      <c r="C53" s="458" t="s">
        <v>6</v>
      </c>
      <c r="D53" s="459" t="s">
        <v>170</v>
      </c>
      <c r="E53" s="499"/>
      <c r="F53" s="499"/>
      <c r="G53" s="499"/>
      <c r="H53" s="500"/>
      <c r="I53" s="499"/>
      <c r="J53" s="499"/>
      <c r="K53" s="499"/>
      <c r="L53" s="500"/>
      <c r="M53" s="499"/>
      <c r="N53" s="499"/>
      <c r="O53" s="499"/>
      <c r="P53" s="500"/>
      <c r="Q53" s="499"/>
      <c r="R53" s="499"/>
      <c r="S53" s="499"/>
      <c r="T53" s="500"/>
      <c r="U53" s="499"/>
      <c r="V53" s="499"/>
      <c r="W53" s="499"/>
      <c r="X53" s="500"/>
      <c r="Y53" s="499"/>
      <c r="Z53" s="499"/>
      <c r="AA53" s="499"/>
      <c r="AB53" s="500"/>
      <c r="AC53" s="320">
        <v>0</v>
      </c>
      <c r="AE53" s="445" t="s">
        <v>163</v>
      </c>
      <c r="AF53" s="460"/>
      <c r="AG53" s="445" t="s">
        <v>809</v>
      </c>
      <c r="AH53" s="446"/>
    </row>
    <row r="54" spans="1:34">
      <c r="A54" s="456">
        <v>5207</v>
      </c>
      <c r="B54" s="457" t="s">
        <v>589</v>
      </c>
      <c r="C54" s="458" t="s">
        <v>8</v>
      </c>
      <c r="D54" s="459" t="s">
        <v>170</v>
      </c>
      <c r="E54" s="499"/>
      <c r="F54" s="499"/>
      <c r="G54" s="499"/>
      <c r="H54" s="500"/>
      <c r="I54" s="499"/>
      <c r="J54" s="499"/>
      <c r="K54" s="499"/>
      <c r="L54" s="500"/>
      <c r="M54" s="499"/>
      <c r="N54" s="499"/>
      <c r="O54" s="499"/>
      <c r="P54" s="500"/>
      <c r="Q54" s="499"/>
      <c r="R54" s="499"/>
      <c r="S54" s="499"/>
      <c r="T54" s="500"/>
      <c r="U54" s="499"/>
      <c r="V54" s="499"/>
      <c r="W54" s="499"/>
      <c r="X54" s="500"/>
      <c r="Y54" s="499"/>
      <c r="Z54" s="499"/>
      <c r="AA54" s="499"/>
      <c r="AB54" s="500"/>
      <c r="AC54" s="320">
        <v>0</v>
      </c>
      <c r="AE54" s="445" t="s">
        <v>164</v>
      </c>
      <c r="AF54" s="460"/>
      <c r="AG54" s="445" t="s">
        <v>809</v>
      </c>
      <c r="AH54" s="446"/>
    </row>
    <row r="55" spans="1:34">
      <c r="A55" s="456">
        <v>3363</v>
      </c>
      <c r="B55" s="457" t="s">
        <v>590</v>
      </c>
      <c r="C55" s="458" t="s">
        <v>9</v>
      </c>
      <c r="D55" s="459" t="s">
        <v>170</v>
      </c>
      <c r="E55" s="499"/>
      <c r="F55" s="499"/>
      <c r="G55" s="499"/>
      <c r="H55" s="500"/>
      <c r="I55" s="499"/>
      <c r="J55" s="499"/>
      <c r="K55" s="499"/>
      <c r="L55" s="500"/>
      <c r="M55" s="499"/>
      <c r="N55" s="499"/>
      <c r="O55" s="499"/>
      <c r="P55" s="500"/>
      <c r="Q55" s="499"/>
      <c r="R55" s="499"/>
      <c r="S55" s="499"/>
      <c r="T55" s="500"/>
      <c r="U55" s="499"/>
      <c r="V55" s="499"/>
      <c r="W55" s="499"/>
      <c r="X55" s="500"/>
      <c r="Y55" s="499"/>
      <c r="Z55" s="499"/>
      <c r="AA55" s="499"/>
      <c r="AB55" s="500"/>
      <c r="AC55" s="320">
        <v>0</v>
      </c>
      <c r="AE55" s="445" t="s">
        <v>164</v>
      </c>
      <c r="AF55" s="460"/>
      <c r="AG55" s="445" t="s">
        <v>809</v>
      </c>
      <c r="AH55" s="446"/>
    </row>
    <row r="56" spans="1:34">
      <c r="A56" s="456">
        <v>5200</v>
      </c>
      <c r="B56" s="457" t="s">
        <v>591</v>
      </c>
      <c r="C56" s="458" t="s">
        <v>10</v>
      </c>
      <c r="D56" s="459" t="s">
        <v>170</v>
      </c>
      <c r="E56" s="499"/>
      <c r="F56" s="499"/>
      <c r="G56" s="499"/>
      <c r="H56" s="500"/>
      <c r="I56" s="499"/>
      <c r="J56" s="499"/>
      <c r="K56" s="499"/>
      <c r="L56" s="500"/>
      <c r="M56" s="499"/>
      <c r="N56" s="499"/>
      <c r="O56" s="499"/>
      <c r="P56" s="500"/>
      <c r="Q56" s="499"/>
      <c r="R56" s="499"/>
      <c r="S56" s="499"/>
      <c r="T56" s="500"/>
      <c r="U56" s="499"/>
      <c r="V56" s="499"/>
      <c r="W56" s="499"/>
      <c r="X56" s="500"/>
      <c r="Y56" s="499"/>
      <c r="Z56" s="499"/>
      <c r="AA56" s="499"/>
      <c r="AB56" s="500"/>
      <c r="AC56" s="320">
        <v>0</v>
      </c>
      <c r="AE56" s="445" t="s">
        <v>164</v>
      </c>
      <c r="AF56" s="460"/>
      <c r="AG56" s="445" t="s">
        <v>809</v>
      </c>
      <c r="AH56" s="446"/>
    </row>
    <row r="57" spans="1:34">
      <c r="A57" s="456">
        <v>2198</v>
      </c>
      <c r="B57" s="457" t="s">
        <v>592</v>
      </c>
      <c r="C57" s="458" t="s">
        <v>11</v>
      </c>
      <c r="D57" s="459" t="s">
        <v>170</v>
      </c>
      <c r="E57" s="499"/>
      <c r="F57" s="499"/>
      <c r="G57" s="499"/>
      <c r="H57" s="500"/>
      <c r="I57" s="499"/>
      <c r="J57" s="499"/>
      <c r="K57" s="499"/>
      <c r="L57" s="500"/>
      <c r="M57" s="499"/>
      <c r="N57" s="499"/>
      <c r="O57" s="499"/>
      <c r="P57" s="500"/>
      <c r="Q57" s="499"/>
      <c r="R57" s="499"/>
      <c r="S57" s="499"/>
      <c r="T57" s="500"/>
      <c r="U57" s="499"/>
      <c r="V57" s="499"/>
      <c r="W57" s="499"/>
      <c r="X57" s="500"/>
      <c r="Y57" s="499"/>
      <c r="Z57" s="499"/>
      <c r="AA57" s="499"/>
      <c r="AB57" s="500"/>
      <c r="AC57" s="320">
        <v>0</v>
      </c>
      <c r="AE57" s="445" t="s">
        <v>164</v>
      </c>
      <c r="AF57" s="460"/>
      <c r="AG57" s="445" t="s">
        <v>809</v>
      </c>
      <c r="AH57" s="446"/>
    </row>
    <row r="58" spans="1:34">
      <c r="A58" s="456">
        <v>2090</v>
      </c>
      <c r="B58" s="457" t="s">
        <v>597</v>
      </c>
      <c r="C58" s="458" t="s">
        <v>16</v>
      </c>
      <c r="D58" s="459" t="s">
        <v>170</v>
      </c>
      <c r="E58" s="499"/>
      <c r="F58" s="499"/>
      <c r="G58" s="499"/>
      <c r="H58" s="500"/>
      <c r="I58" s="499"/>
      <c r="J58" s="499"/>
      <c r="K58" s="499"/>
      <c r="L58" s="500"/>
      <c r="M58" s="499"/>
      <c r="N58" s="499"/>
      <c r="O58" s="499"/>
      <c r="P58" s="500"/>
      <c r="Q58" s="499"/>
      <c r="R58" s="499"/>
      <c r="S58" s="499"/>
      <c r="T58" s="500"/>
      <c r="U58" s="499"/>
      <c r="V58" s="499"/>
      <c r="W58" s="499"/>
      <c r="X58" s="500"/>
      <c r="Y58" s="499"/>
      <c r="Z58" s="499"/>
      <c r="AA58" s="499"/>
      <c r="AB58" s="500"/>
      <c r="AC58" s="320">
        <v>0</v>
      </c>
      <c r="AE58" s="445" t="s">
        <v>164</v>
      </c>
      <c r="AF58" s="460"/>
      <c r="AG58" s="445" t="s">
        <v>809</v>
      </c>
      <c r="AH58" s="446"/>
    </row>
    <row r="59" spans="1:34">
      <c r="A59" s="456">
        <v>2043</v>
      </c>
      <c r="B59" s="457" t="s">
        <v>598</v>
      </c>
      <c r="C59" s="458" t="s">
        <v>17</v>
      </c>
      <c r="D59" s="459" t="s">
        <v>170</v>
      </c>
      <c r="E59" s="499"/>
      <c r="F59" s="499"/>
      <c r="G59" s="499"/>
      <c r="H59" s="500"/>
      <c r="I59" s="499"/>
      <c r="J59" s="499"/>
      <c r="K59" s="499"/>
      <c r="L59" s="500"/>
      <c r="M59" s="499"/>
      <c r="N59" s="499"/>
      <c r="O59" s="499"/>
      <c r="P59" s="500"/>
      <c r="Q59" s="499"/>
      <c r="R59" s="499"/>
      <c r="S59" s="499"/>
      <c r="T59" s="500"/>
      <c r="U59" s="499"/>
      <c r="V59" s="499"/>
      <c r="W59" s="499"/>
      <c r="X59" s="500"/>
      <c r="Y59" s="499"/>
      <c r="Z59" s="499"/>
      <c r="AA59" s="499"/>
      <c r="AB59" s="500"/>
      <c r="AC59" s="320">
        <v>0</v>
      </c>
      <c r="AE59" s="445" t="s">
        <v>164</v>
      </c>
      <c r="AF59" s="460"/>
      <c r="AG59" s="445" t="s">
        <v>809</v>
      </c>
      <c r="AH59" s="446"/>
    </row>
    <row r="60" spans="1:34">
      <c r="A60" s="456">
        <v>1002</v>
      </c>
      <c r="B60" s="457" t="s">
        <v>600</v>
      </c>
      <c r="C60" s="458" t="s">
        <v>18</v>
      </c>
      <c r="D60" s="459" t="s">
        <v>169</v>
      </c>
      <c r="E60" s="499"/>
      <c r="F60" s="499"/>
      <c r="G60" s="499"/>
      <c r="H60" s="500"/>
      <c r="I60" s="499"/>
      <c r="J60" s="499"/>
      <c r="K60" s="499"/>
      <c r="L60" s="500"/>
      <c r="M60" s="499"/>
      <c r="N60" s="499"/>
      <c r="O60" s="499"/>
      <c r="P60" s="500"/>
      <c r="Q60" s="499"/>
      <c r="R60" s="499"/>
      <c r="S60" s="499"/>
      <c r="T60" s="500"/>
      <c r="U60" s="499"/>
      <c r="V60" s="499"/>
      <c r="W60" s="499"/>
      <c r="X60" s="500"/>
      <c r="Y60" s="499"/>
      <c r="Z60" s="499"/>
      <c r="AA60" s="499"/>
      <c r="AB60" s="500"/>
      <c r="AC60" s="320">
        <v>0</v>
      </c>
      <c r="AE60" s="445" t="s">
        <v>164</v>
      </c>
      <c r="AF60" s="460"/>
      <c r="AG60" s="445" t="s">
        <v>809</v>
      </c>
      <c r="AH60" s="446"/>
    </row>
    <row r="61" spans="1:34">
      <c r="A61" s="456">
        <v>2002</v>
      </c>
      <c r="B61" s="457" t="s">
        <v>601</v>
      </c>
      <c r="C61" s="458" t="s">
        <v>20</v>
      </c>
      <c r="D61" s="459" t="s">
        <v>170</v>
      </c>
      <c r="E61" s="499"/>
      <c r="F61" s="499"/>
      <c r="G61" s="499"/>
      <c r="H61" s="500"/>
      <c r="I61" s="499"/>
      <c r="J61" s="499"/>
      <c r="K61" s="499"/>
      <c r="L61" s="500"/>
      <c r="M61" s="499"/>
      <c r="N61" s="499"/>
      <c r="O61" s="499"/>
      <c r="P61" s="500"/>
      <c r="Q61" s="499"/>
      <c r="R61" s="499"/>
      <c r="S61" s="499"/>
      <c r="T61" s="500"/>
      <c r="U61" s="499"/>
      <c r="V61" s="499"/>
      <c r="W61" s="499"/>
      <c r="X61" s="500"/>
      <c r="Y61" s="499"/>
      <c r="Z61" s="499"/>
      <c r="AA61" s="499"/>
      <c r="AB61" s="500"/>
      <c r="AC61" s="320">
        <v>0</v>
      </c>
      <c r="AE61" s="445" t="s">
        <v>164</v>
      </c>
      <c r="AF61" s="460"/>
      <c r="AG61" s="445" t="s">
        <v>809</v>
      </c>
      <c r="AH61" s="446"/>
    </row>
    <row r="62" spans="1:34">
      <c r="A62" s="456">
        <v>2128</v>
      </c>
      <c r="B62" s="457" t="s">
        <v>602</v>
      </c>
      <c r="C62" s="458" t="s">
        <v>21</v>
      </c>
      <c r="D62" s="459" t="s">
        <v>170</v>
      </c>
      <c r="E62" s="499"/>
      <c r="F62" s="499"/>
      <c r="G62" s="499"/>
      <c r="H62" s="500"/>
      <c r="I62" s="499"/>
      <c r="J62" s="499"/>
      <c r="K62" s="499"/>
      <c r="L62" s="500"/>
      <c r="M62" s="499"/>
      <c r="N62" s="499"/>
      <c r="O62" s="499"/>
      <c r="P62" s="500"/>
      <c r="Q62" s="499"/>
      <c r="R62" s="499"/>
      <c r="S62" s="499"/>
      <c r="T62" s="500"/>
      <c r="U62" s="499"/>
      <c r="V62" s="499"/>
      <c r="W62" s="499"/>
      <c r="X62" s="500"/>
      <c r="Y62" s="499"/>
      <c r="Z62" s="499"/>
      <c r="AA62" s="499"/>
      <c r="AB62" s="500"/>
      <c r="AC62" s="320">
        <v>0</v>
      </c>
      <c r="AE62" s="445" t="s">
        <v>164</v>
      </c>
      <c r="AF62" s="460"/>
      <c r="AG62" s="445" t="s">
        <v>809</v>
      </c>
      <c r="AH62" s="446"/>
    </row>
    <row r="63" spans="1:34">
      <c r="A63" s="456">
        <v>2145</v>
      </c>
      <c r="B63" s="457" t="s">
        <v>603</v>
      </c>
      <c r="C63" s="458" t="s">
        <v>22</v>
      </c>
      <c r="D63" s="459" t="s">
        <v>170</v>
      </c>
      <c r="E63" s="499"/>
      <c r="F63" s="499"/>
      <c r="G63" s="499"/>
      <c r="H63" s="500"/>
      <c r="I63" s="499"/>
      <c r="J63" s="499"/>
      <c r="K63" s="499"/>
      <c r="L63" s="500"/>
      <c r="M63" s="499"/>
      <c r="N63" s="499"/>
      <c r="O63" s="499"/>
      <c r="P63" s="500"/>
      <c r="Q63" s="499"/>
      <c r="R63" s="499"/>
      <c r="S63" s="499"/>
      <c r="T63" s="500"/>
      <c r="U63" s="499"/>
      <c r="V63" s="499"/>
      <c r="W63" s="499"/>
      <c r="X63" s="500"/>
      <c r="Y63" s="499"/>
      <c r="Z63" s="499"/>
      <c r="AA63" s="499"/>
      <c r="AB63" s="500"/>
      <c r="AC63" s="320">
        <v>0</v>
      </c>
      <c r="AE63" s="445" t="s">
        <v>164</v>
      </c>
      <c r="AF63" s="460"/>
      <c r="AG63" s="445" t="s">
        <v>809</v>
      </c>
      <c r="AH63" s="446"/>
    </row>
    <row r="64" spans="1:34">
      <c r="A64" s="456">
        <v>3023</v>
      </c>
      <c r="B64" s="501" t="s">
        <v>604</v>
      </c>
      <c r="C64" s="504" t="s">
        <v>23</v>
      </c>
      <c r="D64" s="459" t="s">
        <v>170</v>
      </c>
      <c r="E64" s="505">
        <v>15000</v>
      </c>
      <c r="F64" s="499"/>
      <c r="G64" s="499"/>
      <c r="H64" s="500" t="s">
        <v>912</v>
      </c>
      <c r="I64" s="499"/>
      <c r="J64" s="499"/>
      <c r="K64" s="499"/>
      <c r="L64" s="500"/>
      <c r="M64" s="499"/>
      <c r="N64" s="499"/>
      <c r="O64" s="499"/>
      <c r="P64" s="500"/>
      <c r="Q64" s="499"/>
      <c r="R64" s="499"/>
      <c r="S64" s="499"/>
      <c r="T64" s="500"/>
      <c r="U64" s="499"/>
      <c r="V64" s="499"/>
      <c r="W64" s="499"/>
      <c r="X64" s="500"/>
      <c r="Y64" s="499"/>
      <c r="Z64" s="499"/>
      <c r="AA64" s="499"/>
      <c r="AB64" s="500"/>
      <c r="AC64" s="320">
        <v>15000</v>
      </c>
      <c r="AE64" s="445" t="s">
        <v>164</v>
      </c>
      <c r="AF64" s="460"/>
      <c r="AG64" s="445" t="s">
        <v>809</v>
      </c>
      <c r="AH64" s="446"/>
    </row>
    <row r="65" spans="1:34">
      <c r="A65" s="456">
        <v>2199</v>
      </c>
      <c r="B65" s="457" t="s">
        <v>605</v>
      </c>
      <c r="C65" s="458" t="s">
        <v>24</v>
      </c>
      <c r="D65" s="459" t="s">
        <v>170</v>
      </c>
      <c r="E65" s="499"/>
      <c r="F65" s="499"/>
      <c r="G65" s="499"/>
      <c r="H65" s="500"/>
      <c r="I65" s="499"/>
      <c r="J65" s="499"/>
      <c r="K65" s="499"/>
      <c r="L65" s="500"/>
      <c r="M65" s="499"/>
      <c r="N65" s="499"/>
      <c r="O65" s="499"/>
      <c r="P65" s="500"/>
      <c r="Q65" s="499"/>
      <c r="R65" s="499"/>
      <c r="S65" s="499"/>
      <c r="T65" s="500"/>
      <c r="U65" s="499"/>
      <c r="V65" s="499"/>
      <c r="W65" s="499"/>
      <c r="X65" s="500"/>
      <c r="Y65" s="499"/>
      <c r="Z65" s="499"/>
      <c r="AA65" s="499"/>
      <c r="AB65" s="500"/>
      <c r="AC65" s="320">
        <v>0</v>
      </c>
      <c r="AE65" s="445" t="s">
        <v>164</v>
      </c>
      <c r="AF65" s="460"/>
      <c r="AG65" s="445" t="s">
        <v>809</v>
      </c>
      <c r="AH65" s="446"/>
    </row>
    <row r="66" spans="1:34">
      <c r="A66" s="456">
        <v>2048</v>
      </c>
      <c r="B66" s="457" t="s">
        <v>607</v>
      </c>
      <c r="C66" s="458" t="s">
        <v>26</v>
      </c>
      <c r="D66" s="459" t="s">
        <v>170</v>
      </c>
      <c r="E66" s="499"/>
      <c r="F66" s="499"/>
      <c r="G66" s="499"/>
      <c r="H66" s="500"/>
      <c r="I66" s="499"/>
      <c r="J66" s="499"/>
      <c r="K66" s="499"/>
      <c r="L66" s="500"/>
      <c r="M66" s="499"/>
      <c r="N66" s="499"/>
      <c r="O66" s="499"/>
      <c r="P66" s="500"/>
      <c r="Q66" s="499"/>
      <c r="R66" s="499"/>
      <c r="S66" s="499"/>
      <c r="T66" s="500"/>
      <c r="U66" s="499"/>
      <c r="V66" s="499"/>
      <c r="W66" s="499"/>
      <c r="X66" s="500"/>
      <c r="Y66" s="499"/>
      <c r="Z66" s="499"/>
      <c r="AA66" s="499"/>
      <c r="AB66" s="500"/>
      <c r="AC66" s="320">
        <v>0</v>
      </c>
      <c r="AE66" s="445" t="s">
        <v>164</v>
      </c>
      <c r="AF66" s="460"/>
      <c r="AG66" s="445" t="s">
        <v>809</v>
      </c>
      <c r="AH66" s="446"/>
    </row>
    <row r="67" spans="1:34">
      <c r="A67" s="456">
        <v>2192</v>
      </c>
      <c r="B67" s="457" t="s">
        <v>608</v>
      </c>
      <c r="C67" s="458" t="s">
        <v>27</v>
      </c>
      <c r="D67" s="459" t="s">
        <v>170</v>
      </c>
      <c r="E67" s="499"/>
      <c r="F67" s="499"/>
      <c r="G67" s="499"/>
      <c r="H67" s="500"/>
      <c r="I67" s="499"/>
      <c r="J67" s="499"/>
      <c r="K67" s="499"/>
      <c r="L67" s="500"/>
      <c r="M67" s="499"/>
      <c r="N67" s="499"/>
      <c r="O67" s="499"/>
      <c r="P67" s="500"/>
      <c r="Q67" s="499"/>
      <c r="R67" s="499"/>
      <c r="S67" s="499"/>
      <c r="T67" s="500"/>
      <c r="U67" s="499"/>
      <c r="V67" s="499"/>
      <c r="W67" s="499"/>
      <c r="X67" s="500"/>
      <c r="Y67" s="499"/>
      <c r="Z67" s="499"/>
      <c r="AA67" s="499"/>
      <c r="AB67" s="500"/>
      <c r="AC67" s="320">
        <v>0</v>
      </c>
      <c r="AE67" s="445" t="s">
        <v>164</v>
      </c>
      <c r="AF67" s="460"/>
      <c r="AG67" s="445" t="s">
        <v>809</v>
      </c>
      <c r="AH67" s="446"/>
    </row>
    <row r="68" spans="1:34">
      <c r="A68" s="456">
        <v>1009</v>
      </c>
      <c r="B68" s="457" t="s">
        <v>609</v>
      </c>
      <c r="C68" s="458" t="s">
        <v>28</v>
      </c>
      <c r="D68" s="459" t="s">
        <v>169</v>
      </c>
      <c r="E68" s="499"/>
      <c r="F68" s="499"/>
      <c r="G68" s="499"/>
      <c r="H68" s="500"/>
      <c r="I68" s="499"/>
      <c r="J68" s="499"/>
      <c r="K68" s="499"/>
      <c r="L68" s="500"/>
      <c r="M68" s="499"/>
      <c r="N68" s="499"/>
      <c r="O68" s="499"/>
      <c r="P68" s="500"/>
      <c r="Q68" s="499"/>
      <c r="R68" s="499"/>
      <c r="S68" s="499"/>
      <c r="T68" s="500"/>
      <c r="U68" s="499"/>
      <c r="V68" s="499"/>
      <c r="W68" s="499"/>
      <c r="X68" s="500"/>
      <c r="Y68" s="499"/>
      <c r="Z68" s="499"/>
      <c r="AA68" s="499"/>
      <c r="AB68" s="500"/>
      <c r="AC68" s="320">
        <v>0</v>
      </c>
      <c r="AE68" s="445" t="s">
        <v>164</v>
      </c>
      <c r="AF68" s="460"/>
      <c r="AG68" s="445" t="s">
        <v>809</v>
      </c>
      <c r="AH68" s="446"/>
    </row>
    <row r="69" spans="1:34">
      <c r="A69" s="456">
        <v>2185</v>
      </c>
      <c r="B69" s="457" t="s">
        <v>610</v>
      </c>
      <c r="C69" s="458" t="s">
        <v>29</v>
      </c>
      <c r="D69" s="459" t="s">
        <v>170</v>
      </c>
      <c r="E69" s="499"/>
      <c r="F69" s="499"/>
      <c r="G69" s="499"/>
      <c r="H69" s="500"/>
      <c r="I69" s="499"/>
      <c r="J69" s="499"/>
      <c r="K69" s="499"/>
      <c r="L69" s="500"/>
      <c r="M69" s="499"/>
      <c r="N69" s="499"/>
      <c r="O69" s="499"/>
      <c r="P69" s="500"/>
      <c r="Q69" s="499"/>
      <c r="R69" s="499"/>
      <c r="S69" s="499"/>
      <c r="T69" s="500"/>
      <c r="U69" s="499"/>
      <c r="V69" s="499"/>
      <c r="W69" s="499"/>
      <c r="X69" s="500"/>
      <c r="Y69" s="499"/>
      <c r="Z69" s="499"/>
      <c r="AA69" s="499"/>
      <c r="AB69" s="500"/>
      <c r="AC69" s="320">
        <v>0</v>
      </c>
      <c r="AE69" s="445" t="s">
        <v>164</v>
      </c>
      <c r="AF69" s="460"/>
      <c r="AG69" s="445" t="s">
        <v>809</v>
      </c>
      <c r="AH69" s="446"/>
    </row>
    <row r="70" spans="1:34">
      <c r="A70" s="456">
        <v>5206</v>
      </c>
      <c r="B70" s="457" t="s">
        <v>611</v>
      </c>
      <c r="C70" s="458" t="s">
        <v>30</v>
      </c>
      <c r="D70" s="459" t="s">
        <v>170</v>
      </c>
      <c r="E70" s="499"/>
      <c r="F70" s="499"/>
      <c r="G70" s="499"/>
      <c r="H70" s="500"/>
      <c r="I70" s="499"/>
      <c r="J70" s="499"/>
      <c r="K70" s="499"/>
      <c r="L70" s="500"/>
      <c r="M70" s="499"/>
      <c r="N70" s="499"/>
      <c r="O70" s="499"/>
      <c r="P70" s="500"/>
      <c r="Q70" s="499"/>
      <c r="R70" s="499"/>
      <c r="S70" s="499"/>
      <c r="T70" s="500"/>
      <c r="U70" s="499"/>
      <c r="V70" s="499"/>
      <c r="W70" s="499"/>
      <c r="X70" s="500"/>
      <c r="Y70" s="499"/>
      <c r="Z70" s="499"/>
      <c r="AA70" s="499"/>
      <c r="AB70" s="500"/>
      <c r="AC70" s="320">
        <v>0</v>
      </c>
      <c r="AE70" s="445" t="s">
        <v>164</v>
      </c>
      <c r="AF70" s="460"/>
      <c r="AG70" s="445" t="s">
        <v>809</v>
      </c>
      <c r="AH70" s="446"/>
    </row>
    <row r="71" spans="1:34">
      <c r="A71" s="456">
        <v>2170</v>
      </c>
      <c r="B71" s="457" t="s">
        <v>612</v>
      </c>
      <c r="C71" s="458" t="s">
        <v>31</v>
      </c>
      <c r="D71" s="459" t="s">
        <v>170</v>
      </c>
      <c r="E71" s="499"/>
      <c r="F71" s="499"/>
      <c r="G71" s="499"/>
      <c r="H71" s="500"/>
      <c r="I71" s="499"/>
      <c r="J71" s="499"/>
      <c r="K71" s="499"/>
      <c r="L71" s="500"/>
      <c r="M71" s="499"/>
      <c r="N71" s="499"/>
      <c r="O71" s="499"/>
      <c r="P71" s="500"/>
      <c r="Q71" s="499"/>
      <c r="R71" s="499"/>
      <c r="S71" s="499"/>
      <c r="T71" s="500"/>
      <c r="U71" s="499"/>
      <c r="V71" s="499"/>
      <c r="W71" s="499"/>
      <c r="X71" s="500"/>
      <c r="Y71" s="499"/>
      <c r="Z71" s="499"/>
      <c r="AA71" s="499"/>
      <c r="AB71" s="500"/>
      <c r="AC71" s="320">
        <v>0</v>
      </c>
      <c r="AE71" s="445" t="s">
        <v>164</v>
      </c>
      <c r="AF71" s="460"/>
      <c r="AG71" s="445" t="s">
        <v>809</v>
      </c>
      <c r="AH71" s="446"/>
    </row>
    <row r="72" spans="1:34">
      <c r="A72" s="456">
        <v>2054</v>
      </c>
      <c r="B72" s="501" t="s">
        <v>613</v>
      </c>
      <c r="C72" s="504" t="s">
        <v>32</v>
      </c>
      <c r="D72" s="459" t="s">
        <v>170</v>
      </c>
      <c r="E72" s="505">
        <v>20000</v>
      </c>
      <c r="F72" s="499"/>
      <c r="G72" s="499"/>
      <c r="H72" s="500" t="s">
        <v>913</v>
      </c>
      <c r="I72" s="499"/>
      <c r="J72" s="499"/>
      <c r="K72" s="499"/>
      <c r="L72" s="500"/>
      <c r="M72" s="499"/>
      <c r="N72" s="499"/>
      <c r="O72" s="499"/>
      <c r="P72" s="500"/>
      <c r="Q72" s="499"/>
      <c r="R72" s="499"/>
      <c r="S72" s="499"/>
      <c r="T72" s="500"/>
      <c r="U72" s="499"/>
      <c r="V72" s="499"/>
      <c r="W72" s="499"/>
      <c r="X72" s="500"/>
      <c r="Y72" s="499"/>
      <c r="Z72" s="499"/>
      <c r="AA72" s="499"/>
      <c r="AB72" s="500"/>
      <c r="AC72" s="320">
        <v>20000</v>
      </c>
      <c r="AE72" s="445" t="s">
        <v>164</v>
      </c>
      <c r="AF72" s="460"/>
      <c r="AG72" s="445" t="s">
        <v>809</v>
      </c>
      <c r="AH72" s="446"/>
    </row>
    <row r="73" spans="1:34">
      <c r="A73" s="456">
        <v>2197</v>
      </c>
      <c r="B73" s="457" t="s">
        <v>614</v>
      </c>
      <c r="C73" s="458" t="s">
        <v>33</v>
      </c>
      <c r="D73" s="459" t="s">
        <v>170</v>
      </c>
      <c r="E73" s="499"/>
      <c r="F73" s="499"/>
      <c r="G73" s="499"/>
      <c r="H73" s="500"/>
      <c r="I73" s="499"/>
      <c r="J73" s="499"/>
      <c r="K73" s="499"/>
      <c r="L73" s="500"/>
      <c r="M73" s="499"/>
      <c r="N73" s="499"/>
      <c r="O73" s="499"/>
      <c r="P73" s="500"/>
      <c r="Q73" s="499"/>
      <c r="R73" s="499"/>
      <c r="S73" s="499"/>
      <c r="T73" s="500"/>
      <c r="U73" s="499"/>
      <c r="V73" s="499"/>
      <c r="W73" s="499"/>
      <c r="X73" s="500"/>
      <c r="Y73" s="499"/>
      <c r="Z73" s="499"/>
      <c r="AA73" s="499"/>
      <c r="AB73" s="500"/>
      <c r="AC73" s="320">
        <v>0</v>
      </c>
      <c r="AE73" s="445" t="s">
        <v>164</v>
      </c>
      <c r="AF73" s="460"/>
      <c r="AG73" s="445" t="s">
        <v>809</v>
      </c>
      <c r="AH73" s="446"/>
    </row>
    <row r="74" spans="1:34">
      <c r="A74" s="456">
        <v>2130</v>
      </c>
      <c r="B74" s="501" t="s">
        <v>617</v>
      </c>
      <c r="C74" s="451" t="s">
        <v>36</v>
      </c>
      <c r="D74" s="459" t="s">
        <v>170</v>
      </c>
      <c r="E74" s="499">
        <v>20000</v>
      </c>
      <c r="F74" s="499"/>
      <c r="G74" s="499"/>
      <c r="H74" s="500" t="s">
        <v>914</v>
      </c>
      <c r="I74" s="499"/>
      <c r="J74" s="499"/>
      <c r="K74" s="499"/>
      <c r="L74" s="500"/>
      <c r="M74" s="499"/>
      <c r="N74" s="499"/>
      <c r="O74" s="499"/>
      <c r="P74" s="500"/>
      <c r="Q74" s="502">
        <v>17277</v>
      </c>
      <c r="R74" s="499"/>
      <c r="S74" s="499"/>
      <c r="T74" s="500" t="s">
        <v>915</v>
      </c>
      <c r="U74" s="499"/>
      <c r="V74" s="499"/>
      <c r="W74" s="499"/>
      <c r="X74" s="500"/>
      <c r="Y74" s="499"/>
      <c r="Z74" s="499"/>
      <c r="AA74" s="499"/>
      <c r="AB74" s="500"/>
      <c r="AC74" s="320">
        <v>37277</v>
      </c>
      <c r="AE74" s="445" t="s">
        <v>163</v>
      </c>
      <c r="AF74" s="460" t="s">
        <v>163</v>
      </c>
      <c r="AG74" s="445" t="s">
        <v>809</v>
      </c>
      <c r="AH74" s="446"/>
    </row>
    <row r="75" spans="1:34">
      <c r="A75" s="456">
        <v>3353</v>
      </c>
      <c r="B75" s="457" t="s">
        <v>618</v>
      </c>
      <c r="C75" s="458" t="s">
        <v>37</v>
      </c>
      <c r="D75" s="459" t="s">
        <v>170</v>
      </c>
      <c r="E75" s="499"/>
      <c r="F75" s="499"/>
      <c r="G75" s="499"/>
      <c r="H75" s="500"/>
      <c r="I75" s="499"/>
      <c r="J75" s="499"/>
      <c r="K75" s="499"/>
      <c r="L75" s="500"/>
      <c r="M75" s="499"/>
      <c r="N75" s="499"/>
      <c r="O75" s="499"/>
      <c r="P75" s="500"/>
      <c r="Q75" s="499"/>
      <c r="R75" s="499"/>
      <c r="S75" s="499"/>
      <c r="T75" s="500"/>
      <c r="U75" s="499"/>
      <c r="V75" s="499"/>
      <c r="W75" s="499"/>
      <c r="X75" s="500"/>
      <c r="Y75" s="499"/>
      <c r="Z75" s="499"/>
      <c r="AA75" s="499"/>
      <c r="AB75" s="500"/>
      <c r="AC75" s="320">
        <v>0</v>
      </c>
      <c r="AE75" s="445" t="s">
        <v>164</v>
      </c>
      <c r="AF75" s="460"/>
      <c r="AG75" s="445" t="s">
        <v>809</v>
      </c>
      <c r="AH75" s="446"/>
    </row>
    <row r="76" spans="1:34">
      <c r="A76" s="456">
        <v>2064</v>
      </c>
      <c r="B76" s="457" t="s">
        <v>621</v>
      </c>
      <c r="C76" s="458" t="s">
        <v>40</v>
      </c>
      <c r="D76" s="459" t="s">
        <v>170</v>
      </c>
      <c r="E76" s="499"/>
      <c r="F76" s="499"/>
      <c r="G76" s="499"/>
      <c r="H76" s="500"/>
      <c r="I76" s="499"/>
      <c r="J76" s="499"/>
      <c r="K76" s="499"/>
      <c r="L76" s="500"/>
      <c r="M76" s="499"/>
      <c r="N76" s="499"/>
      <c r="O76" s="499"/>
      <c r="P76" s="500"/>
      <c r="Q76" s="499"/>
      <c r="R76" s="499"/>
      <c r="S76" s="499"/>
      <c r="T76" s="500"/>
      <c r="U76" s="499"/>
      <c r="V76" s="499"/>
      <c r="W76" s="499"/>
      <c r="X76" s="500"/>
      <c r="Y76" s="499"/>
      <c r="Z76" s="499"/>
      <c r="AA76" s="499"/>
      <c r="AB76" s="500"/>
      <c r="AC76" s="320">
        <v>0</v>
      </c>
      <c r="AE76" s="445" t="s">
        <v>164</v>
      </c>
      <c r="AF76" s="460"/>
      <c r="AG76" s="445" t="s">
        <v>809</v>
      </c>
      <c r="AH76" s="446"/>
    </row>
    <row r="77" spans="1:34">
      <c r="A77" s="456">
        <v>4112</v>
      </c>
      <c r="B77" s="457" t="s">
        <v>622</v>
      </c>
      <c r="C77" s="458" t="s">
        <v>41</v>
      </c>
      <c r="D77" s="459" t="s">
        <v>171</v>
      </c>
      <c r="E77" s="499"/>
      <c r="F77" s="499"/>
      <c r="G77" s="499"/>
      <c r="H77" s="500"/>
      <c r="I77" s="499"/>
      <c r="J77" s="499"/>
      <c r="K77" s="499"/>
      <c r="L77" s="500"/>
      <c r="M77" s="499"/>
      <c r="N77" s="499"/>
      <c r="O77" s="499"/>
      <c r="P77" s="500"/>
      <c r="Q77" s="499"/>
      <c r="R77" s="499"/>
      <c r="S77" s="499"/>
      <c r="T77" s="500"/>
      <c r="U77" s="499"/>
      <c r="V77" s="499"/>
      <c r="W77" s="499"/>
      <c r="X77" s="500"/>
      <c r="Y77" s="499"/>
      <c r="Z77" s="499"/>
      <c r="AA77" s="499"/>
      <c r="AB77" s="500"/>
      <c r="AC77" s="320">
        <v>0</v>
      </c>
      <c r="AE77" s="445" t="s">
        <v>164</v>
      </c>
      <c r="AF77" s="460"/>
      <c r="AG77" s="445" t="s">
        <v>809</v>
      </c>
      <c r="AH77" s="446"/>
    </row>
    <row r="78" spans="1:34">
      <c r="A78" s="456">
        <v>3377</v>
      </c>
      <c r="B78" s="457" t="s">
        <v>624</v>
      </c>
      <c r="C78" s="458" t="s">
        <v>43</v>
      </c>
      <c r="D78" s="459" t="s">
        <v>170</v>
      </c>
      <c r="E78" s="499"/>
      <c r="F78" s="499"/>
      <c r="G78" s="499"/>
      <c r="H78" s="500"/>
      <c r="I78" s="499"/>
      <c r="J78" s="499"/>
      <c r="K78" s="499"/>
      <c r="L78" s="500"/>
      <c r="M78" s="499"/>
      <c r="N78" s="499"/>
      <c r="O78" s="499"/>
      <c r="P78" s="500"/>
      <c r="Q78" s="499"/>
      <c r="R78" s="499"/>
      <c r="S78" s="499"/>
      <c r="T78" s="500"/>
      <c r="U78" s="499"/>
      <c r="V78" s="499"/>
      <c r="W78" s="499"/>
      <c r="X78" s="500"/>
      <c r="Y78" s="499"/>
      <c r="Z78" s="499"/>
      <c r="AA78" s="499"/>
      <c r="AB78" s="500"/>
      <c r="AC78" s="320">
        <v>0</v>
      </c>
      <c r="AE78" s="445" t="s">
        <v>164</v>
      </c>
      <c r="AF78" s="460"/>
      <c r="AG78" s="445" t="s">
        <v>809</v>
      </c>
      <c r="AH78" s="446"/>
    </row>
    <row r="79" spans="1:34">
      <c r="A79" s="456">
        <v>2101</v>
      </c>
      <c r="B79" s="457" t="s">
        <v>625</v>
      </c>
      <c r="C79" s="458" t="s">
        <v>44</v>
      </c>
      <c r="D79" s="459" t="s">
        <v>170</v>
      </c>
      <c r="E79" s="499"/>
      <c r="F79" s="499"/>
      <c r="G79" s="499"/>
      <c r="H79" s="500"/>
      <c r="I79" s="499"/>
      <c r="J79" s="499"/>
      <c r="K79" s="499"/>
      <c r="L79" s="500"/>
      <c r="M79" s="499"/>
      <c r="N79" s="499"/>
      <c r="O79" s="499"/>
      <c r="P79" s="500"/>
      <c r="Q79" s="499"/>
      <c r="R79" s="499"/>
      <c r="S79" s="499"/>
      <c r="T79" s="500"/>
      <c r="U79" s="499"/>
      <c r="V79" s="499"/>
      <c r="W79" s="499"/>
      <c r="X79" s="500"/>
      <c r="Y79" s="499"/>
      <c r="Z79" s="499"/>
      <c r="AA79" s="499"/>
      <c r="AB79" s="500"/>
      <c r="AC79" s="320">
        <v>0</v>
      </c>
      <c r="AE79" s="445" t="s">
        <v>164</v>
      </c>
      <c r="AF79" s="460"/>
      <c r="AG79" s="445" t="s">
        <v>809</v>
      </c>
      <c r="AH79" s="446"/>
    </row>
    <row r="80" spans="1:34">
      <c r="A80" s="456">
        <v>2086</v>
      </c>
      <c r="B80" s="457" t="s">
        <v>627</v>
      </c>
      <c r="C80" s="458" t="s">
        <v>46</v>
      </c>
      <c r="D80" s="459" t="s">
        <v>170</v>
      </c>
      <c r="E80" s="499"/>
      <c r="F80" s="499"/>
      <c r="G80" s="499"/>
      <c r="H80" s="500"/>
      <c r="I80" s="499"/>
      <c r="J80" s="499"/>
      <c r="K80" s="499"/>
      <c r="L80" s="500"/>
      <c r="M80" s="499"/>
      <c r="N80" s="499"/>
      <c r="O80" s="499"/>
      <c r="P80" s="500"/>
      <c r="Q80" s="499"/>
      <c r="R80" s="499"/>
      <c r="S80" s="499"/>
      <c r="T80" s="500"/>
      <c r="U80" s="499"/>
      <c r="V80" s="499"/>
      <c r="W80" s="499"/>
      <c r="X80" s="500"/>
      <c r="Y80" s="499"/>
      <c r="Z80" s="499"/>
      <c r="AA80" s="499"/>
      <c r="AB80" s="500"/>
      <c r="AC80" s="320">
        <v>0</v>
      </c>
      <c r="AE80" s="445" t="s">
        <v>164</v>
      </c>
      <c r="AF80" s="460"/>
      <c r="AG80" s="445" t="s">
        <v>809</v>
      </c>
      <c r="AH80" s="446"/>
    </row>
    <row r="81" spans="1:34">
      <c r="A81" s="456">
        <v>3365</v>
      </c>
      <c r="B81" s="457" t="s">
        <v>630</v>
      </c>
      <c r="C81" s="458" t="s">
        <v>49</v>
      </c>
      <c r="D81" s="459" t="s">
        <v>170</v>
      </c>
      <c r="E81" s="499"/>
      <c r="F81" s="499"/>
      <c r="G81" s="499"/>
      <c r="H81" s="500"/>
      <c r="I81" s="499"/>
      <c r="J81" s="499"/>
      <c r="K81" s="499"/>
      <c r="L81" s="500"/>
      <c r="M81" s="499"/>
      <c r="N81" s="499"/>
      <c r="O81" s="499"/>
      <c r="P81" s="500"/>
      <c r="Q81" s="499"/>
      <c r="R81" s="499"/>
      <c r="S81" s="499"/>
      <c r="T81" s="500"/>
      <c r="U81" s="499"/>
      <c r="V81" s="499"/>
      <c r="W81" s="499"/>
      <c r="X81" s="500"/>
      <c r="Y81" s="499"/>
      <c r="Z81" s="499"/>
      <c r="AA81" s="499"/>
      <c r="AB81" s="500"/>
      <c r="AC81" s="320">
        <v>0</v>
      </c>
      <c r="AE81" s="445" t="s">
        <v>164</v>
      </c>
      <c r="AF81" s="460"/>
      <c r="AG81" s="445" t="s">
        <v>809</v>
      </c>
      <c r="AH81" s="446"/>
    </row>
    <row r="82" spans="1:34">
      <c r="A82" s="456">
        <v>5202</v>
      </c>
      <c r="B82" s="457" t="s">
        <v>631</v>
      </c>
      <c r="C82" s="458" t="s">
        <v>50</v>
      </c>
      <c r="D82" s="459" t="s">
        <v>170</v>
      </c>
      <c r="E82" s="499"/>
      <c r="F82" s="499"/>
      <c r="G82" s="499"/>
      <c r="H82" s="500"/>
      <c r="I82" s="499"/>
      <c r="J82" s="499"/>
      <c r="K82" s="499"/>
      <c r="L82" s="500"/>
      <c r="M82" s="499"/>
      <c r="N82" s="499"/>
      <c r="O82" s="499"/>
      <c r="P82" s="500"/>
      <c r="Q82" s="499"/>
      <c r="R82" s="499"/>
      <c r="S82" s="499"/>
      <c r="T82" s="500"/>
      <c r="U82" s="499"/>
      <c r="V82" s="499"/>
      <c r="W82" s="499"/>
      <c r="X82" s="500"/>
      <c r="Y82" s="499"/>
      <c r="Z82" s="499"/>
      <c r="AA82" s="499"/>
      <c r="AB82" s="500"/>
      <c r="AC82" s="320">
        <v>0</v>
      </c>
      <c r="AE82" s="445" t="s">
        <v>164</v>
      </c>
      <c r="AF82" s="460"/>
      <c r="AG82" s="445" t="s">
        <v>809</v>
      </c>
      <c r="AH82" s="446"/>
    </row>
    <row r="83" spans="1:34">
      <c r="A83" s="456">
        <v>2140</v>
      </c>
      <c r="B83" s="457" t="s">
        <v>633</v>
      </c>
      <c r="C83" s="458" t="s">
        <v>51</v>
      </c>
      <c r="D83" s="459" t="s">
        <v>170</v>
      </c>
      <c r="E83" s="499"/>
      <c r="F83" s="499"/>
      <c r="G83" s="499"/>
      <c r="H83" s="500"/>
      <c r="I83" s="499"/>
      <c r="J83" s="499"/>
      <c r="K83" s="499"/>
      <c r="L83" s="500"/>
      <c r="M83" s="499"/>
      <c r="N83" s="499"/>
      <c r="O83" s="499"/>
      <c r="P83" s="500"/>
      <c r="Q83" s="499"/>
      <c r="R83" s="499"/>
      <c r="S83" s="499"/>
      <c r="T83" s="500"/>
      <c r="U83" s="499"/>
      <c r="V83" s="499"/>
      <c r="W83" s="499"/>
      <c r="X83" s="500"/>
      <c r="Y83" s="499"/>
      <c r="Z83" s="499"/>
      <c r="AA83" s="499"/>
      <c r="AB83" s="500"/>
      <c r="AC83" s="320">
        <v>0</v>
      </c>
      <c r="AE83" s="445" t="s">
        <v>164</v>
      </c>
      <c r="AF83" s="460"/>
      <c r="AG83" s="445" t="s">
        <v>809</v>
      </c>
      <c r="AH83" s="446"/>
    </row>
    <row r="84" spans="1:34">
      <c r="A84" s="456">
        <v>2174</v>
      </c>
      <c r="B84" s="457" t="s">
        <v>634</v>
      </c>
      <c r="C84" s="458" t="s">
        <v>52</v>
      </c>
      <c r="D84" s="459" t="s">
        <v>170</v>
      </c>
      <c r="E84" s="499"/>
      <c r="F84" s="499"/>
      <c r="G84" s="499"/>
      <c r="H84" s="500"/>
      <c r="I84" s="499"/>
      <c r="J84" s="499"/>
      <c r="K84" s="499"/>
      <c r="L84" s="500"/>
      <c r="M84" s="499"/>
      <c r="N84" s="499"/>
      <c r="O84" s="499"/>
      <c r="P84" s="500"/>
      <c r="Q84" s="499"/>
      <c r="R84" s="499"/>
      <c r="S84" s="499"/>
      <c r="T84" s="500"/>
      <c r="U84" s="499"/>
      <c r="V84" s="499"/>
      <c r="W84" s="499"/>
      <c r="X84" s="500"/>
      <c r="Y84" s="499"/>
      <c r="Z84" s="499"/>
      <c r="AA84" s="499"/>
      <c r="AB84" s="500"/>
      <c r="AC84" s="320">
        <v>0</v>
      </c>
      <c r="AE84" s="445" t="s">
        <v>164</v>
      </c>
      <c r="AF84" s="460"/>
      <c r="AG84" s="445" t="s">
        <v>809</v>
      </c>
      <c r="AH84" s="446"/>
    </row>
    <row r="85" spans="1:34">
      <c r="A85" s="456">
        <v>2055</v>
      </c>
      <c r="B85" s="457" t="s">
        <v>635</v>
      </c>
      <c r="C85" s="458" t="s">
        <v>53</v>
      </c>
      <c r="D85" s="459" t="s">
        <v>170</v>
      </c>
      <c r="E85" s="499"/>
      <c r="F85" s="499"/>
      <c r="G85" s="499"/>
      <c r="H85" s="500"/>
      <c r="I85" s="499"/>
      <c r="J85" s="499"/>
      <c r="K85" s="499"/>
      <c r="L85" s="500"/>
      <c r="M85" s="499"/>
      <c r="N85" s="499"/>
      <c r="O85" s="499"/>
      <c r="P85" s="500"/>
      <c r="Q85" s="499"/>
      <c r="R85" s="499"/>
      <c r="S85" s="499"/>
      <c r="T85" s="500"/>
      <c r="U85" s="499"/>
      <c r="V85" s="499"/>
      <c r="W85" s="499"/>
      <c r="X85" s="500"/>
      <c r="Y85" s="499"/>
      <c r="Z85" s="499"/>
      <c r="AA85" s="499"/>
      <c r="AB85" s="500"/>
      <c r="AC85" s="320">
        <v>0</v>
      </c>
      <c r="AE85" s="445" t="s">
        <v>164</v>
      </c>
      <c r="AF85" s="460"/>
      <c r="AG85" s="445" t="s">
        <v>809</v>
      </c>
      <c r="AH85" s="446"/>
    </row>
    <row r="86" spans="1:34">
      <c r="A86" s="456">
        <v>3366</v>
      </c>
      <c r="B86" s="457" t="s">
        <v>637</v>
      </c>
      <c r="C86" s="458" t="s">
        <v>55</v>
      </c>
      <c r="D86" s="459" t="s">
        <v>170</v>
      </c>
      <c r="E86" s="499"/>
      <c r="F86" s="499"/>
      <c r="G86" s="499"/>
      <c r="H86" s="500"/>
      <c r="I86" s="499"/>
      <c r="J86" s="499"/>
      <c r="K86" s="499"/>
      <c r="L86" s="500"/>
      <c r="M86" s="499"/>
      <c r="N86" s="499"/>
      <c r="O86" s="499"/>
      <c r="P86" s="500"/>
      <c r="Q86" s="499"/>
      <c r="R86" s="499"/>
      <c r="S86" s="499"/>
      <c r="T86" s="500"/>
      <c r="U86" s="499"/>
      <c r="V86" s="499"/>
      <c r="W86" s="499"/>
      <c r="X86" s="500"/>
      <c r="Y86" s="499"/>
      <c r="Z86" s="499"/>
      <c r="AA86" s="499"/>
      <c r="AB86" s="500"/>
      <c r="AC86" s="320">
        <v>0</v>
      </c>
      <c r="AE86" s="445" t="s">
        <v>164</v>
      </c>
      <c r="AF86" s="460"/>
      <c r="AG86" s="445" t="s">
        <v>809</v>
      </c>
      <c r="AH86" s="446"/>
    </row>
    <row r="87" spans="1:34">
      <c r="A87" s="456">
        <v>3333</v>
      </c>
      <c r="B87" s="457" t="s">
        <v>642</v>
      </c>
      <c r="C87" s="458" t="s">
        <v>60</v>
      </c>
      <c r="D87" s="459" t="s">
        <v>170</v>
      </c>
      <c r="E87" s="499"/>
      <c r="F87" s="499"/>
      <c r="G87" s="499"/>
      <c r="H87" s="500"/>
      <c r="I87" s="499"/>
      <c r="J87" s="499"/>
      <c r="K87" s="499"/>
      <c r="L87" s="500"/>
      <c r="M87" s="499"/>
      <c r="N87" s="499"/>
      <c r="O87" s="499"/>
      <c r="P87" s="500"/>
      <c r="Q87" s="499"/>
      <c r="R87" s="499"/>
      <c r="S87" s="499"/>
      <c r="T87" s="500"/>
      <c r="U87" s="499"/>
      <c r="V87" s="499"/>
      <c r="W87" s="499"/>
      <c r="X87" s="500"/>
      <c r="Y87" s="499"/>
      <c r="Z87" s="499"/>
      <c r="AA87" s="499"/>
      <c r="AB87" s="500"/>
      <c r="AC87" s="320">
        <v>0</v>
      </c>
      <c r="AE87" s="445" t="s">
        <v>164</v>
      </c>
      <c r="AF87" s="460"/>
      <c r="AG87" s="445" t="s">
        <v>809</v>
      </c>
      <c r="AH87" s="446"/>
    </row>
    <row r="88" spans="1:34">
      <c r="A88" s="456">
        <v>3373</v>
      </c>
      <c r="B88" s="457" t="s">
        <v>643</v>
      </c>
      <c r="C88" s="458" t="s">
        <v>61</v>
      </c>
      <c r="D88" s="459" t="s">
        <v>170</v>
      </c>
      <c r="E88" s="499"/>
      <c r="F88" s="499"/>
      <c r="G88" s="499"/>
      <c r="H88" s="500"/>
      <c r="I88" s="499"/>
      <c r="J88" s="499"/>
      <c r="K88" s="499"/>
      <c r="L88" s="500"/>
      <c r="M88" s="499"/>
      <c r="N88" s="499"/>
      <c r="O88" s="499"/>
      <c r="P88" s="500"/>
      <c r="Q88" s="499"/>
      <c r="R88" s="499"/>
      <c r="S88" s="499"/>
      <c r="T88" s="500"/>
      <c r="U88" s="499"/>
      <c r="V88" s="499"/>
      <c r="W88" s="499"/>
      <c r="X88" s="500"/>
      <c r="Y88" s="499"/>
      <c r="Z88" s="499"/>
      <c r="AA88" s="499"/>
      <c r="AB88" s="500"/>
      <c r="AC88" s="320">
        <v>0</v>
      </c>
      <c r="AE88" s="445" t="s">
        <v>164</v>
      </c>
      <c r="AF88" s="460"/>
      <c r="AG88" s="445" t="s">
        <v>809</v>
      </c>
      <c r="AH88" s="446"/>
    </row>
    <row r="89" spans="1:34">
      <c r="A89" s="456">
        <v>4023</v>
      </c>
      <c r="B89" s="457" t="s">
        <v>767</v>
      </c>
      <c r="C89" s="458" t="s">
        <v>777</v>
      </c>
      <c r="D89" s="459" t="s">
        <v>171</v>
      </c>
      <c r="E89" s="499"/>
      <c r="F89" s="499"/>
      <c r="G89" s="499"/>
      <c r="H89" s="500"/>
      <c r="I89" s="499"/>
      <c r="J89" s="499"/>
      <c r="K89" s="499"/>
      <c r="L89" s="500"/>
      <c r="M89" s="499"/>
      <c r="N89" s="499"/>
      <c r="O89" s="499"/>
      <c r="P89" s="500"/>
      <c r="Q89" s="499"/>
      <c r="R89" s="499"/>
      <c r="S89" s="499"/>
      <c r="T89" s="500"/>
      <c r="U89" s="499"/>
      <c r="V89" s="499"/>
      <c r="W89" s="499"/>
      <c r="X89" s="500"/>
      <c r="Y89" s="499"/>
      <c r="Z89" s="499"/>
      <c r="AA89" s="499"/>
      <c r="AB89" s="500"/>
      <c r="AC89" s="320">
        <v>0</v>
      </c>
      <c r="AE89" s="445" t="s">
        <v>164</v>
      </c>
      <c r="AF89" s="460"/>
      <c r="AG89" s="445" t="s">
        <v>809</v>
      </c>
      <c r="AH89" s="446"/>
    </row>
    <row r="90" spans="1:34">
      <c r="A90" s="456">
        <v>3334</v>
      </c>
      <c r="B90" s="457" t="s">
        <v>645</v>
      </c>
      <c r="C90" s="458" t="s">
        <v>63</v>
      </c>
      <c r="D90" s="459" t="s">
        <v>170</v>
      </c>
      <c r="E90" s="499"/>
      <c r="F90" s="499"/>
      <c r="G90" s="499"/>
      <c r="H90" s="500"/>
      <c r="I90" s="499"/>
      <c r="J90" s="499"/>
      <c r="K90" s="499"/>
      <c r="L90" s="500"/>
      <c r="M90" s="499"/>
      <c r="N90" s="499"/>
      <c r="O90" s="499"/>
      <c r="P90" s="500"/>
      <c r="Q90" s="499"/>
      <c r="R90" s="499"/>
      <c r="S90" s="499"/>
      <c r="T90" s="500"/>
      <c r="U90" s="499"/>
      <c r="V90" s="499"/>
      <c r="W90" s="499"/>
      <c r="X90" s="500"/>
      <c r="Y90" s="499"/>
      <c r="Z90" s="499"/>
      <c r="AA90" s="499"/>
      <c r="AB90" s="500"/>
      <c r="AC90" s="320">
        <v>0</v>
      </c>
      <c r="AE90" s="445" t="s">
        <v>164</v>
      </c>
      <c r="AF90" s="460"/>
      <c r="AG90" s="445" t="s">
        <v>809</v>
      </c>
      <c r="AH90" s="446"/>
    </row>
    <row r="91" spans="1:34">
      <c r="A91" s="456">
        <v>3335</v>
      </c>
      <c r="B91" s="457" t="s">
        <v>646</v>
      </c>
      <c r="C91" s="458" t="s">
        <v>64</v>
      </c>
      <c r="D91" s="459" t="s">
        <v>170</v>
      </c>
      <c r="E91" s="499"/>
      <c r="F91" s="499"/>
      <c r="G91" s="499"/>
      <c r="H91" s="500"/>
      <c r="I91" s="499"/>
      <c r="J91" s="499"/>
      <c r="K91" s="499"/>
      <c r="L91" s="500"/>
      <c r="M91" s="499"/>
      <c r="N91" s="499"/>
      <c r="O91" s="499"/>
      <c r="P91" s="500"/>
      <c r="Q91" s="499"/>
      <c r="R91" s="499"/>
      <c r="S91" s="499"/>
      <c r="T91" s="500"/>
      <c r="U91" s="499"/>
      <c r="V91" s="499"/>
      <c r="W91" s="499"/>
      <c r="X91" s="500"/>
      <c r="Y91" s="499"/>
      <c r="Z91" s="499"/>
      <c r="AA91" s="499"/>
      <c r="AB91" s="500"/>
      <c r="AC91" s="320">
        <v>0</v>
      </c>
      <c r="AE91" s="445" t="s">
        <v>164</v>
      </c>
      <c r="AF91" s="460"/>
      <c r="AG91" s="445" t="s">
        <v>809</v>
      </c>
      <c r="AH91" s="446"/>
    </row>
    <row r="92" spans="1:34">
      <c r="A92" s="456">
        <v>3354</v>
      </c>
      <c r="B92" s="457" t="s">
        <v>647</v>
      </c>
      <c r="C92" s="458" t="s">
        <v>65</v>
      </c>
      <c r="D92" s="459" t="s">
        <v>170</v>
      </c>
      <c r="E92" s="499"/>
      <c r="F92" s="499"/>
      <c r="G92" s="499"/>
      <c r="H92" s="500"/>
      <c r="I92" s="499"/>
      <c r="J92" s="499"/>
      <c r="K92" s="499"/>
      <c r="L92" s="500"/>
      <c r="M92" s="499"/>
      <c r="N92" s="499"/>
      <c r="O92" s="499"/>
      <c r="P92" s="500"/>
      <c r="Q92" s="499"/>
      <c r="R92" s="499"/>
      <c r="S92" s="499"/>
      <c r="T92" s="500"/>
      <c r="U92" s="499"/>
      <c r="V92" s="499"/>
      <c r="W92" s="499"/>
      <c r="X92" s="500"/>
      <c r="Y92" s="499"/>
      <c r="Z92" s="499"/>
      <c r="AA92" s="499"/>
      <c r="AB92" s="500"/>
      <c r="AC92" s="320">
        <v>0</v>
      </c>
      <c r="AE92" s="445" t="s">
        <v>164</v>
      </c>
      <c r="AF92" s="460"/>
      <c r="AG92" s="445" t="s">
        <v>809</v>
      </c>
      <c r="AH92" s="446"/>
    </row>
    <row r="93" spans="1:34">
      <c r="A93" s="456">
        <v>1010</v>
      </c>
      <c r="B93" s="457" t="s">
        <v>648</v>
      </c>
      <c r="C93" s="458" t="s">
        <v>96</v>
      </c>
      <c r="D93" s="459" t="s">
        <v>169</v>
      </c>
      <c r="E93" s="499"/>
      <c r="F93" s="499"/>
      <c r="G93" s="499"/>
      <c r="H93" s="500"/>
      <c r="I93" s="499"/>
      <c r="J93" s="499"/>
      <c r="K93" s="499"/>
      <c r="L93" s="500"/>
      <c r="M93" s="499"/>
      <c r="N93" s="499"/>
      <c r="O93" s="499"/>
      <c r="P93" s="500"/>
      <c r="Q93" s="499"/>
      <c r="R93" s="499"/>
      <c r="S93" s="499"/>
      <c r="T93" s="500"/>
      <c r="U93" s="499"/>
      <c r="V93" s="499"/>
      <c r="W93" s="499"/>
      <c r="X93" s="500"/>
      <c r="Y93" s="499"/>
      <c r="Z93" s="499"/>
      <c r="AA93" s="499"/>
      <c r="AB93" s="500"/>
      <c r="AC93" s="320">
        <v>0</v>
      </c>
      <c r="AE93" s="445" t="s">
        <v>164</v>
      </c>
      <c r="AF93" s="460"/>
      <c r="AG93" s="445" t="s">
        <v>809</v>
      </c>
      <c r="AH93" s="446"/>
    </row>
    <row r="94" spans="1:34">
      <c r="A94" s="456">
        <v>3351</v>
      </c>
      <c r="B94" s="457" t="s">
        <v>649</v>
      </c>
      <c r="C94" s="458" t="s">
        <v>97</v>
      </c>
      <c r="D94" s="459" t="s">
        <v>170</v>
      </c>
      <c r="E94" s="499"/>
      <c r="F94" s="499"/>
      <c r="G94" s="499"/>
      <c r="H94" s="500"/>
      <c r="I94" s="499"/>
      <c r="J94" s="499"/>
      <c r="K94" s="499"/>
      <c r="L94" s="500"/>
      <c r="M94" s="499"/>
      <c r="N94" s="499"/>
      <c r="O94" s="499"/>
      <c r="P94" s="500"/>
      <c r="Q94" s="499"/>
      <c r="R94" s="499"/>
      <c r="S94" s="499"/>
      <c r="T94" s="500"/>
      <c r="U94" s="499"/>
      <c r="V94" s="499"/>
      <c r="W94" s="499"/>
      <c r="X94" s="500"/>
      <c r="Y94" s="499"/>
      <c r="Z94" s="499"/>
      <c r="AA94" s="499"/>
      <c r="AB94" s="500"/>
      <c r="AC94" s="320">
        <v>0</v>
      </c>
      <c r="AE94" s="445" t="s">
        <v>164</v>
      </c>
      <c r="AF94" s="460"/>
      <c r="AG94" s="445" t="s">
        <v>809</v>
      </c>
      <c r="AH94" s="446"/>
    </row>
    <row r="95" spans="1:34">
      <c r="A95" s="456">
        <v>3367</v>
      </c>
      <c r="B95" s="457" t="s">
        <v>653</v>
      </c>
      <c r="C95" s="458" t="s">
        <v>102</v>
      </c>
      <c r="D95" s="459" t="s">
        <v>170</v>
      </c>
      <c r="E95" s="499"/>
      <c r="F95" s="499"/>
      <c r="G95" s="499"/>
      <c r="H95" s="500"/>
      <c r="I95" s="499"/>
      <c r="J95" s="499"/>
      <c r="K95" s="499"/>
      <c r="L95" s="500"/>
      <c r="M95" s="499"/>
      <c r="N95" s="499"/>
      <c r="O95" s="499"/>
      <c r="P95" s="500"/>
      <c r="Q95" s="499"/>
      <c r="R95" s="499"/>
      <c r="S95" s="499"/>
      <c r="T95" s="500"/>
      <c r="U95" s="499"/>
      <c r="V95" s="499"/>
      <c r="W95" s="499"/>
      <c r="X95" s="500"/>
      <c r="Y95" s="499"/>
      <c r="Z95" s="499"/>
      <c r="AA95" s="499"/>
      <c r="AB95" s="500"/>
      <c r="AC95" s="320">
        <v>0</v>
      </c>
      <c r="AE95" s="445" t="s">
        <v>164</v>
      </c>
      <c r="AF95" s="460"/>
      <c r="AG95" s="445" t="s">
        <v>809</v>
      </c>
      <c r="AH95" s="446"/>
    </row>
    <row r="96" spans="1:34">
      <c r="A96" s="456">
        <v>3338</v>
      </c>
      <c r="B96" s="457" t="s">
        <v>654</v>
      </c>
      <c r="C96" s="458" t="s">
        <v>103</v>
      </c>
      <c r="D96" s="459" t="s">
        <v>170</v>
      </c>
      <c r="E96" s="499"/>
      <c r="F96" s="499"/>
      <c r="G96" s="499"/>
      <c r="H96" s="500"/>
      <c r="I96" s="499"/>
      <c r="J96" s="499"/>
      <c r="K96" s="499"/>
      <c r="L96" s="500"/>
      <c r="M96" s="499"/>
      <c r="N96" s="499"/>
      <c r="O96" s="499"/>
      <c r="P96" s="500"/>
      <c r="Q96" s="499"/>
      <c r="R96" s="499"/>
      <c r="S96" s="499"/>
      <c r="T96" s="500"/>
      <c r="U96" s="499"/>
      <c r="V96" s="499"/>
      <c r="W96" s="499"/>
      <c r="X96" s="500"/>
      <c r="Y96" s="499"/>
      <c r="Z96" s="499"/>
      <c r="AA96" s="499"/>
      <c r="AB96" s="500"/>
      <c r="AC96" s="320">
        <v>0</v>
      </c>
      <c r="AE96" s="445" t="s">
        <v>164</v>
      </c>
      <c r="AF96" s="460"/>
      <c r="AG96" s="445" t="s">
        <v>809</v>
      </c>
      <c r="AH96" s="446"/>
    </row>
    <row r="97" spans="1:34">
      <c r="A97" s="456">
        <v>3021</v>
      </c>
      <c r="B97" s="457" t="s">
        <v>657</v>
      </c>
      <c r="C97" s="458" t="s">
        <v>105</v>
      </c>
      <c r="D97" s="459" t="s">
        <v>170</v>
      </c>
      <c r="E97" s="499"/>
      <c r="F97" s="499"/>
      <c r="G97" s="499"/>
      <c r="H97" s="500"/>
      <c r="I97" s="499"/>
      <c r="J97" s="499"/>
      <c r="K97" s="499"/>
      <c r="L97" s="500"/>
      <c r="M97" s="499"/>
      <c r="N97" s="499"/>
      <c r="O97" s="499"/>
      <c r="P97" s="500"/>
      <c r="Q97" s="499"/>
      <c r="R97" s="499"/>
      <c r="S97" s="499"/>
      <c r="T97" s="500"/>
      <c r="U97" s="499"/>
      <c r="V97" s="499"/>
      <c r="W97" s="499"/>
      <c r="X97" s="500"/>
      <c r="Y97" s="499"/>
      <c r="Z97" s="499"/>
      <c r="AA97" s="499"/>
      <c r="AB97" s="500"/>
      <c r="AC97" s="320">
        <v>0</v>
      </c>
      <c r="AE97" s="445" t="s">
        <v>164</v>
      </c>
      <c r="AF97" s="460"/>
      <c r="AG97" s="445" t="s">
        <v>809</v>
      </c>
      <c r="AH97" s="446"/>
    </row>
    <row r="98" spans="1:34">
      <c r="A98" s="456">
        <v>3347</v>
      </c>
      <c r="B98" s="457" t="s">
        <v>661</v>
      </c>
      <c r="C98" s="458" t="s">
        <v>392</v>
      </c>
      <c r="D98" s="459" t="s">
        <v>170</v>
      </c>
      <c r="E98" s="499"/>
      <c r="F98" s="499"/>
      <c r="G98" s="499"/>
      <c r="H98" s="500"/>
      <c r="I98" s="499"/>
      <c r="J98" s="499"/>
      <c r="K98" s="499"/>
      <c r="L98" s="500"/>
      <c r="M98" s="499"/>
      <c r="N98" s="499"/>
      <c r="O98" s="499"/>
      <c r="P98" s="500"/>
      <c r="Q98" s="499"/>
      <c r="R98" s="499"/>
      <c r="S98" s="499"/>
      <c r="T98" s="500"/>
      <c r="U98" s="499"/>
      <c r="V98" s="499"/>
      <c r="W98" s="499"/>
      <c r="X98" s="500"/>
      <c r="Y98" s="499"/>
      <c r="Z98" s="499"/>
      <c r="AA98" s="499"/>
      <c r="AB98" s="500"/>
      <c r="AC98" s="320">
        <v>0</v>
      </c>
      <c r="AE98" s="445" t="s">
        <v>164</v>
      </c>
      <c r="AF98" s="460"/>
      <c r="AG98" s="445" t="s">
        <v>809</v>
      </c>
      <c r="AH98" s="446"/>
    </row>
    <row r="99" spans="1:34">
      <c r="A99" s="456">
        <v>3355</v>
      </c>
      <c r="B99" s="457" t="s">
        <v>658</v>
      </c>
      <c r="C99" s="458" t="s">
        <v>106</v>
      </c>
      <c r="D99" s="459" t="s">
        <v>170</v>
      </c>
      <c r="E99" s="499"/>
      <c r="F99" s="499"/>
      <c r="G99" s="499"/>
      <c r="H99" s="500"/>
      <c r="I99" s="499"/>
      <c r="J99" s="499"/>
      <c r="K99" s="499"/>
      <c r="L99" s="500"/>
      <c r="M99" s="499"/>
      <c r="N99" s="499"/>
      <c r="O99" s="499"/>
      <c r="P99" s="500"/>
      <c r="Q99" s="499"/>
      <c r="R99" s="499"/>
      <c r="S99" s="499"/>
      <c r="T99" s="500"/>
      <c r="U99" s="499"/>
      <c r="V99" s="499"/>
      <c r="W99" s="499"/>
      <c r="X99" s="500"/>
      <c r="Y99" s="499"/>
      <c r="Z99" s="499"/>
      <c r="AA99" s="499"/>
      <c r="AB99" s="500"/>
      <c r="AC99" s="320">
        <v>0</v>
      </c>
      <c r="AE99" s="445" t="s">
        <v>164</v>
      </c>
      <c r="AF99" s="460"/>
      <c r="AG99" s="445" t="s">
        <v>809</v>
      </c>
      <c r="AH99" s="446"/>
    </row>
    <row r="100" spans="1:34">
      <c r="A100" s="456">
        <v>3013</v>
      </c>
      <c r="B100" s="457" t="s">
        <v>659</v>
      </c>
      <c r="C100" s="458" t="s">
        <v>107</v>
      </c>
      <c r="D100" s="459" t="s">
        <v>170</v>
      </c>
      <c r="E100" s="499"/>
      <c r="F100" s="499"/>
      <c r="G100" s="499"/>
      <c r="H100" s="500"/>
      <c r="I100" s="499"/>
      <c r="J100" s="499"/>
      <c r="K100" s="499"/>
      <c r="L100" s="500"/>
      <c r="M100" s="499"/>
      <c r="N100" s="499"/>
      <c r="O100" s="499"/>
      <c r="P100" s="500"/>
      <c r="Q100" s="499"/>
      <c r="R100" s="499"/>
      <c r="S100" s="499"/>
      <c r="T100" s="500"/>
      <c r="U100" s="499"/>
      <c r="V100" s="499"/>
      <c r="W100" s="499"/>
      <c r="X100" s="500"/>
      <c r="Y100" s="499"/>
      <c r="Z100" s="499"/>
      <c r="AA100" s="499"/>
      <c r="AB100" s="500"/>
      <c r="AC100" s="320">
        <v>0</v>
      </c>
      <c r="AE100" s="445" t="s">
        <v>164</v>
      </c>
      <c r="AF100" s="460"/>
      <c r="AG100" s="445" t="s">
        <v>809</v>
      </c>
      <c r="AH100" s="446"/>
    </row>
    <row r="101" spans="1:34">
      <c r="A101" s="456">
        <v>3301</v>
      </c>
      <c r="B101" s="457" t="s">
        <v>660</v>
      </c>
      <c r="C101" s="458" t="s">
        <v>108</v>
      </c>
      <c r="D101" s="459" t="s">
        <v>170</v>
      </c>
      <c r="E101" s="499"/>
      <c r="F101" s="499"/>
      <c r="G101" s="499"/>
      <c r="H101" s="500"/>
      <c r="I101" s="499"/>
      <c r="J101" s="499"/>
      <c r="K101" s="499"/>
      <c r="L101" s="500"/>
      <c r="M101" s="499"/>
      <c r="N101" s="499"/>
      <c r="O101" s="499"/>
      <c r="P101" s="500"/>
      <c r="Q101" s="499"/>
      <c r="R101" s="499"/>
      <c r="S101" s="499"/>
      <c r="T101" s="500"/>
      <c r="U101" s="499"/>
      <c r="V101" s="499"/>
      <c r="W101" s="499"/>
      <c r="X101" s="500"/>
      <c r="Y101" s="499"/>
      <c r="Z101" s="499"/>
      <c r="AA101" s="499"/>
      <c r="AB101" s="500"/>
      <c r="AC101" s="320">
        <v>0</v>
      </c>
      <c r="AE101" s="445" t="s">
        <v>164</v>
      </c>
      <c r="AF101" s="460"/>
      <c r="AG101" s="445" t="s">
        <v>809</v>
      </c>
      <c r="AH101" s="446"/>
    </row>
    <row r="102" spans="1:34">
      <c r="A102" s="456">
        <v>3313</v>
      </c>
      <c r="B102" s="457" t="s">
        <v>663</v>
      </c>
      <c r="C102" s="458" t="s">
        <v>110</v>
      </c>
      <c r="D102" s="459" t="s">
        <v>170</v>
      </c>
      <c r="E102" s="499"/>
      <c r="F102" s="499"/>
      <c r="G102" s="499"/>
      <c r="H102" s="500"/>
      <c r="I102" s="499"/>
      <c r="J102" s="499"/>
      <c r="K102" s="499"/>
      <c r="L102" s="500"/>
      <c r="M102" s="499"/>
      <c r="N102" s="499"/>
      <c r="O102" s="499"/>
      <c r="P102" s="500"/>
      <c r="Q102" s="499"/>
      <c r="R102" s="499"/>
      <c r="S102" s="499"/>
      <c r="T102" s="500"/>
      <c r="U102" s="499"/>
      <c r="V102" s="499"/>
      <c r="W102" s="499"/>
      <c r="X102" s="500"/>
      <c r="Y102" s="499"/>
      <c r="Z102" s="499"/>
      <c r="AA102" s="499"/>
      <c r="AB102" s="500"/>
      <c r="AC102" s="320">
        <v>0</v>
      </c>
      <c r="AE102" s="445" t="s">
        <v>164</v>
      </c>
      <c r="AF102" s="460"/>
      <c r="AG102" s="445" t="s">
        <v>809</v>
      </c>
      <c r="AH102" s="446"/>
    </row>
    <row r="103" spans="1:34">
      <c r="A103" s="456">
        <v>3349</v>
      </c>
      <c r="B103" s="457" t="s">
        <v>665</v>
      </c>
      <c r="C103" s="458" t="s">
        <v>112</v>
      </c>
      <c r="D103" s="459" t="s">
        <v>170</v>
      </c>
      <c r="E103" s="499"/>
      <c r="F103" s="499"/>
      <c r="G103" s="499"/>
      <c r="H103" s="500"/>
      <c r="I103" s="499"/>
      <c r="J103" s="499"/>
      <c r="K103" s="499"/>
      <c r="L103" s="500"/>
      <c r="M103" s="499"/>
      <c r="N103" s="499"/>
      <c r="O103" s="499"/>
      <c r="P103" s="500"/>
      <c r="Q103" s="499"/>
      <c r="R103" s="499"/>
      <c r="S103" s="499"/>
      <c r="T103" s="500"/>
      <c r="U103" s="499"/>
      <c r="V103" s="499"/>
      <c r="W103" s="499"/>
      <c r="X103" s="500"/>
      <c r="Y103" s="499"/>
      <c r="Z103" s="499"/>
      <c r="AA103" s="499"/>
      <c r="AB103" s="500"/>
      <c r="AC103" s="320">
        <v>0</v>
      </c>
      <c r="AE103" s="445" t="s">
        <v>164</v>
      </c>
      <c r="AF103" s="460"/>
      <c r="AG103" s="445" t="s">
        <v>809</v>
      </c>
      <c r="AH103" s="446"/>
    </row>
    <row r="104" spans="1:34">
      <c r="A104" s="456">
        <v>2134</v>
      </c>
      <c r="B104" s="457" t="s">
        <v>667</v>
      </c>
      <c r="C104" s="458" t="s">
        <v>114</v>
      </c>
      <c r="D104" s="459" t="s">
        <v>170</v>
      </c>
      <c r="E104" s="499"/>
      <c r="F104" s="499"/>
      <c r="G104" s="499"/>
      <c r="H104" s="500"/>
      <c r="I104" s="499"/>
      <c r="J104" s="499"/>
      <c r="K104" s="499"/>
      <c r="L104" s="500"/>
      <c r="M104" s="499"/>
      <c r="N104" s="499"/>
      <c r="O104" s="499"/>
      <c r="P104" s="500"/>
      <c r="Q104" s="499"/>
      <c r="R104" s="499"/>
      <c r="S104" s="499"/>
      <c r="T104" s="500"/>
      <c r="U104" s="499"/>
      <c r="V104" s="499"/>
      <c r="W104" s="499"/>
      <c r="X104" s="500"/>
      <c r="Y104" s="499"/>
      <c r="Z104" s="499"/>
      <c r="AA104" s="499"/>
      <c r="AB104" s="500"/>
      <c r="AC104" s="320">
        <v>0</v>
      </c>
      <c r="AE104" s="445" t="s">
        <v>164</v>
      </c>
      <c r="AF104" s="460"/>
      <c r="AG104" s="445" t="s">
        <v>809</v>
      </c>
      <c r="AH104" s="446"/>
    </row>
    <row r="105" spans="1:34">
      <c r="A105" s="456">
        <v>2148</v>
      </c>
      <c r="B105" s="457" t="s">
        <v>668</v>
      </c>
      <c r="C105" s="458" t="s">
        <v>115</v>
      </c>
      <c r="D105" s="459" t="s">
        <v>170</v>
      </c>
      <c r="E105" s="499"/>
      <c r="F105" s="499"/>
      <c r="G105" s="499"/>
      <c r="H105" s="500"/>
      <c r="I105" s="499"/>
      <c r="J105" s="499"/>
      <c r="K105" s="499"/>
      <c r="L105" s="500"/>
      <c r="M105" s="499"/>
      <c r="N105" s="499"/>
      <c r="O105" s="499"/>
      <c r="P105" s="500"/>
      <c r="Q105" s="499"/>
      <c r="R105" s="499"/>
      <c r="S105" s="499"/>
      <c r="T105" s="500"/>
      <c r="U105" s="499"/>
      <c r="V105" s="499"/>
      <c r="W105" s="499"/>
      <c r="X105" s="500"/>
      <c r="Y105" s="499"/>
      <c r="Z105" s="499"/>
      <c r="AA105" s="499"/>
      <c r="AB105" s="500"/>
      <c r="AC105" s="320">
        <v>0</v>
      </c>
      <c r="AE105" s="445" t="s">
        <v>164</v>
      </c>
      <c r="AF105" s="460"/>
      <c r="AG105" s="445" t="s">
        <v>809</v>
      </c>
      <c r="AH105" s="446"/>
    </row>
    <row r="106" spans="1:34">
      <c r="A106" s="456">
        <v>2081</v>
      </c>
      <c r="B106" s="457" t="s">
        <v>669</v>
      </c>
      <c r="C106" s="458" t="s">
        <v>116</v>
      </c>
      <c r="D106" s="459" t="s">
        <v>170</v>
      </c>
      <c r="E106" s="499"/>
      <c r="F106" s="499"/>
      <c r="G106" s="499"/>
      <c r="H106" s="500"/>
      <c r="I106" s="499"/>
      <c r="J106" s="499"/>
      <c r="K106" s="499"/>
      <c r="L106" s="500"/>
      <c r="M106" s="499"/>
      <c r="N106" s="499"/>
      <c r="O106" s="499"/>
      <c r="P106" s="500"/>
      <c r="Q106" s="499"/>
      <c r="R106" s="499"/>
      <c r="S106" s="499"/>
      <c r="T106" s="500"/>
      <c r="U106" s="499"/>
      <c r="V106" s="499"/>
      <c r="W106" s="499"/>
      <c r="X106" s="500"/>
      <c r="Y106" s="499"/>
      <c r="Z106" s="499"/>
      <c r="AA106" s="499"/>
      <c r="AB106" s="500"/>
      <c r="AC106" s="320">
        <v>0</v>
      </c>
      <c r="AE106" s="445" t="s">
        <v>164</v>
      </c>
      <c r="AF106" s="460"/>
      <c r="AG106" s="445" t="s">
        <v>809</v>
      </c>
      <c r="AH106" s="446"/>
    </row>
    <row r="107" spans="1:34">
      <c r="A107" s="456">
        <v>1000</v>
      </c>
      <c r="B107" s="457" t="s">
        <v>670</v>
      </c>
      <c r="C107" s="458" t="s">
        <v>117</v>
      </c>
      <c r="D107" s="459" t="s">
        <v>169</v>
      </c>
      <c r="E107" s="499"/>
      <c r="F107" s="499"/>
      <c r="G107" s="499"/>
      <c r="H107" s="500"/>
      <c r="I107" s="499"/>
      <c r="J107" s="499"/>
      <c r="K107" s="499"/>
      <c r="L107" s="500"/>
      <c r="M107" s="499"/>
      <c r="N107" s="499"/>
      <c r="O107" s="499"/>
      <c r="P107" s="500"/>
      <c r="Q107" s="499"/>
      <c r="R107" s="499"/>
      <c r="S107" s="499"/>
      <c r="T107" s="500"/>
      <c r="U107" s="499"/>
      <c r="V107" s="499"/>
      <c r="W107" s="499"/>
      <c r="X107" s="500"/>
      <c r="Y107" s="499"/>
      <c r="Z107" s="499"/>
      <c r="AA107" s="499"/>
      <c r="AB107" s="500"/>
      <c r="AC107" s="320">
        <v>0</v>
      </c>
      <c r="AE107" s="445" t="s">
        <v>163</v>
      </c>
      <c r="AF107" s="460"/>
      <c r="AG107" s="445" t="s">
        <v>809</v>
      </c>
      <c r="AH107" s="446"/>
    </row>
    <row r="108" spans="1:34">
      <c r="A108" s="456">
        <v>2057</v>
      </c>
      <c r="B108" s="457" t="s">
        <v>671</v>
      </c>
      <c r="C108" s="458" t="s">
        <v>118</v>
      </c>
      <c r="D108" s="459" t="s">
        <v>170</v>
      </c>
      <c r="E108" s="499"/>
      <c r="F108" s="499"/>
      <c r="G108" s="499"/>
      <c r="H108" s="500"/>
      <c r="I108" s="499"/>
      <c r="J108" s="499"/>
      <c r="K108" s="499"/>
      <c r="L108" s="500"/>
      <c r="M108" s="499"/>
      <c r="N108" s="499"/>
      <c r="O108" s="499"/>
      <c r="P108" s="500"/>
      <c r="Q108" s="499"/>
      <c r="R108" s="499"/>
      <c r="S108" s="499"/>
      <c r="T108" s="500"/>
      <c r="U108" s="499"/>
      <c r="V108" s="499"/>
      <c r="W108" s="499"/>
      <c r="X108" s="500"/>
      <c r="Y108" s="499"/>
      <c r="Z108" s="499"/>
      <c r="AA108" s="499"/>
      <c r="AB108" s="500"/>
      <c r="AC108" s="320">
        <v>0</v>
      </c>
      <c r="AE108" s="445" t="s">
        <v>164</v>
      </c>
      <c r="AF108" s="460"/>
      <c r="AG108" s="445" t="s">
        <v>809</v>
      </c>
      <c r="AH108" s="446"/>
    </row>
    <row r="109" spans="1:34">
      <c r="A109" s="456">
        <v>2058</v>
      </c>
      <c r="B109" s="457" t="s">
        <v>672</v>
      </c>
      <c r="C109" s="458" t="s">
        <v>119</v>
      </c>
      <c r="D109" s="459" t="s">
        <v>170</v>
      </c>
      <c r="E109" s="499"/>
      <c r="F109" s="499"/>
      <c r="G109" s="499"/>
      <c r="H109" s="500"/>
      <c r="I109" s="499"/>
      <c r="J109" s="499"/>
      <c r="K109" s="499"/>
      <c r="L109" s="500"/>
      <c r="M109" s="499"/>
      <c r="N109" s="499"/>
      <c r="O109" s="499"/>
      <c r="P109" s="500"/>
      <c r="Q109" s="499"/>
      <c r="R109" s="499"/>
      <c r="S109" s="499"/>
      <c r="T109" s="500"/>
      <c r="U109" s="499"/>
      <c r="V109" s="499"/>
      <c r="W109" s="499"/>
      <c r="X109" s="500"/>
      <c r="Y109" s="499"/>
      <c r="Z109" s="499"/>
      <c r="AA109" s="499"/>
      <c r="AB109" s="500"/>
      <c r="AC109" s="320">
        <v>0</v>
      </c>
      <c r="AE109" s="445" t="s">
        <v>163</v>
      </c>
      <c r="AF109" s="460"/>
      <c r="AG109" s="445" t="s">
        <v>809</v>
      </c>
      <c r="AH109" s="446"/>
    </row>
    <row r="110" spans="1:34">
      <c r="A110" s="456">
        <v>4610</v>
      </c>
      <c r="B110" s="457" t="s">
        <v>673</v>
      </c>
      <c r="C110" s="458" t="s">
        <v>120</v>
      </c>
      <c r="D110" s="459" t="s">
        <v>171</v>
      </c>
      <c r="E110" s="499"/>
      <c r="F110" s="499"/>
      <c r="G110" s="499"/>
      <c r="H110" s="500"/>
      <c r="I110" s="499"/>
      <c r="J110" s="499"/>
      <c r="K110" s="499"/>
      <c r="L110" s="500"/>
      <c r="M110" s="499"/>
      <c r="N110" s="499"/>
      <c r="O110" s="499"/>
      <c r="P110" s="500"/>
      <c r="Q110" s="499"/>
      <c r="R110" s="499"/>
      <c r="S110" s="499"/>
      <c r="T110" s="500"/>
      <c r="U110" s="499"/>
      <c r="V110" s="499"/>
      <c r="W110" s="499"/>
      <c r="X110" s="500"/>
      <c r="Y110" s="499"/>
      <c r="Z110" s="499"/>
      <c r="AA110" s="499"/>
      <c r="AB110" s="500"/>
      <c r="AC110" s="320">
        <v>0</v>
      </c>
      <c r="AE110" s="445" t="s">
        <v>164</v>
      </c>
      <c r="AF110" s="460"/>
      <c r="AG110" s="445" t="s">
        <v>809</v>
      </c>
      <c r="AH110" s="446"/>
    </row>
    <row r="111" spans="1:34">
      <c r="A111" s="456">
        <v>2200</v>
      </c>
      <c r="B111" s="457" t="s">
        <v>678</v>
      </c>
      <c r="C111" s="458" t="s">
        <v>125</v>
      </c>
      <c r="D111" s="459" t="s">
        <v>170</v>
      </c>
      <c r="E111" s="499"/>
      <c r="F111" s="499"/>
      <c r="G111" s="499"/>
      <c r="H111" s="500"/>
      <c r="I111" s="499"/>
      <c r="J111" s="499"/>
      <c r="K111" s="499"/>
      <c r="L111" s="500"/>
      <c r="M111" s="499"/>
      <c r="N111" s="499"/>
      <c r="O111" s="499"/>
      <c r="P111" s="500"/>
      <c r="Q111" s="499"/>
      <c r="R111" s="499"/>
      <c r="S111" s="499"/>
      <c r="T111" s="500"/>
      <c r="U111" s="499"/>
      <c r="V111" s="499"/>
      <c r="W111" s="499"/>
      <c r="X111" s="500"/>
      <c r="Y111" s="499"/>
      <c r="Z111" s="499"/>
      <c r="AA111" s="499"/>
      <c r="AB111" s="500"/>
      <c r="AC111" s="320">
        <v>0</v>
      </c>
      <c r="AE111" s="445" t="s">
        <v>164</v>
      </c>
      <c r="AF111" s="460"/>
      <c r="AG111" s="445" t="s">
        <v>809</v>
      </c>
      <c r="AH111" s="446"/>
    </row>
    <row r="112" spans="1:34">
      <c r="A112" s="456">
        <v>4074</v>
      </c>
      <c r="B112" s="501" t="s">
        <v>632</v>
      </c>
      <c r="C112" s="511" t="s">
        <v>142</v>
      </c>
      <c r="D112" s="459" t="s">
        <v>171</v>
      </c>
      <c r="E112" s="499"/>
      <c r="F112" s="499"/>
      <c r="G112" s="499"/>
      <c r="H112" s="500"/>
      <c r="I112" s="499"/>
      <c r="J112" s="499"/>
      <c r="K112" s="499"/>
      <c r="L112" s="500"/>
      <c r="M112" s="502">
        <v>606016</v>
      </c>
      <c r="N112" s="499"/>
      <c r="O112" s="499"/>
      <c r="P112" s="500" t="s">
        <v>906</v>
      </c>
      <c r="Q112" s="499"/>
      <c r="R112" s="499"/>
      <c r="S112" s="499"/>
      <c r="T112" s="500"/>
      <c r="U112" s="499"/>
      <c r="V112" s="499"/>
      <c r="W112" s="499"/>
      <c r="X112" s="500"/>
      <c r="Y112" s="499"/>
      <c r="Z112" s="499"/>
      <c r="AA112" s="499"/>
      <c r="AB112" s="500"/>
      <c r="AC112" s="320">
        <v>606016</v>
      </c>
      <c r="AE112" s="445" t="s">
        <v>163</v>
      </c>
      <c r="AF112" s="460" t="s">
        <v>163</v>
      </c>
      <c r="AG112" s="445" t="s">
        <v>809</v>
      </c>
      <c r="AH112" s="446"/>
    </row>
    <row r="113" spans="1:34">
      <c r="A113" s="456">
        <v>3362</v>
      </c>
      <c r="B113" s="457" t="s">
        <v>680</v>
      </c>
      <c r="C113" s="488" t="s">
        <v>127</v>
      </c>
      <c r="D113" s="459" t="s">
        <v>170</v>
      </c>
      <c r="E113" s="499"/>
      <c r="F113" s="499"/>
      <c r="G113" s="499"/>
      <c r="H113" s="500"/>
      <c r="I113" s="499"/>
      <c r="J113" s="499"/>
      <c r="K113" s="499"/>
      <c r="L113" s="500"/>
      <c r="M113" s="499"/>
      <c r="N113" s="499"/>
      <c r="O113" s="499"/>
      <c r="P113" s="500"/>
      <c r="Q113" s="499"/>
      <c r="R113" s="499"/>
      <c r="S113" s="499"/>
      <c r="T113" s="500"/>
      <c r="U113" s="499"/>
      <c r="V113" s="499"/>
      <c r="W113" s="499"/>
      <c r="X113" s="500"/>
      <c r="Y113" s="499"/>
      <c r="Z113" s="499"/>
      <c r="AA113" s="499"/>
      <c r="AB113" s="500"/>
      <c r="AC113" s="320">
        <v>0</v>
      </c>
      <c r="AE113" s="445" t="s">
        <v>163</v>
      </c>
      <c r="AF113" s="460"/>
      <c r="AG113" s="445" t="s">
        <v>809</v>
      </c>
      <c r="AH113" s="446"/>
    </row>
    <row r="114" spans="1:34">
      <c r="A114" s="456">
        <v>2071</v>
      </c>
      <c r="B114" s="457" t="s">
        <v>682</v>
      </c>
      <c r="C114" s="458" t="s">
        <v>129</v>
      </c>
      <c r="D114" s="459" t="s">
        <v>170</v>
      </c>
      <c r="E114" s="499"/>
      <c r="F114" s="499"/>
      <c r="G114" s="499"/>
      <c r="H114" s="500"/>
      <c r="I114" s="499"/>
      <c r="J114" s="499"/>
      <c r="K114" s="499"/>
      <c r="L114" s="500"/>
      <c r="M114" s="499"/>
      <c r="N114" s="499"/>
      <c r="O114" s="499"/>
      <c r="P114" s="500"/>
      <c r="Q114" s="499"/>
      <c r="R114" s="499"/>
      <c r="S114" s="499"/>
      <c r="T114" s="500"/>
      <c r="U114" s="499"/>
      <c r="V114" s="499"/>
      <c r="W114" s="499"/>
      <c r="X114" s="500"/>
      <c r="Y114" s="499"/>
      <c r="Z114" s="499"/>
      <c r="AA114" s="499"/>
      <c r="AB114" s="500"/>
      <c r="AC114" s="320">
        <v>0</v>
      </c>
      <c r="AE114" s="445" t="s">
        <v>164</v>
      </c>
      <c r="AF114" s="460"/>
      <c r="AG114" s="445" t="s">
        <v>809</v>
      </c>
      <c r="AH114" s="446"/>
    </row>
    <row r="115" spans="1:34">
      <c r="A115" s="456">
        <v>2074</v>
      </c>
      <c r="B115" s="512" t="s">
        <v>686</v>
      </c>
      <c r="C115" s="504" t="s">
        <v>133</v>
      </c>
      <c r="D115" s="459" t="s">
        <v>170</v>
      </c>
      <c r="E115" s="505">
        <v>73997</v>
      </c>
      <c r="F115" s="499"/>
      <c r="G115" s="499"/>
      <c r="H115" s="500" t="s">
        <v>916</v>
      </c>
      <c r="I115" s="499"/>
      <c r="J115" s="499"/>
      <c r="K115" s="499"/>
      <c r="L115" s="500"/>
      <c r="M115" s="499"/>
      <c r="N115" s="499"/>
      <c r="O115" s="499"/>
      <c r="P115" s="500"/>
      <c r="Q115" s="499"/>
      <c r="R115" s="499"/>
      <c r="S115" s="499"/>
      <c r="T115" s="500"/>
      <c r="U115" s="499"/>
      <c r="V115" s="499"/>
      <c r="W115" s="499"/>
      <c r="X115" s="500"/>
      <c r="Y115" s="499"/>
      <c r="Z115" s="499"/>
      <c r="AA115" s="499"/>
      <c r="AB115" s="500"/>
      <c r="AC115" s="320">
        <v>73997</v>
      </c>
      <c r="AE115" s="445" t="s">
        <v>163</v>
      </c>
      <c r="AF115" s="460"/>
      <c r="AG115" s="445" t="s">
        <v>163</v>
      </c>
      <c r="AH115" s="446"/>
    </row>
    <row r="116" spans="1:34">
      <c r="A116" s="456">
        <v>3035</v>
      </c>
      <c r="B116" s="457" t="s">
        <v>689</v>
      </c>
      <c r="C116" s="458" t="s">
        <v>136</v>
      </c>
      <c r="D116" s="459" t="s">
        <v>170</v>
      </c>
      <c r="E116" s="499"/>
      <c r="F116" s="499"/>
      <c r="G116" s="499"/>
      <c r="H116" s="500"/>
      <c r="I116" s="499"/>
      <c r="J116" s="499"/>
      <c r="K116" s="499"/>
      <c r="L116" s="500"/>
      <c r="M116" s="499"/>
      <c r="N116" s="499"/>
      <c r="O116" s="499"/>
      <c r="P116" s="500"/>
      <c r="Q116" s="499"/>
      <c r="R116" s="499"/>
      <c r="S116" s="499"/>
      <c r="T116" s="500"/>
      <c r="U116" s="499"/>
      <c r="V116" s="499"/>
      <c r="W116" s="499"/>
      <c r="X116" s="500"/>
      <c r="Y116" s="499"/>
      <c r="Z116" s="499"/>
      <c r="AA116" s="499"/>
      <c r="AB116" s="500"/>
      <c r="AC116" s="320">
        <v>0</v>
      </c>
      <c r="AE116" s="445" t="s">
        <v>164</v>
      </c>
      <c r="AF116" s="460"/>
      <c r="AG116" s="445" t="s">
        <v>809</v>
      </c>
      <c r="AH116" s="446"/>
    </row>
    <row r="117" spans="1:34">
      <c r="A117" s="456">
        <v>2100</v>
      </c>
      <c r="B117" s="457" t="s">
        <v>692</v>
      </c>
      <c r="C117" s="458" t="s">
        <v>139</v>
      </c>
      <c r="D117" s="459" t="s">
        <v>170</v>
      </c>
      <c r="E117" s="499"/>
      <c r="F117" s="499"/>
      <c r="G117" s="499"/>
      <c r="H117" s="500"/>
      <c r="I117" s="499"/>
      <c r="J117" s="499"/>
      <c r="K117" s="499"/>
      <c r="L117" s="500"/>
      <c r="M117" s="499"/>
      <c r="N117" s="499"/>
      <c r="O117" s="499"/>
      <c r="P117" s="500"/>
      <c r="Q117" s="499"/>
      <c r="R117" s="499"/>
      <c r="S117" s="499"/>
      <c r="T117" s="500"/>
      <c r="U117" s="499"/>
      <c r="V117" s="499"/>
      <c r="W117" s="499"/>
      <c r="X117" s="500"/>
      <c r="Y117" s="499"/>
      <c r="Z117" s="499"/>
      <c r="AA117" s="499"/>
      <c r="AB117" s="500"/>
      <c r="AC117" s="320">
        <v>0</v>
      </c>
      <c r="AE117" s="445" t="s">
        <v>164</v>
      </c>
      <c r="AF117" s="460"/>
      <c r="AG117" s="445" t="s">
        <v>809</v>
      </c>
      <c r="AH117" s="446"/>
    </row>
    <row r="118" spans="1:34">
      <c r="A118" s="456">
        <v>3036</v>
      </c>
      <c r="B118" s="457" t="s">
        <v>693</v>
      </c>
      <c r="C118" s="458" t="s">
        <v>140</v>
      </c>
      <c r="D118" s="459" t="s">
        <v>170</v>
      </c>
      <c r="E118" s="499"/>
      <c r="F118" s="499"/>
      <c r="G118" s="499"/>
      <c r="H118" s="500"/>
      <c r="I118" s="499"/>
      <c r="J118" s="499"/>
      <c r="K118" s="499"/>
      <c r="L118" s="500"/>
      <c r="M118" s="499"/>
      <c r="N118" s="499"/>
      <c r="O118" s="499"/>
      <c r="P118" s="500"/>
      <c r="Q118" s="499"/>
      <c r="R118" s="499"/>
      <c r="S118" s="499"/>
      <c r="T118" s="500"/>
      <c r="U118" s="499"/>
      <c r="V118" s="499"/>
      <c r="W118" s="499"/>
      <c r="X118" s="500"/>
      <c r="Y118" s="499"/>
      <c r="Z118" s="499"/>
      <c r="AA118" s="499"/>
      <c r="AB118" s="500"/>
      <c r="AC118" s="320">
        <v>0</v>
      </c>
      <c r="AE118" s="445" t="s">
        <v>164</v>
      </c>
      <c r="AF118" s="460"/>
      <c r="AG118" s="445" t="s">
        <v>809</v>
      </c>
      <c r="AH118" s="446"/>
    </row>
    <row r="119" spans="1:34">
      <c r="A119" s="456">
        <v>7000</v>
      </c>
      <c r="B119" s="457" t="s">
        <v>353</v>
      </c>
      <c r="C119" s="458" t="s">
        <v>233</v>
      </c>
      <c r="D119" s="459" t="s">
        <v>173</v>
      </c>
      <c r="E119" s="499"/>
      <c r="F119" s="499"/>
      <c r="G119" s="499"/>
      <c r="H119" s="500"/>
      <c r="I119" s="499"/>
      <c r="J119" s="499"/>
      <c r="K119" s="499"/>
      <c r="L119" s="500"/>
      <c r="M119" s="499"/>
      <c r="N119" s="499"/>
      <c r="O119" s="499"/>
      <c r="P119" s="500"/>
      <c r="Q119" s="499"/>
      <c r="R119" s="499"/>
      <c r="S119" s="499"/>
      <c r="T119" s="500"/>
      <c r="U119" s="499"/>
      <c r="V119" s="499"/>
      <c r="W119" s="499"/>
      <c r="X119" s="500"/>
      <c r="Y119" s="499"/>
      <c r="Z119" s="499"/>
      <c r="AA119" s="499"/>
      <c r="AB119" s="500"/>
      <c r="AC119" s="320">
        <v>0</v>
      </c>
      <c r="AE119" s="445" t="s">
        <v>164</v>
      </c>
      <c r="AF119" s="460"/>
      <c r="AG119" s="445" t="s">
        <v>809</v>
      </c>
      <c r="AH119" s="446"/>
    </row>
    <row r="120" spans="1:34">
      <c r="A120" s="456">
        <v>1104</v>
      </c>
      <c r="B120" s="457" t="s">
        <v>354</v>
      </c>
      <c r="C120" s="458" t="s">
        <v>224</v>
      </c>
      <c r="D120" s="459" t="s">
        <v>220</v>
      </c>
      <c r="E120" s="499"/>
      <c r="F120" s="499"/>
      <c r="G120" s="499"/>
      <c r="H120" s="500"/>
      <c r="I120" s="499"/>
      <c r="J120" s="499"/>
      <c r="K120" s="499"/>
      <c r="L120" s="500"/>
      <c r="M120" s="499"/>
      <c r="N120" s="499"/>
      <c r="O120" s="499"/>
      <c r="P120" s="500"/>
      <c r="Q120" s="499"/>
      <c r="R120" s="499"/>
      <c r="S120" s="499"/>
      <c r="T120" s="500"/>
      <c r="U120" s="499"/>
      <c r="V120" s="499"/>
      <c r="W120" s="499"/>
      <c r="X120" s="500"/>
      <c r="Y120" s="499"/>
      <c r="Z120" s="499"/>
      <c r="AA120" s="499"/>
      <c r="AB120" s="500"/>
      <c r="AC120" s="320">
        <v>0</v>
      </c>
      <c r="AE120" s="445" t="s">
        <v>164</v>
      </c>
      <c r="AF120" s="460"/>
      <c r="AG120" s="445" t="s">
        <v>809</v>
      </c>
      <c r="AH120" s="446"/>
    </row>
    <row r="121" spans="1:34">
      <c r="A121" s="456">
        <v>1110</v>
      </c>
      <c r="B121" s="457" t="s">
        <v>355</v>
      </c>
      <c r="C121" s="458" t="s">
        <v>226</v>
      </c>
      <c r="D121" s="459" t="s">
        <v>220</v>
      </c>
      <c r="E121" s="499"/>
      <c r="F121" s="499"/>
      <c r="G121" s="499"/>
      <c r="H121" s="500"/>
      <c r="I121" s="499"/>
      <c r="J121" s="499"/>
      <c r="K121" s="499"/>
      <c r="L121" s="500"/>
      <c r="M121" s="499"/>
      <c r="N121" s="499"/>
      <c r="O121" s="499"/>
      <c r="P121" s="500"/>
      <c r="Q121" s="499"/>
      <c r="R121" s="499"/>
      <c r="S121" s="499"/>
      <c r="T121" s="500"/>
      <c r="U121" s="499"/>
      <c r="V121" s="499"/>
      <c r="W121" s="499"/>
      <c r="X121" s="500"/>
      <c r="Y121" s="499"/>
      <c r="Z121" s="499"/>
      <c r="AA121" s="499"/>
      <c r="AB121" s="500"/>
      <c r="AC121" s="320">
        <v>0</v>
      </c>
      <c r="AE121" s="445" t="s">
        <v>163</v>
      </c>
      <c r="AF121" s="460"/>
      <c r="AG121" s="445" t="s">
        <v>809</v>
      </c>
      <c r="AH121" s="446"/>
    </row>
    <row r="122" spans="1:34">
      <c r="A122" s="456">
        <v>1106</v>
      </c>
      <c r="B122" s="457" t="s">
        <v>356</v>
      </c>
      <c r="C122" s="458" t="s">
        <v>228</v>
      </c>
      <c r="D122" s="459" t="s">
        <v>220</v>
      </c>
      <c r="E122" s="499"/>
      <c r="F122" s="499"/>
      <c r="G122" s="499"/>
      <c r="H122" s="500"/>
      <c r="I122" s="499"/>
      <c r="J122" s="499"/>
      <c r="K122" s="499"/>
      <c r="L122" s="500"/>
      <c r="M122" s="499"/>
      <c r="N122" s="499"/>
      <c r="O122" s="499"/>
      <c r="P122" s="500"/>
      <c r="Q122" s="499"/>
      <c r="R122" s="499"/>
      <c r="S122" s="499"/>
      <c r="T122" s="500"/>
      <c r="U122" s="499"/>
      <c r="V122" s="499"/>
      <c r="W122" s="499"/>
      <c r="X122" s="500"/>
      <c r="Y122" s="499"/>
      <c r="Z122" s="499"/>
      <c r="AA122" s="499"/>
      <c r="AB122" s="500"/>
      <c r="AC122" s="320">
        <v>0</v>
      </c>
      <c r="AE122" s="445" t="s">
        <v>164</v>
      </c>
      <c r="AF122" s="460"/>
      <c r="AG122" s="445" t="s">
        <v>809</v>
      </c>
      <c r="AH122" s="446"/>
    </row>
    <row r="123" spans="1:34">
      <c r="A123" s="456">
        <v>1105</v>
      </c>
      <c r="B123" s="457" t="s">
        <v>357</v>
      </c>
      <c r="C123" s="458" t="s">
        <v>230</v>
      </c>
      <c r="D123" s="459" t="s">
        <v>220</v>
      </c>
      <c r="E123" s="499"/>
      <c r="F123" s="499"/>
      <c r="G123" s="499"/>
      <c r="H123" s="500"/>
      <c r="I123" s="499"/>
      <c r="J123" s="499"/>
      <c r="K123" s="499"/>
      <c r="L123" s="500"/>
      <c r="M123" s="499"/>
      <c r="N123" s="499"/>
      <c r="O123" s="499"/>
      <c r="P123" s="500"/>
      <c r="Q123" s="499"/>
      <c r="R123" s="499"/>
      <c r="S123" s="499"/>
      <c r="T123" s="500"/>
      <c r="U123" s="499"/>
      <c r="V123" s="499"/>
      <c r="W123" s="499"/>
      <c r="X123" s="500"/>
      <c r="Y123" s="499"/>
      <c r="Z123" s="499"/>
      <c r="AA123" s="499"/>
      <c r="AB123" s="500"/>
      <c r="AC123" s="320">
        <v>0</v>
      </c>
      <c r="AE123" s="445" t="s">
        <v>164</v>
      </c>
      <c r="AF123" s="460"/>
      <c r="AG123" s="445" t="s">
        <v>809</v>
      </c>
      <c r="AH123" s="446"/>
    </row>
    <row r="124" spans="1:34">
      <c r="A124" s="456">
        <v>1108</v>
      </c>
      <c r="B124" s="457" t="s">
        <v>358</v>
      </c>
      <c r="C124" s="458" t="s">
        <v>394</v>
      </c>
      <c r="D124" s="459" t="s">
        <v>220</v>
      </c>
      <c r="E124" s="499"/>
      <c r="F124" s="499"/>
      <c r="G124" s="499"/>
      <c r="H124" s="500"/>
      <c r="I124" s="499"/>
      <c r="J124" s="499"/>
      <c r="K124" s="499"/>
      <c r="L124" s="500"/>
      <c r="M124" s="499"/>
      <c r="N124" s="499"/>
      <c r="O124" s="499"/>
      <c r="P124" s="500"/>
      <c r="Q124" s="499"/>
      <c r="R124" s="499"/>
      <c r="S124" s="499"/>
      <c r="T124" s="500"/>
      <c r="U124" s="499"/>
      <c r="V124" s="499"/>
      <c r="W124" s="499"/>
      <c r="X124" s="500"/>
      <c r="Y124" s="499"/>
      <c r="Z124" s="499"/>
      <c r="AA124" s="499"/>
      <c r="AB124" s="500"/>
      <c r="AC124" s="320">
        <v>0</v>
      </c>
      <c r="AE124" s="445" t="s">
        <v>164</v>
      </c>
      <c r="AF124" s="460"/>
      <c r="AG124" s="445" t="s">
        <v>809</v>
      </c>
      <c r="AH124" s="446"/>
    </row>
    <row r="125" spans="1:34">
      <c r="A125" s="456">
        <v>1103</v>
      </c>
      <c r="B125" s="501" t="s">
        <v>359</v>
      </c>
      <c r="C125" s="504" t="s">
        <v>235</v>
      </c>
      <c r="D125" s="459" t="s">
        <v>220</v>
      </c>
      <c r="E125" s="505">
        <v>15200</v>
      </c>
      <c r="F125" s="499"/>
      <c r="G125" s="499"/>
      <c r="H125" s="500" t="s">
        <v>917</v>
      </c>
      <c r="I125" s="499"/>
      <c r="J125" s="499"/>
      <c r="K125" s="499"/>
      <c r="L125" s="500"/>
      <c r="M125" s="499"/>
      <c r="N125" s="499"/>
      <c r="O125" s="499"/>
      <c r="P125" s="500"/>
      <c r="Q125" s="499"/>
      <c r="R125" s="499"/>
      <c r="S125" s="499"/>
      <c r="T125" s="500"/>
      <c r="U125" s="505">
        <v>13000</v>
      </c>
      <c r="V125" s="499"/>
      <c r="W125" s="499"/>
      <c r="X125" s="500" t="s">
        <v>918</v>
      </c>
      <c r="Y125" s="499"/>
      <c r="Z125" s="499"/>
      <c r="AA125" s="499"/>
      <c r="AB125" s="500"/>
      <c r="AC125" s="320">
        <v>28200</v>
      </c>
      <c r="AE125" s="445" t="s">
        <v>164</v>
      </c>
      <c r="AF125" s="460"/>
      <c r="AG125" s="445" t="s">
        <v>809</v>
      </c>
      <c r="AH125" s="446"/>
    </row>
    <row r="126" spans="1:34" ht="13.5" thickBot="1">
      <c r="A126" s="456">
        <v>1107</v>
      </c>
      <c r="B126" s="457" t="s">
        <v>360</v>
      </c>
      <c r="C126" s="458" t="s">
        <v>192</v>
      </c>
      <c r="D126" s="459" t="s">
        <v>220</v>
      </c>
      <c r="E126" s="499"/>
      <c r="F126" s="499"/>
      <c r="G126" s="499"/>
      <c r="H126" s="500"/>
      <c r="I126" s="499"/>
      <c r="J126" s="499"/>
      <c r="K126" s="499"/>
      <c r="L126" s="500"/>
      <c r="M126" s="499"/>
      <c r="N126" s="499"/>
      <c r="O126" s="499"/>
      <c r="P126" s="500"/>
      <c r="Q126" s="499"/>
      <c r="R126" s="499"/>
      <c r="S126" s="499"/>
      <c r="T126" s="500"/>
      <c r="U126" s="499"/>
      <c r="V126" s="499"/>
      <c r="W126" s="499"/>
      <c r="X126" s="500"/>
      <c r="Y126" s="499"/>
      <c r="Z126" s="499"/>
      <c r="AA126" s="499"/>
      <c r="AB126" s="500"/>
      <c r="AC126" s="320">
        <v>0</v>
      </c>
      <c r="AE126" s="445" t="s">
        <v>164</v>
      </c>
      <c r="AF126" s="460"/>
      <c r="AG126" s="445" t="s">
        <v>809</v>
      </c>
      <c r="AH126" s="446"/>
    </row>
    <row r="127" spans="1:34" ht="13.5" thickBot="1">
      <c r="C127" s="462" t="s">
        <v>778</v>
      </c>
      <c r="E127" s="464">
        <v>230157</v>
      </c>
      <c r="F127" s="464">
        <v>0</v>
      </c>
      <c r="G127" s="465">
        <v>0</v>
      </c>
      <c r="I127" s="464">
        <v>0</v>
      </c>
      <c r="J127" s="464">
        <v>0</v>
      </c>
      <c r="K127" s="465">
        <v>0</v>
      </c>
      <c r="M127" s="464">
        <v>636016</v>
      </c>
      <c r="N127" s="464">
        <v>0</v>
      </c>
      <c r="O127" s="465">
        <v>0</v>
      </c>
      <c r="Q127" s="464">
        <v>17277</v>
      </c>
      <c r="R127" s="464">
        <v>0</v>
      </c>
      <c r="S127" s="465">
        <v>0</v>
      </c>
      <c r="U127" s="464">
        <v>82313</v>
      </c>
      <c r="V127" s="464">
        <v>0</v>
      </c>
      <c r="W127" s="465">
        <v>0</v>
      </c>
      <c r="Y127" s="464">
        <v>0</v>
      </c>
      <c r="Z127" s="464">
        <v>0</v>
      </c>
      <c r="AA127" s="465">
        <v>0</v>
      </c>
      <c r="AC127" s="466">
        <v>965763</v>
      </c>
      <c r="AH127" s="446"/>
    </row>
    <row r="128" spans="1:34" ht="13.5" thickBot="1">
      <c r="C128" s="462" t="s">
        <v>779</v>
      </c>
      <c r="G128" s="467">
        <v>230157</v>
      </c>
      <c r="I128" s="441"/>
      <c r="J128" s="441"/>
      <c r="K128" s="467">
        <v>0</v>
      </c>
      <c r="M128" s="441"/>
      <c r="N128" s="441"/>
      <c r="O128" s="467">
        <v>636016</v>
      </c>
      <c r="Q128" s="441"/>
      <c r="R128" s="441"/>
      <c r="S128" s="467">
        <v>17277</v>
      </c>
      <c r="U128" s="441"/>
      <c r="V128" s="441"/>
      <c r="W128" s="467">
        <v>82313</v>
      </c>
      <c r="Y128" s="441"/>
      <c r="Z128" s="441"/>
      <c r="AA128" s="467">
        <v>0</v>
      </c>
      <c r="AC128" s="468">
        <v>0</v>
      </c>
      <c r="AH128" s="446"/>
    </row>
    <row r="129" spans="1:34" ht="13.5" thickBot="1">
      <c r="E129" s="441">
        <v>9</v>
      </c>
      <c r="F129" s="441">
        <v>0</v>
      </c>
      <c r="I129" s="441">
        <v>0</v>
      </c>
      <c r="J129" s="441">
        <v>0</v>
      </c>
      <c r="M129" s="441">
        <v>2</v>
      </c>
      <c r="N129" s="441">
        <v>0</v>
      </c>
      <c r="Q129" s="441">
        <v>1</v>
      </c>
      <c r="R129" s="441">
        <v>0</v>
      </c>
      <c r="U129" s="441">
        <v>5</v>
      </c>
      <c r="V129" s="441">
        <v>0</v>
      </c>
      <c r="Y129" s="441">
        <v>0</v>
      </c>
      <c r="Z129" s="441">
        <v>0</v>
      </c>
      <c r="AH129" s="446"/>
    </row>
    <row r="130" spans="1:34" ht="13.5" thickBot="1">
      <c r="I130" s="441"/>
      <c r="J130" s="441"/>
      <c r="K130" s="441"/>
      <c r="M130" s="441"/>
      <c r="Q130" s="441"/>
      <c r="U130" s="441"/>
      <c r="Y130" s="441"/>
      <c r="AB130" s="469" t="s">
        <v>780</v>
      </c>
      <c r="AC130" s="467">
        <v>14</v>
      </c>
      <c r="AE130" s="445">
        <v>21</v>
      </c>
      <c r="AH130" s="446"/>
    </row>
    <row r="131" spans="1:34">
      <c r="A131" s="446" t="s">
        <v>781</v>
      </c>
      <c r="AH131" s="446"/>
    </row>
    <row r="132" spans="1:34">
      <c r="A132" s="470" t="s">
        <v>919</v>
      </c>
      <c r="AH132" s="446"/>
    </row>
    <row r="133" spans="1:34">
      <c r="A133" s="470" t="s">
        <v>782</v>
      </c>
      <c r="AH133" s="446"/>
    </row>
    <row r="134" spans="1:34">
      <c r="A134" s="471" t="s">
        <v>783</v>
      </c>
      <c r="B134" s="457"/>
      <c r="C134" s="458"/>
      <c r="AH134" s="446"/>
    </row>
    <row r="135" spans="1:34">
      <c r="A135" s="470" t="s">
        <v>784</v>
      </c>
      <c r="AH135" s="446"/>
    </row>
    <row r="136" spans="1:34">
      <c r="A136" s="470" t="s">
        <v>785</v>
      </c>
      <c r="AH136" s="446"/>
    </row>
    <row r="139" spans="1:34" hidden="1">
      <c r="C139" s="482" t="s">
        <v>802</v>
      </c>
    </row>
    <row r="140" spans="1:34" ht="4.5" hidden="1" customHeight="1">
      <c r="C140" s="483"/>
    </row>
    <row r="141" spans="1:34" hidden="1">
      <c r="C141" s="483" t="s">
        <v>803</v>
      </c>
    </row>
    <row r="142" spans="1:34" hidden="1">
      <c r="C142" s="483" t="s">
        <v>804</v>
      </c>
    </row>
    <row r="143" spans="1:34" hidden="1">
      <c r="C143" s="483" t="s">
        <v>805</v>
      </c>
    </row>
    <row r="144" spans="1:34" hidden="1">
      <c r="A144"/>
      <c r="B144"/>
      <c r="C144" s="483" t="s">
        <v>806</v>
      </c>
      <c r="D144"/>
      <c r="E144"/>
      <c r="F144"/>
      <c r="G144"/>
      <c r="H144"/>
      <c r="I144"/>
      <c r="J144"/>
      <c r="K144"/>
      <c r="L144"/>
      <c r="M144"/>
      <c r="N144"/>
      <c r="O144"/>
      <c r="P144"/>
      <c r="Q144"/>
      <c r="R144"/>
      <c r="S144"/>
      <c r="T144"/>
      <c r="U144"/>
      <c r="V144"/>
      <c r="W144"/>
      <c r="X144"/>
      <c r="Y144"/>
      <c r="Z144"/>
      <c r="AA144"/>
      <c r="AB144"/>
      <c r="AC144"/>
      <c r="AD144"/>
      <c r="AE144"/>
      <c r="AF144"/>
      <c r="AG144"/>
      <c r="AH144"/>
    </row>
    <row r="145" spans="1:34">
      <c r="A145"/>
      <c r="B145"/>
      <c r="D145"/>
      <c r="E145"/>
      <c r="F145"/>
      <c r="G145"/>
      <c r="H145"/>
      <c r="I145"/>
      <c r="J145"/>
      <c r="K145"/>
      <c r="L145"/>
      <c r="M145"/>
      <c r="N145"/>
      <c r="O145"/>
      <c r="P145"/>
      <c r="Q145"/>
      <c r="R145"/>
      <c r="S145"/>
      <c r="T145"/>
      <c r="U145"/>
      <c r="V145"/>
      <c r="W145"/>
      <c r="X145"/>
      <c r="Y145"/>
      <c r="Z145"/>
      <c r="AA145"/>
      <c r="AB145"/>
      <c r="AC145"/>
      <c r="AD145"/>
      <c r="AE145"/>
      <c r="AF145"/>
      <c r="AG145"/>
      <c r="AH145"/>
    </row>
    <row r="146" spans="1:34">
      <c r="A146"/>
      <c r="B146"/>
      <c r="D146"/>
      <c r="E146"/>
      <c r="F146"/>
      <c r="G146"/>
      <c r="H146"/>
      <c r="I146"/>
      <c r="J146"/>
      <c r="K146"/>
      <c r="L146"/>
      <c r="M146"/>
      <c r="N146"/>
      <c r="O146"/>
      <c r="P146"/>
      <c r="Q146"/>
      <c r="R146"/>
      <c r="S146"/>
      <c r="T146"/>
      <c r="U146"/>
      <c r="V146"/>
      <c r="W146"/>
      <c r="X146"/>
      <c r="Y146"/>
      <c r="Z146"/>
      <c r="AA146"/>
      <c r="AB146"/>
      <c r="AC146"/>
      <c r="AD146"/>
      <c r="AE146"/>
      <c r="AF146"/>
      <c r="AG146"/>
      <c r="AH146"/>
    </row>
    <row r="147" spans="1:34" hidden="1">
      <c r="A147"/>
      <c r="B147"/>
      <c r="C147" s="482" t="s">
        <v>807</v>
      </c>
      <c r="D147"/>
      <c r="E147"/>
      <c r="F147"/>
      <c r="G147"/>
      <c r="H147"/>
      <c r="I147"/>
      <c r="J147"/>
      <c r="K147"/>
      <c r="L147"/>
      <c r="M147"/>
      <c r="N147"/>
      <c r="O147"/>
      <c r="P147"/>
      <c r="Q147"/>
      <c r="R147"/>
      <c r="S147"/>
      <c r="T147"/>
      <c r="U147"/>
      <c r="V147"/>
      <c r="W147"/>
      <c r="X147"/>
      <c r="Y147"/>
      <c r="Z147"/>
      <c r="AA147"/>
      <c r="AB147"/>
      <c r="AC147"/>
      <c r="AD147"/>
      <c r="AE147"/>
      <c r="AF147"/>
      <c r="AG147"/>
      <c r="AH147"/>
    </row>
    <row r="148" spans="1:34" hidden="1">
      <c r="A148"/>
      <c r="B148"/>
      <c r="C148" s="483" t="s">
        <v>808</v>
      </c>
      <c r="D148"/>
      <c r="E148"/>
      <c r="F148"/>
      <c r="G148"/>
      <c r="H148"/>
      <c r="I148"/>
      <c r="J148"/>
      <c r="K148"/>
      <c r="L148"/>
      <c r="M148"/>
      <c r="N148"/>
      <c r="O148"/>
      <c r="P148"/>
      <c r="Q148"/>
      <c r="R148"/>
      <c r="S148"/>
      <c r="T148"/>
      <c r="U148"/>
      <c r="V148"/>
      <c r="W148"/>
      <c r="X148"/>
      <c r="Y148"/>
      <c r="Z148"/>
      <c r="AA148"/>
      <c r="AB148"/>
      <c r="AC148"/>
      <c r="AD148"/>
      <c r="AE148"/>
      <c r="AF148"/>
      <c r="AG148"/>
      <c r="AH148"/>
    </row>
    <row r="149" spans="1:34">
      <c r="A149"/>
      <c r="B149"/>
      <c r="C149" s="483"/>
      <c r="D149"/>
      <c r="E149"/>
      <c r="F149"/>
      <c r="G149"/>
      <c r="H149"/>
      <c r="I149"/>
      <c r="J149"/>
      <c r="K149"/>
      <c r="L149"/>
      <c r="M149"/>
      <c r="N149"/>
      <c r="O149"/>
      <c r="P149"/>
      <c r="Q149"/>
      <c r="R149"/>
      <c r="S149"/>
      <c r="T149"/>
      <c r="U149"/>
      <c r="V149"/>
      <c r="W149"/>
      <c r="X149"/>
      <c r="Y149"/>
      <c r="Z149"/>
      <c r="AA149"/>
      <c r="AB149"/>
      <c r="AC149"/>
      <c r="AD149"/>
      <c r="AE149"/>
      <c r="AF149"/>
      <c r="AG149"/>
      <c r="AH149"/>
    </row>
    <row r="150" spans="1:34">
      <c r="A150"/>
      <c r="B150"/>
      <c r="C150" s="483"/>
      <c r="D150"/>
      <c r="E150"/>
      <c r="F150"/>
      <c r="G150"/>
      <c r="H150"/>
      <c r="I150"/>
      <c r="J150"/>
      <c r="K150"/>
      <c r="L150"/>
      <c r="M150"/>
      <c r="N150"/>
      <c r="O150"/>
      <c r="P150"/>
      <c r="Q150"/>
      <c r="R150"/>
      <c r="S150"/>
      <c r="T150"/>
      <c r="U150"/>
      <c r="V150"/>
      <c r="W150"/>
      <c r="X150"/>
      <c r="Y150"/>
      <c r="Z150"/>
      <c r="AA150"/>
      <c r="AB150"/>
      <c r="AC150"/>
      <c r="AD150"/>
      <c r="AE150"/>
      <c r="AF150"/>
      <c r="AG150"/>
      <c r="AH150"/>
    </row>
    <row r="151" spans="1:34">
      <c r="A151"/>
      <c r="B151"/>
      <c r="C151" s="483"/>
      <c r="D151"/>
      <c r="E151"/>
      <c r="F151"/>
      <c r="G151"/>
      <c r="H151"/>
      <c r="I151"/>
      <c r="J151"/>
      <c r="K151"/>
      <c r="L151"/>
      <c r="M151"/>
      <c r="N151"/>
      <c r="O151"/>
      <c r="P151"/>
      <c r="Q151"/>
      <c r="R151"/>
      <c r="S151"/>
      <c r="T151"/>
      <c r="U151"/>
      <c r="V151"/>
      <c r="W151"/>
      <c r="X151"/>
      <c r="Y151"/>
      <c r="Z151"/>
      <c r="AA151"/>
      <c r="AB151"/>
      <c r="AC151"/>
      <c r="AD151"/>
      <c r="AE151"/>
      <c r="AF151"/>
      <c r="AG151"/>
      <c r="AH151"/>
    </row>
    <row r="152" spans="1:34">
      <c r="A152"/>
      <c r="B152"/>
      <c r="C152" s="483"/>
      <c r="D152"/>
      <c r="E152"/>
      <c r="F152"/>
      <c r="G152"/>
      <c r="H152"/>
      <c r="I152"/>
      <c r="J152"/>
      <c r="K152"/>
      <c r="L152"/>
      <c r="M152"/>
      <c r="N152"/>
      <c r="O152"/>
      <c r="P152"/>
      <c r="Q152"/>
      <c r="R152"/>
      <c r="S152"/>
      <c r="T152"/>
      <c r="U152"/>
      <c r="V152"/>
      <c r="W152"/>
      <c r="X152"/>
      <c r="Y152"/>
      <c r="Z152"/>
      <c r="AA152"/>
      <c r="AB152"/>
      <c r="AC152"/>
      <c r="AD152"/>
      <c r="AE152"/>
      <c r="AF152"/>
      <c r="AG152"/>
      <c r="AH152"/>
    </row>
    <row r="153" spans="1:34">
      <c r="A153"/>
      <c r="B153"/>
      <c r="C153" s="483"/>
      <c r="D153"/>
      <c r="E153"/>
      <c r="F153"/>
      <c r="G153"/>
      <c r="H153"/>
      <c r="I153"/>
      <c r="J153"/>
      <c r="K153"/>
      <c r="L153"/>
      <c r="M153"/>
      <c r="N153"/>
      <c r="O153"/>
      <c r="P153"/>
      <c r="Q153"/>
      <c r="R153"/>
      <c r="S153"/>
      <c r="T153"/>
      <c r="U153"/>
      <c r="V153"/>
      <c r="W153"/>
      <c r="X153"/>
      <c r="Y153"/>
      <c r="Z153"/>
      <c r="AA153"/>
      <c r="AB153"/>
      <c r="AC153"/>
      <c r="AD153"/>
      <c r="AE153"/>
      <c r="AF153"/>
      <c r="AG153"/>
      <c r="AH153"/>
    </row>
    <row r="154" spans="1:34">
      <c r="A154"/>
      <c r="B154"/>
      <c r="C154" s="483"/>
      <c r="D154"/>
      <c r="E154"/>
      <c r="F154"/>
      <c r="G154"/>
      <c r="H154"/>
      <c r="I154"/>
      <c r="J154"/>
      <c r="K154"/>
      <c r="L154"/>
      <c r="M154"/>
      <c r="N154"/>
      <c r="O154"/>
      <c r="P154"/>
      <c r="Q154"/>
      <c r="R154"/>
      <c r="S154"/>
      <c r="T154"/>
      <c r="U154"/>
      <c r="V154"/>
      <c r="W154"/>
      <c r="X154"/>
      <c r="Y154"/>
      <c r="Z154"/>
      <c r="AA154"/>
      <c r="AB154"/>
      <c r="AC154"/>
      <c r="AD154"/>
      <c r="AE154"/>
      <c r="AF154"/>
      <c r="AG154"/>
      <c r="AH154"/>
    </row>
    <row r="169" spans="1:34">
      <c r="A169"/>
      <c r="B169"/>
      <c r="D169"/>
      <c r="E169"/>
      <c r="F169"/>
      <c r="G169"/>
      <c r="H169"/>
      <c r="I169"/>
      <c r="J169"/>
      <c r="K169"/>
      <c r="L169"/>
      <c r="M169"/>
      <c r="N169"/>
      <c r="O169"/>
      <c r="P169"/>
      <c r="Q169"/>
      <c r="R169"/>
      <c r="S169"/>
      <c r="T169"/>
      <c r="U169"/>
      <c r="V169"/>
      <c r="W169"/>
      <c r="X169"/>
      <c r="Y169"/>
      <c r="Z169"/>
      <c r="AA169"/>
      <c r="AB169"/>
      <c r="AC169"/>
      <c r="AD169"/>
      <c r="AE169"/>
      <c r="AF169"/>
      <c r="AG169"/>
      <c r="AH169"/>
    </row>
    <row r="170" spans="1:34">
      <c r="A170"/>
      <c r="B170"/>
      <c r="D170"/>
      <c r="E170"/>
      <c r="F170"/>
      <c r="G170"/>
      <c r="H170"/>
      <c r="I170"/>
      <c r="J170"/>
      <c r="K170"/>
      <c r="L170"/>
      <c r="M170"/>
      <c r="N170"/>
      <c r="O170"/>
      <c r="P170"/>
      <c r="Q170"/>
      <c r="R170"/>
      <c r="S170"/>
      <c r="T170"/>
      <c r="U170"/>
      <c r="V170"/>
      <c r="W170"/>
      <c r="X170"/>
      <c r="Y170"/>
      <c r="Z170"/>
      <c r="AA170"/>
      <c r="AB170"/>
      <c r="AC170"/>
      <c r="AD170"/>
      <c r="AE170"/>
      <c r="AF170"/>
      <c r="AG170"/>
      <c r="AH170"/>
    </row>
    <row r="171" spans="1:34">
      <c r="A171"/>
      <c r="B171"/>
      <c r="D171"/>
      <c r="E171"/>
      <c r="F171"/>
      <c r="G171"/>
      <c r="H171"/>
      <c r="I171"/>
      <c r="J171"/>
      <c r="K171"/>
      <c r="L171"/>
      <c r="M171"/>
      <c r="N171"/>
      <c r="O171"/>
      <c r="P171"/>
      <c r="Q171"/>
      <c r="R171"/>
      <c r="S171"/>
      <c r="T171"/>
      <c r="U171"/>
      <c r="V171"/>
      <c r="W171"/>
      <c r="X171"/>
      <c r="Y171"/>
      <c r="Z171"/>
      <c r="AA171"/>
      <c r="AB171"/>
      <c r="AC171"/>
      <c r="AD171"/>
      <c r="AE171"/>
      <c r="AF171"/>
      <c r="AG171"/>
      <c r="AH171"/>
    </row>
    <row r="172" spans="1:34">
      <c r="A172"/>
      <c r="B172"/>
      <c r="D172"/>
      <c r="E172"/>
      <c r="F172"/>
      <c r="G172"/>
      <c r="H172"/>
      <c r="I172"/>
      <c r="J172"/>
      <c r="K172"/>
      <c r="L172"/>
      <c r="M172"/>
      <c r="N172"/>
      <c r="O172"/>
      <c r="P172"/>
      <c r="Q172"/>
      <c r="R172"/>
      <c r="S172"/>
      <c r="T172"/>
      <c r="U172"/>
      <c r="V172"/>
      <c r="W172"/>
      <c r="X172"/>
      <c r="Y172"/>
      <c r="Z172"/>
      <c r="AA172"/>
      <c r="AB172"/>
      <c r="AC172"/>
      <c r="AD172"/>
      <c r="AE172"/>
      <c r="AF172"/>
      <c r="AG172"/>
      <c r="AH172"/>
    </row>
    <row r="173" spans="1:34">
      <c r="A173"/>
      <c r="B173"/>
      <c r="D173"/>
      <c r="E173"/>
      <c r="F173"/>
      <c r="G173"/>
      <c r="H173"/>
      <c r="I173"/>
      <c r="J173"/>
      <c r="K173"/>
      <c r="L173"/>
      <c r="M173"/>
      <c r="N173"/>
      <c r="O173"/>
      <c r="P173"/>
      <c r="Q173"/>
      <c r="R173"/>
      <c r="S173"/>
      <c r="T173"/>
      <c r="U173"/>
      <c r="V173"/>
      <c r="W173"/>
      <c r="X173"/>
      <c r="Y173"/>
      <c r="Z173"/>
      <c r="AA173"/>
      <c r="AB173"/>
      <c r="AC173"/>
      <c r="AD173"/>
      <c r="AE173"/>
      <c r="AF173"/>
      <c r="AG173"/>
      <c r="AH173"/>
    </row>
    <row r="174" spans="1:34">
      <c r="A174"/>
      <c r="B174"/>
      <c r="D174"/>
      <c r="E174"/>
      <c r="F174"/>
      <c r="G174"/>
      <c r="H174"/>
      <c r="I174"/>
      <c r="J174"/>
      <c r="K174"/>
      <c r="L174"/>
      <c r="M174"/>
      <c r="N174"/>
      <c r="O174"/>
      <c r="P174"/>
      <c r="Q174"/>
      <c r="R174"/>
      <c r="S174"/>
      <c r="T174"/>
      <c r="U174"/>
      <c r="V174"/>
      <c r="W174"/>
      <c r="X174"/>
      <c r="Y174"/>
      <c r="Z174"/>
      <c r="AA174"/>
      <c r="AB174"/>
      <c r="AC174"/>
      <c r="AD174"/>
      <c r="AE174"/>
      <c r="AF174"/>
      <c r="AG174"/>
      <c r="AH174"/>
    </row>
    <row r="175" spans="1:34">
      <c r="A175"/>
      <c r="B175"/>
      <c r="D175"/>
      <c r="E175"/>
      <c r="F175"/>
      <c r="G175"/>
      <c r="H175"/>
      <c r="I175"/>
      <c r="J175"/>
      <c r="K175"/>
      <c r="L175"/>
      <c r="M175"/>
      <c r="N175"/>
      <c r="O175"/>
      <c r="P175"/>
      <c r="Q175"/>
      <c r="R175"/>
      <c r="S175"/>
      <c r="T175"/>
      <c r="U175"/>
      <c r="V175"/>
      <c r="W175"/>
      <c r="X175"/>
      <c r="Y175"/>
      <c r="Z175"/>
      <c r="AA175"/>
      <c r="AB175"/>
      <c r="AC175"/>
      <c r="AD175"/>
      <c r="AE175"/>
      <c r="AF175"/>
      <c r="AG175"/>
      <c r="AH175"/>
    </row>
    <row r="176" spans="1:34">
      <c r="A176"/>
      <c r="B176"/>
      <c r="D176"/>
      <c r="E176"/>
      <c r="F176"/>
      <c r="G176"/>
      <c r="H176"/>
      <c r="I176"/>
      <c r="J176"/>
      <c r="K176"/>
      <c r="L176"/>
      <c r="M176"/>
      <c r="N176"/>
      <c r="O176"/>
      <c r="P176"/>
      <c r="Q176"/>
      <c r="R176"/>
      <c r="S176"/>
      <c r="T176"/>
      <c r="U176"/>
      <c r="V176"/>
      <c r="W176"/>
      <c r="X176"/>
      <c r="Y176"/>
      <c r="Z176"/>
      <c r="AA176"/>
      <c r="AB176"/>
      <c r="AC176"/>
      <c r="AD176"/>
      <c r="AE176"/>
      <c r="AF176"/>
      <c r="AG176"/>
      <c r="AH176"/>
    </row>
    <row r="177" spans="1:34">
      <c r="A177"/>
      <c r="B177"/>
      <c r="D177"/>
      <c r="E177"/>
      <c r="F177"/>
      <c r="G177"/>
      <c r="H177"/>
      <c r="I177"/>
      <c r="J177"/>
      <c r="K177"/>
      <c r="L177"/>
      <c r="M177"/>
      <c r="N177"/>
      <c r="O177"/>
      <c r="P177"/>
      <c r="Q177"/>
      <c r="R177"/>
      <c r="S177"/>
      <c r="T177"/>
      <c r="U177"/>
      <c r="V177"/>
      <c r="W177"/>
      <c r="X177"/>
      <c r="Y177"/>
      <c r="Z177"/>
      <c r="AA177"/>
      <c r="AB177"/>
      <c r="AC177"/>
      <c r="AD177"/>
      <c r="AE177"/>
      <c r="AF177"/>
      <c r="AG177"/>
      <c r="AH177"/>
    </row>
    <row r="180" spans="1:34">
      <c r="A180"/>
      <c r="B180"/>
      <c r="D180"/>
      <c r="E180"/>
      <c r="F180"/>
      <c r="G180"/>
      <c r="H180"/>
      <c r="I180"/>
      <c r="J180"/>
      <c r="K180"/>
      <c r="L180"/>
      <c r="M180"/>
      <c r="N180"/>
      <c r="O180"/>
      <c r="P180"/>
      <c r="Q180"/>
      <c r="R180"/>
      <c r="S180"/>
      <c r="T180"/>
      <c r="U180"/>
      <c r="V180"/>
      <c r="W180"/>
      <c r="X180"/>
      <c r="Y180"/>
      <c r="Z180"/>
      <c r="AA180"/>
      <c r="AB180"/>
      <c r="AC180"/>
      <c r="AD180"/>
      <c r="AE180"/>
      <c r="AF180"/>
      <c r="AG180"/>
      <c r="AH180"/>
    </row>
    <row r="181" spans="1:34">
      <c r="A181"/>
      <c r="B181"/>
      <c r="D181"/>
      <c r="E181"/>
      <c r="F181"/>
      <c r="G181"/>
      <c r="H181"/>
      <c r="I181"/>
      <c r="J181"/>
      <c r="K181"/>
      <c r="L181"/>
      <c r="M181"/>
      <c r="N181"/>
      <c r="O181"/>
      <c r="P181"/>
      <c r="Q181"/>
      <c r="R181"/>
      <c r="S181"/>
      <c r="T181"/>
      <c r="U181"/>
      <c r="V181"/>
      <c r="W181"/>
      <c r="X181"/>
      <c r="Y181"/>
      <c r="Z181"/>
      <c r="AA181"/>
      <c r="AB181"/>
      <c r="AC181"/>
      <c r="AD181"/>
      <c r="AE181"/>
      <c r="AF181"/>
      <c r="AG181"/>
      <c r="AH181"/>
    </row>
    <row r="182" spans="1:34">
      <c r="A182"/>
      <c r="B182"/>
      <c r="D182"/>
      <c r="E182"/>
      <c r="F182"/>
      <c r="G182"/>
      <c r="H182"/>
      <c r="I182"/>
      <c r="J182"/>
      <c r="K182"/>
      <c r="L182"/>
      <c r="M182"/>
      <c r="N182"/>
      <c r="O182"/>
      <c r="P182"/>
      <c r="Q182"/>
      <c r="R182"/>
      <c r="S182"/>
      <c r="T182"/>
      <c r="U182"/>
      <c r="V182"/>
      <c r="W182"/>
      <c r="X182"/>
      <c r="Y182"/>
      <c r="Z182"/>
      <c r="AA182"/>
      <c r="AB182"/>
      <c r="AC182"/>
      <c r="AD182"/>
      <c r="AE182"/>
      <c r="AF182"/>
      <c r="AG182"/>
      <c r="AH182"/>
    </row>
    <row r="183" spans="1:34">
      <c r="A183"/>
      <c r="B183"/>
      <c r="D183"/>
      <c r="E183"/>
      <c r="F183"/>
      <c r="G183"/>
      <c r="H183"/>
      <c r="I183"/>
      <c r="J183"/>
      <c r="K183"/>
      <c r="L183"/>
      <c r="M183"/>
      <c r="N183"/>
      <c r="O183"/>
      <c r="P183"/>
      <c r="Q183"/>
      <c r="R183"/>
      <c r="S183"/>
      <c r="T183"/>
      <c r="U183"/>
      <c r="V183"/>
      <c r="W183"/>
      <c r="X183"/>
      <c r="Y183"/>
      <c r="Z183"/>
      <c r="AA183"/>
      <c r="AB183"/>
      <c r="AC183"/>
      <c r="AD183"/>
      <c r="AE183"/>
      <c r="AF183"/>
      <c r="AG183"/>
      <c r="AH183"/>
    </row>
    <row r="184" spans="1:34">
      <c r="A184"/>
      <c r="B184"/>
      <c r="D184"/>
      <c r="E184"/>
      <c r="F184"/>
      <c r="G184"/>
      <c r="H184"/>
      <c r="I184"/>
      <c r="J184"/>
      <c r="K184"/>
      <c r="L184"/>
      <c r="M184"/>
      <c r="N184"/>
      <c r="O184"/>
      <c r="P184"/>
      <c r="Q184"/>
      <c r="R184"/>
      <c r="S184"/>
      <c r="T184"/>
      <c r="U184"/>
      <c r="V184"/>
      <c r="W184"/>
      <c r="X184"/>
      <c r="Y184"/>
      <c r="Z184"/>
      <c r="AA184"/>
      <c r="AB184"/>
      <c r="AC184"/>
      <c r="AD184"/>
      <c r="AE184"/>
      <c r="AF184"/>
      <c r="AG184"/>
      <c r="AH184"/>
    </row>
    <row r="185" spans="1:34">
      <c r="A185"/>
      <c r="B185"/>
      <c r="D185"/>
      <c r="E185"/>
      <c r="F185"/>
      <c r="G185"/>
      <c r="H185"/>
      <c r="I185"/>
      <c r="J185"/>
      <c r="K185"/>
      <c r="L185"/>
      <c r="M185"/>
      <c r="N185"/>
      <c r="O185"/>
      <c r="P185"/>
      <c r="Q185"/>
      <c r="R185"/>
      <c r="S185"/>
      <c r="T185"/>
      <c r="U185"/>
      <c r="V185"/>
      <c r="W185"/>
      <c r="X185"/>
      <c r="Y185"/>
      <c r="Z185"/>
      <c r="AA185"/>
      <c r="AB185"/>
      <c r="AC185"/>
      <c r="AD185"/>
      <c r="AE185"/>
      <c r="AF185"/>
      <c r="AG185"/>
      <c r="AH185"/>
    </row>
    <row r="186" spans="1:34">
      <c r="A186"/>
      <c r="B186"/>
      <c r="D186"/>
      <c r="E186"/>
      <c r="F186"/>
      <c r="G186"/>
      <c r="H186"/>
      <c r="I186"/>
      <c r="J186"/>
      <c r="K186"/>
      <c r="L186"/>
      <c r="M186"/>
      <c r="N186"/>
      <c r="O186"/>
      <c r="P186"/>
      <c r="Q186"/>
      <c r="R186"/>
      <c r="S186"/>
      <c r="T186"/>
      <c r="U186"/>
      <c r="V186"/>
      <c r="W186"/>
      <c r="X186"/>
      <c r="Y186"/>
      <c r="Z186"/>
      <c r="AA186"/>
      <c r="AB186"/>
      <c r="AC186"/>
      <c r="AD186"/>
      <c r="AE186"/>
      <c r="AF186"/>
      <c r="AG186"/>
      <c r="AH186"/>
    </row>
    <row r="187" spans="1:34">
      <c r="A187"/>
      <c r="B187"/>
      <c r="D187"/>
      <c r="E187"/>
      <c r="F187"/>
      <c r="G187"/>
      <c r="H187"/>
      <c r="I187"/>
      <c r="J187"/>
      <c r="K187"/>
      <c r="L187"/>
      <c r="M187"/>
      <c r="N187"/>
      <c r="O187"/>
      <c r="P187"/>
      <c r="Q187"/>
      <c r="R187"/>
      <c r="S187"/>
      <c r="T187"/>
      <c r="U187"/>
      <c r="V187"/>
      <c r="W187"/>
      <c r="X187"/>
      <c r="Y187"/>
      <c r="Z187"/>
      <c r="AA187"/>
      <c r="AB187"/>
      <c r="AC187"/>
      <c r="AD187"/>
      <c r="AE187"/>
      <c r="AF187"/>
      <c r="AG187"/>
      <c r="AH187"/>
    </row>
    <row r="188" spans="1:34">
      <c r="A188"/>
      <c r="B188"/>
      <c r="D188"/>
      <c r="E188"/>
      <c r="F188"/>
      <c r="G188"/>
      <c r="H188"/>
      <c r="I188"/>
      <c r="J188"/>
      <c r="K188"/>
      <c r="L188"/>
      <c r="M188"/>
      <c r="N188"/>
      <c r="O188"/>
      <c r="P188"/>
      <c r="Q188"/>
      <c r="R188"/>
      <c r="S188"/>
      <c r="T188"/>
      <c r="U188"/>
      <c r="V188"/>
      <c r="W188"/>
      <c r="X188"/>
      <c r="Y188"/>
      <c r="Z188"/>
      <c r="AA188"/>
      <c r="AB188"/>
      <c r="AC188"/>
      <c r="AD188"/>
      <c r="AE188"/>
      <c r="AF188"/>
      <c r="AG188"/>
      <c r="AH188"/>
    </row>
    <row r="189" spans="1:34">
      <c r="A189"/>
      <c r="B189"/>
      <c r="D189"/>
      <c r="E189"/>
      <c r="F189"/>
      <c r="G189"/>
      <c r="H189"/>
      <c r="I189"/>
      <c r="J189"/>
      <c r="K189"/>
      <c r="L189"/>
      <c r="M189"/>
      <c r="N189"/>
      <c r="O189"/>
      <c r="P189"/>
      <c r="Q189"/>
      <c r="R189"/>
      <c r="S189"/>
      <c r="T189"/>
      <c r="U189"/>
      <c r="V189"/>
      <c r="W189"/>
      <c r="X189"/>
      <c r="Y189"/>
      <c r="Z189"/>
      <c r="AA189"/>
      <c r="AB189"/>
      <c r="AC189"/>
      <c r="AD189"/>
      <c r="AE189"/>
      <c r="AF189"/>
      <c r="AG189"/>
      <c r="AH189"/>
    </row>
    <row r="190" spans="1:34">
      <c r="A190"/>
      <c r="B190"/>
      <c r="D190"/>
      <c r="E190"/>
      <c r="F190"/>
      <c r="G190"/>
      <c r="H190"/>
      <c r="I190"/>
      <c r="J190"/>
      <c r="K190"/>
      <c r="L190"/>
      <c r="M190"/>
      <c r="N190"/>
      <c r="O190"/>
      <c r="P190"/>
      <c r="Q190"/>
      <c r="R190"/>
      <c r="S190"/>
      <c r="T190"/>
      <c r="U190"/>
      <c r="V190"/>
      <c r="W190"/>
      <c r="X190"/>
      <c r="Y190"/>
      <c r="Z190"/>
      <c r="AA190"/>
      <c r="AB190"/>
      <c r="AC190"/>
      <c r="AD190"/>
      <c r="AE190"/>
      <c r="AF190"/>
      <c r="AG190"/>
      <c r="AH190"/>
    </row>
    <row r="191" spans="1:34">
      <c r="A191"/>
      <c r="B191"/>
      <c r="D191"/>
      <c r="E191"/>
      <c r="F191"/>
      <c r="G191"/>
      <c r="H191"/>
      <c r="I191"/>
      <c r="J191"/>
      <c r="K191"/>
      <c r="L191"/>
      <c r="M191"/>
      <c r="N191"/>
      <c r="O191"/>
      <c r="P191"/>
      <c r="Q191"/>
      <c r="R191"/>
      <c r="S191"/>
      <c r="T191"/>
      <c r="U191"/>
      <c r="V191"/>
      <c r="W191"/>
      <c r="X191"/>
      <c r="Y191"/>
      <c r="Z191"/>
      <c r="AA191"/>
      <c r="AB191"/>
      <c r="AC191"/>
      <c r="AD191"/>
      <c r="AE191"/>
      <c r="AF191"/>
      <c r="AG191"/>
      <c r="AH191"/>
    </row>
    <row r="192" spans="1:34">
      <c r="A192"/>
      <c r="B192"/>
      <c r="D192"/>
      <c r="E192"/>
      <c r="F192"/>
      <c r="G192"/>
      <c r="H192"/>
      <c r="I192"/>
      <c r="J192"/>
      <c r="K192"/>
      <c r="L192"/>
      <c r="M192"/>
      <c r="N192"/>
      <c r="O192"/>
      <c r="P192"/>
      <c r="Q192"/>
      <c r="R192"/>
      <c r="S192"/>
      <c r="T192"/>
      <c r="U192"/>
      <c r="V192"/>
      <c r="W192"/>
      <c r="X192"/>
      <c r="Y192"/>
      <c r="Z192"/>
      <c r="AA192"/>
      <c r="AB192"/>
      <c r="AC192"/>
      <c r="AD192"/>
      <c r="AE192"/>
      <c r="AF192"/>
      <c r="AG192"/>
      <c r="AH192"/>
    </row>
    <row r="193" spans="1:34">
      <c r="A193"/>
      <c r="B193"/>
      <c r="D193"/>
      <c r="E193"/>
      <c r="F193"/>
      <c r="G193"/>
      <c r="H193"/>
      <c r="I193"/>
      <c r="J193"/>
      <c r="K193"/>
      <c r="L193"/>
      <c r="M193"/>
      <c r="N193"/>
      <c r="O193"/>
      <c r="P193"/>
      <c r="Q193"/>
      <c r="R193"/>
      <c r="S193"/>
      <c r="T193"/>
      <c r="U193"/>
      <c r="V193"/>
      <c r="W193"/>
      <c r="X193"/>
      <c r="Y193"/>
      <c r="Z193"/>
      <c r="AA193"/>
      <c r="AB193"/>
      <c r="AC193"/>
      <c r="AD193"/>
      <c r="AE193"/>
      <c r="AF193"/>
      <c r="AG193"/>
      <c r="AH193"/>
    </row>
    <row r="194" spans="1:34">
      <c r="A194"/>
      <c r="B194"/>
      <c r="D194"/>
      <c r="E194"/>
      <c r="F194"/>
      <c r="G194"/>
      <c r="H194"/>
      <c r="I194"/>
      <c r="J194"/>
      <c r="K194"/>
      <c r="L194"/>
      <c r="M194"/>
      <c r="N194"/>
      <c r="O194"/>
      <c r="P194"/>
      <c r="Q194"/>
      <c r="R194"/>
      <c r="S194"/>
      <c r="T194"/>
      <c r="U194"/>
      <c r="V194"/>
      <c r="W194"/>
      <c r="X194"/>
      <c r="Y194"/>
      <c r="Z194"/>
      <c r="AA194"/>
      <c r="AB194"/>
      <c r="AC194"/>
      <c r="AD194"/>
      <c r="AE194"/>
      <c r="AF194"/>
      <c r="AG194"/>
      <c r="AH194"/>
    </row>
    <row r="195" spans="1:34">
      <c r="A195"/>
      <c r="B195"/>
      <c r="D195"/>
      <c r="E195"/>
      <c r="F195"/>
      <c r="G195"/>
      <c r="H195"/>
      <c r="I195"/>
      <c r="J195"/>
      <c r="K195"/>
      <c r="L195"/>
      <c r="M195"/>
      <c r="N195"/>
      <c r="O195"/>
      <c r="P195"/>
      <c r="Q195"/>
      <c r="R195"/>
      <c r="S195"/>
      <c r="T195"/>
      <c r="U195"/>
      <c r="V195"/>
      <c r="W195"/>
      <c r="X195"/>
      <c r="Y195"/>
      <c r="Z195"/>
      <c r="AA195"/>
      <c r="AB195"/>
      <c r="AC195"/>
      <c r="AD195"/>
      <c r="AE195"/>
      <c r="AF195"/>
      <c r="AG195"/>
      <c r="AH195"/>
    </row>
    <row r="196" spans="1:34">
      <c r="A196"/>
      <c r="B196"/>
      <c r="D196"/>
      <c r="E196"/>
      <c r="F196"/>
      <c r="G196"/>
      <c r="H196"/>
      <c r="I196"/>
      <c r="J196"/>
      <c r="K196"/>
      <c r="L196"/>
      <c r="M196"/>
      <c r="N196"/>
      <c r="O196"/>
      <c r="P196"/>
      <c r="Q196"/>
      <c r="R196"/>
      <c r="S196"/>
      <c r="T196"/>
      <c r="U196"/>
      <c r="V196"/>
      <c r="W196"/>
      <c r="X196"/>
      <c r="Y196"/>
      <c r="Z196"/>
      <c r="AA196"/>
      <c r="AB196"/>
      <c r="AC196"/>
      <c r="AD196"/>
      <c r="AE196"/>
      <c r="AF196"/>
      <c r="AG196"/>
      <c r="AH196"/>
    </row>
    <row r="197" spans="1:34">
      <c r="A197"/>
      <c r="B197"/>
      <c r="D197"/>
      <c r="E197"/>
      <c r="F197"/>
      <c r="G197"/>
      <c r="H197"/>
      <c r="I197"/>
      <c r="J197"/>
      <c r="K197"/>
      <c r="L197"/>
      <c r="M197"/>
      <c r="N197"/>
      <c r="O197"/>
      <c r="P197"/>
      <c r="Q197"/>
      <c r="R197"/>
      <c r="S197"/>
      <c r="T197"/>
      <c r="U197"/>
      <c r="V197"/>
      <c r="W197"/>
      <c r="X197"/>
      <c r="Y197"/>
      <c r="Z197"/>
      <c r="AA197"/>
      <c r="AB197"/>
      <c r="AC197"/>
      <c r="AD197"/>
      <c r="AE197"/>
      <c r="AF197"/>
      <c r="AG197"/>
      <c r="AH197"/>
    </row>
    <row r="198" spans="1:34">
      <c r="A198"/>
      <c r="B198"/>
      <c r="D198"/>
      <c r="E198"/>
      <c r="F198"/>
      <c r="G198"/>
      <c r="H198"/>
      <c r="I198"/>
      <c r="J198"/>
      <c r="K198"/>
      <c r="L198"/>
      <c r="M198"/>
      <c r="N198"/>
      <c r="O198"/>
      <c r="P198"/>
      <c r="Q198"/>
      <c r="R198"/>
      <c r="S198"/>
      <c r="T198"/>
      <c r="U198"/>
      <c r="V198"/>
      <c r="W198"/>
      <c r="X198"/>
      <c r="Y198"/>
      <c r="Z198"/>
      <c r="AA198"/>
      <c r="AB198"/>
      <c r="AC198"/>
      <c r="AD198"/>
      <c r="AE198"/>
      <c r="AF198"/>
      <c r="AG198"/>
      <c r="AH198"/>
    </row>
  </sheetData>
  <phoneticPr fontId="8" type="noConversion"/>
  <pageMargins left="0.75" right="0.75" top="1" bottom="1" header="0.5" footer="0.5"/>
  <pageSetup paperSize="9" orientation="portrait"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Letter PLEASE READ</vt:lpstr>
      <vt:lpstr>PRINT SCREEN CFR</vt:lpstr>
      <vt:lpstr>a) Authorisation</vt:lpstr>
      <vt:lpstr>"Alerts"</vt:lpstr>
      <vt:lpstr>b) Template</vt:lpstr>
      <vt:lpstr>d) IUB reporting March 2019</vt:lpstr>
      <vt:lpstr>c) IUB reporting March 2018</vt:lpstr>
      <vt:lpstr>SFT</vt:lpstr>
      <vt:lpstr>Data - IUB March 2018</vt:lpstr>
      <vt:lpstr>Data - 2018-19 GAB</vt:lpstr>
      <vt:lpstr>Data - Revenue Balances Mar 18</vt:lpstr>
      <vt:lpstr>Data - Capital Balances Mar 18</vt:lpstr>
      <vt:lpstr>Data - IUB Thresholds Mar 19</vt:lpstr>
      <vt:lpstr>Data - CFR 2017-18</vt:lpstr>
      <vt:lpstr>'Letter PLEASE READ'!OLE_LINK1</vt:lpstr>
      <vt:lpstr>'"Alerts"'!Print_Area</vt:lpstr>
      <vt:lpstr>'a) Authorisation'!Print_Area</vt:lpstr>
      <vt:lpstr>'b) Template'!Print_Area</vt:lpstr>
      <vt:lpstr>'c) IUB reporting March 2018'!Print_Area</vt:lpstr>
      <vt:lpstr>'d) IUB reporting March 2019'!Print_Area</vt:lpstr>
    </vt:vector>
  </TitlesOfParts>
  <Company>Education Bradford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Janet.taylor</dc:creator>
  <cp:lastModifiedBy>Dawn Haigh</cp:lastModifiedBy>
  <cp:lastPrinted>2018-10-04T13:42:35Z</cp:lastPrinted>
  <dcterms:created xsi:type="dcterms:W3CDTF">2005-02-15T13:39:22Z</dcterms:created>
  <dcterms:modified xsi:type="dcterms:W3CDTF">2018-10-04T13:42:43Z</dcterms:modified>
</cp:coreProperties>
</file>