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ppendix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'Appendix 3'!$A$1:$K$44</definedName>
  </definedNames>
  <calcPr fullCalcOnLoad="1"/>
</workbook>
</file>

<file path=xl/sharedStrings.xml><?xml version="1.0" encoding="utf-8"?>
<sst xmlns="http://schemas.openxmlformats.org/spreadsheetml/2006/main" count="128" uniqueCount="79">
  <si>
    <t>LA Name</t>
  </si>
  <si>
    <t>Pupil Led Factors</t>
  </si>
  <si>
    <t>1) Basic Entitlement
Age Weighted Pupil Unit (AWPU)</t>
  </si>
  <si>
    <t>Description</t>
  </si>
  <si>
    <t>Amount (£) per pupil</t>
  </si>
  <si>
    <t>Number of Pupils</t>
  </si>
  <si>
    <t>Sub Total (£)</t>
  </si>
  <si>
    <t>Total (£)</t>
  </si>
  <si>
    <t>Proportion of funding</t>
  </si>
  <si>
    <t>Reception Uplift</t>
  </si>
  <si>
    <t>n/a</t>
  </si>
  <si>
    <t>Primary (including reception)</t>
  </si>
  <si>
    <t>Key Stage 3</t>
  </si>
  <si>
    <t>Key Stage 4</t>
  </si>
  <si>
    <t>2) Deprivation</t>
  </si>
  <si>
    <t>Primary amount per pupil (£)</t>
  </si>
  <si>
    <t>Secondary amount per pupil (£)</t>
  </si>
  <si>
    <t>Number of eligible primary pupils</t>
  </si>
  <si>
    <t>Number of eligible secondary pupils</t>
  </si>
  <si>
    <t>Total 
(£)</t>
  </si>
  <si>
    <t>Indicator: FSM6</t>
  </si>
  <si>
    <t>IDACI Score 0.2 - 0.25</t>
  </si>
  <si>
    <t>IDACI Score 0.25-0.3</t>
  </si>
  <si>
    <t>IDACI Score 0.3- 0.4</t>
  </si>
  <si>
    <t>IDACI Score 0.4-0.5</t>
  </si>
  <si>
    <t>IDACI Score 0.5-0.6</t>
  </si>
  <si>
    <t>IDACI Score 0.6-1</t>
  </si>
  <si>
    <t>3) Looked After Children (LAC)</t>
  </si>
  <si>
    <t>Indicator: LAC_X_Mar11</t>
  </si>
  <si>
    <t>4) Low cost, high incidence SEN</t>
  </si>
  <si>
    <t>Secondary pupils not achieving (KS2 level 4 English and Maths)</t>
  </si>
  <si>
    <t>5) English as an Additional Language (EAL)</t>
  </si>
  <si>
    <t>6) Mobility</t>
  </si>
  <si>
    <t>Primary pupils starting school outside of normal entry dates</t>
  </si>
  <si>
    <t>Secondary pupils starting school outside of normal entry dates</t>
  </si>
  <si>
    <t>Other Factors</t>
  </si>
  <si>
    <t>7) Lump Sum</t>
  </si>
  <si>
    <t>Amount (£)</t>
  </si>
  <si>
    <t>Number of Schools</t>
  </si>
  <si>
    <t>Lump Sum</t>
  </si>
  <si>
    <t>per school</t>
  </si>
  <si>
    <t>8) London Fringe</t>
  </si>
  <si>
    <t>London fringe pay bands (only applicable to Buckinghamshire, Essex, Hertfordshire, Kent and West Sussex) . Applies to All per pupil values and lump sum</t>
  </si>
  <si>
    <t>per school in fringe district</t>
  </si>
  <si>
    <t>9) Split Sites</t>
  </si>
  <si>
    <t>Split Sites</t>
  </si>
  <si>
    <t>10) Rates</t>
  </si>
  <si>
    <t>Rates</t>
  </si>
  <si>
    <t>11) PFI funding</t>
  </si>
  <si>
    <t>PFI</t>
  </si>
  <si>
    <t>12) Sixth Form</t>
  </si>
  <si>
    <t>Existing Sixth Form Commitments</t>
  </si>
  <si>
    <t>13 ) Exceptional circumstances (can only be used with prior agreement of EFA)</t>
  </si>
  <si>
    <t>Excep Circs 1</t>
  </si>
  <si>
    <t>Excep Circs 2</t>
  </si>
  <si>
    <t>Excep Circs 3</t>
  </si>
  <si>
    <t>14) Minimum Funding Guarantee</t>
  </si>
  <si>
    <t>MFG Floor</t>
  </si>
  <si>
    <t>Ceiling</t>
  </si>
  <si>
    <t>Scale Factor</t>
  </si>
  <si>
    <t>MFG is set at -1.5%, gains may be capped above a specified ceiling and / or scaled</t>
  </si>
  <si>
    <t>TOTAL FUNDING FOR SCHOOLS BLOCK FORMULA (£) :</t>
  </si>
  <si>
    <t>RETAINED FOR GROWTH</t>
  </si>
  <si>
    <t>PRIMARY/SECONDARY RATIO :</t>
  </si>
  <si>
    <t>Bradford</t>
  </si>
  <si>
    <t>N/A</t>
  </si>
  <si>
    <t>Primary pupils- Indicator: LowAtt_%_PRI_73</t>
  </si>
  <si>
    <t>Primary pupils- Indicator: EAL_3_PRI</t>
  </si>
  <si>
    <t>Secondary pupils- Indicator: EAL_3_SEC</t>
  </si>
  <si>
    <t>Exclusions /Inclusions ??</t>
  </si>
  <si>
    <t>Primary adjustments</t>
  </si>
  <si>
    <t>Secondary adjustments</t>
  </si>
  <si>
    <t xml:space="preserve">Description </t>
  </si>
  <si>
    <t xml:space="preserve">Unit  </t>
  </si>
  <si>
    <t>as per existing criteria</t>
  </si>
  <si>
    <t>actual cost (based on 2012/13)</t>
  </si>
  <si>
    <t>actual cost (as per 2012/13)</t>
  </si>
  <si>
    <t>no factor</t>
  </si>
  <si>
    <t>not applicable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</si>
</sst>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_ ;\-#,##0\ "/>
    <numFmt numFmtId="166" formatCode="_-* #,##0.0_-;\-* #,##0.0_-;_-* &quot;-&quot;??_-;_-@_-"/>
    <numFmt numFmtId="167" formatCode="&quot;£&quot;#,##0.0;[Red]\-&quot;£&quot;#,##0.0"/>
    <numFmt numFmtId="168" formatCode="#,##0.00_ ;[Red]\-#,##0.00\ 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166" fontId="1" fillId="6" borderId="1" xfId="17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6" fontId="0" fillId="6" borderId="4" xfId="18" applyNumberFormat="1" applyFont="1" applyFill="1" applyBorder="1" applyAlignment="1">
      <alignment horizontal="center" vertical="center" wrapText="1"/>
    </xf>
    <xf numFmtId="10" fontId="0" fillId="6" borderId="7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0" fontId="0" fillId="7" borderId="4" xfId="22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64" fontId="0" fillId="7" borderId="0" xfId="0" applyNumberFormat="1" applyFont="1" applyFill="1" applyBorder="1" applyAlignment="1">
      <alignment/>
    </xf>
    <xf numFmtId="6" fontId="0" fillId="7" borderId="0" xfId="0" applyNumberFormat="1" applyFont="1" applyFill="1" applyBorder="1" applyAlignment="1">
      <alignment/>
    </xf>
    <xf numFmtId="0" fontId="1" fillId="8" borderId="1" xfId="0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6" fontId="0" fillId="8" borderId="3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8" fontId="0" fillId="9" borderId="11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164" fontId="1" fillId="9" borderId="12" xfId="0" applyNumberFormat="1" applyFont="1" applyFill="1" applyBorder="1" applyAlignment="1">
      <alignment horizontal="center" vertical="center" wrapText="1"/>
    </xf>
    <xf numFmtId="6" fontId="0" fillId="9" borderId="3" xfId="0" applyNumberFormat="1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/>
    </xf>
    <xf numFmtId="164" fontId="1" fillId="11" borderId="14" xfId="0" applyNumberFormat="1" applyFont="1" applyFill="1" applyBorder="1" applyAlignment="1">
      <alignment horizontal="center" vertical="center" wrapText="1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0" fontId="0" fillId="11" borderId="0" xfId="0" applyFont="1" applyFill="1" applyBorder="1" applyAlignment="1">
      <alignment/>
    </xf>
    <xf numFmtId="0" fontId="0" fillId="11" borderId="3" xfId="18" applyNumberFormat="1" applyFont="1" applyFill="1" applyBorder="1" applyAlignment="1" applyProtection="1">
      <alignment horizontal="center" vertical="center" wrapText="1"/>
      <protection/>
    </xf>
    <xf numFmtId="0" fontId="0" fillId="11" borderId="15" xfId="22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6" fontId="1" fillId="12" borderId="1" xfId="17" applyNumberFormat="1" applyFont="1" applyFill="1" applyBorder="1" applyAlignment="1">
      <alignment horizontal="center" vertical="center" wrapText="1"/>
    </xf>
    <xf numFmtId="164" fontId="1" fillId="12" borderId="2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6" fontId="0" fillId="12" borderId="3" xfId="18" applyNumberFormat="1" applyFont="1" applyFill="1" applyBorder="1" applyAlignment="1">
      <alignment horizontal="center" vertical="center" wrapText="1"/>
    </xf>
    <xf numFmtId="6" fontId="0" fillId="4" borderId="3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6" fontId="0" fillId="8" borderId="4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164" fontId="1" fillId="13" borderId="2" xfId="0" applyNumberFormat="1" applyFont="1" applyFill="1" applyBorder="1" applyAlignment="1">
      <alignment horizontal="center" vertical="center" wrapText="1"/>
    </xf>
    <xf numFmtId="0" fontId="0" fillId="13" borderId="4" xfId="0" applyFont="1" applyFill="1" applyBorder="1" applyAlignment="1" applyProtection="1">
      <alignment horizontal="center" vertical="center" wrapText="1"/>
      <protection locked="0"/>
    </xf>
    <xf numFmtId="6" fontId="0" fillId="13" borderId="16" xfId="18" applyNumberFormat="1" applyFont="1" applyFill="1" applyBorder="1" applyAlignment="1" applyProtection="1">
      <alignment horizontal="center" vertical="center" wrapText="1"/>
      <protection locked="0"/>
    </xf>
    <xf numFmtId="0" fontId="0" fillId="13" borderId="17" xfId="0" applyFont="1" applyFill="1" applyBorder="1" applyAlignment="1" applyProtection="1">
      <alignment horizontal="center" vertical="center" wrapText="1"/>
      <protection locked="0"/>
    </xf>
    <xf numFmtId="0" fontId="0" fillId="13" borderId="16" xfId="0" applyFont="1" applyFill="1" applyBorder="1" applyAlignment="1">
      <alignment horizontal="center" vertical="center" wrapText="1"/>
    </xf>
    <xf numFmtId="6" fontId="0" fillId="13" borderId="4" xfId="18" applyNumberFormat="1" applyFont="1" applyFill="1" applyBorder="1" applyAlignment="1" applyProtection="1">
      <alignment horizontal="center" vertical="center" wrapText="1"/>
      <protection locked="0"/>
    </xf>
    <xf numFmtId="10" fontId="0" fillId="13" borderId="7" xfId="22" applyNumberFormat="1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 applyProtection="1">
      <alignment horizontal="center" vertical="center" wrapText="1"/>
      <protection locked="0"/>
    </xf>
    <xf numFmtId="6" fontId="0" fillId="13" borderId="13" xfId="18" applyNumberFormat="1" applyFont="1" applyFill="1" applyBorder="1" applyAlignment="1" applyProtection="1">
      <alignment horizontal="center" vertical="center" wrapText="1"/>
      <protection locked="0"/>
    </xf>
    <xf numFmtId="0" fontId="0" fillId="13" borderId="19" xfId="0" applyFont="1" applyFill="1" applyBorder="1" applyAlignment="1" applyProtection="1">
      <alignment horizontal="center" vertical="center" wrapText="1"/>
      <protection locked="0"/>
    </xf>
    <xf numFmtId="0" fontId="0" fillId="13" borderId="0" xfId="0" applyFont="1" applyFill="1" applyBorder="1" applyAlignment="1">
      <alignment horizontal="center" vertical="center" wrapText="1"/>
    </xf>
    <xf numFmtId="6" fontId="0" fillId="13" borderId="3" xfId="18" applyNumberFormat="1" applyFont="1" applyFill="1" applyBorder="1" applyAlignment="1" applyProtection="1">
      <alignment horizontal="center" vertical="center" wrapText="1"/>
      <protection locked="0"/>
    </xf>
    <xf numFmtId="10" fontId="0" fillId="13" borderId="20" xfId="2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2" xfId="22" applyNumberFormat="1" applyFont="1" applyFill="1" applyBorder="1" applyAlignment="1">
      <alignment horizontal="center" vertical="center" wrapText="1"/>
    </xf>
    <xf numFmtId="43" fontId="0" fillId="3" borderId="6" xfId="15" applyFont="1" applyFill="1" applyBorder="1" applyAlignment="1" applyProtection="1">
      <alignment horizontal="center" vertical="center" wrapText="1"/>
      <protection locked="0"/>
    </xf>
    <xf numFmtId="6" fontId="0" fillId="3" borderId="4" xfId="18" applyNumberFormat="1" applyFont="1" applyFill="1" applyBorder="1" applyAlignment="1" applyProtection="1">
      <alignment horizontal="center" vertical="center" wrapText="1"/>
      <protection locked="0"/>
    </xf>
    <xf numFmtId="10" fontId="0" fillId="3" borderId="7" xfId="22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6" fontId="1" fillId="10" borderId="1" xfId="0" applyNumberFormat="1" applyFont="1" applyFill="1" applyBorder="1" applyAlignment="1">
      <alignment horizontal="center" vertical="center" wrapText="1"/>
    </xf>
    <xf numFmtId="164" fontId="1" fillId="10" borderId="2" xfId="22" applyNumberFormat="1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43" fontId="0" fillId="10" borderId="6" xfId="15" applyFont="1" applyFill="1" applyBorder="1" applyAlignment="1" applyProtection="1">
      <alignment horizontal="center" vertical="center" wrapText="1"/>
      <protection locked="0"/>
    </xf>
    <xf numFmtId="6" fontId="0" fillId="10" borderId="4" xfId="18" applyNumberFormat="1" applyFont="1" applyFill="1" applyBorder="1" applyAlignment="1" applyProtection="1">
      <alignment horizontal="center" vertical="center" wrapText="1"/>
      <protection locked="0"/>
    </xf>
    <xf numFmtId="10" fontId="0" fillId="10" borderId="7" xfId="22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164" fontId="1" fillId="14" borderId="2" xfId="22" applyNumberFormat="1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/>
    </xf>
    <xf numFmtId="43" fontId="0" fillId="14" borderId="6" xfId="15" applyFont="1" applyFill="1" applyBorder="1" applyAlignment="1" applyProtection="1">
      <alignment horizontal="center" vertical="center" wrapText="1"/>
      <protection locked="0"/>
    </xf>
    <xf numFmtId="6" fontId="0" fillId="14" borderId="4" xfId="18" applyNumberFormat="1" applyFont="1" applyFill="1" applyBorder="1" applyAlignment="1" applyProtection="1">
      <alignment horizontal="center" vertical="center" wrapText="1"/>
      <protection locked="0"/>
    </xf>
    <xf numFmtId="10" fontId="0" fillId="14" borderId="7" xfId="22" applyNumberFormat="1" applyFont="1" applyFill="1" applyBorder="1" applyAlignment="1">
      <alignment horizontal="center" vertical="center" wrapText="1"/>
    </xf>
    <xf numFmtId="166" fontId="1" fillId="5" borderId="5" xfId="17" applyNumberFormat="1" applyFont="1" applyFill="1" applyBorder="1" applyAlignment="1">
      <alignment horizontal="center" vertical="center" wrapText="1"/>
    </xf>
    <xf numFmtId="166" fontId="1" fillId="5" borderId="1" xfId="17" applyNumberFormat="1" applyFont="1" applyFill="1" applyBorder="1" applyAlignment="1">
      <alignment horizontal="center" vertical="center" wrapText="1"/>
    </xf>
    <xf numFmtId="6" fontId="0" fillId="5" borderId="0" xfId="18" applyNumberFormat="1" applyFont="1" applyFill="1" applyBorder="1" applyAlignment="1">
      <alignment horizontal="center" vertical="center" wrapText="1"/>
    </xf>
    <xf numFmtId="6" fontId="0" fillId="5" borderId="6" xfId="18" applyNumberFormat="1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/>
    </xf>
    <xf numFmtId="0" fontId="0" fillId="15" borderId="5" xfId="0" applyFont="1" applyFill="1" applyBorder="1" applyAlignment="1">
      <alignment/>
    </xf>
    <xf numFmtId="0" fontId="0" fillId="15" borderId="5" xfId="0" applyFont="1" applyFill="1" applyBorder="1" applyAlignment="1">
      <alignment horizontal="center"/>
    </xf>
    <xf numFmtId="166" fontId="1" fillId="15" borderId="1" xfId="17" applyNumberFormat="1" applyFont="1" applyFill="1" applyBorder="1" applyAlignment="1">
      <alignment horizontal="center" vertical="center" wrapText="1"/>
    </xf>
    <xf numFmtId="164" fontId="1" fillId="15" borderId="2" xfId="0" applyNumberFormat="1" applyFont="1" applyFill="1" applyBorder="1" applyAlignment="1">
      <alignment horizontal="center" vertical="center" wrapText="1"/>
    </xf>
    <xf numFmtId="10" fontId="0" fillId="15" borderId="4" xfId="22" applyNumberFormat="1" applyFont="1" applyFill="1" applyBorder="1" applyAlignment="1">
      <alignment horizontal="center"/>
    </xf>
    <xf numFmtId="9" fontId="0" fillId="15" borderId="6" xfId="22" applyFont="1" applyFill="1" applyBorder="1" applyAlignment="1">
      <alignment/>
    </xf>
    <xf numFmtId="0" fontId="0" fillId="15" borderId="6" xfId="0" applyFont="1" applyFill="1" applyBorder="1" applyAlignment="1">
      <alignment horizontal="center"/>
    </xf>
    <xf numFmtId="6" fontId="0" fillId="15" borderId="4" xfId="0" applyNumberFormat="1" applyFont="1" applyFill="1" applyBorder="1" applyAlignment="1">
      <alignment horizontal="center"/>
    </xf>
    <xf numFmtId="9" fontId="0" fillId="15" borderId="7" xfId="22" applyFont="1" applyFill="1" applyBorder="1" applyAlignment="1">
      <alignment/>
    </xf>
    <xf numFmtId="0" fontId="0" fillId="15" borderId="21" xfId="0" applyFont="1" applyFill="1" applyBorder="1" applyAlignment="1">
      <alignment horizontal="center" vertical="center" wrapText="1"/>
    </xf>
    <xf numFmtId="8" fontId="0" fillId="9" borderId="3" xfId="0" applyNumberFormat="1" applyFont="1" applyFill="1" applyBorder="1" applyAlignment="1">
      <alignment horizontal="center" vertical="center" wrapText="1"/>
    </xf>
    <xf numFmtId="168" fontId="0" fillId="9" borderId="19" xfId="15" applyNumberFormat="1" applyFont="1" applyFill="1" applyBorder="1" applyAlignment="1">
      <alignment horizontal="center" vertical="center" wrapText="1"/>
    </xf>
    <xf numFmtId="168" fontId="0" fillId="9" borderId="3" xfId="15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10" fontId="0" fillId="9" borderId="23" xfId="22" applyNumberFormat="1" applyFont="1" applyFill="1" applyBorder="1" applyAlignment="1">
      <alignment horizontal="center" vertical="center" wrapText="1"/>
    </xf>
    <xf numFmtId="10" fontId="0" fillId="9" borderId="20" xfId="22" applyNumberFormat="1" applyFont="1" applyFill="1" applyBorder="1" applyAlignment="1">
      <alignment horizontal="center" vertical="center" wrapText="1"/>
    </xf>
    <xf numFmtId="10" fontId="0" fillId="9" borderId="7" xfId="22" applyNumberFormat="1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0" fillId="14" borderId="26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right" wrapText="1"/>
    </xf>
    <xf numFmtId="0" fontId="1" fillId="4" borderId="28" xfId="0" applyFont="1" applyFill="1" applyBorder="1" applyAlignment="1">
      <alignment horizontal="right" wrapText="1"/>
    </xf>
    <xf numFmtId="0" fontId="1" fillId="4" borderId="29" xfId="0" applyFont="1" applyFill="1" applyBorder="1" applyAlignment="1">
      <alignment horizontal="right" wrapText="1"/>
    </xf>
    <xf numFmtId="2" fontId="1" fillId="4" borderId="27" xfId="22" applyNumberFormat="1" applyFont="1" applyFill="1" applyBorder="1" applyAlignment="1">
      <alignment horizontal="center" vertical="center" wrapText="1"/>
    </xf>
    <xf numFmtId="2" fontId="1" fillId="4" borderId="29" xfId="22" applyNumberFormat="1" applyFont="1" applyFill="1" applyBorder="1" applyAlignment="1">
      <alignment horizontal="center" vertical="center" wrapText="1"/>
    </xf>
    <xf numFmtId="6" fontId="0" fillId="5" borderId="10" xfId="18" applyNumberFormat="1" applyFont="1" applyFill="1" applyBorder="1" applyAlignment="1">
      <alignment horizontal="center" vertical="center" wrapText="1"/>
    </xf>
    <xf numFmtId="6" fontId="0" fillId="5" borderId="3" xfId="18" applyNumberFormat="1" applyFont="1" applyFill="1" applyBorder="1" applyAlignment="1">
      <alignment horizontal="center" vertical="center" wrapText="1"/>
    </xf>
    <xf numFmtId="6" fontId="0" fillId="5" borderId="4" xfId="18" applyNumberFormat="1" applyFont="1" applyFill="1" applyBorder="1" applyAlignment="1">
      <alignment horizontal="center" vertical="center" wrapText="1"/>
    </xf>
    <xf numFmtId="10" fontId="0" fillId="5" borderId="23" xfId="0" applyNumberFormat="1" applyFont="1" applyFill="1" applyBorder="1" applyAlignment="1">
      <alignment horizontal="center" vertical="center" wrapText="1"/>
    </xf>
    <xf numFmtId="10" fontId="0" fillId="5" borderId="20" xfId="0" applyNumberFormat="1" applyFont="1" applyFill="1" applyBorder="1" applyAlignment="1">
      <alignment horizontal="center" vertical="center" wrapText="1"/>
    </xf>
    <xf numFmtId="10" fontId="0" fillId="5" borderId="7" xfId="0" applyNumberFormat="1" applyFont="1" applyFill="1" applyBorder="1" applyAlignment="1">
      <alignment horizontal="center" vertical="center" wrapText="1"/>
    </xf>
    <xf numFmtId="6" fontId="1" fillId="7" borderId="27" xfId="22" applyNumberFormat="1" applyFont="1" applyFill="1" applyBorder="1" applyAlignment="1">
      <alignment horizontal="center" vertical="center" wrapText="1"/>
    </xf>
    <xf numFmtId="6" fontId="1" fillId="7" borderId="29" xfId="22" applyNumberFormat="1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0" fillId="13" borderId="30" xfId="15" applyNumberFormat="1" applyFont="1" applyFill="1" applyBorder="1" applyAlignment="1" applyProtection="1">
      <alignment horizontal="center" vertical="center" wrapText="1"/>
      <protection locked="0"/>
    </xf>
    <xf numFmtId="0" fontId="0" fillId="13" borderId="31" xfId="0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166" fontId="1" fillId="13" borderId="8" xfId="15" applyNumberFormat="1" applyFont="1" applyFill="1" applyBorder="1" applyAlignment="1">
      <alignment horizontal="center" vertical="center" wrapText="1"/>
    </xf>
    <xf numFmtId="166" fontId="1" fillId="13" borderId="9" xfId="15" applyNumberFormat="1" applyFont="1" applyFill="1" applyBorder="1" applyAlignment="1">
      <alignment horizontal="center" vertical="center" wrapText="1"/>
    </xf>
    <xf numFmtId="165" fontId="0" fillId="13" borderId="32" xfId="15" applyNumberFormat="1" applyFont="1" applyFill="1" applyBorder="1" applyAlignment="1" applyProtection="1">
      <alignment horizontal="center" vertical="center" wrapText="1"/>
      <protection locked="0"/>
    </xf>
    <xf numFmtId="165" fontId="0" fillId="13" borderId="33" xfId="15" applyNumberFormat="1" applyFont="1" applyFill="1" applyBorder="1" applyAlignment="1" applyProtection="1">
      <alignment horizontal="center" vertical="center" wrapText="1"/>
      <protection locked="0"/>
    </xf>
    <xf numFmtId="6" fontId="0" fillId="8" borderId="10" xfId="0" applyNumberFormat="1" applyFont="1" applyFill="1" applyBorder="1" applyAlignment="1">
      <alignment horizontal="center" vertical="center" wrapText="1"/>
    </xf>
    <xf numFmtId="6" fontId="0" fillId="8" borderId="4" xfId="0" applyNumberFormat="1" applyFont="1" applyFill="1" applyBorder="1" applyAlignment="1">
      <alignment horizontal="center" vertical="center" wrapText="1"/>
    </xf>
    <xf numFmtId="10" fontId="0" fillId="8" borderId="23" xfId="0" applyNumberFormat="1" applyFont="1" applyFill="1" applyBorder="1" applyAlignment="1">
      <alignment horizontal="center" vertical="center" wrapText="1"/>
    </xf>
    <xf numFmtId="10" fontId="0" fillId="8" borderId="7" xfId="0" applyNumberFormat="1" applyFont="1" applyFill="1" applyBorder="1" applyAlignment="1">
      <alignment horizontal="center" vertical="center" wrapText="1"/>
    </xf>
    <xf numFmtId="8" fontId="0" fillId="8" borderId="16" xfId="0" applyNumberFormat="1" applyFont="1" applyFill="1" applyBorder="1" applyAlignment="1">
      <alignment horizontal="center" vertical="center" wrapText="1"/>
    </xf>
    <xf numFmtId="8" fontId="0" fillId="8" borderId="17" xfId="0" applyNumberFormat="1" applyFont="1" applyFill="1" applyBorder="1" applyAlignment="1">
      <alignment horizontal="center" vertical="center" wrapText="1"/>
    </xf>
    <xf numFmtId="4" fontId="0" fillId="8" borderId="16" xfId="15" applyNumberFormat="1" applyFont="1" applyFill="1" applyBorder="1" applyAlignment="1">
      <alignment horizontal="center" vertical="center" wrapText="1"/>
    </xf>
    <xf numFmtId="4" fontId="0" fillId="8" borderId="6" xfId="15" applyNumberFormat="1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4" fontId="1" fillId="8" borderId="8" xfId="15" applyNumberFormat="1" applyFont="1" applyFill="1" applyBorder="1" applyAlignment="1">
      <alignment horizontal="center" vertical="center" wrapText="1"/>
    </xf>
    <xf numFmtId="4" fontId="1" fillId="8" borderId="5" xfId="15" applyNumberFormat="1" applyFont="1" applyFill="1" applyBorder="1" applyAlignment="1">
      <alignment horizontal="center" vertical="center" wrapText="1"/>
    </xf>
    <xf numFmtId="8" fontId="0" fillId="8" borderId="13" xfId="0" applyNumberFormat="1" applyFont="1" applyFill="1" applyBorder="1" applyAlignment="1">
      <alignment horizontal="center" vertical="center" wrapText="1"/>
    </xf>
    <xf numFmtId="8" fontId="0" fillId="8" borderId="19" xfId="0" applyNumberFormat="1" applyFont="1" applyFill="1" applyBorder="1" applyAlignment="1">
      <alignment horizontal="center" vertical="center" wrapText="1"/>
    </xf>
    <xf numFmtId="4" fontId="0" fillId="8" borderId="37" xfId="15" applyNumberFormat="1" applyFont="1" applyFill="1" applyBorder="1" applyAlignment="1">
      <alignment horizontal="center" vertical="center" wrapText="1"/>
    </xf>
    <xf numFmtId="4" fontId="0" fillId="8" borderId="38" xfId="15" applyNumberFormat="1" applyFont="1" applyFill="1" applyBorder="1" applyAlignment="1">
      <alignment horizontal="center" vertical="center" wrapText="1"/>
    </xf>
    <xf numFmtId="6" fontId="0" fillId="4" borderId="10" xfId="0" applyNumberFormat="1" applyFont="1" applyFill="1" applyBorder="1" applyAlignment="1">
      <alignment horizontal="center" vertical="center" wrapText="1"/>
    </xf>
    <xf numFmtId="6" fontId="0" fillId="4" borderId="4" xfId="0" applyNumberFormat="1" applyFont="1" applyFill="1" applyBorder="1" applyAlignment="1">
      <alignment horizontal="center" vertical="center" wrapText="1"/>
    </xf>
    <xf numFmtId="10" fontId="0" fillId="4" borderId="23" xfId="0" applyNumberFormat="1" applyFont="1" applyFill="1" applyBorder="1" applyAlignment="1">
      <alignment horizontal="center" vertical="center" wrapText="1"/>
    </xf>
    <xf numFmtId="10" fontId="0" fillId="4" borderId="7" xfId="0" applyNumberFormat="1" applyFont="1" applyFill="1" applyBorder="1" applyAlignment="1">
      <alignment horizontal="center" vertical="center" wrapText="1"/>
    </xf>
    <xf numFmtId="8" fontId="0" fillId="4" borderId="16" xfId="0" applyNumberFormat="1" applyFont="1" applyFill="1" applyBorder="1" applyAlignment="1">
      <alignment horizontal="center" vertical="center" wrapText="1"/>
    </xf>
    <xf numFmtId="8" fontId="0" fillId="4" borderId="17" xfId="0" applyNumberFormat="1" applyFont="1" applyFill="1" applyBorder="1" applyAlignment="1">
      <alignment horizontal="center" vertical="center" wrapText="1"/>
    </xf>
    <xf numFmtId="4" fontId="0" fillId="4" borderId="16" xfId="15" applyNumberFormat="1" applyFont="1" applyFill="1" applyBorder="1" applyAlignment="1">
      <alignment horizontal="center" vertical="center" wrapText="1"/>
    </xf>
    <xf numFmtId="4" fontId="0" fillId="4" borderId="6" xfId="15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1" fillId="4" borderId="8" xfId="15" applyNumberFormat="1" applyFont="1" applyFill="1" applyBorder="1" applyAlignment="1">
      <alignment horizontal="center" vertical="center" wrapText="1"/>
    </xf>
    <xf numFmtId="4" fontId="1" fillId="4" borderId="5" xfId="15" applyNumberFormat="1" applyFont="1" applyFill="1" applyBorder="1" applyAlignment="1">
      <alignment horizontal="center" vertical="center" wrapText="1"/>
    </xf>
    <xf numFmtId="8" fontId="0" fillId="4" borderId="13" xfId="0" applyNumberFormat="1" applyFont="1" applyFill="1" applyBorder="1" applyAlignment="1">
      <alignment horizontal="center" vertical="center" wrapText="1"/>
    </xf>
    <xf numFmtId="8" fontId="0" fillId="4" borderId="19" xfId="0" applyNumberFormat="1" applyFont="1" applyFill="1" applyBorder="1" applyAlignment="1">
      <alignment horizontal="center" vertical="center" wrapText="1"/>
    </xf>
    <xf numFmtId="4" fontId="0" fillId="4" borderId="37" xfId="15" applyNumberFormat="1" applyFont="1" applyFill="1" applyBorder="1" applyAlignment="1">
      <alignment horizontal="center" vertical="center" wrapText="1"/>
    </xf>
    <xf numFmtId="4" fontId="0" fillId="4" borderId="38" xfId="15" applyNumberFormat="1" applyFont="1" applyFill="1" applyBorder="1" applyAlignment="1">
      <alignment horizontal="center" vertical="center" wrapText="1"/>
    </xf>
    <xf numFmtId="6" fontId="0" fillId="12" borderId="10" xfId="18" applyNumberFormat="1" applyFont="1" applyFill="1" applyBorder="1" applyAlignment="1">
      <alignment horizontal="center" vertical="center" wrapText="1"/>
    </xf>
    <xf numFmtId="6" fontId="0" fillId="12" borderId="4" xfId="18" applyNumberFormat="1" applyFont="1" applyFill="1" applyBorder="1" applyAlignment="1">
      <alignment horizontal="center" vertical="center" wrapText="1"/>
    </xf>
    <xf numFmtId="10" fontId="0" fillId="12" borderId="23" xfId="0" applyNumberFormat="1" applyFont="1" applyFill="1" applyBorder="1" applyAlignment="1">
      <alignment horizontal="center" vertical="center" wrapText="1"/>
    </xf>
    <xf numFmtId="10" fontId="0" fillId="12" borderId="7" xfId="0" applyNumberFormat="1" applyFont="1" applyFill="1" applyBorder="1" applyAlignment="1">
      <alignment horizontal="center" vertical="center" wrapText="1"/>
    </xf>
    <xf numFmtId="8" fontId="0" fillId="12" borderId="13" xfId="18" applyNumberFormat="1" applyFont="1" applyFill="1" applyBorder="1" applyAlignment="1">
      <alignment horizontal="center" vertical="center" wrapText="1"/>
    </xf>
    <xf numFmtId="8" fontId="0" fillId="12" borderId="19" xfId="18" applyNumberFormat="1" applyFont="1" applyFill="1" applyBorder="1" applyAlignment="1">
      <alignment horizontal="center" vertical="center" wrapText="1"/>
    </xf>
    <xf numFmtId="4" fontId="0" fillId="12" borderId="13" xfId="0" applyNumberFormat="1" applyFont="1" applyFill="1" applyBorder="1" applyAlignment="1">
      <alignment horizontal="center" vertical="center" wrapText="1"/>
    </xf>
    <xf numFmtId="4" fontId="0" fillId="12" borderId="0" xfId="0" applyNumberFormat="1" applyFont="1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166" fontId="1" fillId="12" borderId="8" xfId="17" applyNumberFormat="1" applyFont="1" applyFill="1" applyBorder="1" applyAlignment="1">
      <alignment horizontal="center" vertical="center" wrapText="1"/>
    </xf>
    <xf numFmtId="166" fontId="1" fillId="12" borderId="5" xfId="17" applyNumberFormat="1" applyFont="1" applyFill="1" applyBorder="1" applyAlignment="1">
      <alignment horizontal="center" vertical="center" wrapText="1"/>
    </xf>
    <xf numFmtId="4" fontId="0" fillId="12" borderId="37" xfId="0" applyNumberFormat="1" applyFont="1" applyFill="1" applyBorder="1" applyAlignment="1">
      <alignment horizontal="center" vertical="center" wrapText="1"/>
    </xf>
    <xf numFmtId="4" fontId="0" fillId="12" borderId="38" xfId="0" applyNumberFormat="1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6" fontId="0" fillId="9" borderId="10" xfId="18" applyNumberFormat="1" applyFont="1" applyFill="1" applyBorder="1" applyAlignment="1" applyProtection="1">
      <alignment horizontal="center" vertical="center" wrapText="1"/>
      <protection locked="0"/>
    </xf>
    <xf numFmtId="6" fontId="0" fillId="9" borderId="3" xfId="18" applyNumberFormat="1" applyFont="1" applyFill="1" applyBorder="1" applyAlignment="1" applyProtection="1">
      <alignment horizontal="center" vertical="center" wrapText="1"/>
      <protection locked="0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166" fontId="1" fillId="11" borderId="8" xfId="15" applyNumberFormat="1" applyFont="1" applyFill="1" applyBorder="1" applyAlignment="1">
      <alignment horizontal="center" vertical="center" wrapText="1"/>
    </xf>
    <xf numFmtId="166" fontId="1" fillId="11" borderId="9" xfId="15" applyNumberFormat="1" applyFont="1" applyFill="1" applyBorder="1" applyAlignment="1">
      <alignment horizontal="center" vertical="center" wrapText="1"/>
    </xf>
    <xf numFmtId="6" fontId="0" fillId="11" borderId="13" xfId="18" applyNumberFormat="1" applyFont="1" applyFill="1" applyBorder="1" applyAlignment="1" applyProtection="1">
      <alignment horizontal="center" vertical="center" wrapText="1"/>
      <protection locked="0"/>
    </xf>
    <xf numFmtId="6" fontId="0" fillId="11" borderId="19" xfId="18" applyNumberFormat="1" applyFont="1" applyFill="1" applyBorder="1" applyAlignment="1" applyProtection="1">
      <alignment horizontal="center" vertical="center" wrapText="1"/>
      <protection locked="0"/>
    </xf>
    <xf numFmtId="1" fontId="0" fillId="11" borderId="13" xfId="15" applyNumberFormat="1" applyFont="1" applyFill="1" applyBorder="1" applyAlignment="1" applyProtection="1">
      <alignment horizontal="center" vertical="center" wrapText="1"/>
      <protection locked="0"/>
    </xf>
    <xf numFmtId="1" fontId="0" fillId="11" borderId="19" xfId="15" applyNumberFormat="1" applyFont="1" applyFill="1" applyBorder="1" applyAlignment="1" applyProtection="1">
      <alignment horizontal="center" vertical="center" wrapText="1"/>
      <protection locked="0"/>
    </xf>
    <xf numFmtId="6" fontId="0" fillId="9" borderId="3" xfId="0" applyNumberFormat="1" applyFont="1" applyFill="1" applyBorder="1" applyAlignment="1">
      <alignment horizontal="center" vertical="center" wrapText="1"/>
    </xf>
    <xf numFmtId="6" fontId="0" fillId="9" borderId="3" xfId="0" applyNumberFormat="1" applyFill="1" applyBorder="1" applyAlignment="1">
      <alignment horizontal="center" vertical="center" wrapText="1"/>
    </xf>
    <xf numFmtId="8" fontId="0" fillId="9" borderId="0" xfId="0" applyNumberFormat="1" applyFont="1" applyFill="1" applyBorder="1" applyAlignment="1">
      <alignment horizontal="center" vertical="center" wrapText="1"/>
    </xf>
    <xf numFmtId="8" fontId="0" fillId="9" borderId="19" xfId="0" applyNumberFormat="1" applyFont="1" applyFill="1" applyBorder="1" applyAlignment="1">
      <alignment horizontal="center" vertical="center" wrapText="1"/>
    </xf>
    <xf numFmtId="4" fontId="0" fillId="9" borderId="13" xfId="0" applyNumberFormat="1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4" fontId="0" fillId="9" borderId="16" xfId="0" applyNumberFormat="1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8" fontId="0" fillId="9" borderId="39" xfId="0" applyNumberFormat="1" applyFont="1" applyFill="1" applyBorder="1" applyAlignment="1">
      <alignment horizontal="center" vertical="center" wrapText="1"/>
    </xf>
    <xf numFmtId="8" fontId="0" fillId="9" borderId="40" xfId="0" applyNumberFormat="1" applyFont="1" applyFill="1" applyBorder="1" applyAlignment="1">
      <alignment horizontal="center" vertical="center" wrapText="1"/>
    </xf>
    <xf numFmtId="4" fontId="0" fillId="9" borderId="39" xfId="0" applyNumberFormat="1" applyFont="1" applyFill="1" applyBorder="1" applyAlignment="1">
      <alignment horizontal="center" vertical="center" wrapText="1"/>
    </xf>
    <xf numFmtId="0" fontId="0" fillId="9" borderId="40" xfId="0" applyFont="1" applyFill="1" applyBorder="1" applyAlignment="1">
      <alignment horizontal="center" vertical="center" wrapText="1"/>
    </xf>
    <xf numFmtId="8" fontId="0" fillId="9" borderId="38" xfId="0" applyNumberFormat="1" applyFont="1" applyFill="1" applyBorder="1" applyAlignment="1">
      <alignment horizontal="center" vertical="center" wrapText="1"/>
    </xf>
    <xf numFmtId="8" fontId="0" fillId="9" borderId="41" xfId="0" applyNumberFormat="1" applyFont="1" applyFill="1" applyBorder="1" applyAlignment="1">
      <alignment horizontal="center" vertical="center" wrapText="1"/>
    </xf>
    <xf numFmtId="4" fontId="0" fillId="9" borderId="37" xfId="0" applyNumberFormat="1" applyFont="1" applyFill="1" applyBorder="1" applyAlignment="1">
      <alignment horizontal="center" vertical="center" wrapText="1"/>
    </xf>
    <xf numFmtId="0" fontId="0" fillId="9" borderId="4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Workings\Base%20Amount%20Per%20Pupil%202013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Workings\Deprivation%202013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Workings\SEN%20Attainment%202013-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Workings\EAL%20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Workings\Pupil%20Mobility%202013-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Summaries\Primary%20Individual%20School%20Totals%202013-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13-14\FY%202013-14%20(FINAL)\ISB%202013-14\Summaries\Secondary%20Individual%20School%20Totals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Summary Base APP"/>
      <sheetName val="Reception Uplift"/>
      <sheetName val="Base AP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ntrol"/>
      <sheetName val="Primary FSM"/>
      <sheetName val="Secondary FSM"/>
      <sheetName val="Primary IDACI"/>
      <sheetName val="Secondary IDACI"/>
      <sheetName val="FSM Budget"/>
      <sheetName val="IDACI Budget"/>
      <sheetName val="Primary FSM vs. Ever 6 FSM "/>
      <sheetName val="Secondary FSM vs. Ever 6 FS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y SEN ATT"/>
      <sheetName val="Secondary SEN ATT"/>
      <sheetName val="Attainment Budg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ary EAL"/>
      <sheetName val="Secondary EAL"/>
      <sheetName val="EAL Budg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ary Pupil Mobility"/>
      <sheetName val="Secondary Pupil Mobility"/>
      <sheetName val="Pupil Mobility Budg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ary IST"/>
      <sheetName val="Contingency Allocations"/>
      <sheetName val="Variances"/>
      <sheetName val="Variance Charts 1 (total cash)"/>
      <sheetName val="Variance Charts 1 (APP)"/>
      <sheetName val="Ranges Analysis"/>
      <sheetName val="Losers"/>
      <sheetName val="Var by Size"/>
      <sheetName val="Var by EM%"/>
      <sheetName val="Var by FSM%"/>
      <sheetName val="Var by Priority"/>
      <sheetName val="Inc PP"/>
      <sheetName val="Overall Profile - Size"/>
      <sheetName val="Overall Profile - FSM"/>
      <sheetName val="Var Profile - Size"/>
      <sheetName val="EM sensitivity"/>
      <sheetName val="Var Profile - FSM"/>
      <sheetName val="Budget &amp; Ratio Check"/>
      <sheetName val="High Needs Base"/>
      <sheetName val="2012-13 Base 1"/>
      <sheetName val="2012-13 2 ba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ondary IST"/>
      <sheetName val="Contingency Allocations"/>
      <sheetName val="Variances"/>
      <sheetName val="Variance Charts 1 (total cash)"/>
      <sheetName val="Variance Charts 1 (APP)"/>
      <sheetName val="Chart8"/>
      <sheetName val="Variance Charts 2 (total cash)"/>
      <sheetName val="Variance Charts 2 (APP)"/>
      <sheetName val="Ranges Analysis"/>
      <sheetName val="Losers"/>
      <sheetName val="Var by Size"/>
      <sheetName val="Var by FSM%"/>
      <sheetName val="Var by EM%"/>
      <sheetName val="Var By Priority"/>
      <sheetName val="Inc PP"/>
      <sheetName val="Overall Profile - Size"/>
      <sheetName val="Var Profile - Size"/>
      <sheetName val="EM Sensitivity"/>
      <sheetName val="Var Profile - FSM"/>
      <sheetName val="Budget &amp; Ratio Check"/>
      <sheetName val="High Needs Base"/>
      <sheetName val="2012-13 Base 1"/>
      <sheetName val="2012-13 Base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B28" sqref="B28:J28"/>
    </sheetView>
  </sheetViews>
  <sheetFormatPr defaultColWidth="9.140625" defaultRowHeight="12.75"/>
  <cols>
    <col min="1" max="1" width="2.7109375" style="4" customWidth="1"/>
    <col min="2" max="2" width="37.140625" style="4" customWidth="1"/>
    <col min="3" max="3" width="52.57421875" style="4" customWidth="1"/>
    <col min="4" max="4" width="15.7109375" style="4" bestFit="1" customWidth="1"/>
    <col min="5" max="5" width="18.421875" style="4" bestFit="1" customWidth="1"/>
    <col min="6" max="7" width="18.140625" style="4" bestFit="1" customWidth="1"/>
    <col min="8" max="8" width="17.00390625" style="4" customWidth="1"/>
    <col min="9" max="9" width="13.28125" style="4" customWidth="1"/>
    <col min="10" max="10" width="20.57421875" style="25" bestFit="1" customWidth="1"/>
    <col min="11" max="11" width="3.00390625" style="4" customWidth="1"/>
    <col min="12" max="12" width="10.7109375" style="4" bestFit="1" customWidth="1"/>
    <col min="13" max="13" width="15.28125" style="4" customWidth="1"/>
    <col min="14" max="16384" width="9.140625" style="4" customWidth="1"/>
  </cols>
  <sheetData>
    <row r="1" spans="1:11" ht="12.75">
      <c r="A1" s="1"/>
      <c r="B1" s="2"/>
      <c r="C1" s="2"/>
      <c r="D1" s="1"/>
      <c r="E1" s="1"/>
      <c r="F1" s="1"/>
      <c r="G1" s="1"/>
      <c r="H1" s="1"/>
      <c r="I1" s="2"/>
      <c r="J1" s="3"/>
      <c r="K1" s="1"/>
    </row>
    <row r="2" spans="1:11" ht="18">
      <c r="A2" s="1"/>
      <c r="B2" s="2" t="s">
        <v>0</v>
      </c>
      <c r="C2" s="5" t="s">
        <v>64</v>
      </c>
      <c r="D2" s="1"/>
      <c r="E2" s="1"/>
      <c r="F2" s="1"/>
      <c r="G2" s="1"/>
      <c r="H2" s="1"/>
      <c r="I2" s="2"/>
      <c r="J2" s="3"/>
      <c r="K2" s="1"/>
    </row>
    <row r="3" spans="1:11" ht="18.75" thickBot="1">
      <c r="A3" s="1"/>
      <c r="B3" s="189" t="s">
        <v>1</v>
      </c>
      <c r="C3" s="190"/>
      <c r="D3" s="190"/>
      <c r="E3" s="190"/>
      <c r="F3" s="190"/>
      <c r="G3" s="190"/>
      <c r="H3" s="190"/>
      <c r="I3" s="190"/>
      <c r="J3" s="190"/>
      <c r="K3" s="1"/>
    </row>
    <row r="4" spans="1:11" ht="12.75">
      <c r="A4" s="1"/>
      <c r="B4" s="276" t="s">
        <v>2</v>
      </c>
      <c r="C4" s="36" t="s">
        <v>3</v>
      </c>
      <c r="D4" s="278" t="s">
        <v>4</v>
      </c>
      <c r="E4" s="279"/>
      <c r="F4" s="278" t="s">
        <v>5</v>
      </c>
      <c r="G4" s="279"/>
      <c r="H4" s="36" t="s">
        <v>6</v>
      </c>
      <c r="I4" s="36" t="s">
        <v>7</v>
      </c>
      <c r="J4" s="39" t="s">
        <v>8</v>
      </c>
      <c r="K4" s="1"/>
    </row>
    <row r="5" spans="1:11" ht="12.75">
      <c r="A5" s="1"/>
      <c r="B5" s="277"/>
      <c r="C5" s="40" t="s">
        <v>9</v>
      </c>
      <c r="D5" s="280">
        <f>D6</f>
        <v>2887.2508905854456</v>
      </c>
      <c r="E5" s="281"/>
      <c r="F5" s="282">
        <v>160</v>
      </c>
      <c r="G5" s="283"/>
      <c r="H5" s="41">
        <f>D5*F5</f>
        <v>461960.1424936713</v>
      </c>
      <c r="I5" s="42" t="s">
        <v>10</v>
      </c>
      <c r="J5" s="43" t="s">
        <v>10</v>
      </c>
      <c r="K5" s="1"/>
    </row>
    <row r="6" spans="1:13" ht="13.5">
      <c r="A6" s="1"/>
      <c r="B6" s="277"/>
      <c r="C6" s="40" t="s">
        <v>11</v>
      </c>
      <c r="D6" s="284">
        <v>2887.2508905854456</v>
      </c>
      <c r="E6" s="285"/>
      <c r="F6" s="286">
        <v>49178</v>
      </c>
      <c r="G6" s="287"/>
      <c r="H6" s="44">
        <f>SUM(D6*F6)</f>
        <v>141989224.29721105</v>
      </c>
      <c r="I6" s="266">
        <f>SUM(H6:H8)+H5</f>
        <v>254847071.0921295</v>
      </c>
      <c r="J6" s="123">
        <f>I6/$I$48</f>
        <v>0.700276405419458</v>
      </c>
      <c r="K6" s="1"/>
      <c r="M6" s="6"/>
    </row>
    <row r="7" spans="1:13" ht="13.5">
      <c r="A7" s="1"/>
      <c r="B7" s="277"/>
      <c r="C7" s="45" t="s">
        <v>12</v>
      </c>
      <c r="D7" s="268">
        <v>4155.600204143577</v>
      </c>
      <c r="E7" s="269"/>
      <c r="F7" s="270">
        <v>16241</v>
      </c>
      <c r="G7" s="271"/>
      <c r="H7" s="44">
        <f>SUM(D7*F7)</f>
        <v>67491102.91549583</v>
      </c>
      <c r="I7" s="267"/>
      <c r="J7" s="124"/>
      <c r="K7" s="1"/>
      <c r="M7" s="6"/>
    </row>
    <row r="8" spans="1:13" ht="14.25" thickBot="1">
      <c r="A8" s="1"/>
      <c r="B8" s="277"/>
      <c r="C8" s="45" t="s">
        <v>13</v>
      </c>
      <c r="D8" s="268">
        <v>4274.203668087661</v>
      </c>
      <c r="E8" s="269"/>
      <c r="F8" s="272">
        <v>10506</v>
      </c>
      <c r="G8" s="273"/>
      <c r="H8" s="44">
        <f>SUM(D8*F8)</f>
        <v>44904783.73692896</v>
      </c>
      <c r="I8" s="267"/>
      <c r="J8" s="125"/>
      <c r="K8" s="1"/>
      <c r="M8" s="6"/>
    </row>
    <row r="9" spans="1:11" ht="25.5">
      <c r="A9" s="1"/>
      <c r="B9" s="251" t="s">
        <v>14</v>
      </c>
      <c r="C9" s="37" t="s">
        <v>72</v>
      </c>
      <c r="D9" s="36" t="s">
        <v>15</v>
      </c>
      <c r="E9" s="36" t="s">
        <v>16</v>
      </c>
      <c r="F9" s="38" t="s">
        <v>17</v>
      </c>
      <c r="G9" s="36" t="s">
        <v>18</v>
      </c>
      <c r="H9" s="36" t="s">
        <v>6</v>
      </c>
      <c r="I9" s="36" t="s">
        <v>19</v>
      </c>
      <c r="J9" s="39" t="s">
        <v>8</v>
      </c>
      <c r="K9" s="1"/>
    </row>
    <row r="10" spans="1:11" ht="12.75">
      <c r="A10" s="1"/>
      <c r="B10" s="252"/>
      <c r="C10" s="46" t="s">
        <v>20</v>
      </c>
      <c r="D10" s="117">
        <v>1060.9975214542092</v>
      </c>
      <c r="E10" s="117">
        <v>1020.7451532344119</v>
      </c>
      <c r="F10" s="118">
        <v>15865.017865571108</v>
      </c>
      <c r="G10" s="119">
        <v>9720.634587585406</v>
      </c>
      <c r="H10" s="44">
        <f>SUM(D10*F10)+(E10*G10)</f>
        <v>26755035.274838284</v>
      </c>
      <c r="I10" s="254">
        <f>SUM(H10:H16)</f>
        <v>54010139.016914986</v>
      </c>
      <c r="J10" s="123">
        <f>I10/$I$48</f>
        <v>0.14841067564514976</v>
      </c>
      <c r="K10" s="1"/>
    </row>
    <row r="11" spans="1:11" ht="12.75">
      <c r="A11" s="1"/>
      <c r="B11" s="252"/>
      <c r="C11" s="46" t="s">
        <v>21</v>
      </c>
      <c r="D11" s="117">
        <v>306.0103371837044</v>
      </c>
      <c r="E11" s="117">
        <v>337.3746852208885</v>
      </c>
      <c r="F11" s="118">
        <v>3219.961506055875</v>
      </c>
      <c r="G11" s="119">
        <v>1955.3785182839058</v>
      </c>
      <c r="H11" s="44">
        <f aca="true" t="shared" si="0" ref="H11:H16">SUM(D11*F11)+(E11*G11)</f>
        <v>1645036.7182804272</v>
      </c>
      <c r="I11" s="255"/>
      <c r="J11" s="124"/>
      <c r="K11" s="1"/>
    </row>
    <row r="12" spans="1:11" ht="12.75">
      <c r="A12" s="1"/>
      <c r="B12" s="252"/>
      <c r="C12" s="46" t="s">
        <v>22</v>
      </c>
      <c r="D12" s="117">
        <v>382.5129214796305</v>
      </c>
      <c r="E12" s="117">
        <v>421.71835652611065</v>
      </c>
      <c r="F12" s="118">
        <v>4081.2249567860194</v>
      </c>
      <c r="G12" s="119">
        <v>2364.227072932944</v>
      </c>
      <c r="H12" s="44">
        <f t="shared" si="0"/>
        <v>2558159.237087617</v>
      </c>
      <c r="I12" s="255"/>
      <c r="J12" s="124"/>
      <c r="K12" s="1"/>
    </row>
    <row r="13" spans="1:11" ht="12.75">
      <c r="A13" s="1"/>
      <c r="B13" s="252"/>
      <c r="C13" s="46" t="s">
        <v>23</v>
      </c>
      <c r="D13" s="117">
        <v>459.01550577555656</v>
      </c>
      <c r="E13" s="117">
        <v>506.0620278313328</v>
      </c>
      <c r="F13" s="118">
        <v>10598.492147777946</v>
      </c>
      <c r="G13" s="119">
        <v>5171.962042776704</v>
      </c>
      <c r="H13" s="44">
        <f t="shared" si="0"/>
        <v>7482205.832904819</v>
      </c>
      <c r="I13" s="255"/>
      <c r="J13" s="124"/>
      <c r="K13" s="1"/>
    </row>
    <row r="14" spans="1:11" ht="12.75">
      <c r="A14" s="1"/>
      <c r="B14" s="252"/>
      <c r="C14" s="46" t="s">
        <v>24</v>
      </c>
      <c r="D14" s="117">
        <v>535.5180900714827</v>
      </c>
      <c r="E14" s="117">
        <v>590.4056991365549</v>
      </c>
      <c r="F14" s="118">
        <v>10560.596406117766</v>
      </c>
      <c r="G14" s="119">
        <v>5491.841723677787</v>
      </c>
      <c r="H14" s="44">
        <f t="shared" si="0"/>
        <v>8897805.069835236</v>
      </c>
      <c r="I14" s="255"/>
      <c r="J14" s="124"/>
      <c r="K14" s="1"/>
    </row>
    <row r="15" spans="1:11" ht="12.75">
      <c r="A15" s="1"/>
      <c r="B15" s="252"/>
      <c r="C15" s="46" t="s">
        <v>25</v>
      </c>
      <c r="D15" s="117">
        <v>688.5232586633349</v>
      </c>
      <c r="E15" s="117">
        <v>759.0930417469992</v>
      </c>
      <c r="F15" s="118">
        <v>3906.339778628715</v>
      </c>
      <c r="G15" s="119">
        <v>2037.4377010914636</v>
      </c>
      <c r="H15" s="44">
        <f t="shared" si="0"/>
        <v>4236210.575719186</v>
      </c>
      <c r="I15" s="255"/>
      <c r="J15" s="124"/>
      <c r="K15" s="1"/>
    </row>
    <row r="16" spans="1:11" ht="13.5" thickBot="1">
      <c r="A16" s="1"/>
      <c r="B16" s="253"/>
      <c r="C16" s="46" t="s">
        <v>26</v>
      </c>
      <c r="D16" s="117">
        <v>841.5284272551871</v>
      </c>
      <c r="E16" s="117">
        <v>927.7803843574434</v>
      </c>
      <c r="F16" s="118">
        <v>1873.273351710503</v>
      </c>
      <c r="G16" s="119">
        <v>926.1604850166482</v>
      </c>
      <c r="H16" s="44">
        <f t="shared" si="0"/>
        <v>2435686.3082494144</v>
      </c>
      <c r="I16" s="255"/>
      <c r="J16" s="124"/>
      <c r="K16" s="1"/>
    </row>
    <row r="17" spans="1:11" ht="12.75">
      <c r="A17" s="1"/>
      <c r="B17" s="256" t="s">
        <v>27</v>
      </c>
      <c r="C17" s="50" t="s">
        <v>72</v>
      </c>
      <c r="D17" s="258" t="s">
        <v>4</v>
      </c>
      <c r="E17" s="259"/>
      <c r="F17" s="260" t="s">
        <v>5</v>
      </c>
      <c r="G17" s="261"/>
      <c r="H17" s="51"/>
      <c r="I17" s="50" t="s">
        <v>7</v>
      </c>
      <c r="J17" s="52" t="s">
        <v>8</v>
      </c>
      <c r="K17" s="1"/>
    </row>
    <row r="18" spans="1:11" ht="13.5" thickBot="1">
      <c r="A18" s="1"/>
      <c r="B18" s="257"/>
      <c r="C18" s="53" t="s">
        <v>28</v>
      </c>
      <c r="D18" s="262">
        <v>0</v>
      </c>
      <c r="E18" s="263"/>
      <c r="F18" s="264" t="s">
        <v>65</v>
      </c>
      <c r="G18" s="265"/>
      <c r="H18" s="54"/>
      <c r="I18" s="55">
        <v>0</v>
      </c>
      <c r="J18" s="56">
        <f>I18/$I$48</f>
        <v>0</v>
      </c>
      <c r="K18" s="1"/>
    </row>
    <row r="19" spans="1:11" ht="12.75">
      <c r="A19" s="1"/>
      <c r="B19" s="243" t="s">
        <v>29</v>
      </c>
      <c r="C19" s="57" t="s">
        <v>3</v>
      </c>
      <c r="D19" s="245" t="s">
        <v>4</v>
      </c>
      <c r="E19" s="246"/>
      <c r="F19" s="247" t="s">
        <v>5</v>
      </c>
      <c r="G19" s="248"/>
      <c r="H19" s="58" t="s">
        <v>6</v>
      </c>
      <c r="I19" s="58" t="s">
        <v>7</v>
      </c>
      <c r="J19" s="59" t="s">
        <v>8</v>
      </c>
      <c r="K19" s="1"/>
    </row>
    <row r="20" spans="1:11" ht="12.75">
      <c r="A20" s="1"/>
      <c r="B20" s="244"/>
      <c r="C20" s="60" t="s">
        <v>66</v>
      </c>
      <c r="D20" s="239">
        <v>242.78952842343267</v>
      </c>
      <c r="E20" s="240"/>
      <c r="F20" s="249">
        <v>11279.954435263398</v>
      </c>
      <c r="G20" s="250"/>
      <c r="H20" s="61">
        <f>D20*F20</f>
        <v>2738654.8179754084</v>
      </c>
      <c r="I20" s="235">
        <f>SUM(H20:H21)</f>
        <v>9002646.913924113</v>
      </c>
      <c r="J20" s="237">
        <f>I20/$I$48</f>
        <v>0.02473774249445574</v>
      </c>
      <c r="K20" s="1"/>
    </row>
    <row r="21" spans="1:11" ht="26.25" thickBot="1">
      <c r="A21" s="1"/>
      <c r="B21" s="244"/>
      <c r="C21" s="60" t="s">
        <v>30</v>
      </c>
      <c r="D21" s="239">
        <v>1431.359227183035</v>
      </c>
      <c r="E21" s="240"/>
      <c r="F21" s="241">
        <v>4376.254386033099</v>
      </c>
      <c r="G21" s="242"/>
      <c r="H21" s="61">
        <f>D21*F21</f>
        <v>6263992.095948704</v>
      </c>
      <c r="I21" s="236"/>
      <c r="J21" s="238"/>
      <c r="K21" s="1"/>
    </row>
    <row r="22" spans="1:11" ht="12.75">
      <c r="A22" s="1"/>
      <c r="B22" s="224" t="s">
        <v>31</v>
      </c>
      <c r="C22" s="7" t="s">
        <v>72</v>
      </c>
      <c r="D22" s="227" t="s">
        <v>4</v>
      </c>
      <c r="E22" s="228"/>
      <c r="F22" s="229" t="s">
        <v>5</v>
      </c>
      <c r="G22" s="230"/>
      <c r="H22" s="7" t="s">
        <v>6</v>
      </c>
      <c r="I22" s="7" t="s">
        <v>7</v>
      </c>
      <c r="J22" s="8" t="s">
        <v>8</v>
      </c>
      <c r="K22" s="1"/>
    </row>
    <row r="23" spans="1:11" ht="12.75">
      <c r="A23" s="1"/>
      <c r="B23" s="225"/>
      <c r="C23" s="9" t="s">
        <v>67</v>
      </c>
      <c r="D23" s="231">
        <v>165.6657742330804</v>
      </c>
      <c r="E23" s="232"/>
      <c r="F23" s="233">
        <v>11629.21780773104</v>
      </c>
      <c r="G23" s="234"/>
      <c r="H23" s="62">
        <f>F23*D23</f>
        <v>1926563.3718428889</v>
      </c>
      <c r="I23" s="216">
        <f>SUM(H23:H24)</f>
        <v>2845510.479982652</v>
      </c>
      <c r="J23" s="218">
        <f>I23/$I$48</f>
        <v>0.007818978817242478</v>
      </c>
      <c r="K23" s="1"/>
    </row>
    <row r="24" spans="1:11" ht="13.5" thickBot="1">
      <c r="A24" s="1"/>
      <c r="B24" s="226"/>
      <c r="C24" s="22" t="s">
        <v>68</v>
      </c>
      <c r="D24" s="220">
        <v>1337.862301147017</v>
      </c>
      <c r="E24" s="221"/>
      <c r="F24" s="222">
        <v>686.8771975650284</v>
      </c>
      <c r="G24" s="223"/>
      <c r="H24" s="62">
        <f>F24*D24</f>
        <v>918947.1081397631</v>
      </c>
      <c r="I24" s="217"/>
      <c r="J24" s="219"/>
      <c r="K24" s="1"/>
    </row>
    <row r="25" spans="1:11" ht="12.75">
      <c r="A25" s="1"/>
      <c r="B25" s="205" t="s">
        <v>32</v>
      </c>
      <c r="C25" s="32" t="s">
        <v>72</v>
      </c>
      <c r="D25" s="208" t="s">
        <v>4</v>
      </c>
      <c r="E25" s="209"/>
      <c r="F25" s="210" t="s">
        <v>5</v>
      </c>
      <c r="G25" s="211"/>
      <c r="H25" s="32" t="s">
        <v>6</v>
      </c>
      <c r="I25" s="32" t="s">
        <v>7</v>
      </c>
      <c r="J25" s="33" t="s">
        <v>8</v>
      </c>
      <c r="K25" s="1"/>
    </row>
    <row r="26" spans="1:11" ht="12.75">
      <c r="A26" s="1"/>
      <c r="B26" s="206"/>
      <c r="C26" s="35" t="s">
        <v>33</v>
      </c>
      <c r="D26" s="212">
        <v>187.2391729813936</v>
      </c>
      <c r="E26" s="213"/>
      <c r="F26" s="214">
        <v>5342.165168642376</v>
      </c>
      <c r="G26" s="215"/>
      <c r="H26" s="34">
        <f>F26*D26</f>
        <v>1000262.5881066056</v>
      </c>
      <c r="I26" s="197">
        <f>SUM(H26:H27)</f>
        <v>1575603.7976433695</v>
      </c>
      <c r="J26" s="199">
        <f>I26/$I$48</f>
        <v>0.004329491247635615</v>
      </c>
      <c r="K26" s="1"/>
    </row>
    <row r="27" spans="1:11" ht="26.25" thickBot="1">
      <c r="A27" s="1"/>
      <c r="B27" s="207"/>
      <c r="C27" s="63" t="s">
        <v>34</v>
      </c>
      <c r="D27" s="201">
        <v>401.2606532156122</v>
      </c>
      <c r="E27" s="202"/>
      <c r="F27" s="203">
        <v>1433.8341049044047</v>
      </c>
      <c r="G27" s="204"/>
      <c r="H27" s="64">
        <f>F27*D27</f>
        <v>575341.2095367641</v>
      </c>
      <c r="I27" s="198"/>
      <c r="J27" s="200"/>
      <c r="K27" s="1"/>
    </row>
    <row r="28" spans="1:11" ht="18.75" thickBot="1">
      <c r="A28" s="1"/>
      <c r="B28" s="189" t="s">
        <v>35</v>
      </c>
      <c r="C28" s="190"/>
      <c r="D28" s="190"/>
      <c r="E28" s="190"/>
      <c r="F28" s="190"/>
      <c r="G28" s="190"/>
      <c r="H28" s="190"/>
      <c r="I28" s="190"/>
      <c r="J28" s="190"/>
      <c r="K28" s="1"/>
    </row>
    <row r="29" spans="1:11" ht="12.75">
      <c r="A29" s="1"/>
      <c r="B29" s="191" t="s">
        <v>36</v>
      </c>
      <c r="C29" s="65" t="s">
        <v>3</v>
      </c>
      <c r="D29" s="66" t="s">
        <v>37</v>
      </c>
      <c r="E29" s="67" t="s">
        <v>73</v>
      </c>
      <c r="F29" s="193" t="s">
        <v>38</v>
      </c>
      <c r="G29" s="194"/>
      <c r="H29" s="66"/>
      <c r="I29" s="65" t="s">
        <v>7</v>
      </c>
      <c r="J29" s="68" t="s">
        <v>8</v>
      </c>
      <c r="K29" s="1"/>
    </row>
    <row r="30" spans="1:11" ht="13.5" thickBot="1">
      <c r="A30" s="1"/>
      <c r="B30" s="192"/>
      <c r="C30" s="69" t="s">
        <v>39</v>
      </c>
      <c r="D30" s="70">
        <v>175000</v>
      </c>
      <c r="E30" s="71" t="s">
        <v>40</v>
      </c>
      <c r="F30" s="195">
        <f>155+26</f>
        <v>181</v>
      </c>
      <c r="G30" s="196"/>
      <c r="H30" s="72"/>
      <c r="I30" s="73">
        <f>D30*F30</f>
        <v>31675000</v>
      </c>
      <c r="J30" s="74">
        <f>I30/$I$48</f>
        <v>0.08703751252311867</v>
      </c>
      <c r="K30" s="1"/>
    </row>
    <row r="31" spans="1:11" ht="39" customHeight="1" thickBot="1">
      <c r="A31" s="1"/>
      <c r="B31" s="75" t="s">
        <v>41</v>
      </c>
      <c r="C31" s="76" t="s">
        <v>42</v>
      </c>
      <c r="D31" s="77" t="s">
        <v>65</v>
      </c>
      <c r="E31" s="78" t="s">
        <v>43</v>
      </c>
      <c r="F31" s="181">
        <v>0</v>
      </c>
      <c r="G31" s="182"/>
      <c r="H31" s="79"/>
      <c r="I31" s="80">
        <v>0</v>
      </c>
      <c r="J31" s="81">
        <f>I31/$I$48</f>
        <v>0</v>
      </c>
      <c r="K31" s="1"/>
    </row>
    <row r="32" spans="1:11" ht="12.75">
      <c r="A32" s="1"/>
      <c r="B32" s="183" t="s">
        <v>44</v>
      </c>
      <c r="C32" s="14" t="s">
        <v>72</v>
      </c>
      <c r="D32" s="185" t="s">
        <v>74</v>
      </c>
      <c r="E32" s="186"/>
      <c r="F32" s="185"/>
      <c r="G32" s="186"/>
      <c r="H32" s="15"/>
      <c r="I32" s="16" t="s">
        <v>7</v>
      </c>
      <c r="J32" s="17" t="s">
        <v>8</v>
      </c>
      <c r="K32" s="1"/>
    </row>
    <row r="33" spans="1:11" ht="13.5" thickBot="1">
      <c r="A33" s="1"/>
      <c r="B33" s="184"/>
      <c r="C33" s="18" t="s">
        <v>45</v>
      </c>
      <c r="D33" s="187"/>
      <c r="E33" s="188"/>
      <c r="F33" s="187"/>
      <c r="G33" s="188"/>
      <c r="H33" s="19"/>
      <c r="I33" s="20">
        <v>123923.4630488086</v>
      </c>
      <c r="J33" s="21">
        <f>I33/$I$48</f>
        <v>0.00034052059880091274</v>
      </c>
      <c r="K33" s="1"/>
    </row>
    <row r="34" spans="1:11" ht="12.75">
      <c r="A34" s="1"/>
      <c r="B34" s="133" t="s">
        <v>46</v>
      </c>
      <c r="C34" s="47" t="s">
        <v>3</v>
      </c>
      <c r="D34" s="135" t="s">
        <v>75</v>
      </c>
      <c r="E34" s="136"/>
      <c r="F34" s="139"/>
      <c r="G34" s="140"/>
      <c r="H34" s="87"/>
      <c r="I34" s="88" t="s">
        <v>7</v>
      </c>
      <c r="J34" s="89" t="s">
        <v>8</v>
      </c>
      <c r="K34" s="1"/>
    </row>
    <row r="35" spans="1:11" ht="13.5" thickBot="1">
      <c r="A35" s="1"/>
      <c r="B35" s="134"/>
      <c r="C35" s="90" t="s">
        <v>47</v>
      </c>
      <c r="D35" s="137"/>
      <c r="E35" s="138"/>
      <c r="F35" s="141"/>
      <c r="G35" s="142"/>
      <c r="H35" s="91"/>
      <c r="I35" s="92">
        <v>4731686.5</v>
      </c>
      <c r="J35" s="93">
        <f>I35/$I$48</f>
        <v>0.01300186970794701</v>
      </c>
      <c r="K35" s="1"/>
    </row>
    <row r="36" spans="1:11" ht="12.75">
      <c r="A36" s="1"/>
      <c r="B36" s="171" t="s">
        <v>48</v>
      </c>
      <c r="C36" s="48" t="s">
        <v>3</v>
      </c>
      <c r="D36" s="173" t="s">
        <v>76</v>
      </c>
      <c r="E36" s="174"/>
      <c r="F36" s="177"/>
      <c r="G36" s="178"/>
      <c r="H36" s="82"/>
      <c r="I36" s="48" t="s">
        <v>7</v>
      </c>
      <c r="J36" s="83" t="s">
        <v>8</v>
      </c>
      <c r="K36" s="1"/>
    </row>
    <row r="37" spans="1:11" ht="13.5" thickBot="1">
      <c r="A37" s="1"/>
      <c r="B37" s="172"/>
      <c r="C37" s="49" t="s">
        <v>49</v>
      </c>
      <c r="D37" s="175"/>
      <c r="E37" s="176"/>
      <c r="F37" s="179"/>
      <c r="G37" s="180"/>
      <c r="H37" s="84"/>
      <c r="I37" s="85">
        <v>5126574.703005136</v>
      </c>
      <c r="J37" s="86">
        <f>I37/$I$48</f>
        <v>0.014086955324814928</v>
      </c>
      <c r="K37" s="1"/>
    </row>
    <row r="38" spans="1:11" ht="12.75">
      <c r="A38" s="1"/>
      <c r="B38" s="126" t="s">
        <v>50</v>
      </c>
      <c r="C38" s="94" t="s">
        <v>3</v>
      </c>
      <c r="D38" s="128" t="s">
        <v>77</v>
      </c>
      <c r="E38" s="129"/>
      <c r="F38" s="132"/>
      <c r="G38" s="122"/>
      <c r="H38" s="95"/>
      <c r="I38" s="94" t="s">
        <v>7</v>
      </c>
      <c r="J38" s="96" t="s">
        <v>8</v>
      </c>
      <c r="K38" s="1"/>
    </row>
    <row r="39" spans="1:11" ht="13.5" thickBot="1">
      <c r="A39" s="1"/>
      <c r="B39" s="127"/>
      <c r="C39" s="97" t="s">
        <v>51</v>
      </c>
      <c r="D39" s="130"/>
      <c r="E39" s="131"/>
      <c r="F39" s="121"/>
      <c r="G39" s="120"/>
      <c r="H39" s="98"/>
      <c r="I39" s="99">
        <v>0</v>
      </c>
      <c r="J39" s="100">
        <f>I39/$I$48</f>
        <v>0</v>
      </c>
      <c r="K39" s="1"/>
    </row>
    <row r="40" spans="1:11" ht="12.75">
      <c r="A40" s="1"/>
      <c r="B40" s="156" t="s">
        <v>52</v>
      </c>
      <c r="C40" s="10" t="s">
        <v>72</v>
      </c>
      <c r="D40" s="159" t="s">
        <v>78</v>
      </c>
      <c r="E40" s="160"/>
      <c r="F40" s="165"/>
      <c r="G40" s="166"/>
      <c r="H40" s="101" t="s">
        <v>6</v>
      </c>
      <c r="I40" s="102" t="s">
        <v>7</v>
      </c>
      <c r="J40" s="11" t="s">
        <v>8</v>
      </c>
      <c r="K40" s="1"/>
    </row>
    <row r="41" spans="1:11" ht="12.75">
      <c r="A41" s="1"/>
      <c r="B41" s="157"/>
      <c r="C41" s="13" t="s">
        <v>53</v>
      </c>
      <c r="D41" s="161"/>
      <c r="E41" s="162"/>
      <c r="F41" s="167"/>
      <c r="G41" s="168"/>
      <c r="H41" s="103">
        <v>0</v>
      </c>
      <c r="I41" s="148">
        <f>SUM(H41:H43)</f>
        <v>0</v>
      </c>
      <c r="J41" s="151">
        <f>I41/$I$48</f>
        <v>0</v>
      </c>
      <c r="K41" s="1"/>
    </row>
    <row r="42" spans="1:11" ht="12.75">
      <c r="A42" s="1"/>
      <c r="B42" s="157"/>
      <c r="C42" s="13" t="s">
        <v>54</v>
      </c>
      <c r="D42" s="161"/>
      <c r="E42" s="162"/>
      <c r="F42" s="167"/>
      <c r="G42" s="168"/>
      <c r="H42" s="103">
        <v>0</v>
      </c>
      <c r="I42" s="149"/>
      <c r="J42" s="152"/>
      <c r="K42" s="1"/>
    </row>
    <row r="43" spans="1:11" ht="13.5" thickBot="1">
      <c r="A43" s="1"/>
      <c r="B43" s="158"/>
      <c r="C43" s="12" t="s">
        <v>55</v>
      </c>
      <c r="D43" s="163"/>
      <c r="E43" s="164"/>
      <c r="F43" s="169"/>
      <c r="G43" s="170"/>
      <c r="H43" s="104">
        <v>0</v>
      </c>
      <c r="I43" s="150"/>
      <c r="J43" s="153"/>
      <c r="K43" s="1"/>
    </row>
    <row r="44" spans="1:11" ht="12.75">
      <c r="A44" s="1"/>
      <c r="B44" s="1"/>
      <c r="C44" s="1"/>
      <c r="D44" s="1"/>
      <c r="E44" s="1"/>
      <c r="F44" s="23"/>
      <c r="G44" s="23"/>
      <c r="H44" s="23"/>
      <c r="I44" s="24"/>
      <c r="J44" s="3"/>
      <c r="K44" s="1"/>
    </row>
    <row r="45" spans="1:11" ht="12.75" hidden="1">
      <c r="A45" s="1"/>
      <c r="B45" s="274" t="s">
        <v>56</v>
      </c>
      <c r="C45" s="105" t="s">
        <v>72</v>
      </c>
      <c r="D45" s="106" t="s">
        <v>57</v>
      </c>
      <c r="E45" s="107"/>
      <c r="F45" s="106" t="s">
        <v>58</v>
      </c>
      <c r="G45" s="106" t="s">
        <v>59</v>
      </c>
      <c r="H45" s="108"/>
      <c r="I45" s="109" t="s">
        <v>7</v>
      </c>
      <c r="J45" s="110" t="s">
        <v>8</v>
      </c>
      <c r="K45" s="1"/>
    </row>
    <row r="46" spans="1:11" ht="33.75" customHeight="1" hidden="1" thickBot="1">
      <c r="A46" s="1"/>
      <c r="B46" s="275"/>
      <c r="C46" s="116" t="s">
        <v>60</v>
      </c>
      <c r="D46" s="111">
        <v>-0.015</v>
      </c>
      <c r="E46" s="112"/>
      <c r="F46" s="27"/>
      <c r="G46" s="27"/>
      <c r="H46" s="113"/>
      <c r="I46" s="114">
        <v>0</v>
      </c>
      <c r="J46" s="115" t="e">
        <v>#DIV/0!</v>
      </c>
      <c r="K46" s="1"/>
    </row>
    <row r="47" spans="1:11" ht="13.5" hidden="1" thickBot="1">
      <c r="A47" s="1"/>
      <c r="B47" s="1"/>
      <c r="C47" s="1"/>
      <c r="D47" s="1"/>
      <c r="E47" s="1"/>
      <c r="F47" s="23"/>
      <c r="G47" s="23"/>
      <c r="H47" s="23"/>
      <c r="I47" s="24"/>
      <c r="J47" s="3"/>
      <c r="K47" s="1"/>
    </row>
    <row r="48" spans="1:12" ht="13.5" customHeight="1" hidden="1" thickBot="1">
      <c r="A48" s="1"/>
      <c r="B48" s="143" t="s">
        <v>61</v>
      </c>
      <c r="C48" s="144"/>
      <c r="D48" s="144"/>
      <c r="E48" s="144"/>
      <c r="F48" s="144"/>
      <c r="G48" s="144"/>
      <c r="H48" s="145"/>
      <c r="I48" s="154">
        <v>363923543.7890826</v>
      </c>
      <c r="J48" s="155"/>
      <c r="K48" s="1"/>
      <c r="L48" s="31">
        <f>I48-SUM(I46,I41,I39,I37,I35,I33,I31,I30,I26,I23,I20,I18,I10,I6)</f>
        <v>-14612.177565991879</v>
      </c>
    </row>
    <row r="49" spans="1:12" ht="13.5" hidden="1" thickBot="1">
      <c r="A49" s="1"/>
      <c r="B49" s="143" t="s">
        <v>62</v>
      </c>
      <c r="C49" s="144"/>
      <c r="D49" s="144"/>
      <c r="E49" s="144"/>
      <c r="F49" s="144"/>
      <c r="G49" s="144"/>
      <c r="H49" s="145"/>
      <c r="I49" s="154">
        <v>1695535.575086345</v>
      </c>
      <c r="J49" s="155"/>
      <c r="K49" s="1"/>
      <c r="L49" s="26"/>
    </row>
    <row r="50" spans="1:11" ht="13.5" hidden="1" thickBot="1">
      <c r="A50" s="1"/>
      <c r="B50" s="143" t="s">
        <v>63</v>
      </c>
      <c r="C50" s="144"/>
      <c r="D50" s="144"/>
      <c r="E50" s="144"/>
      <c r="F50" s="144"/>
      <c r="G50" s="144"/>
      <c r="H50" s="145"/>
      <c r="I50" s="146"/>
      <c r="J50" s="147"/>
      <c r="K50" s="1"/>
    </row>
    <row r="51" spans="1:11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2.75" hidden="1"/>
    <row r="55" spans="2:11" ht="12.75" hidden="1">
      <c r="B55" s="28" t="s">
        <v>69</v>
      </c>
      <c r="C55" s="28" t="s">
        <v>70</v>
      </c>
      <c r="D55" s="28"/>
      <c r="E55" s="28"/>
      <c r="F55" s="28"/>
      <c r="G55" s="28"/>
      <c r="H55" s="28"/>
      <c r="I55" s="29">
        <v>0</v>
      </c>
      <c r="J55" s="30"/>
      <c r="K55" s="28"/>
    </row>
    <row r="56" spans="2:11" ht="12.75" hidden="1">
      <c r="B56" s="28"/>
      <c r="C56" s="28" t="s">
        <v>71</v>
      </c>
      <c r="D56" s="28"/>
      <c r="E56" s="28"/>
      <c r="F56" s="28"/>
      <c r="G56" s="28"/>
      <c r="H56" s="28"/>
      <c r="I56" s="29">
        <v>-14612.177565893477</v>
      </c>
      <c r="J56" s="30"/>
      <c r="K56" s="28"/>
    </row>
    <row r="57" ht="12.75" hidden="1"/>
    <row r="58" ht="12.75" hidden="1"/>
  </sheetData>
  <mergeCells count="78">
    <mergeCell ref="B49:H49"/>
    <mergeCell ref="B45:B46"/>
    <mergeCell ref="B3:J3"/>
    <mergeCell ref="B4:B8"/>
    <mergeCell ref="D4:E4"/>
    <mergeCell ref="F4:G4"/>
    <mergeCell ref="D5:E5"/>
    <mergeCell ref="F5:G5"/>
    <mergeCell ref="D6:E6"/>
    <mergeCell ref="F6:G6"/>
    <mergeCell ref="I6:I8"/>
    <mergeCell ref="D7:E7"/>
    <mergeCell ref="F7:G7"/>
    <mergeCell ref="D8:E8"/>
    <mergeCell ref="F8:G8"/>
    <mergeCell ref="B9:B16"/>
    <mergeCell ref="I10:I16"/>
    <mergeCell ref="J10:J16"/>
    <mergeCell ref="B17:B18"/>
    <mergeCell ref="D17:E17"/>
    <mergeCell ref="F17:G17"/>
    <mergeCell ref="D18:E18"/>
    <mergeCell ref="F18:G18"/>
    <mergeCell ref="B19:B21"/>
    <mergeCell ref="D19:E19"/>
    <mergeCell ref="F19:G19"/>
    <mergeCell ref="D20:E20"/>
    <mergeCell ref="F20:G20"/>
    <mergeCell ref="I20:I21"/>
    <mergeCell ref="J20:J21"/>
    <mergeCell ref="D21:E21"/>
    <mergeCell ref="F21:G21"/>
    <mergeCell ref="B22:B24"/>
    <mergeCell ref="D22:E22"/>
    <mergeCell ref="F22:G22"/>
    <mergeCell ref="D23:E23"/>
    <mergeCell ref="F23:G23"/>
    <mergeCell ref="I23:I24"/>
    <mergeCell ref="J23:J24"/>
    <mergeCell ref="D24:E24"/>
    <mergeCell ref="F24:G24"/>
    <mergeCell ref="B25:B27"/>
    <mergeCell ref="D25:E25"/>
    <mergeCell ref="F25:G25"/>
    <mergeCell ref="D26:E26"/>
    <mergeCell ref="F26:G26"/>
    <mergeCell ref="I26:I27"/>
    <mergeCell ref="J26:J27"/>
    <mergeCell ref="D27:E27"/>
    <mergeCell ref="F27:G27"/>
    <mergeCell ref="B28:J28"/>
    <mergeCell ref="B29:B30"/>
    <mergeCell ref="F29:G29"/>
    <mergeCell ref="F30:G30"/>
    <mergeCell ref="F31:G31"/>
    <mergeCell ref="B32:B33"/>
    <mergeCell ref="D32:E33"/>
    <mergeCell ref="F32:G33"/>
    <mergeCell ref="B50:H50"/>
    <mergeCell ref="I50:J50"/>
    <mergeCell ref="I41:I43"/>
    <mergeCell ref="J41:J43"/>
    <mergeCell ref="B48:H48"/>
    <mergeCell ref="I48:J48"/>
    <mergeCell ref="B40:B43"/>
    <mergeCell ref="D40:E43"/>
    <mergeCell ref="F40:G43"/>
    <mergeCell ref="I49:J49"/>
    <mergeCell ref="J6:J8"/>
    <mergeCell ref="B38:B39"/>
    <mergeCell ref="D38:E39"/>
    <mergeCell ref="F38:G39"/>
    <mergeCell ref="B34:B35"/>
    <mergeCell ref="D34:E35"/>
    <mergeCell ref="F34:G35"/>
    <mergeCell ref="B36:B37"/>
    <mergeCell ref="D36:E37"/>
    <mergeCell ref="F36:G37"/>
  </mergeCells>
  <printOptions/>
  <pageMargins left="0.2" right="0.19" top="0.46" bottom="0.19" header="0.23" footer="0.17"/>
  <pageSetup fitToHeight="1" fitToWidth="1" horizontalDpi="600" verticalDpi="600" orientation="landscape" paperSize="9" scale="67" r:id="rId1"/>
  <headerFooter alignWithMargins="0">
    <oddHeader xml:space="preserve">&amp;RAPPENDIX 3 </oddHeader>
  </headerFooter>
  <ignoredErrors>
    <ignoredError sqref="J6" evalError="1"/>
    <ignoredError sqref="I30 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Bradford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sarah.north</dc:creator>
  <cp:keywords/>
  <dc:description/>
  <cp:lastModifiedBy>sarah.north</cp:lastModifiedBy>
  <cp:lastPrinted>2012-09-05T14:15:54Z</cp:lastPrinted>
  <dcterms:created xsi:type="dcterms:W3CDTF">2012-09-04T14:01:54Z</dcterms:created>
  <dcterms:modified xsi:type="dcterms:W3CDTF">2012-09-20T12:23:29Z</dcterms:modified>
  <cp:category/>
  <cp:version/>
  <cp:contentType/>
  <cp:contentStatus/>
</cp:coreProperties>
</file>