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School Funding Team\SFT\Formula Funding\2023-24\Other\Consultations 2023-24\HNB 2023-24\"/>
    </mc:Choice>
  </mc:AlternateContent>
  <bookViews>
    <workbookView xWindow="480" yWindow="80" windowWidth="18200" windowHeight="8510"/>
  </bookViews>
  <sheets>
    <sheet name="Appendix 1c" sheetId="1" r:id="rId1"/>
  </sheets>
  <definedNames>
    <definedName name="_xlnm.Print_Area" localSheetId="0">'Appendix 1c'!$A$1:$N$210</definedName>
    <definedName name="_xlnm.Print_Titles" localSheetId="0">'Appendix 1c'!$4:$5</definedName>
  </definedNames>
  <calcPr calcId="162913"/>
</workbook>
</file>

<file path=xl/calcChain.xml><?xml version="1.0" encoding="utf-8"?>
<calcChain xmlns="http://schemas.openxmlformats.org/spreadsheetml/2006/main">
  <c r="J9" i="1" l="1"/>
  <c r="J8" i="1"/>
  <c r="J7" i="1"/>
  <c r="J6" i="1"/>
  <c r="H9" i="1"/>
  <c r="H8" i="1"/>
  <c r="H7" i="1"/>
  <c r="H6" i="1"/>
  <c r="F9" i="1" l="1"/>
  <c r="F8" i="1"/>
  <c r="F7" i="1"/>
  <c r="F6" i="1"/>
  <c r="I197" i="1" l="1"/>
  <c r="G197" i="1"/>
  <c r="N196" i="1"/>
  <c r="M196" i="1"/>
  <c r="N195" i="1"/>
  <c r="M195" i="1"/>
  <c r="N194" i="1"/>
  <c r="M194" i="1"/>
  <c r="N193" i="1"/>
  <c r="M193" i="1"/>
  <c r="N192" i="1"/>
  <c r="M192" i="1"/>
  <c r="N191" i="1"/>
  <c r="M191" i="1"/>
  <c r="N190" i="1"/>
  <c r="M190" i="1"/>
  <c r="N189" i="1"/>
  <c r="M189" i="1"/>
  <c r="N188" i="1"/>
  <c r="M188" i="1"/>
  <c r="N187" i="1"/>
  <c r="M187" i="1"/>
  <c r="N186" i="1"/>
  <c r="M186" i="1"/>
  <c r="N185" i="1"/>
  <c r="M185" i="1"/>
  <c r="N184" i="1"/>
  <c r="M184" i="1"/>
  <c r="N183" i="1"/>
  <c r="M183" i="1"/>
  <c r="N182" i="1"/>
  <c r="M182" i="1"/>
  <c r="N181" i="1"/>
  <c r="M181" i="1"/>
  <c r="N180" i="1"/>
  <c r="M180" i="1"/>
  <c r="N179" i="1"/>
  <c r="M179" i="1"/>
  <c r="N178" i="1"/>
  <c r="M178" i="1"/>
  <c r="N177" i="1"/>
  <c r="M177" i="1"/>
  <c r="N176" i="1"/>
  <c r="M176" i="1"/>
  <c r="N175" i="1"/>
  <c r="M175" i="1"/>
  <c r="N174" i="1"/>
  <c r="M174" i="1"/>
  <c r="N173" i="1"/>
  <c r="M173" i="1"/>
  <c r="N172" i="1"/>
  <c r="M172" i="1"/>
  <c r="N171" i="1"/>
  <c r="M171" i="1"/>
  <c r="N170" i="1"/>
  <c r="M170" i="1"/>
  <c r="N169" i="1"/>
  <c r="M169" i="1"/>
  <c r="N168" i="1"/>
  <c r="M168" i="1"/>
  <c r="N167" i="1"/>
  <c r="M167" i="1"/>
  <c r="N166" i="1"/>
  <c r="M166" i="1"/>
  <c r="N165" i="1"/>
  <c r="M165" i="1"/>
  <c r="N164" i="1"/>
  <c r="M164" i="1"/>
  <c r="N163" i="1"/>
  <c r="M163" i="1"/>
  <c r="N162" i="1"/>
  <c r="M162" i="1"/>
  <c r="N161" i="1"/>
  <c r="M161" i="1"/>
  <c r="N160" i="1"/>
  <c r="M160" i="1"/>
  <c r="N159" i="1"/>
  <c r="M159" i="1"/>
  <c r="N158" i="1"/>
  <c r="M158" i="1"/>
  <c r="N157" i="1"/>
  <c r="M157" i="1"/>
  <c r="N156" i="1"/>
  <c r="M156" i="1"/>
  <c r="N155" i="1"/>
  <c r="M155" i="1"/>
  <c r="N154" i="1"/>
  <c r="M154" i="1"/>
  <c r="N153" i="1"/>
  <c r="M153" i="1"/>
  <c r="N152" i="1"/>
  <c r="M152" i="1"/>
  <c r="N151" i="1"/>
  <c r="M151" i="1"/>
  <c r="N150" i="1"/>
  <c r="M150" i="1"/>
  <c r="N149" i="1"/>
  <c r="M149" i="1"/>
  <c r="N148" i="1"/>
  <c r="M148" i="1"/>
  <c r="N147" i="1"/>
  <c r="M147" i="1"/>
  <c r="N146" i="1"/>
  <c r="M146" i="1"/>
  <c r="N145" i="1"/>
  <c r="M145" i="1"/>
  <c r="N144" i="1"/>
  <c r="M144" i="1"/>
  <c r="N143" i="1"/>
  <c r="M143" i="1"/>
  <c r="N142" i="1"/>
  <c r="M142" i="1"/>
  <c r="N141" i="1"/>
  <c r="M141" i="1"/>
  <c r="N140" i="1"/>
  <c r="M140" i="1"/>
  <c r="N139" i="1"/>
  <c r="M139" i="1"/>
  <c r="N138" i="1"/>
  <c r="M138" i="1"/>
  <c r="N137" i="1"/>
  <c r="M137" i="1"/>
  <c r="N136" i="1"/>
  <c r="M136" i="1"/>
  <c r="N135" i="1"/>
  <c r="M135" i="1"/>
  <c r="N134" i="1"/>
  <c r="M134" i="1"/>
  <c r="N133" i="1"/>
  <c r="M133" i="1"/>
  <c r="N132" i="1"/>
  <c r="M132" i="1"/>
  <c r="N131" i="1"/>
  <c r="M131" i="1"/>
  <c r="N130" i="1"/>
  <c r="M130" i="1"/>
  <c r="N129" i="1"/>
  <c r="M129" i="1"/>
  <c r="N128" i="1"/>
  <c r="M128" i="1"/>
  <c r="N127" i="1"/>
  <c r="M127" i="1"/>
  <c r="N126" i="1"/>
  <c r="M126" i="1"/>
  <c r="N125" i="1"/>
  <c r="M125" i="1"/>
  <c r="N124" i="1"/>
  <c r="M124" i="1"/>
  <c r="N123" i="1"/>
  <c r="M123" i="1"/>
  <c r="N122" i="1"/>
  <c r="M122" i="1"/>
  <c r="N121" i="1"/>
  <c r="M121" i="1"/>
  <c r="N120" i="1"/>
  <c r="M120" i="1"/>
  <c r="N119" i="1"/>
  <c r="M119" i="1"/>
  <c r="N118" i="1"/>
  <c r="M118" i="1"/>
  <c r="N117" i="1"/>
  <c r="M117" i="1"/>
  <c r="N116" i="1"/>
  <c r="M116" i="1"/>
  <c r="N115" i="1"/>
  <c r="M115" i="1"/>
  <c r="N114" i="1"/>
  <c r="M114" i="1"/>
  <c r="N113" i="1"/>
  <c r="M113" i="1"/>
  <c r="N112" i="1"/>
  <c r="M112" i="1"/>
  <c r="N111" i="1"/>
  <c r="M111" i="1"/>
  <c r="N110" i="1"/>
  <c r="M110" i="1"/>
  <c r="N109" i="1"/>
  <c r="M109" i="1"/>
  <c r="N108" i="1"/>
  <c r="M108" i="1"/>
  <c r="N107" i="1"/>
  <c r="M107" i="1"/>
  <c r="N106" i="1"/>
  <c r="M106" i="1"/>
  <c r="N105" i="1"/>
  <c r="M105" i="1"/>
  <c r="N104" i="1"/>
  <c r="M104" i="1"/>
  <c r="N103" i="1"/>
  <c r="M103" i="1"/>
  <c r="N102" i="1"/>
  <c r="M102" i="1"/>
  <c r="N101" i="1"/>
  <c r="M101" i="1"/>
  <c r="N100" i="1"/>
  <c r="M100" i="1"/>
  <c r="N99" i="1"/>
  <c r="M99" i="1"/>
  <c r="N98" i="1"/>
  <c r="M98" i="1"/>
  <c r="N97" i="1"/>
  <c r="M97" i="1"/>
  <c r="N96" i="1"/>
  <c r="M96" i="1"/>
  <c r="N95" i="1"/>
  <c r="M95" i="1"/>
  <c r="N94" i="1"/>
  <c r="M94" i="1"/>
  <c r="N93" i="1"/>
  <c r="M93" i="1"/>
  <c r="N92" i="1"/>
  <c r="M92" i="1"/>
  <c r="N91" i="1"/>
  <c r="M91" i="1"/>
  <c r="N90" i="1"/>
  <c r="M90" i="1"/>
  <c r="N89" i="1"/>
  <c r="M89" i="1"/>
  <c r="N88" i="1"/>
  <c r="M88" i="1"/>
  <c r="N87" i="1"/>
  <c r="M87" i="1"/>
  <c r="N86" i="1"/>
  <c r="M86" i="1"/>
  <c r="N85" i="1"/>
  <c r="M85" i="1"/>
  <c r="N84" i="1"/>
  <c r="M84" i="1"/>
  <c r="N83" i="1"/>
  <c r="M83" i="1"/>
  <c r="N82" i="1"/>
  <c r="M82" i="1"/>
  <c r="N81" i="1"/>
  <c r="M81" i="1"/>
  <c r="N80" i="1"/>
  <c r="M80" i="1"/>
  <c r="N79" i="1"/>
  <c r="M79" i="1"/>
  <c r="N78" i="1"/>
  <c r="M78" i="1"/>
  <c r="N77" i="1"/>
  <c r="M77" i="1"/>
  <c r="N76" i="1"/>
  <c r="M76" i="1"/>
  <c r="N75" i="1"/>
  <c r="M75" i="1"/>
  <c r="N74" i="1"/>
  <c r="M74" i="1"/>
  <c r="N73" i="1"/>
  <c r="M73" i="1"/>
  <c r="N72" i="1"/>
  <c r="M72" i="1"/>
  <c r="N71" i="1"/>
  <c r="M71" i="1"/>
  <c r="N70" i="1"/>
  <c r="M70" i="1"/>
  <c r="N69" i="1"/>
  <c r="M69" i="1"/>
  <c r="N68" i="1"/>
  <c r="M68" i="1"/>
  <c r="N67" i="1"/>
  <c r="M67" i="1"/>
  <c r="N66" i="1"/>
  <c r="M66" i="1"/>
  <c r="N65" i="1"/>
  <c r="M65" i="1"/>
  <c r="N64" i="1"/>
  <c r="M64" i="1"/>
  <c r="N63" i="1"/>
  <c r="M63" i="1"/>
  <c r="N62" i="1"/>
  <c r="M62" i="1"/>
  <c r="N61" i="1"/>
  <c r="M61" i="1"/>
  <c r="N60" i="1"/>
  <c r="M60" i="1"/>
  <c r="N59" i="1"/>
  <c r="M59" i="1"/>
  <c r="N58" i="1"/>
  <c r="M58" i="1"/>
  <c r="N57" i="1"/>
  <c r="M57" i="1"/>
  <c r="N56" i="1"/>
  <c r="M56" i="1"/>
  <c r="N55" i="1"/>
  <c r="M55" i="1"/>
  <c r="N54" i="1"/>
  <c r="M54" i="1"/>
  <c r="N53" i="1"/>
  <c r="M53" i="1"/>
  <c r="N52" i="1"/>
  <c r="M52" i="1"/>
  <c r="N51" i="1"/>
  <c r="M51" i="1"/>
  <c r="N50" i="1"/>
  <c r="M50" i="1"/>
  <c r="N49" i="1"/>
  <c r="M49" i="1"/>
  <c r="N48" i="1"/>
  <c r="M48" i="1"/>
  <c r="N47" i="1"/>
  <c r="M47" i="1"/>
  <c r="N46" i="1"/>
  <c r="M46" i="1"/>
  <c r="N45" i="1"/>
  <c r="M45" i="1"/>
  <c r="N44" i="1"/>
  <c r="M44" i="1"/>
  <c r="N43" i="1"/>
  <c r="M43" i="1"/>
  <c r="N42" i="1"/>
  <c r="M42" i="1"/>
  <c r="N41" i="1"/>
  <c r="M41" i="1"/>
  <c r="N40" i="1"/>
  <c r="M40" i="1"/>
  <c r="N39" i="1"/>
  <c r="M39" i="1"/>
  <c r="N38" i="1"/>
  <c r="M38" i="1"/>
  <c r="N37" i="1"/>
  <c r="M37" i="1"/>
  <c r="N36" i="1"/>
  <c r="M36" i="1"/>
  <c r="N35" i="1"/>
  <c r="M35" i="1"/>
  <c r="N34" i="1"/>
  <c r="M34" i="1"/>
  <c r="N33" i="1"/>
  <c r="M33" i="1"/>
  <c r="N32" i="1"/>
  <c r="M32" i="1"/>
  <c r="N31" i="1"/>
  <c r="M31" i="1"/>
  <c r="N30" i="1"/>
  <c r="M30" i="1"/>
  <c r="N29" i="1"/>
  <c r="M29" i="1"/>
  <c r="N28" i="1"/>
  <c r="M28" i="1"/>
  <c r="N27" i="1"/>
  <c r="M27" i="1"/>
  <c r="N26" i="1"/>
  <c r="M26" i="1"/>
  <c r="N25" i="1"/>
  <c r="M25" i="1"/>
  <c r="N24" i="1"/>
  <c r="M24" i="1"/>
  <c r="N23" i="1"/>
  <c r="M23" i="1"/>
  <c r="N22" i="1"/>
  <c r="M22" i="1"/>
  <c r="N21" i="1"/>
  <c r="M21" i="1"/>
  <c r="N20" i="1"/>
  <c r="M20" i="1"/>
  <c r="N19" i="1"/>
  <c r="M19" i="1"/>
  <c r="N18" i="1"/>
  <c r="M18" i="1"/>
  <c r="N17" i="1"/>
  <c r="M17" i="1"/>
  <c r="N16" i="1"/>
  <c r="M16" i="1"/>
  <c r="N15" i="1"/>
  <c r="M15" i="1"/>
  <c r="N14" i="1"/>
  <c r="M14" i="1"/>
  <c r="N13" i="1"/>
  <c r="M13" i="1"/>
  <c r="N12" i="1"/>
  <c r="M12" i="1"/>
  <c r="N11" i="1"/>
  <c r="M11" i="1"/>
  <c r="N10" i="1"/>
  <c r="M10" i="1"/>
  <c r="N9" i="1"/>
  <c r="M9" i="1"/>
  <c r="N8" i="1"/>
  <c r="M8" i="1"/>
  <c r="N7" i="1"/>
  <c r="M7" i="1"/>
  <c r="N6" i="1"/>
  <c r="M6" i="1"/>
  <c r="L196" i="1"/>
  <c r="K196" i="1"/>
  <c r="L195" i="1"/>
  <c r="K195" i="1"/>
  <c r="L194" i="1"/>
  <c r="K194" i="1"/>
  <c r="L193" i="1"/>
  <c r="K193" i="1"/>
  <c r="L192" i="1"/>
  <c r="K192" i="1"/>
  <c r="L191" i="1"/>
  <c r="K191" i="1"/>
  <c r="L190" i="1"/>
  <c r="K190" i="1"/>
  <c r="L189" i="1"/>
  <c r="K189" i="1"/>
  <c r="L188" i="1"/>
  <c r="K188" i="1"/>
  <c r="L187" i="1"/>
  <c r="K187" i="1"/>
  <c r="L186" i="1"/>
  <c r="K186" i="1"/>
  <c r="L185" i="1"/>
  <c r="K185" i="1"/>
  <c r="L184" i="1"/>
  <c r="K184" i="1"/>
  <c r="L183" i="1"/>
  <c r="K183" i="1"/>
  <c r="L182" i="1"/>
  <c r="K182" i="1"/>
  <c r="L181" i="1"/>
  <c r="K181" i="1"/>
  <c r="L180" i="1"/>
  <c r="K180" i="1"/>
  <c r="L179" i="1"/>
  <c r="K179" i="1"/>
  <c r="L178" i="1"/>
  <c r="K178" i="1"/>
  <c r="L177" i="1"/>
  <c r="K177" i="1"/>
  <c r="L176" i="1"/>
  <c r="K176" i="1"/>
  <c r="L175" i="1"/>
  <c r="K175" i="1"/>
  <c r="L174" i="1"/>
  <c r="K174" i="1"/>
  <c r="L173" i="1"/>
  <c r="K173" i="1"/>
  <c r="L172" i="1"/>
  <c r="K172" i="1"/>
  <c r="L171" i="1"/>
  <c r="K171" i="1"/>
  <c r="L170" i="1"/>
  <c r="K170" i="1"/>
  <c r="L169" i="1"/>
  <c r="K169" i="1"/>
  <c r="L168" i="1"/>
  <c r="K168" i="1"/>
  <c r="L167" i="1"/>
  <c r="K167" i="1"/>
  <c r="L166" i="1"/>
  <c r="K166" i="1"/>
  <c r="L165" i="1"/>
  <c r="K165" i="1"/>
  <c r="L164" i="1"/>
  <c r="K164" i="1"/>
  <c r="L163" i="1"/>
  <c r="K163" i="1"/>
  <c r="L162" i="1"/>
  <c r="K162" i="1"/>
  <c r="L161" i="1"/>
  <c r="K161" i="1"/>
  <c r="L160" i="1"/>
  <c r="K160" i="1"/>
  <c r="L159" i="1"/>
  <c r="K159" i="1"/>
  <c r="L158" i="1"/>
  <c r="K158" i="1"/>
  <c r="L157" i="1"/>
  <c r="K157" i="1"/>
  <c r="L156" i="1"/>
  <c r="K156" i="1"/>
  <c r="L155" i="1"/>
  <c r="K155" i="1"/>
  <c r="L154" i="1"/>
  <c r="K154" i="1"/>
  <c r="L153" i="1"/>
  <c r="K153" i="1"/>
  <c r="L152" i="1"/>
  <c r="K152" i="1"/>
  <c r="L151" i="1"/>
  <c r="K151" i="1"/>
  <c r="L150" i="1"/>
  <c r="K150" i="1"/>
  <c r="L149" i="1"/>
  <c r="K149" i="1"/>
  <c r="L148" i="1"/>
  <c r="K148" i="1"/>
  <c r="L147" i="1"/>
  <c r="K147" i="1"/>
  <c r="L146" i="1"/>
  <c r="K146" i="1"/>
  <c r="L145" i="1"/>
  <c r="K145" i="1"/>
  <c r="L144" i="1"/>
  <c r="K144" i="1"/>
  <c r="L143" i="1"/>
  <c r="K143" i="1"/>
  <c r="L142" i="1"/>
  <c r="K142" i="1"/>
  <c r="L141" i="1"/>
  <c r="K141" i="1"/>
  <c r="L140" i="1"/>
  <c r="K140" i="1"/>
  <c r="L139" i="1"/>
  <c r="K139" i="1"/>
  <c r="L138" i="1"/>
  <c r="K138" i="1"/>
  <c r="L137" i="1"/>
  <c r="K137" i="1"/>
  <c r="L136" i="1"/>
  <c r="K136" i="1"/>
  <c r="L135" i="1"/>
  <c r="K135" i="1"/>
  <c r="L134" i="1"/>
  <c r="K134" i="1"/>
  <c r="L133" i="1"/>
  <c r="K133" i="1"/>
  <c r="L132" i="1"/>
  <c r="K132" i="1"/>
  <c r="L131" i="1"/>
  <c r="K131" i="1"/>
  <c r="L130" i="1"/>
  <c r="K130" i="1"/>
  <c r="L129" i="1"/>
  <c r="K129" i="1"/>
  <c r="L128" i="1"/>
  <c r="K128" i="1"/>
  <c r="L127" i="1"/>
  <c r="K127" i="1"/>
  <c r="L126" i="1"/>
  <c r="K126" i="1"/>
  <c r="L125" i="1"/>
  <c r="K125" i="1"/>
  <c r="L124" i="1"/>
  <c r="K124" i="1"/>
  <c r="L123" i="1"/>
  <c r="K123" i="1"/>
  <c r="L122" i="1"/>
  <c r="K122" i="1"/>
  <c r="L121" i="1"/>
  <c r="K121" i="1"/>
  <c r="L120" i="1"/>
  <c r="K120" i="1"/>
  <c r="L119" i="1"/>
  <c r="K119" i="1"/>
  <c r="L118" i="1"/>
  <c r="K118" i="1"/>
  <c r="L117" i="1"/>
  <c r="K117" i="1"/>
  <c r="L116" i="1"/>
  <c r="K116" i="1"/>
  <c r="L115" i="1"/>
  <c r="K115" i="1"/>
  <c r="L114" i="1"/>
  <c r="K114" i="1"/>
  <c r="L113" i="1"/>
  <c r="K113" i="1"/>
  <c r="L112" i="1"/>
  <c r="K112" i="1"/>
  <c r="L111" i="1"/>
  <c r="K111" i="1"/>
  <c r="L110" i="1"/>
  <c r="K110" i="1"/>
  <c r="L109" i="1"/>
  <c r="K109" i="1"/>
  <c r="L108" i="1"/>
  <c r="K108" i="1"/>
  <c r="L107" i="1"/>
  <c r="K107" i="1"/>
  <c r="L106" i="1"/>
  <c r="K106" i="1"/>
  <c r="L105" i="1"/>
  <c r="K105" i="1"/>
  <c r="L104" i="1"/>
  <c r="K104" i="1"/>
  <c r="L103" i="1"/>
  <c r="K103" i="1"/>
  <c r="L102" i="1"/>
  <c r="K102" i="1"/>
  <c r="L101" i="1"/>
  <c r="K101" i="1"/>
  <c r="L100" i="1"/>
  <c r="K100" i="1"/>
  <c r="L99" i="1"/>
  <c r="K99" i="1"/>
  <c r="L98" i="1"/>
  <c r="K98" i="1"/>
  <c r="L97" i="1"/>
  <c r="K97" i="1"/>
  <c r="L96" i="1"/>
  <c r="K96" i="1"/>
  <c r="L95" i="1"/>
  <c r="K95" i="1"/>
  <c r="L94" i="1"/>
  <c r="K94" i="1"/>
  <c r="L93" i="1"/>
  <c r="K93" i="1"/>
  <c r="L92" i="1"/>
  <c r="K92" i="1"/>
  <c r="L91" i="1"/>
  <c r="K91" i="1"/>
  <c r="L90" i="1"/>
  <c r="K90" i="1"/>
  <c r="L89" i="1"/>
  <c r="K89" i="1"/>
  <c r="L88" i="1"/>
  <c r="K88" i="1"/>
  <c r="L87" i="1"/>
  <c r="K87" i="1"/>
  <c r="L86" i="1"/>
  <c r="K86" i="1"/>
  <c r="L85" i="1"/>
  <c r="K85" i="1"/>
  <c r="L84" i="1"/>
  <c r="K84" i="1"/>
  <c r="L83" i="1"/>
  <c r="K83" i="1"/>
  <c r="L82" i="1"/>
  <c r="K82" i="1"/>
  <c r="L81" i="1"/>
  <c r="K81" i="1"/>
  <c r="L80" i="1"/>
  <c r="K80" i="1"/>
  <c r="L79" i="1"/>
  <c r="K79" i="1"/>
  <c r="L78" i="1"/>
  <c r="K78" i="1"/>
  <c r="L77" i="1"/>
  <c r="K77" i="1"/>
  <c r="L76" i="1"/>
  <c r="K76" i="1"/>
  <c r="L75" i="1"/>
  <c r="K75" i="1"/>
  <c r="L74" i="1"/>
  <c r="K74" i="1"/>
  <c r="L73" i="1"/>
  <c r="K73" i="1"/>
  <c r="L72" i="1"/>
  <c r="K72" i="1"/>
  <c r="L71" i="1"/>
  <c r="K71" i="1"/>
  <c r="L70" i="1"/>
  <c r="K70" i="1"/>
  <c r="L69" i="1"/>
  <c r="K69" i="1"/>
  <c r="L68" i="1"/>
  <c r="K68" i="1"/>
  <c r="L67" i="1"/>
  <c r="K67" i="1"/>
  <c r="L66" i="1"/>
  <c r="K66" i="1"/>
  <c r="L65" i="1"/>
  <c r="K65" i="1"/>
  <c r="L64" i="1"/>
  <c r="K64" i="1"/>
  <c r="L63" i="1"/>
  <c r="K63" i="1"/>
  <c r="L62" i="1"/>
  <c r="K62" i="1"/>
  <c r="L61" i="1"/>
  <c r="K61" i="1"/>
  <c r="L60" i="1"/>
  <c r="K60" i="1"/>
  <c r="L59" i="1"/>
  <c r="K59" i="1"/>
  <c r="L58" i="1"/>
  <c r="K58" i="1"/>
  <c r="L57" i="1"/>
  <c r="K57" i="1"/>
  <c r="L56" i="1"/>
  <c r="K56" i="1"/>
  <c r="L55" i="1"/>
  <c r="K55" i="1"/>
  <c r="L54" i="1"/>
  <c r="K54" i="1"/>
  <c r="L53" i="1"/>
  <c r="K53" i="1"/>
  <c r="L52" i="1"/>
  <c r="K52" i="1"/>
  <c r="L51" i="1"/>
  <c r="K51" i="1"/>
  <c r="L50" i="1"/>
  <c r="K50" i="1"/>
  <c r="L49" i="1"/>
  <c r="K49" i="1"/>
  <c r="L48" i="1"/>
  <c r="K48" i="1"/>
  <c r="L47" i="1"/>
  <c r="K47" i="1"/>
  <c r="L46" i="1"/>
  <c r="K46" i="1"/>
  <c r="L45" i="1"/>
  <c r="K45" i="1"/>
  <c r="L44" i="1"/>
  <c r="K44" i="1"/>
  <c r="L43" i="1"/>
  <c r="K43" i="1"/>
  <c r="L42" i="1"/>
  <c r="K42" i="1"/>
  <c r="L41" i="1"/>
  <c r="K41" i="1"/>
  <c r="L40" i="1"/>
  <c r="K40" i="1"/>
  <c r="L39" i="1"/>
  <c r="K39" i="1"/>
  <c r="L38" i="1"/>
  <c r="K38" i="1"/>
  <c r="L37" i="1"/>
  <c r="K37" i="1"/>
  <c r="L36" i="1"/>
  <c r="K36" i="1"/>
  <c r="L35" i="1"/>
  <c r="K35" i="1"/>
  <c r="L34" i="1"/>
  <c r="K34" i="1"/>
  <c r="L33" i="1"/>
  <c r="K33" i="1"/>
  <c r="L32" i="1"/>
  <c r="K32" i="1"/>
  <c r="L31" i="1"/>
  <c r="K31" i="1"/>
  <c r="L30" i="1"/>
  <c r="K30" i="1"/>
  <c r="L29" i="1"/>
  <c r="K29" i="1"/>
  <c r="L28" i="1"/>
  <c r="K28" i="1"/>
  <c r="L27" i="1"/>
  <c r="K27" i="1"/>
  <c r="L26" i="1"/>
  <c r="K26" i="1"/>
  <c r="L25" i="1"/>
  <c r="K25" i="1"/>
  <c r="L24" i="1"/>
  <c r="K24" i="1"/>
  <c r="L23" i="1"/>
  <c r="K23" i="1"/>
  <c r="L22" i="1"/>
  <c r="K22" i="1"/>
  <c r="L21" i="1"/>
  <c r="K21" i="1"/>
  <c r="L20" i="1"/>
  <c r="K20" i="1"/>
  <c r="L19" i="1"/>
  <c r="K19" i="1"/>
  <c r="L18" i="1"/>
  <c r="K18" i="1"/>
  <c r="L17" i="1"/>
  <c r="K17" i="1"/>
  <c r="L16" i="1"/>
  <c r="K16" i="1"/>
  <c r="L15" i="1"/>
  <c r="K15" i="1"/>
  <c r="L14" i="1"/>
  <c r="K14" i="1"/>
  <c r="L13" i="1"/>
  <c r="K13" i="1"/>
  <c r="L12" i="1"/>
  <c r="K12" i="1"/>
  <c r="L11" i="1"/>
  <c r="K11" i="1"/>
  <c r="L10" i="1"/>
  <c r="K10" i="1"/>
  <c r="L9" i="1"/>
  <c r="K9" i="1"/>
  <c r="L8" i="1"/>
  <c r="K8" i="1"/>
  <c r="L7" i="1"/>
  <c r="K7" i="1"/>
  <c r="L6" i="1"/>
  <c r="K6" i="1"/>
  <c r="E197" i="1" l="1"/>
  <c r="A201" i="1" l="1"/>
  <c r="A208" i="1" s="1"/>
  <c r="A209" i="1" s="1"/>
  <c r="A210" i="1" l="1"/>
  <c r="K197" i="1" l="1"/>
  <c r="F4" i="1" l="1"/>
</calcChain>
</file>

<file path=xl/sharedStrings.xml><?xml version="1.0" encoding="utf-8"?>
<sst xmlns="http://schemas.openxmlformats.org/spreadsheetml/2006/main" count="513" uniqueCount="325">
  <si>
    <t>Phase</t>
  </si>
  <si>
    <t>DfE</t>
  </si>
  <si>
    <t>SAP</t>
  </si>
  <si>
    <t>School</t>
  </si>
  <si>
    <t>All Through</t>
  </si>
  <si>
    <t>Appleton Academy</t>
  </si>
  <si>
    <t>Bradford Academy</t>
  </si>
  <si>
    <t>Bradford Girls Grammar (Free School)</t>
  </si>
  <si>
    <t>Dixons Allerton Academy</t>
  </si>
  <si>
    <t>Primary</t>
  </si>
  <si>
    <t>RBHX</t>
  </si>
  <si>
    <t>Addingham Primary School</t>
  </si>
  <si>
    <t>RBGL</t>
  </si>
  <si>
    <t>All Saints' CE Primary School (Bradford)</t>
  </si>
  <si>
    <t>RBFB</t>
  </si>
  <si>
    <t>All Saints' CE Primary School (Ilkley)</t>
  </si>
  <si>
    <t>RBIC</t>
  </si>
  <si>
    <t>Ashlands Primary School</t>
  </si>
  <si>
    <t>Atlas School</t>
  </si>
  <si>
    <t>RBEO</t>
  </si>
  <si>
    <t>Baildon CE Primary School</t>
  </si>
  <si>
    <t>RBKO</t>
  </si>
  <si>
    <t>Bankfoot Primary School</t>
  </si>
  <si>
    <t>Barkerend Primary Leadership Academy</t>
  </si>
  <si>
    <t>Beckfoot Allerton Primary Academy</t>
  </si>
  <si>
    <t>Beckfoot Heaton Primary Academy</t>
  </si>
  <si>
    <t>Beckfoot Priestthorpe Primary School</t>
  </si>
  <si>
    <t>RBGR</t>
  </si>
  <si>
    <t>Ben Rhydding Primary School</t>
  </si>
  <si>
    <t>RBFX</t>
  </si>
  <si>
    <t>Blakehill Primary School</t>
  </si>
  <si>
    <t>RBKU</t>
  </si>
  <si>
    <t>Bowling Park Primary School</t>
  </si>
  <si>
    <t>RBHR</t>
  </si>
  <si>
    <t>Brackenhill Primary School</t>
  </si>
  <si>
    <t>RBIF</t>
  </si>
  <si>
    <t>Burley &amp; Woodhead CE Primary School</t>
  </si>
  <si>
    <t>RBFP</t>
  </si>
  <si>
    <t>Burley Oaks Primary School</t>
  </si>
  <si>
    <t>Byron Primary Academy</t>
  </si>
  <si>
    <t>RBHL</t>
  </si>
  <si>
    <t>Carrwood Primary School</t>
  </si>
  <si>
    <t>RBJG</t>
  </si>
  <si>
    <t>Cavendish Primary School</t>
  </si>
  <si>
    <t>Christ Church Primary Academy</t>
  </si>
  <si>
    <t>Clayton St John's CE Primary Academy</t>
  </si>
  <si>
    <t>RBGA</t>
  </si>
  <si>
    <t>Clayton Village Primary School</t>
  </si>
  <si>
    <t>RBGN</t>
  </si>
  <si>
    <t>Cottingley Village Primary School</t>
  </si>
  <si>
    <t>RBHM</t>
  </si>
  <si>
    <t>Crossflatts Primary School</t>
  </si>
  <si>
    <t>RBDO</t>
  </si>
  <si>
    <t>Crossley Hall Primary School</t>
  </si>
  <si>
    <t>RBEA</t>
  </si>
  <si>
    <t>Dixons Manningham Primary Academy</t>
  </si>
  <si>
    <t>Dixons Marchbank Academy</t>
  </si>
  <si>
    <t>Dixons Music Primary</t>
  </si>
  <si>
    <t>East Morton CE Primary Academy</t>
  </si>
  <si>
    <t>RBHB</t>
  </si>
  <si>
    <t>Eastburn Junior and Infant School</t>
  </si>
  <si>
    <t>RBDF</t>
  </si>
  <si>
    <t>RBJY</t>
  </si>
  <si>
    <t>Eldwick Primary School</t>
  </si>
  <si>
    <t>RBGB</t>
  </si>
  <si>
    <t>Fagley Primary School</t>
  </si>
  <si>
    <t>RBFN</t>
  </si>
  <si>
    <t>Farfield Primary</t>
  </si>
  <si>
    <t>Farnham Primary Academy</t>
  </si>
  <si>
    <t>RBCU</t>
  </si>
  <si>
    <t>Feversham Primary Academy</t>
  </si>
  <si>
    <t>RBFY</t>
  </si>
  <si>
    <t>Foxhill Primary School</t>
  </si>
  <si>
    <t>RBCY</t>
  </si>
  <si>
    <t>Frizinghall Primary School</t>
  </si>
  <si>
    <t>RBKF</t>
  </si>
  <si>
    <t>Girlington Primary School</t>
  </si>
  <si>
    <t>RBKC</t>
  </si>
  <si>
    <t>Glenaire Primary School</t>
  </si>
  <si>
    <t>RBKG</t>
  </si>
  <si>
    <t>Greengates Primary School</t>
  </si>
  <si>
    <t>RBEQ</t>
  </si>
  <si>
    <t>Grove House Primary School</t>
  </si>
  <si>
    <t>Harden Primary Academy</t>
  </si>
  <si>
    <t>Haworth Primary Academy</t>
  </si>
  <si>
    <t>RBHG</t>
  </si>
  <si>
    <t>Heaton St Barnabas' CE Primary School</t>
  </si>
  <si>
    <t>RBHJ</t>
  </si>
  <si>
    <t>High Crags Primary Leadership Academy</t>
  </si>
  <si>
    <t>RBFU</t>
  </si>
  <si>
    <t>Hill Top CE Primary School</t>
  </si>
  <si>
    <t>Hollingwood Primary Academy</t>
  </si>
  <si>
    <t>Holybrook Primary Academy</t>
  </si>
  <si>
    <t>RBDE</t>
  </si>
  <si>
    <t>RDQZ</t>
  </si>
  <si>
    <t>Home Farm Primary School</t>
  </si>
  <si>
    <t>RBGF</t>
  </si>
  <si>
    <t>Hoyle Court Primary School</t>
  </si>
  <si>
    <t>RBDY</t>
  </si>
  <si>
    <t>Idle CE Primary School</t>
  </si>
  <si>
    <t>RBGX</t>
  </si>
  <si>
    <t>Ingrow Primary School</t>
  </si>
  <si>
    <t>Iqra Primary Academy</t>
  </si>
  <si>
    <t>RBDI</t>
  </si>
  <si>
    <t>Keelham Primary School</t>
  </si>
  <si>
    <t>RBDB</t>
  </si>
  <si>
    <t>Keighley St Andrew's CE Primary School</t>
  </si>
  <si>
    <t>RBHF</t>
  </si>
  <si>
    <t>Killinghall Primary School</t>
  </si>
  <si>
    <t>RBEE</t>
  </si>
  <si>
    <t>Knowleswood Primary School</t>
  </si>
  <si>
    <t>Lapage Primary School and Nursery</t>
  </si>
  <si>
    <t>Laycock Primary Academy</t>
  </si>
  <si>
    <t>Lees Primary Academy</t>
  </si>
  <si>
    <t>RBHZ</t>
  </si>
  <si>
    <t>Ley Top Primary School</t>
  </si>
  <si>
    <t>RBET</t>
  </si>
  <si>
    <t>Lidget Green Primary School</t>
  </si>
  <si>
    <t>Lilycroft Primary School</t>
  </si>
  <si>
    <t>RBJE</t>
  </si>
  <si>
    <t>RBIZ</t>
  </si>
  <si>
    <t>Long Lee Primary School</t>
  </si>
  <si>
    <t>RBKE</t>
  </si>
  <si>
    <t>Low Ash Primary School</t>
  </si>
  <si>
    <t>RBKJ</t>
  </si>
  <si>
    <t>Low Moor CE Primary School</t>
  </si>
  <si>
    <t>RBEB</t>
  </si>
  <si>
    <t>Lower Fields Primary School</t>
  </si>
  <si>
    <t>Margaret McMillan Primary School</t>
  </si>
  <si>
    <t>RBHN</t>
  </si>
  <si>
    <t>Marshfield Primary School</t>
  </si>
  <si>
    <t>RBDX</t>
  </si>
  <si>
    <t>Menston Primary School</t>
  </si>
  <si>
    <t>Merlin Top Primary Academy</t>
  </si>
  <si>
    <t>RBGE</t>
  </si>
  <si>
    <t>Miriam Lord Community Primary School</t>
  </si>
  <si>
    <t>RBDK</t>
  </si>
  <si>
    <t>Myrtle Park Primary School</t>
  </si>
  <si>
    <t>RBJS</t>
  </si>
  <si>
    <t>RBES</t>
  </si>
  <si>
    <t>Newby Primary School</t>
  </si>
  <si>
    <t>RBEC</t>
  </si>
  <si>
    <t>Newhall Park Primary School</t>
  </si>
  <si>
    <t>Oakworth Primary Academy</t>
  </si>
  <si>
    <t>RBJH</t>
  </si>
  <si>
    <t>Oldfield Primary School</t>
  </si>
  <si>
    <t>RBFR</t>
  </si>
  <si>
    <t>Our Lady &amp; St Brendan's Catholic Primary School</t>
  </si>
  <si>
    <t>Our Lady of Victories Catholic Primary Academy</t>
  </si>
  <si>
    <t>Oxenhope CE Primary Academy</t>
  </si>
  <si>
    <t>RBIX</t>
  </si>
  <si>
    <t>Parkwood Primary School</t>
  </si>
  <si>
    <t>RBGW</t>
  </si>
  <si>
    <t>Peel Park Primary School</t>
  </si>
  <si>
    <t>RBFH</t>
  </si>
  <si>
    <t>Poplars Farm Primary School</t>
  </si>
  <si>
    <t>RBFG</t>
  </si>
  <si>
    <t>Reevy Hill Primary School</t>
  </si>
  <si>
    <t>RBCW</t>
  </si>
  <si>
    <t>Riddlesden St Mary's CE Primary</t>
  </si>
  <si>
    <t>RBEP</t>
  </si>
  <si>
    <t>Russell Hall Primary School</t>
  </si>
  <si>
    <t>Ryecroft Primary Academy</t>
  </si>
  <si>
    <t>RBEM</t>
  </si>
  <si>
    <t>Saltaire Primary School</t>
  </si>
  <si>
    <t>RBFE</t>
  </si>
  <si>
    <t>Sandal Primary School and Nursery</t>
  </si>
  <si>
    <t>RBGG</t>
  </si>
  <si>
    <t>Sandy Lane Primary School</t>
  </si>
  <si>
    <t>Shibden Head Primary Academy</t>
  </si>
  <si>
    <t>RBFJ</t>
  </si>
  <si>
    <t>Shirley Manor Primary Academy</t>
  </si>
  <si>
    <t>RBKI</t>
  </si>
  <si>
    <t>Silsden Primary School</t>
  </si>
  <si>
    <t>Southmere Primary Academy</t>
  </si>
  <si>
    <t>St Anne's Catholic Primary Academy</t>
  </si>
  <si>
    <t>RBGI</t>
  </si>
  <si>
    <t>St Anthony's Catholic Primary School (Clayton)</t>
  </si>
  <si>
    <t>RBFZ</t>
  </si>
  <si>
    <t>St Anthony's Catholic Primary School (Shipley)</t>
  </si>
  <si>
    <t>RBKD</t>
  </si>
  <si>
    <t>St Clare's Catholic Primary School</t>
  </si>
  <si>
    <t>RBFF</t>
  </si>
  <si>
    <t>St Columba's Catholic Primary School</t>
  </si>
  <si>
    <t>RBGO</t>
  </si>
  <si>
    <t>St Cuthbert &amp; the First Martyrs' Catholic Primary</t>
  </si>
  <si>
    <t>RBEY</t>
  </si>
  <si>
    <t>St Francis' Catholic Primary School</t>
  </si>
  <si>
    <t>St John The Evangelist Catholic Primary</t>
  </si>
  <si>
    <t>St John's CE Primary School</t>
  </si>
  <si>
    <t>RBJF</t>
  </si>
  <si>
    <t>St Joseph's Catholic Primary School (Bingley)</t>
  </si>
  <si>
    <t>RBGS</t>
  </si>
  <si>
    <t>St Joseph's Catholic Primary School (Bradford)</t>
  </si>
  <si>
    <t>St Joseph's Catholic Primary, Keighley</t>
  </si>
  <si>
    <t>RBIR</t>
  </si>
  <si>
    <t>St Luke's CE Primary School</t>
  </si>
  <si>
    <t>RBIL</t>
  </si>
  <si>
    <t xml:space="preserve">St Mary's and St Peter's Catholic </t>
  </si>
  <si>
    <t>RBFS</t>
  </si>
  <si>
    <t>St Matthew's Catholic Primary School</t>
  </si>
  <si>
    <t>RBJL</t>
  </si>
  <si>
    <t>St Matthew's CE Primary School</t>
  </si>
  <si>
    <t>St Oswald's CE Primary Academy</t>
  </si>
  <si>
    <t>RBGP</t>
  </si>
  <si>
    <t>St Paul's CE Primary School</t>
  </si>
  <si>
    <t>St Philip's CE Primary Academy</t>
  </si>
  <si>
    <t>RBIS</t>
  </si>
  <si>
    <t>St Stephen's CE Primary School</t>
  </si>
  <si>
    <t>St Walburga's Catholic Primary School</t>
  </si>
  <si>
    <t>RBGH</t>
  </si>
  <si>
    <t>St William's Catholic Primary School</t>
  </si>
  <si>
    <t>St Winefride's Catholic Primary</t>
  </si>
  <si>
    <t>RBDV</t>
  </si>
  <si>
    <t>Stanbury Village School</t>
  </si>
  <si>
    <t>RBGT</t>
  </si>
  <si>
    <t>Steeton Primary School</t>
  </si>
  <si>
    <t>RBIA</t>
  </si>
  <si>
    <t>Stocks Lane Primary School</t>
  </si>
  <si>
    <t>RBCV</t>
  </si>
  <si>
    <t>Swain House Primary School</t>
  </si>
  <si>
    <t>RBJA</t>
  </si>
  <si>
    <t>Thackley Primary School</t>
  </si>
  <si>
    <t>The Sacred Heart Catholic Primary Academy</t>
  </si>
  <si>
    <t>Thornbury Primary Leadership Academy</t>
  </si>
  <si>
    <t>Thornton Primary School</t>
  </si>
  <si>
    <t>RBEV</t>
  </si>
  <si>
    <t>Thorpe Primary School</t>
  </si>
  <si>
    <t>RBHC</t>
  </si>
  <si>
    <t>Trinity All Saints CE Primary School</t>
  </si>
  <si>
    <t>Victoria Primary School</t>
  </si>
  <si>
    <t>RBII</t>
  </si>
  <si>
    <t>Wellington Primary School</t>
  </si>
  <si>
    <t>Westbourne Primary School</t>
  </si>
  <si>
    <t>Westminster CE Primary Academy</t>
  </si>
  <si>
    <t>Whetley Primary Academy</t>
  </si>
  <si>
    <t>RBGJ</t>
  </si>
  <si>
    <t>Wibsey Primary School</t>
  </si>
  <si>
    <t>Wilsden Primary School</t>
  </si>
  <si>
    <t>Woodlands Primary Academy</t>
  </si>
  <si>
    <t>Woodside Academy</t>
  </si>
  <si>
    <t>RBJJ</t>
  </si>
  <si>
    <t>Worthinghead Primary School</t>
  </si>
  <si>
    <t>RBGM</t>
  </si>
  <si>
    <t>Secondary</t>
  </si>
  <si>
    <t>Beckfoot Academy</t>
  </si>
  <si>
    <t>Beckfoot Oakbank Academy</t>
  </si>
  <si>
    <t>Beckfoot Thornton Academy</t>
  </si>
  <si>
    <t>Beckfoot Upper Heaton Academy</t>
  </si>
  <si>
    <t>Belle Vue Girls' Academy</t>
  </si>
  <si>
    <t>RBEG</t>
  </si>
  <si>
    <t>Bingley Grammar School</t>
  </si>
  <si>
    <t>Bradford Forster Academy</t>
  </si>
  <si>
    <t>Bronte Girls' Academy</t>
  </si>
  <si>
    <t>RBEW</t>
  </si>
  <si>
    <t>Carlton Bolling College</t>
  </si>
  <si>
    <t>Dixons City Academy</t>
  </si>
  <si>
    <t>Dixons Cottingley Academy</t>
  </si>
  <si>
    <t>Dixons Kings Academy</t>
  </si>
  <si>
    <t>Dixons McMillan Academy</t>
  </si>
  <si>
    <t>Dixons Trinity Academy</t>
  </si>
  <si>
    <t>Eden Boys Leadership Academy</t>
  </si>
  <si>
    <t>Feversham College</t>
  </si>
  <si>
    <t>RBJZ</t>
  </si>
  <si>
    <t>Hanson School</t>
  </si>
  <si>
    <t>Ilkley Grammar School</t>
  </si>
  <si>
    <t>Immanuel College Academy</t>
  </si>
  <si>
    <t>Laisterdyke Leadership Academy</t>
  </si>
  <si>
    <t>Oasis Academy Lister Park</t>
  </si>
  <si>
    <t>One In A Million (Free School)</t>
  </si>
  <si>
    <t>RBCQ</t>
  </si>
  <si>
    <t>Parkside School</t>
  </si>
  <si>
    <t>RGYC</t>
  </si>
  <si>
    <t>St Bede's &amp; St Joseph's Catholic College</t>
  </si>
  <si>
    <t>RBDG</t>
  </si>
  <si>
    <t>The Holy Family Catholic School</t>
  </si>
  <si>
    <t>RBKB</t>
  </si>
  <si>
    <t>Titus Salt School</t>
  </si>
  <si>
    <t>Tong Leadership Academy</t>
  </si>
  <si>
    <t>Key to Columns</t>
  </si>
  <si>
    <t>Column Reference (see key below)</t>
  </si>
  <si>
    <t>Copthorne Primary Academy</t>
  </si>
  <si>
    <t>Cullingworth Village Primary Academy</t>
  </si>
  <si>
    <t>Denholme Primary Academy</t>
  </si>
  <si>
    <t>Eastwood Primary Academy</t>
  </si>
  <si>
    <t>Fearnville Primary Academy</t>
  </si>
  <si>
    <t>Green Lane Primary School</t>
  </si>
  <si>
    <t>Holycroft Primary Academy</t>
  </si>
  <si>
    <t>Horton Grange Primary Academy</t>
  </si>
  <si>
    <t>Horton Park Primary Academy</t>
  </si>
  <si>
    <t>Beckfoot Nessfield Primary Academy</t>
  </si>
  <si>
    <t>The Co-op Academy Parkland</t>
  </si>
  <si>
    <t>The Co-op Academy Princeville</t>
  </si>
  <si>
    <t>Shipley CE Primary Academy</t>
  </si>
  <si>
    <t>St James Primary Academy</t>
  </si>
  <si>
    <t>Worth Valley Primary Academy</t>
  </si>
  <si>
    <t>Wycliffe CE Primary Academy</t>
  </si>
  <si>
    <t>Buttershaw Business &amp; Enterprise College Academy</t>
  </si>
  <si>
    <t>Co-op Academy Grange</t>
  </si>
  <si>
    <t>Trinity Academy Bradford</t>
  </si>
  <si>
    <t>Carlton Mills Primary School</t>
  </si>
  <si>
    <t>Rainbow Primary Leadership Academy</t>
  </si>
  <si>
    <t>Carlton Keighley Academy</t>
  </si>
  <si>
    <t>Primary &amp; Secondary Formula Funding Consultation October 2022 - Illustrative Notional SEND Change Modelling</t>
  </si>
  <si>
    <t>2022/23 Actual Notional SEND £Per Pupil</t>
  </si>
  <si>
    <t>2023/24 Illustrative Notional SEND £ Using Current Definition</t>
  </si>
  <si>
    <t>2023/24 Illustrative Notional SEND £Per Pupil Using Current Definition</t>
  </si>
  <si>
    <t>2023/24 Illustrative Notional SEND £ Using New Definition</t>
  </si>
  <si>
    <t>Difference Between Columns 5 and 3</t>
  </si>
  <si>
    <t>Difference Between Columns 6 and 4</t>
  </si>
  <si>
    <t>Notional No. of Pupils Supported at £6k per pupil (column 5)</t>
  </si>
  <si>
    <t>Notional No. of Pupils Supported at £3k per pupil (coumn 5)</t>
  </si>
  <si>
    <t>2023/24 Illustrative Notional SEND £Per Pupil Using New Definition</t>
  </si>
  <si>
    <t>2022/23 Actual Notional SEND Budget £</t>
  </si>
  <si>
    <t>The actual 2022/23 financial year Notional SEND Budget, as published by the Authority in February 2022.</t>
  </si>
  <si>
    <t>The actual 2022/23 financial year Notional SEND Budget, as published by the Authority in February 2022, expressed as an amount per pupil.</t>
  </si>
  <si>
    <t>Illustratively, what the 2023/24 Notional SEND would be if we continued to use the current definition. This is calculated using the same information as used to produce Appendix 1a.</t>
  </si>
  <si>
    <t>Illustratively, what the 2023/24 Notional SEND Budget would be if we continued to use the current definition, expressed as an amount per pupil.</t>
  </si>
  <si>
    <t>Illustratively, what the 2023/24 Notional SEND Budget would be if we use the proposed new definition. This is calculated using the same information as used to produce Appendix 1a.</t>
  </si>
  <si>
    <t>Illustratively, what the 2023/24 Notional SEND Budget would be if we used the proposed new definition, expressed as an amount per pupil.</t>
  </si>
  <si>
    <t>The difference between columns 6 and 4 i.e. the difference in per pupil funding between using the new vs. current definition.</t>
  </si>
  <si>
    <t>The difference between columns 5 and 3 i.e. the difference in cash budget between using the new vs. current definition.</t>
  </si>
  <si>
    <t>For illustration, how many pupils the new definition illustratively would support (column 5) if every pupil that required additional support cost £6,000.</t>
  </si>
  <si>
    <t>For illustration, how many pupils the new definition illustratively would support (column 5) if every pupil that required additional support cost £3,000.</t>
  </si>
  <si>
    <t>APPENDIX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</si>
</sst>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1"/>
      <color theme="4" tint="-0.249977111117893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37">
    <xf numFmtId="0" fontId="0" fillId="0" borderId="0" xfId="0"/>
    <xf numFmtId="0" fontId="6" fillId="0" borderId="0" xfId="0" applyFont="1" applyFill="1" applyAlignment="1" applyProtection="1">
      <alignment horizontal="left"/>
      <protection hidden="1"/>
    </xf>
    <xf numFmtId="0" fontId="2" fillId="0" borderId="0" xfId="0" applyFont="1" applyFill="1" applyProtection="1">
      <protection hidden="1"/>
    </xf>
    <xf numFmtId="0" fontId="0" fillId="0" borderId="0" xfId="0" applyFill="1" applyAlignment="1" applyProtection="1">
      <alignment horizontal="center"/>
      <protection hidden="1"/>
    </xf>
    <xf numFmtId="0" fontId="0" fillId="0" borderId="0" xfId="0" applyFill="1" applyProtection="1">
      <protection hidden="1"/>
    </xf>
    <xf numFmtId="1" fontId="0" fillId="0" borderId="0" xfId="0" applyNumberFormat="1" applyFill="1" applyAlignment="1" applyProtection="1">
      <alignment horizontal="right"/>
      <protection hidden="1"/>
    </xf>
    <xf numFmtId="0" fontId="3" fillId="0" borderId="0" xfId="0" applyFont="1" applyFill="1" applyProtection="1">
      <protection hidden="1"/>
    </xf>
    <xf numFmtId="0" fontId="3" fillId="0" borderId="0" xfId="0" applyFont="1" applyFill="1" applyAlignment="1" applyProtection="1">
      <alignment horizontal="center"/>
      <protection hidden="1"/>
    </xf>
    <xf numFmtId="2" fontId="2" fillId="0" borderId="4" xfId="0" applyNumberFormat="1" applyFont="1" applyFill="1" applyBorder="1" applyAlignment="1" applyProtection="1">
      <alignment horizontal="center" wrapText="1"/>
      <protection hidden="1"/>
    </xf>
    <xf numFmtId="2" fontId="2" fillId="0" borderId="2" xfId="0" applyNumberFormat="1" applyFont="1" applyFill="1" applyBorder="1" applyAlignment="1" applyProtection="1">
      <alignment horizontal="center" wrapText="1"/>
      <protection hidden="1"/>
    </xf>
    <xf numFmtId="2" fontId="2" fillId="0" borderId="0" xfId="0" applyNumberFormat="1" applyFont="1" applyFill="1" applyAlignment="1" applyProtection="1">
      <alignment wrapText="1"/>
      <protection hidden="1"/>
    </xf>
    <xf numFmtId="0" fontId="0" fillId="0" borderId="4" xfId="0" applyFill="1" applyBorder="1" applyAlignment="1" applyProtection="1">
      <alignment horizontal="center"/>
      <protection hidden="1"/>
    </xf>
    <xf numFmtId="0" fontId="0" fillId="0" borderId="2" xfId="0" applyFill="1" applyBorder="1" applyAlignment="1" applyProtection="1">
      <alignment horizontal="center"/>
      <protection hidden="1"/>
    </xf>
    <xf numFmtId="3" fontId="0" fillId="0" borderId="1" xfId="0" applyNumberFormat="1" applyFill="1" applyBorder="1" applyAlignment="1" applyProtection="1">
      <alignment horizontal="right"/>
      <protection hidden="1"/>
    </xf>
    <xf numFmtId="3" fontId="2" fillId="0" borderId="1" xfId="0" applyNumberFormat="1" applyFont="1" applyFill="1" applyBorder="1" applyAlignment="1" applyProtection="1">
      <alignment horizontal="right"/>
      <protection hidden="1"/>
    </xf>
    <xf numFmtId="10" fontId="0" fillId="0" borderId="0" xfId="0" applyNumberFormat="1" applyFill="1" applyProtection="1">
      <protection hidden="1"/>
    </xf>
    <xf numFmtId="0" fontId="0" fillId="0" borderId="0" xfId="0" applyFill="1" applyBorder="1" applyProtection="1">
      <protection hidden="1"/>
    </xf>
    <xf numFmtId="0" fontId="0" fillId="0" borderId="0" xfId="0" applyFill="1" applyBorder="1" applyAlignment="1" applyProtection="1">
      <alignment horizontal="center"/>
      <protection hidden="1"/>
    </xf>
    <xf numFmtId="1" fontId="0" fillId="0" borderId="0" xfId="0" applyNumberFormat="1" applyFill="1" applyBorder="1" applyAlignment="1" applyProtection="1">
      <alignment horizontal="right"/>
      <protection hidden="1"/>
    </xf>
    <xf numFmtId="0" fontId="5" fillId="0" borderId="0" xfId="0" applyFont="1" applyFill="1" applyProtection="1">
      <protection hidden="1"/>
    </xf>
    <xf numFmtId="0" fontId="6" fillId="0" borderId="1" xfId="0" applyFont="1" applyFill="1" applyBorder="1" applyAlignment="1" applyProtection="1">
      <alignment horizontal="center"/>
      <protection hidden="1"/>
    </xf>
    <xf numFmtId="0" fontId="0" fillId="0" borderId="1" xfId="0" applyFill="1" applyBorder="1" applyAlignment="1" applyProtection="1">
      <alignment horizontal="center"/>
      <protection hidden="1"/>
    </xf>
    <xf numFmtId="3" fontId="1" fillId="0" borderId="1" xfId="0" applyNumberFormat="1" applyFont="1" applyFill="1" applyBorder="1" applyAlignment="1" applyProtection="1">
      <alignment horizontal="right"/>
      <protection hidden="1"/>
    </xf>
    <xf numFmtId="0" fontId="3" fillId="0" borderId="1" xfId="0" applyFont="1" applyFill="1" applyBorder="1" applyProtection="1">
      <protection hidden="1"/>
    </xf>
    <xf numFmtId="1" fontId="3" fillId="0" borderId="1" xfId="0" applyNumberFormat="1" applyFont="1" applyFill="1" applyBorder="1" applyAlignment="1" applyProtection="1">
      <alignment horizontal="center"/>
      <protection hidden="1"/>
    </xf>
    <xf numFmtId="2" fontId="2" fillId="0" borderId="1" xfId="0" applyNumberFormat="1" applyFont="1" applyFill="1" applyBorder="1" applyAlignment="1" applyProtection="1">
      <alignment wrapText="1"/>
      <protection hidden="1"/>
    </xf>
    <xf numFmtId="1" fontId="2" fillId="0" borderId="1" xfId="0" applyNumberFormat="1" applyFont="1" applyFill="1" applyBorder="1" applyAlignment="1" applyProtection="1">
      <alignment horizontal="right" wrapText="1"/>
      <protection hidden="1"/>
    </xf>
    <xf numFmtId="1" fontId="4" fillId="0" borderId="1" xfId="0" applyNumberFormat="1" applyFont="1" applyFill="1" applyBorder="1" applyAlignment="1" applyProtection="1">
      <alignment horizontal="right" wrapText="1"/>
      <protection hidden="1"/>
    </xf>
    <xf numFmtId="0" fontId="0" fillId="0" borderId="1" xfId="0" applyFill="1" applyBorder="1" applyProtection="1">
      <protection hidden="1"/>
    </xf>
    <xf numFmtId="3" fontId="2" fillId="2" borderId="1" xfId="0" applyNumberFormat="1" applyFont="1" applyFill="1" applyBorder="1" applyAlignment="1" applyProtection="1">
      <alignment horizontal="right"/>
      <protection hidden="1"/>
    </xf>
    <xf numFmtId="3" fontId="4" fillId="0" borderId="1" xfId="0" applyNumberFormat="1" applyFont="1" applyFill="1" applyBorder="1" applyAlignment="1" applyProtection="1">
      <alignment horizontal="right"/>
      <protection hidden="1"/>
    </xf>
    <xf numFmtId="0" fontId="6" fillId="0" borderId="1" xfId="0" applyFont="1" applyFill="1" applyBorder="1" applyAlignment="1" applyProtection="1">
      <alignment horizontal="left"/>
      <protection hidden="1"/>
    </xf>
    <xf numFmtId="1" fontId="8" fillId="0" borderId="0" xfId="0" applyNumberFormat="1" applyFont="1" applyFill="1" applyAlignment="1" applyProtection="1">
      <alignment horizontal="right"/>
      <protection hidden="1"/>
    </xf>
    <xf numFmtId="0" fontId="6" fillId="0" borderId="1" xfId="0" applyFont="1" applyFill="1" applyBorder="1" applyAlignment="1" applyProtection="1">
      <alignment horizontal="left"/>
      <protection hidden="1"/>
    </xf>
    <xf numFmtId="0" fontId="6" fillId="0" borderId="2" xfId="0" applyFont="1" applyFill="1" applyBorder="1" applyAlignment="1" applyProtection="1">
      <alignment horizontal="left"/>
      <protection hidden="1"/>
    </xf>
    <xf numFmtId="0" fontId="6" fillId="0" borderId="3" xfId="0" applyFont="1" applyFill="1" applyBorder="1" applyAlignment="1" applyProtection="1">
      <alignment horizontal="left"/>
      <protection hidden="1"/>
    </xf>
    <xf numFmtId="0" fontId="6" fillId="0" borderId="4" xfId="0" applyFont="1" applyFill="1" applyBorder="1" applyAlignment="1" applyProtection="1">
      <alignment horizontal="left"/>
      <protection hidden="1"/>
    </xf>
  </cellXfs>
  <cellStyles count="2">
    <cellStyle name="%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3" tint="0.39997558519241921"/>
    <pageSetUpPr fitToPage="1"/>
  </sheetPr>
  <dimension ref="A1:O213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N1" sqref="N1"/>
    </sheetView>
  </sheetViews>
  <sheetFormatPr defaultColWidth="8.7265625" defaultRowHeight="14.5" x14ac:dyDescent="0.35"/>
  <cols>
    <col min="1" max="1" width="12.453125" style="4" customWidth="1"/>
    <col min="2" max="2" width="6.453125" style="3" hidden="1" customWidth="1"/>
    <col min="3" max="3" width="5" style="3" hidden="1" customWidth="1"/>
    <col min="4" max="4" width="49.453125" style="4" customWidth="1"/>
    <col min="5" max="5" width="10.7265625" style="5" customWidth="1"/>
    <col min="6" max="6" width="9.54296875" style="5" bestFit="1" customWidth="1"/>
    <col min="7" max="7" width="10.26953125" style="5" customWidth="1"/>
    <col min="8" max="8" width="10" style="5" bestFit="1" customWidth="1"/>
    <col min="9" max="9" width="9.7265625" style="5" customWidth="1"/>
    <col min="10" max="10" width="10" style="5" customWidth="1"/>
    <col min="11" max="11" width="10.6328125" style="5" customWidth="1"/>
    <col min="12" max="12" width="10.7265625" style="5" customWidth="1"/>
    <col min="13" max="13" width="10.453125" style="5" customWidth="1"/>
    <col min="14" max="14" width="10.90625" style="5" customWidth="1"/>
    <col min="15" max="16384" width="8.7265625" style="4"/>
  </cols>
  <sheetData>
    <row r="1" spans="1:15" x14ac:dyDescent="0.35">
      <c r="A1" s="2" t="s">
        <v>303</v>
      </c>
      <c r="N1" s="32" t="s">
        <v>324</v>
      </c>
    </row>
    <row r="4" spans="1:15" s="6" customFormat="1" x14ac:dyDescent="0.35">
      <c r="B4" s="7"/>
      <c r="C4" s="7"/>
      <c r="D4" s="23" t="s">
        <v>280</v>
      </c>
      <c r="E4" s="24">
        <v>1</v>
      </c>
      <c r="F4" s="24">
        <f t="shared" ref="F4" si="0">E4+1</f>
        <v>2</v>
      </c>
      <c r="G4" s="24">
        <v>3</v>
      </c>
      <c r="H4" s="24">
        <v>4</v>
      </c>
      <c r="I4" s="24">
        <v>5</v>
      </c>
      <c r="J4" s="24">
        <v>6</v>
      </c>
      <c r="K4" s="24">
        <v>7</v>
      </c>
      <c r="L4" s="24">
        <v>8</v>
      </c>
      <c r="M4" s="24">
        <v>9</v>
      </c>
      <c r="N4" s="24">
        <v>10</v>
      </c>
    </row>
    <row r="5" spans="1:15" s="10" customFormat="1" ht="101.5" x14ac:dyDescent="0.35">
      <c r="A5" s="25" t="s">
        <v>0</v>
      </c>
      <c r="B5" s="8" t="s">
        <v>2</v>
      </c>
      <c r="C5" s="9" t="s">
        <v>1</v>
      </c>
      <c r="D5" s="25" t="s">
        <v>3</v>
      </c>
      <c r="E5" s="26" t="s">
        <v>313</v>
      </c>
      <c r="F5" s="26" t="s">
        <v>304</v>
      </c>
      <c r="G5" s="26" t="s">
        <v>305</v>
      </c>
      <c r="H5" s="26" t="s">
        <v>306</v>
      </c>
      <c r="I5" s="26" t="s">
        <v>307</v>
      </c>
      <c r="J5" s="26" t="s">
        <v>312</v>
      </c>
      <c r="K5" s="27" t="s">
        <v>308</v>
      </c>
      <c r="L5" s="27" t="s">
        <v>309</v>
      </c>
      <c r="M5" s="26" t="s">
        <v>310</v>
      </c>
      <c r="N5" s="26" t="s">
        <v>311</v>
      </c>
    </row>
    <row r="6" spans="1:15" x14ac:dyDescent="0.35">
      <c r="A6" s="28" t="s">
        <v>4</v>
      </c>
      <c r="B6" s="11"/>
      <c r="C6" s="12">
        <v>6907</v>
      </c>
      <c r="D6" s="28" t="s">
        <v>5</v>
      </c>
      <c r="E6" s="13">
        <v>1058417.8948089532</v>
      </c>
      <c r="F6" s="13">
        <f>E6/1236</f>
        <v>856.32515761242166</v>
      </c>
      <c r="G6" s="13">
        <v>1124382.8151617476</v>
      </c>
      <c r="H6" s="13">
        <f>G6/1254</f>
        <v>896.63701368560419</v>
      </c>
      <c r="I6" s="13">
        <v>1131157.4898019428</v>
      </c>
      <c r="J6" s="13">
        <f>I6/1254</f>
        <v>902.03946555178857</v>
      </c>
      <c r="K6" s="22">
        <f>I6-G6</f>
        <v>6774.6746401952114</v>
      </c>
      <c r="L6" s="22">
        <f>J6-H6</f>
        <v>5.4024518661843786</v>
      </c>
      <c r="M6" s="13">
        <f>ROUND(I6/6000,0)</f>
        <v>189</v>
      </c>
      <c r="N6" s="13">
        <f>ROUND(I6/3000,0)</f>
        <v>377</v>
      </c>
      <c r="O6" s="15"/>
    </row>
    <row r="7" spans="1:15" x14ac:dyDescent="0.35">
      <c r="A7" s="28" t="s">
        <v>4</v>
      </c>
      <c r="B7" s="11"/>
      <c r="C7" s="12">
        <v>6906</v>
      </c>
      <c r="D7" s="28" t="s">
        <v>6</v>
      </c>
      <c r="E7" s="13">
        <v>1474233.3269496621</v>
      </c>
      <c r="F7" s="13">
        <f>E7/1556</f>
        <v>947.45072426070828</v>
      </c>
      <c r="G7" s="13">
        <v>1529648.0777981097</v>
      </c>
      <c r="H7" s="13">
        <f>G7/1548</f>
        <v>988.14475309955412</v>
      </c>
      <c r="I7" s="13">
        <v>1546533.8386499672</v>
      </c>
      <c r="J7" s="13">
        <f>I7/1548</f>
        <v>999.05286734494007</v>
      </c>
      <c r="K7" s="22">
        <f t="shared" ref="K7:K70" si="1">I7-G7</f>
        <v>16885.760851857485</v>
      </c>
      <c r="L7" s="22">
        <f t="shared" ref="L7:L70" si="2">J7-H7</f>
        <v>10.908114245385946</v>
      </c>
      <c r="M7" s="13">
        <f t="shared" ref="M7:M70" si="3">ROUND(I7/6000,0)</f>
        <v>258</v>
      </c>
      <c r="N7" s="13">
        <f t="shared" ref="N7:N70" si="4">ROUND(I7/3000,0)</f>
        <v>516</v>
      </c>
      <c r="O7" s="15"/>
    </row>
    <row r="8" spans="1:15" x14ac:dyDescent="0.35">
      <c r="A8" s="28" t="s">
        <v>4</v>
      </c>
      <c r="B8" s="11"/>
      <c r="C8" s="12">
        <v>6102</v>
      </c>
      <c r="D8" s="28" t="s">
        <v>7</v>
      </c>
      <c r="E8" s="13">
        <v>716707.31226954516</v>
      </c>
      <c r="F8" s="13">
        <f>E8/997</f>
        <v>718.86390398148967</v>
      </c>
      <c r="G8" s="13">
        <v>775668.93766565481</v>
      </c>
      <c r="H8" s="13">
        <f>G8/1030</f>
        <v>753.07663851034442</v>
      </c>
      <c r="I8" s="13">
        <v>753804.17424020427</v>
      </c>
      <c r="J8" s="13">
        <f>I8/1030</f>
        <v>731.84871285456722</v>
      </c>
      <c r="K8" s="22">
        <f t="shared" si="1"/>
        <v>-21864.763425450539</v>
      </c>
      <c r="L8" s="22">
        <f t="shared" si="2"/>
        <v>-21.227925655777199</v>
      </c>
      <c r="M8" s="13">
        <f t="shared" si="3"/>
        <v>126</v>
      </c>
      <c r="N8" s="13">
        <f t="shared" si="4"/>
        <v>251</v>
      </c>
      <c r="O8" s="15"/>
    </row>
    <row r="9" spans="1:15" x14ac:dyDescent="0.35">
      <c r="A9" s="28" t="s">
        <v>4</v>
      </c>
      <c r="B9" s="11"/>
      <c r="C9" s="12">
        <v>6908</v>
      </c>
      <c r="D9" s="28" t="s">
        <v>8</v>
      </c>
      <c r="E9" s="13">
        <v>1315317.0108309169</v>
      </c>
      <c r="F9" s="13">
        <f>E9/1634</f>
        <v>804.96757088795403</v>
      </c>
      <c r="G9" s="13">
        <v>1370575.6065120022</v>
      </c>
      <c r="H9" s="13">
        <f>G9/1632</f>
        <v>839.81348438235432</v>
      </c>
      <c r="I9" s="13">
        <v>1352076.0327704311</v>
      </c>
      <c r="J9" s="13">
        <f>I9/1632</f>
        <v>828.47796125639161</v>
      </c>
      <c r="K9" s="22">
        <f t="shared" si="1"/>
        <v>-18499.573741571046</v>
      </c>
      <c r="L9" s="22">
        <f t="shared" si="2"/>
        <v>-11.335523125962709</v>
      </c>
      <c r="M9" s="13">
        <f t="shared" si="3"/>
        <v>225</v>
      </c>
      <c r="N9" s="13">
        <f t="shared" si="4"/>
        <v>451</v>
      </c>
      <c r="O9" s="15"/>
    </row>
    <row r="10" spans="1:15" x14ac:dyDescent="0.35">
      <c r="A10" s="28" t="s">
        <v>9</v>
      </c>
      <c r="B10" s="11" t="s">
        <v>10</v>
      </c>
      <c r="C10" s="12">
        <v>2173</v>
      </c>
      <c r="D10" s="28" t="s">
        <v>11</v>
      </c>
      <c r="E10" s="13">
        <v>98808.255865748622</v>
      </c>
      <c r="F10" s="13">
        <v>477.33456939975179</v>
      </c>
      <c r="G10" s="13">
        <v>100747.88057714311</v>
      </c>
      <c r="H10" s="13">
        <v>496.29497821252761</v>
      </c>
      <c r="I10" s="13">
        <v>105338.66940061183</v>
      </c>
      <c r="J10" s="13">
        <v>518.90970148084648</v>
      </c>
      <c r="K10" s="22">
        <f t="shared" si="1"/>
        <v>4590.7888234687271</v>
      </c>
      <c r="L10" s="22">
        <f t="shared" si="2"/>
        <v>22.614723268318869</v>
      </c>
      <c r="M10" s="13">
        <f t="shared" si="3"/>
        <v>18</v>
      </c>
      <c r="N10" s="13">
        <f t="shared" si="4"/>
        <v>35</v>
      </c>
      <c r="O10" s="15"/>
    </row>
    <row r="11" spans="1:15" x14ac:dyDescent="0.35">
      <c r="A11" s="28" t="s">
        <v>9</v>
      </c>
      <c r="B11" s="11" t="s">
        <v>12</v>
      </c>
      <c r="C11" s="12">
        <v>3000</v>
      </c>
      <c r="D11" s="28" t="s">
        <v>13</v>
      </c>
      <c r="E11" s="13">
        <v>484735.32238102565</v>
      </c>
      <c r="F11" s="13">
        <v>765.77460091789203</v>
      </c>
      <c r="G11" s="13">
        <v>490185.85498357972</v>
      </c>
      <c r="H11" s="13">
        <v>802.26817509587511</v>
      </c>
      <c r="I11" s="13">
        <v>480453.76026812237</v>
      </c>
      <c r="J11" s="13">
        <v>786.34003317204974</v>
      </c>
      <c r="K11" s="22">
        <f t="shared" si="1"/>
        <v>-9732.0947154573514</v>
      </c>
      <c r="L11" s="22">
        <f t="shared" si="2"/>
        <v>-15.928141923825365</v>
      </c>
      <c r="M11" s="13">
        <f t="shared" si="3"/>
        <v>80</v>
      </c>
      <c r="N11" s="13">
        <f t="shared" si="4"/>
        <v>160</v>
      </c>
      <c r="O11" s="15"/>
    </row>
    <row r="12" spans="1:15" x14ac:dyDescent="0.35">
      <c r="A12" s="28" t="s">
        <v>9</v>
      </c>
      <c r="B12" s="11" t="s">
        <v>14</v>
      </c>
      <c r="C12" s="12">
        <v>3026</v>
      </c>
      <c r="D12" s="28" t="s">
        <v>15</v>
      </c>
      <c r="E12" s="13">
        <v>128769.36075265225</v>
      </c>
      <c r="F12" s="13">
        <v>364.78572451176274</v>
      </c>
      <c r="G12" s="13">
        <v>133964.92105452073</v>
      </c>
      <c r="H12" s="13">
        <v>381.6664417507713</v>
      </c>
      <c r="I12" s="13">
        <v>203352.51971149788</v>
      </c>
      <c r="J12" s="13">
        <v>579.35190800996543</v>
      </c>
      <c r="K12" s="22">
        <f t="shared" si="1"/>
        <v>69387.598656977148</v>
      </c>
      <c r="L12" s="22">
        <f t="shared" si="2"/>
        <v>197.68546625919413</v>
      </c>
      <c r="M12" s="13">
        <f t="shared" si="3"/>
        <v>34</v>
      </c>
      <c r="N12" s="13">
        <f t="shared" si="4"/>
        <v>68</v>
      </c>
      <c r="O12" s="15"/>
    </row>
    <row r="13" spans="1:15" x14ac:dyDescent="0.35">
      <c r="A13" s="28" t="s">
        <v>9</v>
      </c>
      <c r="B13" s="11" t="s">
        <v>16</v>
      </c>
      <c r="C13" s="12">
        <v>2150</v>
      </c>
      <c r="D13" s="28" t="s">
        <v>17</v>
      </c>
      <c r="E13" s="13">
        <v>155293.30232029391</v>
      </c>
      <c r="F13" s="13">
        <v>450.12551397186638</v>
      </c>
      <c r="G13" s="13">
        <v>148030.36902733048</v>
      </c>
      <c r="H13" s="13">
        <v>469.93767945184283</v>
      </c>
      <c r="I13" s="13">
        <v>184402.543931066</v>
      </c>
      <c r="J13" s="13">
        <v>585.40490136846347</v>
      </c>
      <c r="K13" s="22">
        <f t="shared" si="1"/>
        <v>36372.174903735518</v>
      </c>
      <c r="L13" s="22">
        <f t="shared" si="2"/>
        <v>115.46722191662064</v>
      </c>
      <c r="M13" s="13">
        <f t="shared" si="3"/>
        <v>31</v>
      </c>
      <c r="N13" s="13">
        <f t="shared" si="4"/>
        <v>61</v>
      </c>
      <c r="O13" s="15"/>
    </row>
    <row r="14" spans="1:15" x14ac:dyDescent="0.35">
      <c r="A14" s="28" t="s">
        <v>9</v>
      </c>
      <c r="B14" s="11"/>
      <c r="C14" s="12">
        <v>2184</v>
      </c>
      <c r="D14" s="28" t="s">
        <v>18</v>
      </c>
      <c r="E14" s="13">
        <v>155544.77532242041</v>
      </c>
      <c r="F14" s="13">
        <v>805.93147835450986</v>
      </c>
      <c r="G14" s="13">
        <v>153899.77457477603</v>
      </c>
      <c r="H14" s="13">
        <v>840.98237472555206</v>
      </c>
      <c r="I14" s="13">
        <v>150715.74999936484</v>
      </c>
      <c r="J14" s="13">
        <v>823.58333332986251</v>
      </c>
      <c r="K14" s="22">
        <f t="shared" si="1"/>
        <v>-3184.0245754111966</v>
      </c>
      <c r="L14" s="22">
        <f t="shared" si="2"/>
        <v>-17.399041395689551</v>
      </c>
      <c r="M14" s="13">
        <f t="shared" si="3"/>
        <v>25</v>
      </c>
      <c r="N14" s="13">
        <f t="shared" si="4"/>
        <v>50</v>
      </c>
      <c r="O14" s="15"/>
    </row>
    <row r="15" spans="1:15" x14ac:dyDescent="0.35">
      <c r="A15" s="28" t="s">
        <v>9</v>
      </c>
      <c r="B15" s="11" t="s">
        <v>19</v>
      </c>
      <c r="C15" s="12">
        <v>3360</v>
      </c>
      <c r="D15" s="28" t="s">
        <v>20</v>
      </c>
      <c r="E15" s="13">
        <v>179786.03198605229</v>
      </c>
      <c r="F15" s="13">
        <v>431.1415635157129</v>
      </c>
      <c r="G15" s="13">
        <v>188649.71861551551</v>
      </c>
      <c r="H15" s="13">
        <v>450.23799192247139</v>
      </c>
      <c r="I15" s="13">
        <v>260334.28845727351</v>
      </c>
      <c r="J15" s="13">
        <v>621.32288414623747</v>
      </c>
      <c r="K15" s="22">
        <f t="shared" si="1"/>
        <v>71684.569841757999</v>
      </c>
      <c r="L15" s="22">
        <f t="shared" si="2"/>
        <v>171.08489222376608</v>
      </c>
      <c r="M15" s="13">
        <f t="shared" si="3"/>
        <v>43</v>
      </c>
      <c r="N15" s="13">
        <f t="shared" si="4"/>
        <v>87</v>
      </c>
      <c r="O15" s="15"/>
    </row>
    <row r="16" spans="1:15" x14ac:dyDescent="0.35">
      <c r="A16" s="28" t="s">
        <v>9</v>
      </c>
      <c r="B16" s="11" t="s">
        <v>21</v>
      </c>
      <c r="C16" s="12">
        <v>2102</v>
      </c>
      <c r="D16" s="28" t="s">
        <v>22</v>
      </c>
      <c r="E16" s="13">
        <v>141993.13529196114</v>
      </c>
      <c r="F16" s="13">
        <v>666.63443799042784</v>
      </c>
      <c r="G16" s="13">
        <v>148318.42444336446</v>
      </c>
      <c r="H16" s="13">
        <v>696.33063118950452</v>
      </c>
      <c r="I16" s="13">
        <v>144458.50055640255</v>
      </c>
      <c r="J16" s="13">
        <v>678.20892280001192</v>
      </c>
      <c r="K16" s="22">
        <f t="shared" si="1"/>
        <v>-3859.9238869619148</v>
      </c>
      <c r="L16" s="22">
        <f t="shared" si="2"/>
        <v>-18.121708389492596</v>
      </c>
      <c r="M16" s="13">
        <f t="shared" si="3"/>
        <v>24</v>
      </c>
      <c r="N16" s="13">
        <f t="shared" si="4"/>
        <v>48</v>
      </c>
      <c r="O16" s="15"/>
    </row>
    <row r="17" spans="1:15" x14ac:dyDescent="0.35">
      <c r="A17" s="28" t="s">
        <v>9</v>
      </c>
      <c r="B17" s="11"/>
      <c r="C17" s="12">
        <v>2020</v>
      </c>
      <c r="D17" s="28" t="s">
        <v>23</v>
      </c>
      <c r="E17" s="13">
        <v>399980.17914738646</v>
      </c>
      <c r="F17" s="13">
        <v>793.6114665622747</v>
      </c>
      <c r="G17" s="13">
        <v>415109.58149214362</v>
      </c>
      <c r="H17" s="13">
        <v>828.5620389064743</v>
      </c>
      <c r="I17" s="13">
        <v>406430.45173411077</v>
      </c>
      <c r="J17" s="13">
        <v>811.23842661499157</v>
      </c>
      <c r="K17" s="22">
        <f t="shared" si="1"/>
        <v>-8679.1297580328537</v>
      </c>
      <c r="L17" s="22">
        <f t="shared" si="2"/>
        <v>-17.323612291482732</v>
      </c>
      <c r="M17" s="13">
        <f t="shared" si="3"/>
        <v>68</v>
      </c>
      <c r="N17" s="13">
        <f t="shared" si="4"/>
        <v>135</v>
      </c>
      <c r="O17" s="15"/>
    </row>
    <row r="18" spans="1:15" x14ac:dyDescent="0.35">
      <c r="A18" s="28" t="s">
        <v>9</v>
      </c>
      <c r="B18" s="11"/>
      <c r="C18" s="12">
        <v>2001</v>
      </c>
      <c r="D18" s="28" t="s">
        <v>24</v>
      </c>
      <c r="E18" s="13">
        <v>290869.02193780895</v>
      </c>
      <c r="F18" s="13">
        <v>736.37727072863026</v>
      </c>
      <c r="G18" s="13">
        <v>293679.99872241617</v>
      </c>
      <c r="H18" s="13">
        <v>768.79580817386432</v>
      </c>
      <c r="I18" s="13">
        <v>286645.02849834232</v>
      </c>
      <c r="J18" s="13">
        <v>750.37965575482281</v>
      </c>
      <c r="K18" s="22">
        <f t="shared" si="1"/>
        <v>-7034.9702240738552</v>
      </c>
      <c r="L18" s="22">
        <f t="shared" si="2"/>
        <v>-18.416152419041509</v>
      </c>
      <c r="M18" s="13">
        <f t="shared" si="3"/>
        <v>48</v>
      </c>
      <c r="N18" s="13">
        <f t="shared" si="4"/>
        <v>96</v>
      </c>
      <c r="O18" s="15"/>
    </row>
    <row r="19" spans="1:15" x14ac:dyDescent="0.35">
      <c r="A19" s="28" t="s">
        <v>9</v>
      </c>
      <c r="B19" s="11"/>
      <c r="C19" s="12">
        <v>2038</v>
      </c>
      <c r="D19" s="28" t="s">
        <v>25</v>
      </c>
      <c r="E19" s="13">
        <v>472510.73114563525</v>
      </c>
      <c r="F19" s="13">
        <v>751.20942948431673</v>
      </c>
      <c r="G19" s="13">
        <v>494171.6882613668</v>
      </c>
      <c r="H19" s="13">
        <v>785.64656321361974</v>
      </c>
      <c r="I19" s="13">
        <v>483439.37258574856</v>
      </c>
      <c r="J19" s="13">
        <v>768.58405816494201</v>
      </c>
      <c r="K19" s="22">
        <f t="shared" si="1"/>
        <v>-10732.315675618243</v>
      </c>
      <c r="L19" s="22">
        <f t="shared" si="2"/>
        <v>-17.062505048677735</v>
      </c>
      <c r="M19" s="13">
        <f t="shared" si="3"/>
        <v>81</v>
      </c>
      <c r="N19" s="13">
        <f t="shared" si="4"/>
        <v>161</v>
      </c>
      <c r="O19" s="15"/>
    </row>
    <row r="20" spans="1:15" x14ac:dyDescent="0.35">
      <c r="A20" s="28" t="s">
        <v>9</v>
      </c>
      <c r="B20" s="11"/>
      <c r="C20" s="12">
        <v>2115</v>
      </c>
      <c r="D20" s="28" t="s">
        <v>26</v>
      </c>
      <c r="E20" s="13">
        <v>103767.76630933434</v>
      </c>
      <c r="F20" s="13">
        <v>551.95620377305499</v>
      </c>
      <c r="G20" s="13">
        <v>106734.57484477051</v>
      </c>
      <c r="H20" s="13">
        <v>576.94364780957028</v>
      </c>
      <c r="I20" s="13">
        <v>101597.17475599986</v>
      </c>
      <c r="J20" s="13">
        <v>549.1739175999993</v>
      </c>
      <c r="K20" s="22">
        <f t="shared" si="1"/>
        <v>-5137.4000887706497</v>
      </c>
      <c r="L20" s="22">
        <f t="shared" si="2"/>
        <v>-27.76973020957098</v>
      </c>
      <c r="M20" s="13">
        <f t="shared" si="3"/>
        <v>17</v>
      </c>
      <c r="N20" s="13">
        <f t="shared" si="4"/>
        <v>34</v>
      </c>
      <c r="O20" s="15"/>
    </row>
    <row r="21" spans="1:15" x14ac:dyDescent="0.35">
      <c r="A21" s="28" t="s">
        <v>9</v>
      </c>
      <c r="B21" s="11" t="s">
        <v>27</v>
      </c>
      <c r="C21" s="12">
        <v>2166</v>
      </c>
      <c r="D21" s="28" t="s">
        <v>28</v>
      </c>
      <c r="E21" s="13">
        <v>86771.10109382341</v>
      </c>
      <c r="F21" s="13">
        <v>447.27371697847121</v>
      </c>
      <c r="G21" s="13">
        <v>86315.682133703522</v>
      </c>
      <c r="H21" s="13">
        <v>466.57125477677579</v>
      </c>
      <c r="I21" s="13">
        <v>83870.213515636628</v>
      </c>
      <c r="J21" s="13">
        <v>453.35250548992769</v>
      </c>
      <c r="K21" s="22">
        <f t="shared" si="1"/>
        <v>-2445.4686180668941</v>
      </c>
      <c r="L21" s="22">
        <f t="shared" si="2"/>
        <v>-13.218749286848094</v>
      </c>
      <c r="M21" s="13">
        <f t="shared" si="3"/>
        <v>14</v>
      </c>
      <c r="N21" s="13">
        <f t="shared" si="4"/>
        <v>28</v>
      </c>
      <c r="O21" s="15"/>
    </row>
    <row r="22" spans="1:15" x14ac:dyDescent="0.35">
      <c r="A22" s="28" t="s">
        <v>9</v>
      </c>
      <c r="B22" s="11" t="s">
        <v>29</v>
      </c>
      <c r="C22" s="12">
        <v>2062</v>
      </c>
      <c r="D22" s="28" t="s">
        <v>30</v>
      </c>
      <c r="E22" s="13">
        <v>241942.39039074507</v>
      </c>
      <c r="F22" s="13">
        <v>585.81692588558133</v>
      </c>
      <c r="G22" s="13">
        <v>252206.85414215495</v>
      </c>
      <c r="H22" s="13">
        <v>610.67034901248167</v>
      </c>
      <c r="I22" s="13">
        <v>255568.14664414455</v>
      </c>
      <c r="J22" s="13">
        <v>618.80907177758968</v>
      </c>
      <c r="K22" s="22">
        <f t="shared" si="1"/>
        <v>3361.2925019896065</v>
      </c>
      <c r="L22" s="22">
        <f t="shared" si="2"/>
        <v>8.1387227651080138</v>
      </c>
      <c r="M22" s="13">
        <f t="shared" si="3"/>
        <v>43</v>
      </c>
      <c r="N22" s="13">
        <f t="shared" si="4"/>
        <v>85</v>
      </c>
      <c r="O22" s="15"/>
    </row>
    <row r="23" spans="1:15" x14ac:dyDescent="0.35">
      <c r="A23" s="28" t="s">
        <v>9</v>
      </c>
      <c r="B23" s="11" t="s">
        <v>31</v>
      </c>
      <c r="C23" s="12">
        <v>2075</v>
      </c>
      <c r="D23" s="28" t="s">
        <v>32</v>
      </c>
      <c r="E23" s="13">
        <v>585480.05671913631</v>
      </c>
      <c r="F23" s="13">
        <v>953.55058097579206</v>
      </c>
      <c r="G23" s="13">
        <v>595406.07378784451</v>
      </c>
      <c r="H23" s="13">
        <v>995.66233074890386</v>
      </c>
      <c r="I23" s="13">
        <v>587637.04697054031</v>
      </c>
      <c r="J23" s="13">
        <v>982.67064710792692</v>
      </c>
      <c r="K23" s="22">
        <f t="shared" si="1"/>
        <v>-7769.0268173041986</v>
      </c>
      <c r="L23" s="22">
        <f t="shared" si="2"/>
        <v>-12.99168364097693</v>
      </c>
      <c r="M23" s="13">
        <f t="shared" si="3"/>
        <v>98</v>
      </c>
      <c r="N23" s="13">
        <f t="shared" si="4"/>
        <v>196</v>
      </c>
      <c r="O23" s="15"/>
    </row>
    <row r="24" spans="1:15" x14ac:dyDescent="0.35">
      <c r="A24" s="28" t="s">
        <v>9</v>
      </c>
      <c r="B24" s="11" t="s">
        <v>33</v>
      </c>
      <c r="C24" s="12">
        <v>2107</v>
      </c>
      <c r="D24" s="28" t="s">
        <v>34</v>
      </c>
      <c r="E24" s="13">
        <v>317485.29309859755</v>
      </c>
      <c r="F24" s="13">
        <v>809.91146198621823</v>
      </c>
      <c r="G24" s="13">
        <v>325694.20812295843</v>
      </c>
      <c r="H24" s="13">
        <v>843.76737855688714</v>
      </c>
      <c r="I24" s="13">
        <v>318176.01833095506</v>
      </c>
      <c r="J24" s="13">
        <v>824.29020292993539</v>
      </c>
      <c r="K24" s="22">
        <f t="shared" si="1"/>
        <v>-7518.1897920033662</v>
      </c>
      <c r="L24" s="22">
        <f t="shared" si="2"/>
        <v>-19.477175626951748</v>
      </c>
      <c r="M24" s="13">
        <f t="shared" si="3"/>
        <v>53</v>
      </c>
      <c r="N24" s="13">
        <f t="shared" si="4"/>
        <v>106</v>
      </c>
      <c r="O24" s="15"/>
    </row>
    <row r="25" spans="1:15" x14ac:dyDescent="0.35">
      <c r="A25" s="28" t="s">
        <v>9</v>
      </c>
      <c r="B25" s="11" t="s">
        <v>35</v>
      </c>
      <c r="C25" s="12">
        <v>3031</v>
      </c>
      <c r="D25" s="28" t="s">
        <v>36</v>
      </c>
      <c r="E25" s="13">
        <v>87828.9600724396</v>
      </c>
      <c r="F25" s="13">
        <v>428.43395157287608</v>
      </c>
      <c r="G25" s="13">
        <v>91941.283003312419</v>
      </c>
      <c r="H25" s="13">
        <v>446.31690778307001</v>
      </c>
      <c r="I25" s="13">
        <v>102757.82776486494</v>
      </c>
      <c r="J25" s="13">
        <v>498.82440662555797</v>
      </c>
      <c r="K25" s="22">
        <f t="shared" si="1"/>
        <v>10816.544761552519</v>
      </c>
      <c r="L25" s="22">
        <f t="shared" si="2"/>
        <v>52.507498842487962</v>
      </c>
      <c r="M25" s="13">
        <f t="shared" si="3"/>
        <v>17</v>
      </c>
      <c r="N25" s="13">
        <f t="shared" si="4"/>
        <v>34</v>
      </c>
      <c r="O25" s="15"/>
    </row>
    <row r="26" spans="1:15" x14ac:dyDescent="0.35">
      <c r="A26" s="28" t="s">
        <v>9</v>
      </c>
      <c r="B26" s="11" t="s">
        <v>37</v>
      </c>
      <c r="C26" s="12">
        <v>2203</v>
      </c>
      <c r="D26" s="28" t="s">
        <v>38</v>
      </c>
      <c r="E26" s="13">
        <v>186561.50163187279</v>
      </c>
      <c r="F26" s="13">
        <v>456.14059078697505</v>
      </c>
      <c r="G26" s="13">
        <v>189656.00350176258</v>
      </c>
      <c r="H26" s="13">
        <v>475.32832957835234</v>
      </c>
      <c r="I26" s="13">
        <v>257520.05986868471</v>
      </c>
      <c r="J26" s="13">
        <v>645.4136838814153</v>
      </c>
      <c r="K26" s="22">
        <f t="shared" si="1"/>
        <v>67864.05636692213</v>
      </c>
      <c r="L26" s="22">
        <f t="shared" si="2"/>
        <v>170.08535430306296</v>
      </c>
      <c r="M26" s="13">
        <f t="shared" si="3"/>
        <v>43</v>
      </c>
      <c r="N26" s="13">
        <f t="shared" si="4"/>
        <v>86</v>
      </c>
      <c r="O26" s="15"/>
    </row>
    <row r="27" spans="1:15" x14ac:dyDescent="0.35">
      <c r="A27" s="28" t="s">
        <v>9</v>
      </c>
      <c r="B27" s="11"/>
      <c r="C27" s="12">
        <v>2036</v>
      </c>
      <c r="D27" s="28" t="s">
        <v>39</v>
      </c>
      <c r="E27" s="13">
        <v>476254.20549236023</v>
      </c>
      <c r="F27" s="13">
        <v>776.92366311967407</v>
      </c>
      <c r="G27" s="13">
        <v>488030.07550328173</v>
      </c>
      <c r="H27" s="13">
        <v>810.6811885436573</v>
      </c>
      <c r="I27" s="13">
        <v>476658.64315303613</v>
      </c>
      <c r="J27" s="13">
        <v>791.79176603494375</v>
      </c>
      <c r="K27" s="22">
        <f t="shared" si="1"/>
        <v>-11371.432350245595</v>
      </c>
      <c r="L27" s="22">
        <f t="shared" si="2"/>
        <v>-18.889422508713551</v>
      </c>
      <c r="M27" s="13">
        <f t="shared" si="3"/>
        <v>79</v>
      </c>
      <c r="N27" s="13">
        <f t="shared" si="4"/>
        <v>159</v>
      </c>
      <c r="O27" s="15"/>
    </row>
    <row r="28" spans="1:15" x14ac:dyDescent="0.35">
      <c r="A28" s="28" t="s">
        <v>9</v>
      </c>
      <c r="B28" s="11" t="s">
        <v>40</v>
      </c>
      <c r="C28" s="12">
        <v>2087</v>
      </c>
      <c r="D28" s="28" t="s">
        <v>41</v>
      </c>
      <c r="E28" s="13">
        <v>292658.49923227041</v>
      </c>
      <c r="F28" s="13">
        <v>1009.1672387319669</v>
      </c>
      <c r="G28" s="13">
        <v>280162.73055812175</v>
      </c>
      <c r="H28" s="13">
        <v>1057.2178511627235</v>
      </c>
      <c r="I28" s="13">
        <v>278667.12154263689</v>
      </c>
      <c r="J28" s="13">
        <v>1051.5740435571204</v>
      </c>
      <c r="K28" s="22">
        <f t="shared" si="1"/>
        <v>-1495.6090154848644</v>
      </c>
      <c r="L28" s="22">
        <f t="shared" si="2"/>
        <v>-5.643807605603115</v>
      </c>
      <c r="M28" s="13">
        <f t="shared" si="3"/>
        <v>46</v>
      </c>
      <c r="N28" s="13">
        <f t="shared" si="4"/>
        <v>93</v>
      </c>
      <c r="O28" s="15"/>
    </row>
    <row r="29" spans="1:15" x14ac:dyDescent="0.35">
      <c r="A29" s="28" t="s">
        <v>9</v>
      </c>
      <c r="B29" s="11" t="s">
        <v>42</v>
      </c>
      <c r="C29" s="12">
        <v>2094</v>
      </c>
      <c r="D29" s="28" t="s">
        <v>43</v>
      </c>
      <c r="E29" s="13">
        <v>362666.7347316544</v>
      </c>
      <c r="F29" s="13">
        <v>871.7950354126308</v>
      </c>
      <c r="G29" s="13">
        <v>376845.84498585796</v>
      </c>
      <c r="H29" s="13">
        <v>912.45967308924446</v>
      </c>
      <c r="I29" s="13">
        <v>371357.43531633302</v>
      </c>
      <c r="J29" s="13">
        <v>899.1705455601284</v>
      </c>
      <c r="K29" s="22">
        <f t="shared" si="1"/>
        <v>-5488.4096695249318</v>
      </c>
      <c r="L29" s="22">
        <f t="shared" si="2"/>
        <v>-13.289127529116058</v>
      </c>
      <c r="M29" s="13">
        <f t="shared" si="3"/>
        <v>62</v>
      </c>
      <c r="N29" s="13">
        <f t="shared" si="4"/>
        <v>124</v>
      </c>
      <c r="O29" s="15"/>
    </row>
    <row r="30" spans="1:15" x14ac:dyDescent="0.35">
      <c r="A30" s="28" t="s">
        <v>9</v>
      </c>
      <c r="B30" s="11"/>
      <c r="C30" s="12">
        <v>2013</v>
      </c>
      <c r="D30" s="28" t="s">
        <v>44</v>
      </c>
      <c r="E30" s="13">
        <v>131871.60197566714</v>
      </c>
      <c r="F30" s="13">
        <v>757.88276997509854</v>
      </c>
      <c r="G30" s="13">
        <v>145051.88029702794</v>
      </c>
      <c r="H30" s="13">
        <v>796.9883532803733</v>
      </c>
      <c r="I30" s="13">
        <v>142776.63586435153</v>
      </c>
      <c r="J30" s="13">
        <v>784.48701024368972</v>
      </c>
      <c r="K30" s="22">
        <f t="shared" si="1"/>
        <v>-2275.2444326764089</v>
      </c>
      <c r="L30" s="22">
        <f t="shared" si="2"/>
        <v>-12.501343036683579</v>
      </c>
      <c r="M30" s="13">
        <f t="shared" si="3"/>
        <v>24</v>
      </c>
      <c r="N30" s="13">
        <f t="shared" si="4"/>
        <v>48</v>
      </c>
      <c r="O30" s="15"/>
    </row>
    <row r="31" spans="1:15" x14ac:dyDescent="0.35">
      <c r="A31" s="28" t="s">
        <v>9</v>
      </c>
      <c r="B31" s="11"/>
      <c r="C31" s="12">
        <v>3024</v>
      </c>
      <c r="D31" s="28" t="s">
        <v>45</v>
      </c>
      <c r="E31" s="13">
        <v>282196.31996742281</v>
      </c>
      <c r="F31" s="13">
        <v>762.69275666871033</v>
      </c>
      <c r="G31" s="13">
        <v>296139.03122400271</v>
      </c>
      <c r="H31" s="13">
        <v>796.07266458065249</v>
      </c>
      <c r="I31" s="13">
        <v>287913.29836864636</v>
      </c>
      <c r="J31" s="13">
        <v>773.96047948560852</v>
      </c>
      <c r="K31" s="22">
        <f t="shared" si="1"/>
        <v>-8225.7328553563566</v>
      </c>
      <c r="L31" s="22">
        <f t="shared" si="2"/>
        <v>-22.112185095043969</v>
      </c>
      <c r="M31" s="13">
        <f t="shared" si="3"/>
        <v>48</v>
      </c>
      <c r="N31" s="13">
        <f t="shared" si="4"/>
        <v>96</v>
      </c>
      <c r="O31" s="15"/>
    </row>
    <row r="32" spans="1:15" x14ac:dyDescent="0.35">
      <c r="A32" s="28" t="s">
        <v>9</v>
      </c>
      <c r="B32" s="11" t="s">
        <v>46</v>
      </c>
      <c r="C32" s="12">
        <v>2015</v>
      </c>
      <c r="D32" s="28" t="s">
        <v>47</v>
      </c>
      <c r="E32" s="13">
        <v>156607.91431187402</v>
      </c>
      <c r="F32" s="13">
        <v>752.92266496093282</v>
      </c>
      <c r="G32" s="13">
        <v>161224.24527324532</v>
      </c>
      <c r="H32" s="13">
        <v>782.64196734585107</v>
      </c>
      <c r="I32" s="13">
        <v>155788.51473282403</v>
      </c>
      <c r="J32" s="13">
        <v>756.25492588749523</v>
      </c>
      <c r="K32" s="22">
        <f t="shared" si="1"/>
        <v>-5435.7305404212966</v>
      </c>
      <c r="L32" s="22">
        <f t="shared" si="2"/>
        <v>-26.387041458355839</v>
      </c>
      <c r="M32" s="13">
        <f t="shared" si="3"/>
        <v>26</v>
      </c>
      <c r="N32" s="13">
        <f t="shared" si="4"/>
        <v>52</v>
      </c>
      <c r="O32" s="15"/>
    </row>
    <row r="33" spans="1:15" x14ac:dyDescent="0.35">
      <c r="A33" s="28" t="s">
        <v>9</v>
      </c>
      <c r="B33" s="11"/>
      <c r="C33" s="12">
        <v>2186</v>
      </c>
      <c r="D33" s="28" t="s">
        <v>281</v>
      </c>
      <c r="E33" s="13">
        <v>367165.16494531225</v>
      </c>
      <c r="F33" s="13">
        <v>861.89005855707103</v>
      </c>
      <c r="G33" s="13">
        <v>378018.0206992458</v>
      </c>
      <c r="H33" s="13">
        <v>895.77730023517961</v>
      </c>
      <c r="I33" s="13">
        <v>369135.34322000359</v>
      </c>
      <c r="J33" s="13">
        <v>874.72830146920285</v>
      </c>
      <c r="K33" s="22">
        <f t="shared" si="1"/>
        <v>-8882.6774792422075</v>
      </c>
      <c r="L33" s="22">
        <f t="shared" si="2"/>
        <v>-21.048998765976762</v>
      </c>
      <c r="M33" s="13">
        <f t="shared" si="3"/>
        <v>62</v>
      </c>
      <c r="N33" s="13">
        <f t="shared" si="4"/>
        <v>123</v>
      </c>
      <c r="O33" s="15"/>
    </row>
    <row r="34" spans="1:15" x14ac:dyDescent="0.35">
      <c r="A34" s="28" t="s">
        <v>9</v>
      </c>
      <c r="B34" s="11" t="s">
        <v>48</v>
      </c>
      <c r="C34" s="12">
        <v>2110</v>
      </c>
      <c r="D34" s="28" t="s">
        <v>49</v>
      </c>
      <c r="E34" s="13">
        <v>194254.05250137256</v>
      </c>
      <c r="F34" s="13">
        <v>468.08205422017483</v>
      </c>
      <c r="G34" s="13">
        <v>203054.32204606821</v>
      </c>
      <c r="H34" s="13">
        <v>490.46937692287008</v>
      </c>
      <c r="I34" s="13">
        <v>225962.76363569044</v>
      </c>
      <c r="J34" s="13">
        <v>545.803776897803</v>
      </c>
      <c r="K34" s="22">
        <f t="shared" si="1"/>
        <v>22908.441589622234</v>
      </c>
      <c r="L34" s="22">
        <f t="shared" si="2"/>
        <v>55.334399974932921</v>
      </c>
      <c r="M34" s="13">
        <f t="shared" si="3"/>
        <v>38</v>
      </c>
      <c r="N34" s="13">
        <f t="shared" si="4"/>
        <v>75</v>
      </c>
      <c r="O34" s="15"/>
    </row>
    <row r="35" spans="1:15" x14ac:dyDescent="0.35">
      <c r="A35" s="28" t="s">
        <v>9</v>
      </c>
      <c r="B35" s="11" t="s">
        <v>50</v>
      </c>
      <c r="C35" s="12">
        <v>2111</v>
      </c>
      <c r="D35" s="28" t="s">
        <v>51</v>
      </c>
      <c r="E35" s="13">
        <v>236207.34554929522</v>
      </c>
      <c r="F35" s="13">
        <v>557.09279610682836</v>
      </c>
      <c r="G35" s="13">
        <v>246728.08086458902</v>
      </c>
      <c r="H35" s="13">
        <v>580.53666085785653</v>
      </c>
      <c r="I35" s="13">
        <v>283586.64670701721</v>
      </c>
      <c r="J35" s="13">
        <v>667.26269813415809</v>
      </c>
      <c r="K35" s="22">
        <f t="shared" si="1"/>
        <v>36858.565842428186</v>
      </c>
      <c r="L35" s="22">
        <f t="shared" si="2"/>
        <v>86.726037276301554</v>
      </c>
      <c r="M35" s="13">
        <f t="shared" si="3"/>
        <v>47</v>
      </c>
      <c r="N35" s="13">
        <f t="shared" si="4"/>
        <v>95</v>
      </c>
      <c r="O35" s="15"/>
    </row>
    <row r="36" spans="1:15" x14ac:dyDescent="0.35">
      <c r="A36" s="28" t="s">
        <v>9</v>
      </c>
      <c r="B36" s="11" t="s">
        <v>52</v>
      </c>
      <c r="C36" s="12">
        <v>2024</v>
      </c>
      <c r="D36" s="28" t="s">
        <v>53</v>
      </c>
      <c r="E36" s="13">
        <v>555342.11394967826</v>
      </c>
      <c r="F36" s="13">
        <v>905.94145831921412</v>
      </c>
      <c r="G36" s="13">
        <v>572495.36005476047</v>
      </c>
      <c r="H36" s="13">
        <v>943.15545313799089</v>
      </c>
      <c r="I36" s="13">
        <v>561222.92543742864</v>
      </c>
      <c r="J36" s="13">
        <v>924.58472065474245</v>
      </c>
      <c r="K36" s="22">
        <f t="shared" si="1"/>
        <v>-11272.434617331834</v>
      </c>
      <c r="L36" s="22">
        <f t="shared" si="2"/>
        <v>-18.570732483248435</v>
      </c>
      <c r="M36" s="13">
        <f t="shared" si="3"/>
        <v>94</v>
      </c>
      <c r="N36" s="13">
        <f t="shared" si="4"/>
        <v>187</v>
      </c>
      <c r="O36" s="15"/>
    </row>
    <row r="37" spans="1:15" x14ac:dyDescent="0.35">
      <c r="A37" s="28" t="s">
        <v>9</v>
      </c>
      <c r="B37" s="11" t="s">
        <v>54</v>
      </c>
      <c r="C37" s="12">
        <v>2112</v>
      </c>
      <c r="D37" s="28" t="s">
        <v>282</v>
      </c>
      <c r="E37" s="13">
        <v>164534.42377376187</v>
      </c>
      <c r="F37" s="13">
        <v>517.40384834516306</v>
      </c>
      <c r="G37" s="13">
        <v>171145.38294131696</v>
      </c>
      <c r="H37" s="13">
        <v>539.89079792213556</v>
      </c>
      <c r="I37" s="13">
        <v>187546.30109272964</v>
      </c>
      <c r="J37" s="13">
        <v>591.62871007170236</v>
      </c>
      <c r="K37" s="22">
        <f t="shared" si="1"/>
        <v>16400.918151412683</v>
      </c>
      <c r="L37" s="22">
        <f t="shared" si="2"/>
        <v>51.737912149566796</v>
      </c>
      <c r="M37" s="13">
        <f t="shared" si="3"/>
        <v>31</v>
      </c>
      <c r="N37" s="13">
        <f t="shared" si="4"/>
        <v>63</v>
      </c>
      <c r="O37" s="15"/>
    </row>
    <row r="38" spans="1:15" x14ac:dyDescent="0.35">
      <c r="A38" s="28" t="s">
        <v>9</v>
      </c>
      <c r="B38" s="11"/>
      <c r="C38" s="12">
        <v>2167</v>
      </c>
      <c r="D38" s="28" t="s">
        <v>283</v>
      </c>
      <c r="E38" s="13">
        <v>125830.3480258382</v>
      </c>
      <c r="F38" s="13">
        <v>665.76903717374717</v>
      </c>
      <c r="G38" s="13">
        <v>128694.20295096678</v>
      </c>
      <c r="H38" s="13">
        <v>695.64434027549612</v>
      </c>
      <c r="I38" s="13">
        <v>124140.55737985877</v>
      </c>
      <c r="J38" s="13">
        <v>671.03003989112847</v>
      </c>
      <c r="K38" s="22">
        <f t="shared" si="1"/>
        <v>-4553.6455711080052</v>
      </c>
      <c r="L38" s="22">
        <f t="shared" si="2"/>
        <v>-24.614300384367652</v>
      </c>
      <c r="M38" s="13">
        <f t="shared" si="3"/>
        <v>21</v>
      </c>
      <c r="N38" s="13">
        <f t="shared" si="4"/>
        <v>41</v>
      </c>
      <c r="O38" s="15"/>
    </row>
    <row r="39" spans="1:15" x14ac:dyDescent="0.35">
      <c r="A39" s="28" t="s">
        <v>9</v>
      </c>
      <c r="B39" s="11"/>
      <c r="C39" s="12">
        <v>2025</v>
      </c>
      <c r="D39" s="28" t="s">
        <v>55</v>
      </c>
      <c r="E39" s="13">
        <v>326284.39363224106</v>
      </c>
      <c r="F39" s="13">
        <v>849.6989417506278</v>
      </c>
      <c r="G39" s="13">
        <v>324539.72045484255</v>
      </c>
      <c r="H39" s="13">
        <v>886.72054769082661</v>
      </c>
      <c r="I39" s="13">
        <v>318803.67028692359</v>
      </c>
      <c r="J39" s="13">
        <v>871.04827947246883</v>
      </c>
      <c r="K39" s="22">
        <f t="shared" si="1"/>
        <v>-5736.050167918962</v>
      </c>
      <c r="L39" s="22">
        <f t="shared" si="2"/>
        <v>-15.672268218357772</v>
      </c>
      <c r="M39" s="13">
        <f t="shared" si="3"/>
        <v>53</v>
      </c>
      <c r="N39" s="13">
        <f t="shared" si="4"/>
        <v>106</v>
      </c>
      <c r="O39" s="15"/>
    </row>
    <row r="40" spans="1:15" x14ac:dyDescent="0.35">
      <c r="A40" s="28" t="s">
        <v>9</v>
      </c>
      <c r="B40" s="11"/>
      <c r="C40" s="12">
        <v>2018</v>
      </c>
      <c r="D40" s="28" t="s">
        <v>56</v>
      </c>
      <c r="E40" s="13">
        <v>277472.05575754005</v>
      </c>
      <c r="F40" s="13">
        <v>662.22447674830562</v>
      </c>
      <c r="G40" s="13">
        <v>289886.08263993292</v>
      </c>
      <c r="H40" s="13">
        <v>691.85222587096166</v>
      </c>
      <c r="I40" s="13">
        <v>281031.05864570942</v>
      </c>
      <c r="J40" s="13">
        <v>670.71851705419908</v>
      </c>
      <c r="K40" s="22">
        <f t="shared" si="1"/>
        <v>-8855.0239942235057</v>
      </c>
      <c r="L40" s="22">
        <f t="shared" si="2"/>
        <v>-21.133708816762578</v>
      </c>
      <c r="M40" s="13">
        <f t="shared" si="3"/>
        <v>47</v>
      </c>
      <c r="N40" s="13">
        <f t="shared" si="4"/>
        <v>94</v>
      </c>
      <c r="O40" s="15"/>
    </row>
    <row r="41" spans="1:15" x14ac:dyDescent="0.35">
      <c r="A41" s="28" t="s">
        <v>9</v>
      </c>
      <c r="B41" s="11"/>
      <c r="C41" s="12">
        <v>2008</v>
      </c>
      <c r="D41" s="28" t="s">
        <v>57</v>
      </c>
      <c r="E41" s="13">
        <v>239567.94247026119</v>
      </c>
      <c r="F41" s="13">
        <v>580.06765731298105</v>
      </c>
      <c r="G41" s="13">
        <v>250085.45225077949</v>
      </c>
      <c r="H41" s="13">
        <v>605.53378268953873</v>
      </c>
      <c r="I41" s="13">
        <v>240130.74477280502</v>
      </c>
      <c r="J41" s="13">
        <v>581.43037475255448</v>
      </c>
      <c r="K41" s="22">
        <f t="shared" si="1"/>
        <v>-9954.7074779744726</v>
      </c>
      <c r="L41" s="22">
        <f t="shared" si="2"/>
        <v>-24.10340793698424</v>
      </c>
      <c r="M41" s="13">
        <f t="shared" si="3"/>
        <v>40</v>
      </c>
      <c r="N41" s="13">
        <f t="shared" si="4"/>
        <v>80</v>
      </c>
      <c r="O41" s="15"/>
    </row>
    <row r="42" spans="1:15" x14ac:dyDescent="0.35">
      <c r="A42" s="28" t="s">
        <v>9</v>
      </c>
      <c r="B42" s="11"/>
      <c r="C42" s="12">
        <v>3028</v>
      </c>
      <c r="D42" s="28" t="s">
        <v>58</v>
      </c>
      <c r="E42" s="13">
        <v>111267.39496038057</v>
      </c>
      <c r="F42" s="13">
        <v>545.42840666853215</v>
      </c>
      <c r="G42" s="13">
        <v>116287.13960829107</v>
      </c>
      <c r="H42" s="13">
        <v>567.25433955263929</v>
      </c>
      <c r="I42" s="13">
        <v>109737.97549986729</v>
      </c>
      <c r="J42" s="13">
        <v>535.30719756032818</v>
      </c>
      <c r="K42" s="22">
        <f t="shared" si="1"/>
        <v>-6549.1641084237781</v>
      </c>
      <c r="L42" s="22">
        <f t="shared" si="2"/>
        <v>-31.947141992311117</v>
      </c>
      <c r="M42" s="13">
        <f t="shared" si="3"/>
        <v>18</v>
      </c>
      <c r="N42" s="13">
        <f t="shared" si="4"/>
        <v>37</v>
      </c>
      <c r="O42" s="15"/>
    </row>
    <row r="43" spans="1:15" x14ac:dyDescent="0.35">
      <c r="A43" s="28" t="s">
        <v>9</v>
      </c>
      <c r="B43" s="11" t="s">
        <v>59</v>
      </c>
      <c r="C43" s="12">
        <v>2147</v>
      </c>
      <c r="D43" s="28" t="s">
        <v>60</v>
      </c>
      <c r="E43" s="13">
        <v>120770.37499590014</v>
      </c>
      <c r="F43" s="13">
        <v>572.37144547819969</v>
      </c>
      <c r="G43" s="13">
        <v>122686.53938995069</v>
      </c>
      <c r="H43" s="13">
        <v>595.56572519393535</v>
      </c>
      <c r="I43" s="13">
        <v>116169.05781987388</v>
      </c>
      <c r="J43" s="13">
        <v>563.9274651450188</v>
      </c>
      <c r="K43" s="22">
        <f t="shared" si="1"/>
        <v>-6517.4815700768086</v>
      </c>
      <c r="L43" s="22">
        <f t="shared" si="2"/>
        <v>-31.63826004891655</v>
      </c>
      <c r="M43" s="13">
        <f t="shared" si="3"/>
        <v>19</v>
      </c>
      <c r="N43" s="13">
        <f t="shared" si="4"/>
        <v>39</v>
      </c>
      <c r="O43" s="15"/>
    </row>
    <row r="44" spans="1:15" x14ac:dyDescent="0.35">
      <c r="A44" s="28" t="s">
        <v>9</v>
      </c>
      <c r="B44" s="11" t="s">
        <v>61</v>
      </c>
      <c r="C44" s="12">
        <v>2120</v>
      </c>
      <c r="D44" s="28" t="s">
        <v>284</v>
      </c>
      <c r="E44" s="13">
        <v>287155.92073419085</v>
      </c>
      <c r="F44" s="13">
        <v>740.09257921183212</v>
      </c>
      <c r="G44" s="13">
        <v>293814.7012865367</v>
      </c>
      <c r="H44" s="13">
        <v>773.19658233299128</v>
      </c>
      <c r="I44" s="13">
        <v>286304.35574035911</v>
      </c>
      <c r="J44" s="13">
        <v>753.43251510620814</v>
      </c>
      <c r="K44" s="22">
        <f t="shared" si="1"/>
        <v>-7510.3455461775884</v>
      </c>
      <c r="L44" s="22">
        <f t="shared" si="2"/>
        <v>-19.764067226783141</v>
      </c>
      <c r="M44" s="13">
        <f t="shared" si="3"/>
        <v>48</v>
      </c>
      <c r="N44" s="13">
        <f t="shared" si="4"/>
        <v>95</v>
      </c>
      <c r="O44" s="15"/>
    </row>
    <row r="45" spans="1:15" x14ac:dyDescent="0.35">
      <c r="A45" s="28" t="s">
        <v>9</v>
      </c>
      <c r="B45" s="11" t="s">
        <v>62</v>
      </c>
      <c r="C45" s="12">
        <v>2113</v>
      </c>
      <c r="D45" s="28" t="s">
        <v>63</v>
      </c>
      <c r="E45" s="13">
        <v>238017.32763071539</v>
      </c>
      <c r="F45" s="13">
        <v>455.10005283119574</v>
      </c>
      <c r="G45" s="13">
        <v>245177.08102759463</v>
      </c>
      <c r="H45" s="13">
        <v>474.23033080772655</v>
      </c>
      <c r="I45" s="13">
        <v>343704.0381001645</v>
      </c>
      <c r="J45" s="13">
        <v>664.80471586105318</v>
      </c>
      <c r="K45" s="22">
        <f t="shared" si="1"/>
        <v>98526.957072569872</v>
      </c>
      <c r="L45" s="22">
        <f t="shared" si="2"/>
        <v>190.57438505332664</v>
      </c>
      <c r="M45" s="13">
        <f t="shared" si="3"/>
        <v>57</v>
      </c>
      <c r="N45" s="13">
        <f t="shared" si="4"/>
        <v>115</v>
      </c>
      <c r="O45" s="15"/>
    </row>
    <row r="46" spans="1:15" x14ac:dyDescent="0.35">
      <c r="A46" s="28" t="s">
        <v>9</v>
      </c>
      <c r="B46" s="11" t="s">
        <v>64</v>
      </c>
      <c r="C46" s="12">
        <v>2103</v>
      </c>
      <c r="D46" s="28" t="s">
        <v>65</v>
      </c>
      <c r="E46" s="13">
        <v>206336.9149237049</v>
      </c>
      <c r="F46" s="13">
        <v>968.71791043992914</v>
      </c>
      <c r="G46" s="13">
        <v>217365.60475431217</v>
      </c>
      <c r="H46" s="13">
        <v>1011.0028128107542</v>
      </c>
      <c r="I46" s="13">
        <v>214672.50096894731</v>
      </c>
      <c r="J46" s="13">
        <v>998.47674869277819</v>
      </c>
      <c r="K46" s="22">
        <f t="shared" si="1"/>
        <v>-2693.1037853648595</v>
      </c>
      <c r="L46" s="22">
        <f t="shared" si="2"/>
        <v>-12.526064117976034</v>
      </c>
      <c r="M46" s="13">
        <f t="shared" si="3"/>
        <v>36</v>
      </c>
      <c r="N46" s="13">
        <f t="shared" si="4"/>
        <v>72</v>
      </c>
      <c r="O46" s="15"/>
    </row>
    <row r="47" spans="1:15" x14ac:dyDescent="0.35">
      <c r="A47" s="28" t="s">
        <v>9</v>
      </c>
      <c r="B47" s="11" t="s">
        <v>66</v>
      </c>
      <c r="C47" s="12">
        <v>2084</v>
      </c>
      <c r="D47" s="28" t="s">
        <v>67</v>
      </c>
      <c r="E47" s="13">
        <v>365352.84537284792</v>
      </c>
      <c r="F47" s="13">
        <v>939.21039941606148</v>
      </c>
      <c r="G47" s="13">
        <v>361079.45594110596</v>
      </c>
      <c r="H47" s="13">
        <v>983.86772735996169</v>
      </c>
      <c r="I47" s="13">
        <v>357765.3743031316</v>
      </c>
      <c r="J47" s="13">
        <v>974.83753216112154</v>
      </c>
      <c r="K47" s="22">
        <f t="shared" si="1"/>
        <v>-3314.0816379743628</v>
      </c>
      <c r="L47" s="22">
        <f t="shared" si="2"/>
        <v>-9.030195198840147</v>
      </c>
      <c r="M47" s="13">
        <f t="shared" si="3"/>
        <v>60</v>
      </c>
      <c r="N47" s="13">
        <f t="shared" si="4"/>
        <v>119</v>
      </c>
      <c r="O47" s="15"/>
    </row>
    <row r="48" spans="1:15" x14ac:dyDescent="0.35">
      <c r="A48" s="28" t="s">
        <v>9</v>
      </c>
      <c r="B48" s="11"/>
      <c r="C48" s="12">
        <v>2183</v>
      </c>
      <c r="D48" s="28" t="s">
        <v>68</v>
      </c>
      <c r="E48" s="13">
        <v>346876.4360767178</v>
      </c>
      <c r="F48" s="13">
        <v>829.84793319788946</v>
      </c>
      <c r="G48" s="13">
        <v>354777.08178753941</v>
      </c>
      <c r="H48" s="13">
        <v>863.20457855849008</v>
      </c>
      <c r="I48" s="13">
        <v>346339.224673677</v>
      </c>
      <c r="J48" s="13">
        <v>842.67451258802191</v>
      </c>
      <c r="K48" s="22">
        <f t="shared" si="1"/>
        <v>-8437.8571138624102</v>
      </c>
      <c r="L48" s="22">
        <f t="shared" si="2"/>
        <v>-20.530065970468172</v>
      </c>
      <c r="M48" s="13">
        <f t="shared" si="3"/>
        <v>58</v>
      </c>
      <c r="N48" s="13">
        <f t="shared" si="4"/>
        <v>115</v>
      </c>
      <c r="O48" s="15"/>
    </row>
    <row r="49" spans="1:15" x14ac:dyDescent="0.35">
      <c r="A49" s="28" t="s">
        <v>9</v>
      </c>
      <c r="B49" s="11" t="s">
        <v>69</v>
      </c>
      <c r="C49" s="12">
        <v>2065</v>
      </c>
      <c r="D49" s="28" t="s">
        <v>285</v>
      </c>
      <c r="E49" s="13">
        <v>346612.79315253627</v>
      </c>
      <c r="F49" s="13">
        <v>1086.5604801019945</v>
      </c>
      <c r="G49" s="13">
        <v>350314.55756531551</v>
      </c>
      <c r="H49" s="13">
        <v>1133.704069790665</v>
      </c>
      <c r="I49" s="13">
        <v>346881.41878146876</v>
      </c>
      <c r="J49" s="13">
        <v>1122.5935882895428</v>
      </c>
      <c r="K49" s="22">
        <f t="shared" si="1"/>
        <v>-3433.138783846749</v>
      </c>
      <c r="L49" s="22">
        <f t="shared" si="2"/>
        <v>-11.110481501122194</v>
      </c>
      <c r="M49" s="13">
        <f t="shared" si="3"/>
        <v>58</v>
      </c>
      <c r="N49" s="13">
        <f t="shared" si="4"/>
        <v>116</v>
      </c>
      <c r="O49" s="15"/>
    </row>
    <row r="50" spans="1:15" x14ac:dyDescent="0.35">
      <c r="A50" s="28" t="s">
        <v>9</v>
      </c>
      <c r="B50" s="11"/>
      <c r="C50" s="12">
        <v>2007</v>
      </c>
      <c r="D50" s="28" t="s">
        <v>70</v>
      </c>
      <c r="E50" s="13">
        <v>298994.07692289696</v>
      </c>
      <c r="F50" s="13">
        <v>741.92078640917362</v>
      </c>
      <c r="G50" s="13">
        <v>303693.13100906304</v>
      </c>
      <c r="H50" s="13">
        <v>774.72737502311998</v>
      </c>
      <c r="I50" s="13">
        <v>296428.08625920559</v>
      </c>
      <c r="J50" s="13">
        <v>756.19409760001429</v>
      </c>
      <c r="K50" s="22">
        <f t="shared" si="1"/>
        <v>-7265.0447498574504</v>
      </c>
      <c r="L50" s="22">
        <f t="shared" si="2"/>
        <v>-18.533277423105687</v>
      </c>
      <c r="M50" s="13">
        <f t="shared" si="3"/>
        <v>49</v>
      </c>
      <c r="N50" s="13">
        <f t="shared" si="4"/>
        <v>99</v>
      </c>
      <c r="O50" s="15"/>
    </row>
    <row r="51" spans="1:15" x14ac:dyDescent="0.35">
      <c r="A51" s="28" t="s">
        <v>9</v>
      </c>
      <c r="B51" s="11" t="s">
        <v>71</v>
      </c>
      <c r="C51" s="12">
        <v>5201</v>
      </c>
      <c r="D51" s="28" t="s">
        <v>72</v>
      </c>
      <c r="E51" s="13">
        <v>94322.848581291153</v>
      </c>
      <c r="F51" s="13">
        <v>457.87790573442305</v>
      </c>
      <c r="G51" s="13">
        <v>99586.794558705966</v>
      </c>
      <c r="H51" s="13">
        <v>478.78266614762481</v>
      </c>
      <c r="I51" s="13">
        <v>95179.1711917184</v>
      </c>
      <c r="J51" s="13">
        <v>457.59216919095383</v>
      </c>
      <c r="K51" s="22">
        <f t="shared" si="1"/>
        <v>-4407.6233669875655</v>
      </c>
      <c r="L51" s="22">
        <f t="shared" si="2"/>
        <v>-21.190496956670984</v>
      </c>
      <c r="M51" s="13">
        <f t="shared" si="3"/>
        <v>16</v>
      </c>
      <c r="N51" s="13">
        <f t="shared" si="4"/>
        <v>32</v>
      </c>
      <c r="O51" s="15"/>
    </row>
    <row r="52" spans="1:15" x14ac:dyDescent="0.35">
      <c r="A52" s="28" t="s">
        <v>9</v>
      </c>
      <c r="B52" s="11" t="s">
        <v>73</v>
      </c>
      <c r="C52" s="12">
        <v>2027</v>
      </c>
      <c r="D52" s="28" t="s">
        <v>74</v>
      </c>
      <c r="E52" s="13">
        <v>316917.56745568675</v>
      </c>
      <c r="F52" s="13">
        <v>833.99359856759668</v>
      </c>
      <c r="G52" s="13">
        <v>319239.29685094254</v>
      </c>
      <c r="H52" s="13">
        <v>867.49808926886556</v>
      </c>
      <c r="I52" s="13">
        <v>310123.13123679941</v>
      </c>
      <c r="J52" s="13">
        <v>842.7259000999984</v>
      </c>
      <c r="K52" s="22">
        <f t="shared" si="1"/>
        <v>-9116.1656141431304</v>
      </c>
      <c r="L52" s="22">
        <f t="shared" si="2"/>
        <v>-24.772189168867158</v>
      </c>
      <c r="M52" s="13">
        <f t="shared" si="3"/>
        <v>52</v>
      </c>
      <c r="N52" s="13">
        <f t="shared" si="4"/>
        <v>103</v>
      </c>
      <c r="O52" s="15"/>
    </row>
    <row r="53" spans="1:15" x14ac:dyDescent="0.35">
      <c r="A53" s="28" t="s">
        <v>9</v>
      </c>
      <c r="B53" s="11" t="s">
        <v>75</v>
      </c>
      <c r="C53" s="12">
        <v>2182</v>
      </c>
      <c r="D53" s="28" t="s">
        <v>76</v>
      </c>
      <c r="E53" s="13">
        <v>349579.39665100822</v>
      </c>
      <c r="F53" s="13">
        <v>842.35999193014027</v>
      </c>
      <c r="G53" s="13">
        <v>359057.22606650635</v>
      </c>
      <c r="H53" s="13">
        <v>877.89052827996659</v>
      </c>
      <c r="I53" s="13">
        <v>351224.28909515042</v>
      </c>
      <c r="J53" s="13">
        <v>858.73909314217713</v>
      </c>
      <c r="K53" s="22">
        <f t="shared" si="1"/>
        <v>-7832.9369713559281</v>
      </c>
      <c r="L53" s="22">
        <f t="shared" si="2"/>
        <v>-19.151435137789463</v>
      </c>
      <c r="M53" s="13">
        <f t="shared" si="3"/>
        <v>59</v>
      </c>
      <c r="N53" s="13">
        <f t="shared" si="4"/>
        <v>117</v>
      </c>
      <c r="O53" s="15"/>
    </row>
    <row r="54" spans="1:15" x14ac:dyDescent="0.35">
      <c r="A54" s="28" t="s">
        <v>9</v>
      </c>
      <c r="B54" s="11" t="s">
        <v>77</v>
      </c>
      <c r="C54" s="12">
        <v>2157</v>
      </c>
      <c r="D54" s="28" t="s">
        <v>78</v>
      </c>
      <c r="E54" s="13">
        <v>123027.58614516386</v>
      </c>
      <c r="F54" s="13">
        <v>723.69168320684628</v>
      </c>
      <c r="G54" s="13">
        <v>118418.13598894465</v>
      </c>
      <c r="H54" s="13">
        <v>759.09061531374778</v>
      </c>
      <c r="I54" s="13">
        <v>115613.27318384347</v>
      </c>
      <c r="J54" s="13">
        <v>741.11072553745817</v>
      </c>
      <c r="K54" s="22">
        <f t="shared" si="1"/>
        <v>-2804.8628051011765</v>
      </c>
      <c r="L54" s="22">
        <f t="shared" si="2"/>
        <v>-17.97988977628961</v>
      </c>
      <c r="M54" s="13">
        <f t="shared" si="3"/>
        <v>19</v>
      </c>
      <c r="N54" s="13">
        <f t="shared" si="4"/>
        <v>39</v>
      </c>
      <c r="O54" s="15"/>
    </row>
    <row r="55" spans="1:15" x14ac:dyDescent="0.35">
      <c r="A55" s="28" t="s">
        <v>9</v>
      </c>
      <c r="B55" s="11"/>
      <c r="C55" s="12">
        <v>2034</v>
      </c>
      <c r="D55" s="28" t="s">
        <v>286</v>
      </c>
      <c r="E55" s="13">
        <v>449762.21910455939</v>
      </c>
      <c r="F55" s="13">
        <v>832.89299834177666</v>
      </c>
      <c r="G55" s="13">
        <v>445066.99330221384</v>
      </c>
      <c r="H55" s="13">
        <v>869.27147129338641</v>
      </c>
      <c r="I55" s="13">
        <v>436622.03649759421</v>
      </c>
      <c r="J55" s="13">
        <v>852.77741503436368</v>
      </c>
      <c r="K55" s="22">
        <f t="shared" si="1"/>
        <v>-8444.9568046196364</v>
      </c>
      <c r="L55" s="22">
        <f t="shared" si="2"/>
        <v>-16.494056259022727</v>
      </c>
      <c r="M55" s="13">
        <f t="shared" si="3"/>
        <v>73</v>
      </c>
      <c r="N55" s="13">
        <f t="shared" si="4"/>
        <v>146</v>
      </c>
      <c r="O55" s="15"/>
    </row>
    <row r="56" spans="1:15" x14ac:dyDescent="0.35">
      <c r="A56" s="28" t="s">
        <v>9</v>
      </c>
      <c r="B56" s="11" t="s">
        <v>79</v>
      </c>
      <c r="C56" s="12">
        <v>2033</v>
      </c>
      <c r="D56" s="28" t="s">
        <v>80</v>
      </c>
      <c r="E56" s="13">
        <v>145858.5118079051</v>
      </c>
      <c r="F56" s="13">
        <v>736.65915054497532</v>
      </c>
      <c r="G56" s="13">
        <v>154794.62360494994</v>
      </c>
      <c r="H56" s="13">
        <v>770.12250549726343</v>
      </c>
      <c r="I56" s="13">
        <v>150949.28107794453</v>
      </c>
      <c r="J56" s="13">
        <v>750.99144814897772</v>
      </c>
      <c r="K56" s="22">
        <f t="shared" si="1"/>
        <v>-3845.342527005414</v>
      </c>
      <c r="L56" s="22">
        <f t="shared" si="2"/>
        <v>-19.131057348285708</v>
      </c>
      <c r="M56" s="13">
        <f t="shared" si="3"/>
        <v>25</v>
      </c>
      <c r="N56" s="13">
        <f t="shared" si="4"/>
        <v>50</v>
      </c>
      <c r="O56" s="15"/>
    </row>
    <row r="57" spans="1:15" x14ac:dyDescent="0.35">
      <c r="A57" s="28" t="s">
        <v>9</v>
      </c>
      <c r="B57" s="11" t="s">
        <v>81</v>
      </c>
      <c r="C57" s="12">
        <v>2093</v>
      </c>
      <c r="D57" s="28" t="s">
        <v>82</v>
      </c>
      <c r="E57" s="13">
        <v>296304.03894943278</v>
      </c>
      <c r="F57" s="13">
        <v>750.13680746691841</v>
      </c>
      <c r="G57" s="13">
        <v>307615.07701578661</v>
      </c>
      <c r="H57" s="13">
        <v>782.7355649256657</v>
      </c>
      <c r="I57" s="13">
        <v>298916.87798344123</v>
      </c>
      <c r="J57" s="13">
        <v>760.6027429604103</v>
      </c>
      <c r="K57" s="22">
        <f t="shared" si="1"/>
        <v>-8698.1990323453792</v>
      </c>
      <c r="L57" s="22">
        <f t="shared" si="2"/>
        <v>-22.132821965255403</v>
      </c>
      <c r="M57" s="13">
        <f t="shared" si="3"/>
        <v>50</v>
      </c>
      <c r="N57" s="13">
        <f t="shared" si="4"/>
        <v>100</v>
      </c>
      <c r="O57" s="15"/>
    </row>
    <row r="58" spans="1:15" x14ac:dyDescent="0.35">
      <c r="A58" s="28" t="s">
        <v>9</v>
      </c>
      <c r="B58" s="11"/>
      <c r="C58" s="12">
        <v>2114</v>
      </c>
      <c r="D58" s="28" t="s">
        <v>83</v>
      </c>
      <c r="E58" s="13">
        <v>101346.36333911956</v>
      </c>
      <c r="F58" s="13">
        <v>478.04888367509227</v>
      </c>
      <c r="G58" s="13">
        <v>103286.89700454075</v>
      </c>
      <c r="H58" s="13">
        <v>498.97051693014856</v>
      </c>
      <c r="I58" s="13">
        <v>101621.11585479377</v>
      </c>
      <c r="J58" s="13">
        <v>490.92326499900372</v>
      </c>
      <c r="K58" s="22">
        <f t="shared" si="1"/>
        <v>-1665.7811497469811</v>
      </c>
      <c r="L58" s="22">
        <f t="shared" si="2"/>
        <v>-8.0472519311448423</v>
      </c>
      <c r="M58" s="13">
        <f t="shared" si="3"/>
        <v>17</v>
      </c>
      <c r="N58" s="13">
        <f t="shared" si="4"/>
        <v>34</v>
      </c>
      <c r="O58" s="15"/>
    </row>
    <row r="59" spans="1:15" x14ac:dyDescent="0.35">
      <c r="A59" s="28" t="s">
        <v>9</v>
      </c>
      <c r="B59" s="11"/>
      <c r="C59" s="12">
        <v>2121</v>
      </c>
      <c r="D59" s="28" t="s">
        <v>84</v>
      </c>
      <c r="E59" s="13">
        <v>170892.87207918652</v>
      </c>
      <c r="F59" s="13">
        <v>587.26072879445542</v>
      </c>
      <c r="G59" s="13">
        <v>176788.67693141304</v>
      </c>
      <c r="H59" s="13">
        <v>611.72552571423194</v>
      </c>
      <c r="I59" s="13">
        <v>171720.39508089967</v>
      </c>
      <c r="J59" s="13">
        <v>594.18821827300928</v>
      </c>
      <c r="K59" s="22">
        <f t="shared" si="1"/>
        <v>-5068.2818505133619</v>
      </c>
      <c r="L59" s="22">
        <f t="shared" si="2"/>
        <v>-17.537307441222652</v>
      </c>
      <c r="M59" s="13">
        <f t="shared" si="3"/>
        <v>29</v>
      </c>
      <c r="N59" s="13">
        <f t="shared" si="4"/>
        <v>57</v>
      </c>
      <c r="O59" s="15"/>
    </row>
    <row r="60" spans="1:15" x14ac:dyDescent="0.35">
      <c r="A60" s="28" t="s">
        <v>9</v>
      </c>
      <c r="B60" s="11" t="s">
        <v>85</v>
      </c>
      <c r="C60" s="12">
        <v>3308</v>
      </c>
      <c r="D60" s="28" t="s">
        <v>86</v>
      </c>
      <c r="E60" s="13">
        <v>240093.75048746928</v>
      </c>
      <c r="F60" s="13">
        <v>578.53915780113084</v>
      </c>
      <c r="G60" s="13">
        <v>250565.27873554247</v>
      </c>
      <c r="H60" s="13">
        <v>605.23014187329102</v>
      </c>
      <c r="I60" s="13">
        <v>240054.650840969</v>
      </c>
      <c r="J60" s="13">
        <v>579.84215178978025</v>
      </c>
      <c r="K60" s="22">
        <f t="shared" si="1"/>
        <v>-10510.627894573467</v>
      </c>
      <c r="L60" s="22">
        <f t="shared" si="2"/>
        <v>-25.387990083510772</v>
      </c>
      <c r="M60" s="13">
        <f t="shared" si="3"/>
        <v>40</v>
      </c>
      <c r="N60" s="13">
        <f t="shared" si="4"/>
        <v>80</v>
      </c>
      <c r="O60" s="15"/>
    </row>
    <row r="61" spans="1:15" x14ac:dyDescent="0.35">
      <c r="A61" s="28" t="s">
        <v>9</v>
      </c>
      <c r="B61" s="11" t="s">
        <v>87</v>
      </c>
      <c r="C61" s="12">
        <v>2026</v>
      </c>
      <c r="D61" s="28" t="s">
        <v>88</v>
      </c>
      <c r="E61" s="13">
        <v>255459.11185512456</v>
      </c>
      <c r="F61" s="13">
        <v>744.77875176421151</v>
      </c>
      <c r="G61" s="13">
        <v>265258.83510574058</v>
      </c>
      <c r="H61" s="13">
        <v>782.47443983994276</v>
      </c>
      <c r="I61" s="13">
        <v>260260.83669107192</v>
      </c>
      <c r="J61" s="13">
        <v>767.73108168457793</v>
      </c>
      <c r="K61" s="22">
        <f t="shared" si="1"/>
        <v>-4997.998414668662</v>
      </c>
      <c r="L61" s="22">
        <f t="shared" si="2"/>
        <v>-14.743358155364831</v>
      </c>
      <c r="M61" s="13">
        <f t="shared" si="3"/>
        <v>43</v>
      </c>
      <c r="N61" s="13">
        <f t="shared" si="4"/>
        <v>87</v>
      </c>
      <c r="O61" s="15"/>
    </row>
    <row r="62" spans="1:15" x14ac:dyDescent="0.35">
      <c r="A62" s="28" t="s">
        <v>9</v>
      </c>
      <c r="B62" s="11" t="s">
        <v>89</v>
      </c>
      <c r="C62" s="12">
        <v>5203</v>
      </c>
      <c r="D62" s="28" t="s">
        <v>90</v>
      </c>
      <c r="E62" s="13">
        <v>136031.0261324828</v>
      </c>
      <c r="F62" s="13">
        <v>653.99531794462882</v>
      </c>
      <c r="G62" s="13">
        <v>142028.51820374577</v>
      </c>
      <c r="H62" s="13">
        <v>682.82941444108542</v>
      </c>
      <c r="I62" s="13">
        <v>137301.41493675712</v>
      </c>
      <c r="J62" s="13">
        <v>660.1029564267169</v>
      </c>
      <c r="K62" s="22">
        <f t="shared" si="1"/>
        <v>-4727.1032669886481</v>
      </c>
      <c r="L62" s="22">
        <f t="shared" si="2"/>
        <v>-22.726458014368518</v>
      </c>
      <c r="M62" s="13">
        <f t="shared" si="3"/>
        <v>23</v>
      </c>
      <c r="N62" s="13">
        <f t="shared" si="4"/>
        <v>46</v>
      </c>
      <c r="O62" s="15"/>
    </row>
    <row r="63" spans="1:15" x14ac:dyDescent="0.35">
      <c r="A63" s="28" t="s">
        <v>9</v>
      </c>
      <c r="B63" s="11"/>
      <c r="C63" s="12">
        <v>5204</v>
      </c>
      <c r="D63" s="28" t="s">
        <v>91</v>
      </c>
      <c r="E63" s="13">
        <v>342317.69713837712</v>
      </c>
      <c r="F63" s="13">
        <v>809.26169536259363</v>
      </c>
      <c r="G63" s="13">
        <v>354604.18020143016</v>
      </c>
      <c r="H63" s="13">
        <v>842.29021425517851</v>
      </c>
      <c r="I63" s="13">
        <v>345251.82851574646</v>
      </c>
      <c r="J63" s="13">
        <v>820.07560217516971</v>
      </c>
      <c r="K63" s="22">
        <f t="shared" si="1"/>
        <v>-9352.3516856837086</v>
      </c>
      <c r="L63" s="22">
        <f t="shared" si="2"/>
        <v>-22.214612080008806</v>
      </c>
      <c r="M63" s="13">
        <f t="shared" si="3"/>
        <v>58</v>
      </c>
      <c r="N63" s="13">
        <f t="shared" si="4"/>
        <v>115</v>
      </c>
      <c r="O63" s="15"/>
    </row>
    <row r="64" spans="1:15" x14ac:dyDescent="0.35">
      <c r="A64" s="28" t="s">
        <v>9</v>
      </c>
      <c r="B64" s="11"/>
      <c r="C64" s="12">
        <v>2196</v>
      </c>
      <c r="D64" s="28" t="s">
        <v>92</v>
      </c>
      <c r="E64" s="13">
        <v>208450.81758273297</v>
      </c>
      <c r="F64" s="13">
        <v>969.53868643131614</v>
      </c>
      <c r="G64" s="13">
        <v>215350.03760042868</v>
      </c>
      <c r="H64" s="13">
        <v>1015.8020641529655</v>
      </c>
      <c r="I64" s="13">
        <v>213691.87732376152</v>
      </c>
      <c r="J64" s="13">
        <v>1007.9805534139695</v>
      </c>
      <c r="K64" s="22">
        <f t="shared" si="1"/>
        <v>-1658.1602766671567</v>
      </c>
      <c r="L64" s="22">
        <f t="shared" si="2"/>
        <v>-7.8215107389960394</v>
      </c>
      <c r="M64" s="13">
        <f t="shared" si="3"/>
        <v>36</v>
      </c>
      <c r="N64" s="13">
        <f t="shared" si="4"/>
        <v>71</v>
      </c>
      <c r="O64" s="15"/>
    </row>
    <row r="65" spans="1:15" x14ac:dyDescent="0.35">
      <c r="A65" s="28" t="s">
        <v>9</v>
      </c>
      <c r="B65" s="11" t="s">
        <v>93</v>
      </c>
      <c r="C65" s="12">
        <v>2123</v>
      </c>
      <c r="D65" s="28" t="s">
        <v>287</v>
      </c>
      <c r="E65" s="13">
        <v>253444.91147420445</v>
      </c>
      <c r="F65" s="13">
        <v>749.83701619587112</v>
      </c>
      <c r="G65" s="13">
        <v>240957.76778641317</v>
      </c>
      <c r="H65" s="13">
        <v>784.87872243131324</v>
      </c>
      <c r="I65" s="13">
        <v>235701.62121772493</v>
      </c>
      <c r="J65" s="13">
        <v>767.75772383623757</v>
      </c>
      <c r="K65" s="22">
        <f t="shared" si="1"/>
        <v>-5256.1465686882439</v>
      </c>
      <c r="L65" s="22">
        <f t="shared" si="2"/>
        <v>-17.120998595075662</v>
      </c>
      <c r="M65" s="13">
        <f t="shared" si="3"/>
        <v>39</v>
      </c>
      <c r="N65" s="13">
        <f t="shared" si="4"/>
        <v>79</v>
      </c>
      <c r="O65" s="15"/>
    </row>
    <row r="66" spans="1:15" x14ac:dyDescent="0.35">
      <c r="A66" s="28" t="s">
        <v>9</v>
      </c>
      <c r="B66" s="11" t="s">
        <v>94</v>
      </c>
      <c r="C66" s="12">
        <v>3379</v>
      </c>
      <c r="D66" s="28" t="s">
        <v>95</v>
      </c>
      <c r="E66" s="13">
        <v>337455.96864768234</v>
      </c>
      <c r="F66" s="13">
        <v>807.31092977914432</v>
      </c>
      <c r="G66" s="13">
        <v>346743.49475479015</v>
      </c>
      <c r="H66" s="13">
        <v>841.61042416211205</v>
      </c>
      <c r="I66" s="13">
        <v>338475.7701562533</v>
      </c>
      <c r="J66" s="13">
        <v>821.54313144721675</v>
      </c>
      <c r="K66" s="22">
        <f t="shared" si="1"/>
        <v>-8267.72459853685</v>
      </c>
      <c r="L66" s="22">
        <f t="shared" si="2"/>
        <v>-20.067292714895302</v>
      </c>
      <c r="M66" s="13">
        <f t="shared" si="3"/>
        <v>56</v>
      </c>
      <c r="N66" s="13">
        <f t="shared" si="4"/>
        <v>113</v>
      </c>
      <c r="O66" s="15"/>
    </row>
    <row r="67" spans="1:15" x14ac:dyDescent="0.35">
      <c r="A67" s="28" t="s">
        <v>9</v>
      </c>
      <c r="B67" s="11"/>
      <c r="C67" s="12">
        <v>2029</v>
      </c>
      <c r="D67" s="28" t="s">
        <v>288</v>
      </c>
      <c r="E67" s="13">
        <v>597240.38515952439</v>
      </c>
      <c r="F67" s="13">
        <v>954.05812325802617</v>
      </c>
      <c r="G67" s="13">
        <v>613506.60721667984</v>
      </c>
      <c r="H67" s="13">
        <v>992.72913789106769</v>
      </c>
      <c r="I67" s="13">
        <v>602153.4268900957</v>
      </c>
      <c r="J67" s="13">
        <v>974.35829593866617</v>
      </c>
      <c r="K67" s="22">
        <f t="shared" si="1"/>
        <v>-11353.180326584144</v>
      </c>
      <c r="L67" s="22">
        <f t="shared" si="2"/>
        <v>-18.37084195240152</v>
      </c>
      <c r="M67" s="13">
        <f t="shared" si="3"/>
        <v>100</v>
      </c>
      <c r="N67" s="13">
        <f t="shared" si="4"/>
        <v>201</v>
      </c>
      <c r="O67" s="15"/>
    </row>
    <row r="68" spans="1:15" x14ac:dyDescent="0.35">
      <c r="A68" s="28" t="s">
        <v>9</v>
      </c>
      <c r="B68" s="11"/>
      <c r="C68" s="12">
        <v>2180</v>
      </c>
      <c r="D68" s="28" t="s">
        <v>289</v>
      </c>
      <c r="E68" s="13">
        <v>369893.53013934632</v>
      </c>
      <c r="F68" s="13">
        <v>846.43828407173066</v>
      </c>
      <c r="G68" s="13">
        <v>382103.06310879043</v>
      </c>
      <c r="H68" s="13">
        <v>886.55003041482701</v>
      </c>
      <c r="I68" s="13">
        <v>376928.6190094708</v>
      </c>
      <c r="J68" s="13">
        <v>874.54435965074435</v>
      </c>
      <c r="K68" s="22">
        <f t="shared" si="1"/>
        <v>-5174.4440993196331</v>
      </c>
      <c r="L68" s="22">
        <f t="shared" si="2"/>
        <v>-12.005670764082652</v>
      </c>
      <c r="M68" s="13">
        <f t="shared" si="3"/>
        <v>63</v>
      </c>
      <c r="N68" s="13">
        <f t="shared" si="4"/>
        <v>126</v>
      </c>
      <c r="O68" s="15"/>
    </row>
    <row r="69" spans="1:15" x14ac:dyDescent="0.35">
      <c r="A69" s="28" t="s">
        <v>9</v>
      </c>
      <c r="B69" s="11" t="s">
        <v>96</v>
      </c>
      <c r="C69" s="12">
        <v>2168</v>
      </c>
      <c r="D69" s="28" t="s">
        <v>97</v>
      </c>
      <c r="E69" s="13">
        <v>167224.83571517118</v>
      </c>
      <c r="F69" s="13">
        <v>555.56423825638262</v>
      </c>
      <c r="G69" s="13">
        <v>166213.32996064742</v>
      </c>
      <c r="H69" s="13">
        <v>581.16548937289303</v>
      </c>
      <c r="I69" s="13">
        <v>158797.14461893437</v>
      </c>
      <c r="J69" s="13">
        <v>555.23477139487545</v>
      </c>
      <c r="K69" s="22">
        <f t="shared" si="1"/>
        <v>-7416.1853417130478</v>
      </c>
      <c r="L69" s="22">
        <f t="shared" si="2"/>
        <v>-25.930717978017583</v>
      </c>
      <c r="M69" s="13">
        <f t="shared" si="3"/>
        <v>26</v>
      </c>
      <c r="N69" s="13">
        <f t="shared" si="4"/>
        <v>53</v>
      </c>
      <c r="O69" s="15"/>
    </row>
    <row r="70" spans="1:15" x14ac:dyDescent="0.35">
      <c r="A70" s="28" t="s">
        <v>9</v>
      </c>
      <c r="B70" s="11" t="s">
        <v>98</v>
      </c>
      <c r="C70" s="12">
        <v>3304</v>
      </c>
      <c r="D70" s="28" t="s">
        <v>99</v>
      </c>
      <c r="E70" s="13">
        <v>179357.68378424778</v>
      </c>
      <c r="F70" s="13">
        <v>422.01807949234774</v>
      </c>
      <c r="G70" s="13">
        <v>186487.24562461587</v>
      </c>
      <c r="H70" s="13">
        <v>441.91290432373427</v>
      </c>
      <c r="I70" s="13">
        <v>247339.79333226554</v>
      </c>
      <c r="J70" s="13">
        <v>586.11325434186153</v>
      </c>
      <c r="K70" s="22">
        <f t="shared" si="1"/>
        <v>60852.547707649675</v>
      </c>
      <c r="L70" s="22">
        <f t="shared" si="2"/>
        <v>144.20035001812727</v>
      </c>
      <c r="M70" s="13">
        <f t="shared" si="3"/>
        <v>41</v>
      </c>
      <c r="N70" s="13">
        <f t="shared" si="4"/>
        <v>82</v>
      </c>
      <c r="O70" s="15"/>
    </row>
    <row r="71" spans="1:15" x14ac:dyDescent="0.35">
      <c r="A71" s="28" t="s">
        <v>9</v>
      </c>
      <c r="B71" s="11" t="s">
        <v>100</v>
      </c>
      <c r="C71" s="12">
        <v>2124</v>
      </c>
      <c r="D71" s="28" t="s">
        <v>101</v>
      </c>
      <c r="E71" s="13">
        <v>308999.66793580609</v>
      </c>
      <c r="F71" s="13">
        <v>798.4487543560881</v>
      </c>
      <c r="G71" s="13">
        <v>309958.33735730295</v>
      </c>
      <c r="H71" s="13">
        <v>837.72523610081885</v>
      </c>
      <c r="I71" s="13">
        <v>305057.88045112946</v>
      </c>
      <c r="J71" s="13">
        <v>824.48075797602553</v>
      </c>
      <c r="K71" s="22">
        <f t="shared" ref="K71:K134" si="5">I71-G71</f>
        <v>-4900.4569061734946</v>
      </c>
      <c r="L71" s="22">
        <f t="shared" ref="L71:L134" si="6">J71-H71</f>
        <v>-13.244478124793318</v>
      </c>
      <c r="M71" s="13">
        <f t="shared" ref="M71:M134" si="7">ROUND(I71/6000,0)</f>
        <v>51</v>
      </c>
      <c r="N71" s="13">
        <f t="shared" ref="N71:N134" si="8">ROUND(I71/3000,0)</f>
        <v>102</v>
      </c>
      <c r="O71" s="15"/>
    </row>
    <row r="72" spans="1:15" x14ac:dyDescent="0.35">
      <c r="A72" s="28" t="s">
        <v>9</v>
      </c>
      <c r="B72" s="11"/>
      <c r="C72" s="12">
        <v>2195</v>
      </c>
      <c r="D72" s="28" t="s">
        <v>102</v>
      </c>
      <c r="E72" s="13">
        <v>363019.08110811724</v>
      </c>
      <c r="F72" s="13">
        <v>583.63196319632993</v>
      </c>
      <c r="G72" s="13">
        <v>374351.06869893172</v>
      </c>
      <c r="H72" s="13">
        <v>610.68689836693591</v>
      </c>
      <c r="I72" s="13">
        <v>361544.157306145</v>
      </c>
      <c r="J72" s="13">
        <v>589.79471012421698</v>
      </c>
      <c r="K72" s="22">
        <f t="shared" si="5"/>
        <v>-12806.911392786715</v>
      </c>
      <c r="L72" s="22">
        <f t="shared" si="6"/>
        <v>-20.89218824271893</v>
      </c>
      <c r="M72" s="13">
        <f t="shared" si="7"/>
        <v>60</v>
      </c>
      <c r="N72" s="13">
        <f t="shared" si="8"/>
        <v>121</v>
      </c>
      <c r="O72" s="15"/>
    </row>
    <row r="73" spans="1:15" x14ac:dyDescent="0.35">
      <c r="A73" s="28" t="s">
        <v>9</v>
      </c>
      <c r="B73" s="11" t="s">
        <v>103</v>
      </c>
      <c r="C73" s="12">
        <v>5207</v>
      </c>
      <c r="D73" s="28" t="s">
        <v>104</v>
      </c>
      <c r="E73" s="13">
        <v>51752.516966442607</v>
      </c>
      <c r="F73" s="13">
        <v>483.6683828639496</v>
      </c>
      <c r="G73" s="13">
        <v>53990.56903045236</v>
      </c>
      <c r="H73" s="13">
        <v>504.58475729394729</v>
      </c>
      <c r="I73" s="13">
        <v>50779.671537582311</v>
      </c>
      <c r="J73" s="13">
        <v>474.57636951011506</v>
      </c>
      <c r="K73" s="22">
        <f t="shared" si="5"/>
        <v>-3210.8974928700482</v>
      </c>
      <c r="L73" s="22">
        <f t="shared" si="6"/>
        <v>-30.008387783832234</v>
      </c>
      <c r="M73" s="13">
        <f t="shared" si="7"/>
        <v>8</v>
      </c>
      <c r="N73" s="13">
        <f t="shared" si="8"/>
        <v>17</v>
      </c>
      <c r="O73" s="15"/>
    </row>
    <row r="74" spans="1:15" x14ac:dyDescent="0.35">
      <c r="A74" s="28" t="s">
        <v>9</v>
      </c>
      <c r="B74" s="11" t="s">
        <v>105</v>
      </c>
      <c r="C74" s="12">
        <v>3363</v>
      </c>
      <c r="D74" s="28" t="s">
        <v>106</v>
      </c>
      <c r="E74" s="13">
        <v>310178.51952058013</v>
      </c>
      <c r="F74" s="13">
        <v>912.28976329582395</v>
      </c>
      <c r="G74" s="13">
        <v>308220.47636918444</v>
      </c>
      <c r="H74" s="13">
        <v>948.37069652056755</v>
      </c>
      <c r="I74" s="13">
        <v>301761.14959771931</v>
      </c>
      <c r="J74" s="13">
        <v>928.49584491605947</v>
      </c>
      <c r="K74" s="22">
        <f t="shared" si="5"/>
        <v>-6459.3267714651302</v>
      </c>
      <c r="L74" s="22">
        <f t="shared" si="6"/>
        <v>-19.874851604508081</v>
      </c>
      <c r="M74" s="13">
        <f t="shared" si="7"/>
        <v>50</v>
      </c>
      <c r="N74" s="13">
        <f t="shared" si="8"/>
        <v>101</v>
      </c>
      <c r="O74" s="15"/>
    </row>
    <row r="75" spans="1:15" x14ac:dyDescent="0.35">
      <c r="A75" s="28" t="s">
        <v>9</v>
      </c>
      <c r="B75" s="11" t="s">
        <v>107</v>
      </c>
      <c r="C75" s="12">
        <v>5200</v>
      </c>
      <c r="D75" s="28" t="s">
        <v>108</v>
      </c>
      <c r="E75" s="13">
        <v>510874.27084857819</v>
      </c>
      <c r="F75" s="13">
        <v>820.02290665903399</v>
      </c>
      <c r="G75" s="13">
        <v>529241.15752906294</v>
      </c>
      <c r="H75" s="13">
        <v>853.61477020816608</v>
      </c>
      <c r="I75" s="13">
        <v>517202.20339709276</v>
      </c>
      <c r="J75" s="13">
        <v>834.19710225337542</v>
      </c>
      <c r="K75" s="22">
        <f t="shared" si="5"/>
        <v>-12038.954131970182</v>
      </c>
      <c r="L75" s="22">
        <f t="shared" si="6"/>
        <v>-19.417667954790659</v>
      </c>
      <c r="M75" s="13">
        <f t="shared" si="7"/>
        <v>86</v>
      </c>
      <c r="N75" s="13">
        <f t="shared" si="8"/>
        <v>172</v>
      </c>
      <c r="O75" s="15"/>
    </row>
    <row r="76" spans="1:15" x14ac:dyDescent="0.35">
      <c r="A76" s="28" t="s">
        <v>9</v>
      </c>
      <c r="B76" s="11" t="s">
        <v>109</v>
      </c>
      <c r="C76" s="12">
        <v>2198</v>
      </c>
      <c r="D76" s="28" t="s">
        <v>110</v>
      </c>
      <c r="E76" s="13">
        <v>396531.51352730626</v>
      </c>
      <c r="F76" s="13">
        <v>1065.9449288368448</v>
      </c>
      <c r="G76" s="13">
        <v>402501.48807642615</v>
      </c>
      <c r="H76" s="13">
        <v>1114.9625708488259</v>
      </c>
      <c r="I76" s="13">
        <v>400389.03427400673</v>
      </c>
      <c r="J76" s="13">
        <v>1109.1108982659466</v>
      </c>
      <c r="K76" s="22">
        <f t="shared" si="5"/>
        <v>-2112.4538024194189</v>
      </c>
      <c r="L76" s="22">
        <f t="shared" si="6"/>
        <v>-5.851672582879246</v>
      </c>
      <c r="M76" s="13">
        <f t="shared" si="7"/>
        <v>67</v>
      </c>
      <c r="N76" s="13">
        <f t="shared" si="8"/>
        <v>133</v>
      </c>
      <c r="O76" s="15"/>
    </row>
    <row r="77" spans="1:15" x14ac:dyDescent="0.35">
      <c r="A77" s="28" t="s">
        <v>9</v>
      </c>
      <c r="B77" s="11"/>
      <c r="C77" s="12">
        <v>2041</v>
      </c>
      <c r="D77" s="28" t="s">
        <v>111</v>
      </c>
      <c r="E77" s="13">
        <v>438631.33921531157</v>
      </c>
      <c r="F77" s="13">
        <v>694.03692913815121</v>
      </c>
      <c r="G77" s="13">
        <v>444644.75646095781</v>
      </c>
      <c r="H77" s="13">
        <v>725.35849341102414</v>
      </c>
      <c r="I77" s="13">
        <v>432482.34083191765</v>
      </c>
      <c r="J77" s="13">
        <v>705.51768488077926</v>
      </c>
      <c r="K77" s="22">
        <f t="shared" si="5"/>
        <v>-12162.415629040159</v>
      </c>
      <c r="L77" s="22">
        <f t="shared" si="6"/>
        <v>-19.840808530244885</v>
      </c>
      <c r="M77" s="13">
        <f t="shared" si="7"/>
        <v>72</v>
      </c>
      <c r="N77" s="13">
        <f t="shared" si="8"/>
        <v>144</v>
      </c>
      <c r="O77" s="15"/>
    </row>
    <row r="78" spans="1:15" x14ac:dyDescent="0.35">
      <c r="A78" s="28" t="s">
        <v>9</v>
      </c>
      <c r="B78" s="11"/>
      <c r="C78" s="12">
        <v>2126</v>
      </c>
      <c r="D78" s="28" t="s">
        <v>112</v>
      </c>
      <c r="E78" s="13">
        <v>71509.031924668321</v>
      </c>
      <c r="F78" s="13">
        <v>729.68399923130937</v>
      </c>
      <c r="G78" s="13">
        <v>71769.49195211161</v>
      </c>
      <c r="H78" s="13">
        <v>763.50523353310223</v>
      </c>
      <c r="I78" s="13">
        <v>70410.832133765143</v>
      </c>
      <c r="J78" s="13">
        <v>749.05140567835258</v>
      </c>
      <c r="K78" s="22">
        <f t="shared" si="5"/>
        <v>-1358.6598183464666</v>
      </c>
      <c r="L78" s="22">
        <f t="shared" si="6"/>
        <v>-14.453827854749647</v>
      </c>
      <c r="M78" s="13">
        <f t="shared" si="7"/>
        <v>12</v>
      </c>
      <c r="N78" s="13">
        <f t="shared" si="8"/>
        <v>23</v>
      </c>
      <c r="O78" s="15"/>
    </row>
    <row r="79" spans="1:15" x14ac:dyDescent="0.35">
      <c r="A79" s="28" t="s">
        <v>9</v>
      </c>
      <c r="B79" s="11"/>
      <c r="C79" s="12">
        <v>2127</v>
      </c>
      <c r="D79" s="28" t="s">
        <v>113</v>
      </c>
      <c r="E79" s="13">
        <v>98584.679451244068</v>
      </c>
      <c r="F79" s="13">
        <v>485.63881503075896</v>
      </c>
      <c r="G79" s="13">
        <v>105595.86825738157</v>
      </c>
      <c r="H79" s="13">
        <v>507.6724435451037</v>
      </c>
      <c r="I79" s="13">
        <v>99475.661012909171</v>
      </c>
      <c r="J79" s="13">
        <v>478.24837025437103</v>
      </c>
      <c r="K79" s="22">
        <f t="shared" si="5"/>
        <v>-6120.2072444724035</v>
      </c>
      <c r="L79" s="22">
        <f t="shared" si="6"/>
        <v>-29.424073290732679</v>
      </c>
      <c r="M79" s="13">
        <f t="shared" si="7"/>
        <v>17</v>
      </c>
      <c r="N79" s="13">
        <f t="shared" si="8"/>
        <v>33</v>
      </c>
      <c r="O79" s="15"/>
    </row>
    <row r="80" spans="1:15" x14ac:dyDescent="0.35">
      <c r="A80" s="28" t="s">
        <v>9</v>
      </c>
      <c r="B80" s="11" t="s">
        <v>114</v>
      </c>
      <c r="C80" s="12">
        <v>2090</v>
      </c>
      <c r="D80" s="28" t="s">
        <v>115</v>
      </c>
      <c r="E80" s="13">
        <v>325019.50645551266</v>
      </c>
      <c r="F80" s="13">
        <v>857.57125713855578</v>
      </c>
      <c r="G80" s="13">
        <v>327052.4925476939</v>
      </c>
      <c r="H80" s="13">
        <v>898.49585864751066</v>
      </c>
      <c r="I80" s="13">
        <v>322723.08993149403</v>
      </c>
      <c r="J80" s="13">
        <v>886.60189541619241</v>
      </c>
      <c r="K80" s="22">
        <f t="shared" si="5"/>
        <v>-4329.4026161998627</v>
      </c>
      <c r="L80" s="22">
        <f t="shared" si="6"/>
        <v>-11.893963231318253</v>
      </c>
      <c r="M80" s="13">
        <f t="shared" si="7"/>
        <v>54</v>
      </c>
      <c r="N80" s="13">
        <f t="shared" si="8"/>
        <v>108</v>
      </c>
      <c r="O80" s="15"/>
    </row>
    <row r="81" spans="1:15" x14ac:dyDescent="0.35">
      <c r="A81" s="28" t="s">
        <v>9</v>
      </c>
      <c r="B81" s="11" t="s">
        <v>116</v>
      </c>
      <c r="C81" s="12">
        <v>2043</v>
      </c>
      <c r="D81" s="28" t="s">
        <v>117</v>
      </c>
      <c r="E81" s="13">
        <v>489197.22150815988</v>
      </c>
      <c r="F81" s="13">
        <v>875.12919768901588</v>
      </c>
      <c r="G81" s="13">
        <v>492991.66378778109</v>
      </c>
      <c r="H81" s="13">
        <v>911.2600070014438</v>
      </c>
      <c r="I81" s="13">
        <v>483297.72668997903</v>
      </c>
      <c r="J81" s="13">
        <v>893.34145414044178</v>
      </c>
      <c r="K81" s="22">
        <f t="shared" si="5"/>
        <v>-9693.9370978020597</v>
      </c>
      <c r="L81" s="22">
        <f t="shared" si="6"/>
        <v>-17.918552861002013</v>
      </c>
      <c r="M81" s="13">
        <f t="shared" si="7"/>
        <v>81</v>
      </c>
      <c r="N81" s="13">
        <f t="shared" si="8"/>
        <v>161</v>
      </c>
      <c r="O81" s="15"/>
    </row>
    <row r="82" spans="1:15" x14ac:dyDescent="0.35">
      <c r="A82" s="28" t="s">
        <v>9</v>
      </c>
      <c r="B82" s="11"/>
      <c r="C82" s="12">
        <v>2044</v>
      </c>
      <c r="D82" s="28" t="s">
        <v>118</v>
      </c>
      <c r="E82" s="13">
        <v>311663.7352278725</v>
      </c>
      <c r="F82" s="13">
        <v>765.758563213446</v>
      </c>
      <c r="G82" s="13">
        <v>320007.42615840549</v>
      </c>
      <c r="H82" s="13">
        <v>800.01856539601374</v>
      </c>
      <c r="I82" s="13">
        <v>312614.82593081967</v>
      </c>
      <c r="J82" s="13">
        <v>781.53706482704922</v>
      </c>
      <c r="K82" s="22">
        <f t="shared" si="5"/>
        <v>-7392.6002275858191</v>
      </c>
      <c r="L82" s="22">
        <f t="shared" si="6"/>
        <v>-18.48150056896452</v>
      </c>
      <c r="M82" s="13">
        <f t="shared" si="7"/>
        <v>52</v>
      </c>
      <c r="N82" s="13">
        <f t="shared" si="8"/>
        <v>104</v>
      </c>
      <c r="O82" s="15"/>
    </row>
    <row r="83" spans="1:15" x14ac:dyDescent="0.35">
      <c r="A83" s="28" t="s">
        <v>9</v>
      </c>
      <c r="B83" s="11" t="s">
        <v>119</v>
      </c>
      <c r="C83" s="12">
        <v>2002</v>
      </c>
      <c r="D83" s="28" t="s">
        <v>300</v>
      </c>
      <c r="E83" s="13">
        <v>239304.32630872293</v>
      </c>
      <c r="F83" s="13">
        <v>816.73831504683596</v>
      </c>
      <c r="G83" s="13">
        <v>223114.80014512621</v>
      </c>
      <c r="H83" s="13">
        <v>851.58320666078703</v>
      </c>
      <c r="I83" s="13">
        <v>217904.66974723581</v>
      </c>
      <c r="J83" s="13">
        <v>831.6972127757092</v>
      </c>
      <c r="K83" s="22">
        <f t="shared" si="5"/>
        <v>-5210.1303978904034</v>
      </c>
      <c r="L83" s="22">
        <f t="shared" si="6"/>
        <v>-19.885993885077824</v>
      </c>
      <c r="M83" s="13">
        <f t="shared" si="7"/>
        <v>36</v>
      </c>
      <c r="N83" s="13">
        <f t="shared" si="8"/>
        <v>73</v>
      </c>
      <c r="O83" s="15"/>
    </row>
    <row r="84" spans="1:15" x14ac:dyDescent="0.35">
      <c r="A84" s="28" t="s">
        <v>9</v>
      </c>
      <c r="B84" s="11" t="s">
        <v>120</v>
      </c>
      <c r="C84" s="12">
        <v>2128</v>
      </c>
      <c r="D84" s="28" t="s">
        <v>121</v>
      </c>
      <c r="E84" s="13">
        <v>277134.99398138141</v>
      </c>
      <c r="F84" s="13">
        <v>735.10608483125043</v>
      </c>
      <c r="G84" s="13">
        <v>274023.66691571858</v>
      </c>
      <c r="H84" s="13">
        <v>767.57329668268505</v>
      </c>
      <c r="I84" s="13">
        <v>266415.23652011494</v>
      </c>
      <c r="J84" s="13">
        <v>746.261166723011</v>
      </c>
      <c r="K84" s="22">
        <f t="shared" si="5"/>
        <v>-7608.4303956036456</v>
      </c>
      <c r="L84" s="22">
        <f t="shared" si="6"/>
        <v>-21.312129959674053</v>
      </c>
      <c r="M84" s="13">
        <f t="shared" si="7"/>
        <v>44</v>
      </c>
      <c r="N84" s="13">
        <f t="shared" si="8"/>
        <v>89</v>
      </c>
      <c r="O84" s="15"/>
    </row>
    <row r="85" spans="1:15" x14ac:dyDescent="0.35">
      <c r="A85" s="28" t="s">
        <v>9</v>
      </c>
      <c r="B85" s="11" t="s">
        <v>122</v>
      </c>
      <c r="C85" s="12">
        <v>2145</v>
      </c>
      <c r="D85" s="28" t="s">
        <v>123</v>
      </c>
      <c r="E85" s="13">
        <v>276760.12417422526</v>
      </c>
      <c r="F85" s="13">
        <v>630.43308467932866</v>
      </c>
      <c r="G85" s="13">
        <v>288982.20244405302</v>
      </c>
      <c r="H85" s="13">
        <v>656.77773282739327</v>
      </c>
      <c r="I85" s="13">
        <v>287581.81272272341</v>
      </c>
      <c r="J85" s="13">
        <v>653.59502891528052</v>
      </c>
      <c r="K85" s="22">
        <f t="shared" si="5"/>
        <v>-1400.389721329615</v>
      </c>
      <c r="L85" s="22">
        <f t="shared" si="6"/>
        <v>-3.1827039121127427</v>
      </c>
      <c r="M85" s="13">
        <f t="shared" si="7"/>
        <v>48</v>
      </c>
      <c r="N85" s="13">
        <f t="shared" si="8"/>
        <v>96</v>
      </c>
      <c r="O85" s="15"/>
    </row>
    <row r="86" spans="1:15" x14ac:dyDescent="0.35">
      <c r="A86" s="28" t="s">
        <v>9</v>
      </c>
      <c r="B86" s="11" t="s">
        <v>124</v>
      </c>
      <c r="C86" s="12">
        <v>3023</v>
      </c>
      <c r="D86" s="28" t="s">
        <v>125</v>
      </c>
      <c r="E86" s="13">
        <v>215158.81891631911</v>
      </c>
      <c r="F86" s="13">
        <v>519.7072920684036</v>
      </c>
      <c r="G86" s="13">
        <v>225853.29282138214</v>
      </c>
      <c r="H86" s="13">
        <v>544.22480197923403</v>
      </c>
      <c r="I86" s="13">
        <v>239244.19087436056</v>
      </c>
      <c r="J86" s="13">
        <v>576.49202620327844</v>
      </c>
      <c r="K86" s="22">
        <f t="shared" si="5"/>
        <v>13390.898052978417</v>
      </c>
      <c r="L86" s="22">
        <f t="shared" si="6"/>
        <v>32.267224224044412</v>
      </c>
      <c r="M86" s="13">
        <f t="shared" si="7"/>
        <v>40</v>
      </c>
      <c r="N86" s="13">
        <f t="shared" si="8"/>
        <v>80</v>
      </c>
      <c r="O86" s="15"/>
    </row>
    <row r="87" spans="1:15" x14ac:dyDescent="0.35">
      <c r="A87" s="28" t="s">
        <v>9</v>
      </c>
      <c r="B87" s="11" t="s">
        <v>126</v>
      </c>
      <c r="C87" s="12">
        <v>2199</v>
      </c>
      <c r="D87" s="28" t="s">
        <v>127</v>
      </c>
      <c r="E87" s="13">
        <v>362378.16685982433</v>
      </c>
      <c r="F87" s="13">
        <v>966.34177829286489</v>
      </c>
      <c r="G87" s="13">
        <v>364546.66898488882</v>
      </c>
      <c r="H87" s="13">
        <v>1007.0349971958254</v>
      </c>
      <c r="I87" s="13">
        <v>359530.54274315876</v>
      </c>
      <c r="J87" s="13">
        <v>993.1782948706043</v>
      </c>
      <c r="K87" s="22">
        <f t="shared" si="5"/>
        <v>-5016.1262417300604</v>
      </c>
      <c r="L87" s="22">
        <f t="shared" si="6"/>
        <v>-13.856702325221136</v>
      </c>
      <c r="M87" s="13">
        <f t="shared" si="7"/>
        <v>60</v>
      </c>
      <c r="N87" s="13">
        <f t="shared" si="8"/>
        <v>120</v>
      </c>
      <c r="O87" s="15"/>
    </row>
    <row r="88" spans="1:15" x14ac:dyDescent="0.35">
      <c r="A88" s="28" t="s">
        <v>9</v>
      </c>
      <c r="B88" s="11"/>
      <c r="C88" s="12">
        <v>2179</v>
      </c>
      <c r="D88" s="28" t="s">
        <v>128</v>
      </c>
      <c r="E88" s="13">
        <v>468930.57615659176</v>
      </c>
      <c r="F88" s="13">
        <v>785.47835202109172</v>
      </c>
      <c r="G88" s="13">
        <v>473684.60494476592</v>
      </c>
      <c r="H88" s="13">
        <v>818.10812598405164</v>
      </c>
      <c r="I88" s="13">
        <v>461123.94136686809</v>
      </c>
      <c r="J88" s="13">
        <v>796.41440650581706</v>
      </c>
      <c r="K88" s="22">
        <f t="shared" si="5"/>
        <v>-12560.663577897823</v>
      </c>
      <c r="L88" s="22">
        <f t="shared" si="6"/>
        <v>-21.693719478234584</v>
      </c>
      <c r="M88" s="13">
        <f t="shared" si="7"/>
        <v>77</v>
      </c>
      <c r="N88" s="13">
        <f t="shared" si="8"/>
        <v>154</v>
      </c>
      <c r="O88" s="15"/>
    </row>
    <row r="89" spans="1:15" x14ac:dyDescent="0.35">
      <c r="A89" s="28" t="s">
        <v>9</v>
      </c>
      <c r="B89" s="11" t="s">
        <v>129</v>
      </c>
      <c r="C89" s="12">
        <v>2048</v>
      </c>
      <c r="D89" s="28" t="s">
        <v>130</v>
      </c>
      <c r="E89" s="13">
        <v>293484.62073212524</v>
      </c>
      <c r="F89" s="13">
        <v>708.90005007759726</v>
      </c>
      <c r="G89" s="13">
        <v>299192.26371401979</v>
      </c>
      <c r="H89" s="13">
        <v>740.5749101832173</v>
      </c>
      <c r="I89" s="13">
        <v>291512.26532219345</v>
      </c>
      <c r="J89" s="13">
        <v>721.56501317374614</v>
      </c>
      <c r="K89" s="22">
        <f t="shared" si="5"/>
        <v>-7679.9983918263461</v>
      </c>
      <c r="L89" s="22">
        <f t="shared" si="6"/>
        <v>-19.00989700947116</v>
      </c>
      <c r="M89" s="13">
        <f t="shared" si="7"/>
        <v>49</v>
      </c>
      <c r="N89" s="13">
        <f t="shared" si="8"/>
        <v>97</v>
      </c>
      <c r="O89" s="15"/>
    </row>
    <row r="90" spans="1:15" x14ac:dyDescent="0.35">
      <c r="A90" s="28" t="s">
        <v>9</v>
      </c>
      <c r="B90" s="11" t="s">
        <v>131</v>
      </c>
      <c r="C90" s="12">
        <v>2192</v>
      </c>
      <c r="D90" s="28" t="s">
        <v>132</v>
      </c>
      <c r="E90" s="13">
        <v>172491.93419225625</v>
      </c>
      <c r="F90" s="13">
        <v>425.90601035124996</v>
      </c>
      <c r="G90" s="13">
        <v>173983.54372055834</v>
      </c>
      <c r="H90" s="13">
        <v>443.83557071571005</v>
      </c>
      <c r="I90" s="13">
        <v>248817.78933298239</v>
      </c>
      <c r="J90" s="13">
        <v>634.73925850250612</v>
      </c>
      <c r="K90" s="22">
        <f t="shared" si="5"/>
        <v>74834.245612424042</v>
      </c>
      <c r="L90" s="22">
        <f t="shared" si="6"/>
        <v>190.90368778679607</v>
      </c>
      <c r="M90" s="13">
        <f t="shared" si="7"/>
        <v>41</v>
      </c>
      <c r="N90" s="13">
        <f t="shared" si="8"/>
        <v>83</v>
      </c>
      <c r="O90" s="15"/>
    </row>
    <row r="91" spans="1:15" x14ac:dyDescent="0.35">
      <c r="A91" s="28" t="s">
        <v>9</v>
      </c>
      <c r="B91" s="11"/>
      <c r="C91" s="12">
        <v>2014</v>
      </c>
      <c r="D91" s="28" t="s">
        <v>133</v>
      </c>
      <c r="E91" s="13">
        <v>283017.88567494921</v>
      </c>
      <c r="F91" s="13">
        <v>930.97988708864875</v>
      </c>
      <c r="G91" s="13">
        <v>297649.27539167163</v>
      </c>
      <c r="H91" s="13">
        <v>975.89926357925128</v>
      </c>
      <c r="I91" s="13">
        <v>295082.58303424524</v>
      </c>
      <c r="J91" s="13">
        <v>967.48387880080406</v>
      </c>
      <c r="K91" s="22">
        <f t="shared" si="5"/>
        <v>-2566.6923574263928</v>
      </c>
      <c r="L91" s="22">
        <f t="shared" si="6"/>
        <v>-8.4153847784472191</v>
      </c>
      <c r="M91" s="13">
        <f t="shared" si="7"/>
        <v>49</v>
      </c>
      <c r="N91" s="13">
        <f t="shared" si="8"/>
        <v>98</v>
      </c>
      <c r="O91" s="15"/>
    </row>
    <row r="92" spans="1:15" x14ac:dyDescent="0.35">
      <c r="A92" s="28" t="s">
        <v>9</v>
      </c>
      <c r="B92" s="11" t="s">
        <v>134</v>
      </c>
      <c r="C92" s="12">
        <v>2185</v>
      </c>
      <c r="D92" s="28" t="s">
        <v>135</v>
      </c>
      <c r="E92" s="13">
        <v>270587.508886247</v>
      </c>
      <c r="F92" s="13">
        <v>822.45443430470209</v>
      </c>
      <c r="G92" s="13">
        <v>273538.20715089049</v>
      </c>
      <c r="H92" s="13">
        <v>857.48654279276013</v>
      </c>
      <c r="I92" s="13">
        <v>267565.5882408676</v>
      </c>
      <c r="J92" s="13">
        <v>838.76359950115238</v>
      </c>
      <c r="K92" s="22">
        <f t="shared" si="5"/>
        <v>-5972.6189100228949</v>
      </c>
      <c r="L92" s="22">
        <f t="shared" si="6"/>
        <v>-18.722943291607749</v>
      </c>
      <c r="M92" s="13">
        <f t="shared" si="7"/>
        <v>45</v>
      </c>
      <c r="N92" s="13">
        <f t="shared" si="8"/>
        <v>89</v>
      </c>
      <c r="O92" s="15"/>
    </row>
    <row r="93" spans="1:15" x14ac:dyDescent="0.35">
      <c r="A93" s="28" t="s">
        <v>9</v>
      </c>
      <c r="B93" s="11" t="s">
        <v>136</v>
      </c>
      <c r="C93" s="12">
        <v>5206</v>
      </c>
      <c r="D93" s="28" t="s">
        <v>137</v>
      </c>
      <c r="E93" s="13">
        <v>105381.43919500054</v>
      </c>
      <c r="F93" s="13">
        <v>509.08907823671757</v>
      </c>
      <c r="G93" s="13">
        <v>109436.88291244932</v>
      </c>
      <c r="H93" s="13">
        <v>531.24700442936569</v>
      </c>
      <c r="I93" s="13">
        <v>103096.82290111629</v>
      </c>
      <c r="J93" s="13">
        <v>500.47001408308881</v>
      </c>
      <c r="K93" s="22">
        <f t="shared" si="5"/>
        <v>-6340.0600113330293</v>
      </c>
      <c r="L93" s="22">
        <f t="shared" si="6"/>
        <v>-30.776990346276875</v>
      </c>
      <c r="M93" s="13">
        <f t="shared" si="7"/>
        <v>17</v>
      </c>
      <c r="N93" s="13">
        <f t="shared" si="8"/>
        <v>34</v>
      </c>
      <c r="O93" s="15"/>
    </row>
    <row r="94" spans="1:15" x14ac:dyDescent="0.35">
      <c r="A94" s="28" t="s">
        <v>9</v>
      </c>
      <c r="B94" s="11" t="s">
        <v>138</v>
      </c>
      <c r="C94" s="12">
        <v>2170</v>
      </c>
      <c r="D94" s="28" t="s">
        <v>290</v>
      </c>
      <c r="E94" s="13">
        <v>213116.7773433335</v>
      </c>
      <c r="F94" s="13">
        <v>685.26294965702084</v>
      </c>
      <c r="G94" s="13">
        <v>204248.09117973922</v>
      </c>
      <c r="H94" s="13">
        <v>714.1541649641232</v>
      </c>
      <c r="I94" s="13">
        <v>197084.43201295583</v>
      </c>
      <c r="J94" s="13">
        <v>689.10640563970571</v>
      </c>
      <c r="K94" s="22">
        <f t="shared" si="5"/>
        <v>-7163.6591667833854</v>
      </c>
      <c r="L94" s="22">
        <f t="shared" si="6"/>
        <v>-25.047759324417484</v>
      </c>
      <c r="M94" s="13">
        <f t="shared" si="7"/>
        <v>33</v>
      </c>
      <c r="N94" s="13">
        <f t="shared" si="8"/>
        <v>66</v>
      </c>
      <c r="O94" s="15"/>
    </row>
    <row r="95" spans="1:15" x14ac:dyDescent="0.35">
      <c r="A95" s="28" t="s">
        <v>9</v>
      </c>
      <c r="B95" s="11" t="s">
        <v>139</v>
      </c>
      <c r="C95" s="12">
        <v>2054</v>
      </c>
      <c r="D95" s="28" t="s">
        <v>140</v>
      </c>
      <c r="E95" s="13">
        <v>299396.17557922698</v>
      </c>
      <c r="F95" s="13">
        <v>717.97644023795442</v>
      </c>
      <c r="G95" s="13">
        <v>304086.65565863071</v>
      </c>
      <c r="H95" s="13">
        <v>750.83124853982895</v>
      </c>
      <c r="I95" s="13">
        <v>296535.22016533068</v>
      </c>
      <c r="J95" s="13">
        <v>732.18572880328566</v>
      </c>
      <c r="K95" s="22">
        <f t="shared" si="5"/>
        <v>-7551.4354933000286</v>
      </c>
      <c r="L95" s="22">
        <f t="shared" si="6"/>
        <v>-18.645519736543292</v>
      </c>
      <c r="M95" s="13">
        <f t="shared" si="7"/>
        <v>49</v>
      </c>
      <c r="N95" s="13">
        <f t="shared" si="8"/>
        <v>99</v>
      </c>
      <c r="O95" s="15"/>
    </row>
    <row r="96" spans="1:15" x14ac:dyDescent="0.35">
      <c r="A96" s="28" t="s">
        <v>9</v>
      </c>
      <c r="B96" s="11" t="s">
        <v>141</v>
      </c>
      <c r="C96" s="12">
        <v>2197</v>
      </c>
      <c r="D96" s="28" t="s">
        <v>142</v>
      </c>
      <c r="E96" s="13">
        <v>300495.06755471975</v>
      </c>
      <c r="F96" s="13">
        <v>756.91452784564171</v>
      </c>
      <c r="G96" s="13">
        <v>307820.41855301778</v>
      </c>
      <c r="H96" s="13">
        <v>791.31212995634394</v>
      </c>
      <c r="I96" s="13">
        <v>300512.53967572353</v>
      </c>
      <c r="J96" s="13">
        <v>772.52580893502193</v>
      </c>
      <c r="K96" s="22">
        <f t="shared" si="5"/>
        <v>-7307.8788772942498</v>
      </c>
      <c r="L96" s="22">
        <f t="shared" si="6"/>
        <v>-18.78632102132201</v>
      </c>
      <c r="M96" s="13">
        <f t="shared" si="7"/>
        <v>50</v>
      </c>
      <c r="N96" s="13">
        <f t="shared" si="8"/>
        <v>100</v>
      </c>
      <c r="O96" s="15"/>
    </row>
    <row r="97" spans="1:15" x14ac:dyDescent="0.35">
      <c r="A97" s="28" t="s">
        <v>9</v>
      </c>
      <c r="B97" s="11"/>
      <c r="C97" s="12">
        <v>5205</v>
      </c>
      <c r="D97" s="28" t="s">
        <v>143</v>
      </c>
      <c r="E97" s="13">
        <v>199595.04261185366</v>
      </c>
      <c r="F97" s="13">
        <v>483.28097484710327</v>
      </c>
      <c r="G97" s="13">
        <v>201278.94352956532</v>
      </c>
      <c r="H97" s="13">
        <v>504.45850508662988</v>
      </c>
      <c r="I97" s="13">
        <v>246974.32605065397</v>
      </c>
      <c r="J97" s="13">
        <v>618.98327330990969</v>
      </c>
      <c r="K97" s="22">
        <f t="shared" si="5"/>
        <v>45695.382521088643</v>
      </c>
      <c r="L97" s="22">
        <f t="shared" si="6"/>
        <v>114.52476822327981</v>
      </c>
      <c r="M97" s="13">
        <f t="shared" si="7"/>
        <v>41</v>
      </c>
      <c r="N97" s="13">
        <f t="shared" si="8"/>
        <v>82</v>
      </c>
      <c r="O97" s="15"/>
    </row>
    <row r="98" spans="1:15" x14ac:dyDescent="0.35">
      <c r="A98" s="28" t="s">
        <v>9</v>
      </c>
      <c r="B98" s="11" t="s">
        <v>144</v>
      </c>
      <c r="C98" s="12">
        <v>2130</v>
      </c>
      <c r="D98" s="28" t="s">
        <v>145</v>
      </c>
      <c r="E98" s="13">
        <v>37611.071800428741</v>
      </c>
      <c r="F98" s="13">
        <v>659.84336491980253</v>
      </c>
      <c r="G98" s="13">
        <v>37153.578783052872</v>
      </c>
      <c r="H98" s="13">
        <v>688.02923672320128</v>
      </c>
      <c r="I98" s="13">
        <v>35719.539163996786</v>
      </c>
      <c r="J98" s="13">
        <v>661.47294748142201</v>
      </c>
      <c r="K98" s="22">
        <f t="shared" si="5"/>
        <v>-1434.0396190560859</v>
      </c>
      <c r="L98" s="22">
        <f t="shared" si="6"/>
        <v>-26.556289241779268</v>
      </c>
      <c r="M98" s="13">
        <f t="shared" si="7"/>
        <v>6</v>
      </c>
      <c r="N98" s="13">
        <f t="shared" si="8"/>
        <v>12</v>
      </c>
      <c r="O98" s="15"/>
    </row>
    <row r="99" spans="1:15" x14ac:dyDescent="0.35">
      <c r="A99" s="28" t="s">
        <v>9</v>
      </c>
      <c r="B99" s="11" t="s">
        <v>146</v>
      </c>
      <c r="C99" s="12">
        <v>3353</v>
      </c>
      <c r="D99" s="28" t="s">
        <v>147</v>
      </c>
      <c r="E99" s="13">
        <v>158490.43134170605</v>
      </c>
      <c r="F99" s="13">
        <v>825.47099657138563</v>
      </c>
      <c r="G99" s="13">
        <v>164516.95100951928</v>
      </c>
      <c r="H99" s="13">
        <v>861.3452932435564</v>
      </c>
      <c r="I99" s="13">
        <v>161664.45491180135</v>
      </c>
      <c r="J99" s="13">
        <v>846.41075870053066</v>
      </c>
      <c r="K99" s="22">
        <f t="shared" si="5"/>
        <v>-2852.4960977179289</v>
      </c>
      <c r="L99" s="22">
        <f t="shared" si="6"/>
        <v>-14.934534543025734</v>
      </c>
      <c r="M99" s="13">
        <f t="shared" si="7"/>
        <v>27</v>
      </c>
      <c r="N99" s="13">
        <f t="shared" si="8"/>
        <v>54</v>
      </c>
      <c r="O99" s="15"/>
    </row>
    <row r="100" spans="1:15" x14ac:dyDescent="0.35">
      <c r="A100" s="28" t="s">
        <v>9</v>
      </c>
      <c r="B100" s="11"/>
      <c r="C100" s="12">
        <v>3372</v>
      </c>
      <c r="D100" s="28" t="s">
        <v>148</v>
      </c>
      <c r="E100" s="13">
        <v>174657.10128501785</v>
      </c>
      <c r="F100" s="13">
        <v>831.70048230960879</v>
      </c>
      <c r="G100" s="13">
        <v>180547.38889977877</v>
      </c>
      <c r="H100" s="13">
        <v>863.86310478363055</v>
      </c>
      <c r="I100" s="13">
        <v>175987.03276834488</v>
      </c>
      <c r="J100" s="13">
        <v>842.04321898729609</v>
      </c>
      <c r="K100" s="22">
        <f t="shared" si="5"/>
        <v>-4560.3561314338876</v>
      </c>
      <c r="L100" s="22">
        <f t="shared" si="6"/>
        <v>-21.819885796334461</v>
      </c>
      <c r="M100" s="13">
        <f t="shared" si="7"/>
        <v>29</v>
      </c>
      <c r="N100" s="13">
        <f t="shared" si="8"/>
        <v>59</v>
      </c>
      <c r="O100" s="15"/>
    </row>
    <row r="101" spans="1:15" x14ac:dyDescent="0.35">
      <c r="A101" s="28" t="s">
        <v>9</v>
      </c>
      <c r="B101" s="11"/>
      <c r="C101" s="12">
        <v>3375</v>
      </c>
      <c r="D101" s="28" t="s">
        <v>149</v>
      </c>
      <c r="E101" s="13">
        <v>123118.01945151048</v>
      </c>
      <c r="F101" s="13">
        <v>606.49270665768711</v>
      </c>
      <c r="G101" s="13">
        <v>123565.62412535303</v>
      </c>
      <c r="H101" s="13">
        <v>630.43685778241343</v>
      </c>
      <c r="I101" s="13">
        <v>117365.22777888409</v>
      </c>
      <c r="J101" s="13">
        <v>598.80218254532701</v>
      </c>
      <c r="K101" s="22">
        <f t="shared" si="5"/>
        <v>-6200.3963464689441</v>
      </c>
      <c r="L101" s="22">
        <f t="shared" si="6"/>
        <v>-31.634675237086412</v>
      </c>
      <c r="M101" s="13">
        <f t="shared" si="7"/>
        <v>20</v>
      </c>
      <c r="N101" s="13">
        <f t="shared" si="8"/>
        <v>39</v>
      </c>
      <c r="O101" s="15"/>
    </row>
    <row r="102" spans="1:15" x14ac:dyDescent="0.35">
      <c r="A102" s="28" t="s">
        <v>9</v>
      </c>
      <c r="B102" s="11" t="s">
        <v>150</v>
      </c>
      <c r="C102" s="12">
        <v>2064</v>
      </c>
      <c r="D102" s="28" t="s">
        <v>291</v>
      </c>
      <c r="E102" s="13">
        <v>193138.12763558759</v>
      </c>
      <c r="F102" s="13">
        <v>906.75177293703098</v>
      </c>
      <c r="G102" s="13">
        <v>199676.41658324248</v>
      </c>
      <c r="H102" s="13">
        <v>950.84007896782134</v>
      </c>
      <c r="I102" s="13">
        <v>197548.08574626752</v>
      </c>
      <c r="J102" s="13">
        <v>940.70517022032152</v>
      </c>
      <c r="K102" s="22">
        <f t="shared" si="5"/>
        <v>-2128.3308369749575</v>
      </c>
      <c r="L102" s="22">
        <f t="shared" si="6"/>
        <v>-10.134908747499821</v>
      </c>
      <c r="M102" s="13">
        <f t="shared" si="7"/>
        <v>33</v>
      </c>
      <c r="N102" s="13">
        <f t="shared" si="8"/>
        <v>66</v>
      </c>
      <c r="O102" s="15"/>
    </row>
    <row r="103" spans="1:15" x14ac:dyDescent="0.35">
      <c r="A103" s="28" t="s">
        <v>9</v>
      </c>
      <c r="B103" s="11"/>
      <c r="C103" s="12">
        <v>2132</v>
      </c>
      <c r="D103" s="28" t="s">
        <v>151</v>
      </c>
      <c r="E103" s="13">
        <v>162952.92339006663</v>
      </c>
      <c r="F103" s="13">
        <v>900.29239442025766</v>
      </c>
      <c r="G103" s="13">
        <v>169334.58719166147</v>
      </c>
      <c r="H103" s="13">
        <v>940.74770662034155</v>
      </c>
      <c r="I103" s="13">
        <v>166757.78690451963</v>
      </c>
      <c r="J103" s="13">
        <v>926.43214946955345</v>
      </c>
      <c r="K103" s="22">
        <f t="shared" si="5"/>
        <v>-2576.800287141843</v>
      </c>
      <c r="L103" s="22">
        <f t="shared" si="6"/>
        <v>-14.315557150788095</v>
      </c>
      <c r="M103" s="13">
        <f t="shared" si="7"/>
        <v>28</v>
      </c>
      <c r="N103" s="13">
        <f t="shared" si="8"/>
        <v>56</v>
      </c>
      <c r="O103" s="15"/>
    </row>
    <row r="104" spans="1:15" x14ac:dyDescent="0.35">
      <c r="A104" s="28" t="s">
        <v>9</v>
      </c>
      <c r="B104" s="11" t="s">
        <v>152</v>
      </c>
      <c r="C104" s="12">
        <v>3377</v>
      </c>
      <c r="D104" s="28" t="s">
        <v>153</v>
      </c>
      <c r="E104" s="13">
        <v>445748.94949583756</v>
      </c>
      <c r="F104" s="13">
        <v>775.21556434058709</v>
      </c>
      <c r="G104" s="13">
        <v>451620.0611579364</v>
      </c>
      <c r="H104" s="13">
        <v>810.80800926020902</v>
      </c>
      <c r="I104" s="13">
        <v>441648.25594641198</v>
      </c>
      <c r="J104" s="13">
        <v>792.90530690558705</v>
      </c>
      <c r="K104" s="22">
        <f t="shared" si="5"/>
        <v>-9971.8052115244209</v>
      </c>
      <c r="L104" s="22">
        <f t="shared" si="6"/>
        <v>-17.902702354621965</v>
      </c>
      <c r="M104" s="13">
        <f t="shared" si="7"/>
        <v>74</v>
      </c>
      <c r="N104" s="13">
        <f t="shared" si="8"/>
        <v>147</v>
      </c>
      <c r="O104" s="15"/>
    </row>
    <row r="105" spans="1:15" x14ac:dyDescent="0.35">
      <c r="A105" s="28" t="s">
        <v>9</v>
      </c>
      <c r="B105" s="11" t="s">
        <v>154</v>
      </c>
      <c r="C105" s="12">
        <v>2101</v>
      </c>
      <c r="D105" s="28" t="s">
        <v>155</v>
      </c>
      <c r="E105" s="13">
        <v>233077.80579001532</v>
      </c>
      <c r="F105" s="13">
        <v>719.37594379634356</v>
      </c>
      <c r="G105" s="13">
        <v>262910.31428549316</v>
      </c>
      <c r="H105" s="13">
        <v>751.17232652998052</v>
      </c>
      <c r="I105" s="13">
        <v>255865.50956567976</v>
      </c>
      <c r="J105" s="13">
        <v>731.04431304479931</v>
      </c>
      <c r="K105" s="22">
        <f t="shared" si="5"/>
        <v>-7044.8047198134009</v>
      </c>
      <c r="L105" s="22">
        <f t="shared" si="6"/>
        <v>-20.128013485181214</v>
      </c>
      <c r="M105" s="13">
        <f t="shared" si="7"/>
        <v>43</v>
      </c>
      <c r="N105" s="13">
        <f t="shared" si="8"/>
        <v>85</v>
      </c>
      <c r="O105" s="15"/>
    </row>
    <row r="106" spans="1:15" x14ac:dyDescent="0.35">
      <c r="A106" s="28" t="s">
        <v>9</v>
      </c>
      <c r="B106" s="11" t="s">
        <v>156</v>
      </c>
      <c r="C106" s="12">
        <v>2086</v>
      </c>
      <c r="D106" s="28" t="s">
        <v>292</v>
      </c>
      <c r="E106" s="13">
        <v>376554.08330320148</v>
      </c>
      <c r="F106" s="13">
        <v>907.35923687518425</v>
      </c>
      <c r="G106" s="13">
        <v>350668.83403325098</v>
      </c>
      <c r="H106" s="13">
        <v>945.19901356671426</v>
      </c>
      <c r="I106" s="13">
        <v>343964.01597312768</v>
      </c>
      <c r="J106" s="13">
        <v>927.12672769037113</v>
      </c>
      <c r="K106" s="22">
        <f t="shared" si="5"/>
        <v>-6704.8180601233034</v>
      </c>
      <c r="L106" s="22">
        <f t="shared" si="6"/>
        <v>-18.07228587634313</v>
      </c>
      <c r="M106" s="13">
        <f t="shared" si="7"/>
        <v>57</v>
      </c>
      <c r="N106" s="13">
        <f t="shared" si="8"/>
        <v>115</v>
      </c>
      <c r="O106" s="15"/>
    </row>
    <row r="107" spans="1:15" x14ac:dyDescent="0.35">
      <c r="A107" s="28" t="s">
        <v>9</v>
      </c>
      <c r="B107" s="11"/>
      <c r="C107" s="12">
        <v>2000</v>
      </c>
      <c r="D107" s="28" t="s">
        <v>301</v>
      </c>
      <c r="E107" s="13">
        <v>225563.76554335051</v>
      </c>
      <c r="F107" s="13">
        <v>772.47864912106343</v>
      </c>
      <c r="G107" s="13">
        <v>212836.44170262903</v>
      </c>
      <c r="H107" s="13">
        <v>806.19864281298874</v>
      </c>
      <c r="I107" s="13">
        <v>207675.34978195789</v>
      </c>
      <c r="J107" s="13">
        <v>786.64905220438595</v>
      </c>
      <c r="K107" s="22">
        <f t="shared" si="5"/>
        <v>-5161.0919206711405</v>
      </c>
      <c r="L107" s="22">
        <f t="shared" si="6"/>
        <v>-19.549590608602784</v>
      </c>
      <c r="M107" s="13">
        <f t="shared" si="7"/>
        <v>35</v>
      </c>
      <c r="N107" s="13">
        <f t="shared" si="8"/>
        <v>69</v>
      </c>
      <c r="O107" s="15"/>
    </row>
    <row r="108" spans="1:15" x14ac:dyDescent="0.35">
      <c r="A108" s="28" t="s">
        <v>9</v>
      </c>
      <c r="B108" s="11"/>
      <c r="C108" s="12">
        <v>2031</v>
      </c>
      <c r="D108" s="28" t="s">
        <v>157</v>
      </c>
      <c r="E108" s="13">
        <v>208259.435921358</v>
      </c>
      <c r="F108" s="13">
        <v>1015.8996874212586</v>
      </c>
      <c r="G108" s="13">
        <v>212818.70917549089</v>
      </c>
      <c r="H108" s="13">
        <v>1064.0935458774545</v>
      </c>
      <c r="I108" s="13">
        <v>211257.51486646142</v>
      </c>
      <c r="J108" s="13">
        <v>1056.287574332307</v>
      </c>
      <c r="K108" s="22">
        <f t="shared" si="5"/>
        <v>-1561.1943090294662</v>
      </c>
      <c r="L108" s="22">
        <f t="shared" si="6"/>
        <v>-7.8059715451474858</v>
      </c>
      <c r="M108" s="13">
        <f t="shared" si="7"/>
        <v>35</v>
      </c>
      <c r="N108" s="13">
        <f t="shared" si="8"/>
        <v>70</v>
      </c>
      <c r="O108" s="15"/>
    </row>
    <row r="109" spans="1:15" x14ac:dyDescent="0.35">
      <c r="A109" s="28" t="s">
        <v>9</v>
      </c>
      <c r="B109" s="11" t="s">
        <v>158</v>
      </c>
      <c r="C109" s="12">
        <v>3365</v>
      </c>
      <c r="D109" s="28" t="s">
        <v>159</v>
      </c>
      <c r="E109" s="13">
        <v>257604.00195773179</v>
      </c>
      <c r="F109" s="13">
        <v>717.55989403267904</v>
      </c>
      <c r="G109" s="13">
        <v>266406.14885684778</v>
      </c>
      <c r="H109" s="13">
        <v>748.33187881137019</v>
      </c>
      <c r="I109" s="13">
        <v>257772.72585190873</v>
      </c>
      <c r="J109" s="13">
        <v>724.08069059524928</v>
      </c>
      <c r="K109" s="22">
        <f t="shared" si="5"/>
        <v>-8633.4230049390462</v>
      </c>
      <c r="L109" s="22">
        <f t="shared" si="6"/>
        <v>-24.251188216120909</v>
      </c>
      <c r="M109" s="13">
        <f t="shared" si="7"/>
        <v>43</v>
      </c>
      <c r="N109" s="13">
        <f t="shared" si="8"/>
        <v>86</v>
      </c>
      <c r="O109" s="15"/>
    </row>
    <row r="110" spans="1:15" x14ac:dyDescent="0.35">
      <c r="A110" s="28" t="s">
        <v>9</v>
      </c>
      <c r="B110" s="11" t="s">
        <v>160</v>
      </c>
      <c r="C110" s="12">
        <v>5202</v>
      </c>
      <c r="D110" s="28" t="s">
        <v>161</v>
      </c>
      <c r="E110" s="13">
        <v>129830.16543093679</v>
      </c>
      <c r="F110" s="13">
        <v>636.42237956341557</v>
      </c>
      <c r="G110" s="13">
        <v>135553.28588644566</v>
      </c>
      <c r="H110" s="13">
        <v>664.47689160022389</v>
      </c>
      <c r="I110" s="13">
        <v>130155.45891039967</v>
      </c>
      <c r="J110" s="13">
        <v>638.01695544313566</v>
      </c>
      <c r="K110" s="22">
        <f t="shared" si="5"/>
        <v>-5397.8269760459953</v>
      </c>
      <c r="L110" s="22">
        <f t="shared" si="6"/>
        <v>-26.459936157088237</v>
      </c>
      <c r="M110" s="13">
        <f t="shared" si="7"/>
        <v>22</v>
      </c>
      <c r="N110" s="13">
        <f t="shared" si="8"/>
        <v>43</v>
      </c>
      <c r="O110" s="15"/>
    </row>
    <row r="111" spans="1:15" x14ac:dyDescent="0.35">
      <c r="A111" s="28" t="s">
        <v>9</v>
      </c>
      <c r="B111" s="11"/>
      <c r="C111" s="12">
        <v>2003</v>
      </c>
      <c r="D111" s="28" t="s">
        <v>162</v>
      </c>
      <c r="E111" s="13">
        <v>180687.69801636669</v>
      </c>
      <c r="F111" s="13">
        <v>881.40340495788632</v>
      </c>
      <c r="G111" s="13">
        <v>176508.02410149519</v>
      </c>
      <c r="H111" s="13">
        <v>924.12578063610044</v>
      </c>
      <c r="I111" s="13">
        <v>174673.07562407828</v>
      </c>
      <c r="J111" s="13">
        <v>914.51872054491241</v>
      </c>
      <c r="K111" s="22">
        <f t="shared" si="5"/>
        <v>-1834.9484774169105</v>
      </c>
      <c r="L111" s="22">
        <f t="shared" si="6"/>
        <v>-9.6070600911880319</v>
      </c>
      <c r="M111" s="13">
        <f t="shared" si="7"/>
        <v>29</v>
      </c>
      <c r="N111" s="13">
        <f t="shared" si="8"/>
        <v>58</v>
      </c>
      <c r="O111" s="15"/>
    </row>
    <row r="112" spans="1:15" x14ac:dyDescent="0.35">
      <c r="A112" s="28" t="s">
        <v>9</v>
      </c>
      <c r="B112" s="11" t="s">
        <v>163</v>
      </c>
      <c r="C112" s="12">
        <v>2140</v>
      </c>
      <c r="D112" s="28" t="s">
        <v>164</v>
      </c>
      <c r="E112" s="13">
        <v>226541.30800122779</v>
      </c>
      <c r="F112" s="13">
        <v>549.85754369230051</v>
      </c>
      <c r="G112" s="13">
        <v>237406.96852431694</v>
      </c>
      <c r="H112" s="13">
        <v>573.44678387516171</v>
      </c>
      <c r="I112" s="13">
        <v>264081.56559800467</v>
      </c>
      <c r="J112" s="13">
        <v>637.87817777295811</v>
      </c>
      <c r="K112" s="22">
        <f t="shared" si="5"/>
        <v>26674.597073687735</v>
      </c>
      <c r="L112" s="22">
        <f t="shared" si="6"/>
        <v>64.431393897796397</v>
      </c>
      <c r="M112" s="13">
        <f t="shared" si="7"/>
        <v>44</v>
      </c>
      <c r="N112" s="13">
        <f t="shared" si="8"/>
        <v>88</v>
      </c>
      <c r="O112" s="15"/>
    </row>
    <row r="113" spans="1:15" x14ac:dyDescent="0.35">
      <c r="A113" s="28" t="s">
        <v>9</v>
      </c>
      <c r="B113" s="11" t="s">
        <v>165</v>
      </c>
      <c r="C113" s="12">
        <v>2174</v>
      </c>
      <c r="D113" s="28" t="s">
        <v>166</v>
      </c>
      <c r="E113" s="13">
        <v>215360.08521367214</v>
      </c>
      <c r="F113" s="13">
        <v>518.93996437029432</v>
      </c>
      <c r="G113" s="13">
        <v>222435.61361806715</v>
      </c>
      <c r="H113" s="13">
        <v>541.2058725500417</v>
      </c>
      <c r="I113" s="13">
        <v>262511.89003823174</v>
      </c>
      <c r="J113" s="13">
        <v>638.71506092027187</v>
      </c>
      <c r="K113" s="22">
        <f t="shared" si="5"/>
        <v>40076.276420164591</v>
      </c>
      <c r="L113" s="22">
        <f t="shared" si="6"/>
        <v>97.509188370230163</v>
      </c>
      <c r="M113" s="13">
        <f t="shared" si="7"/>
        <v>44</v>
      </c>
      <c r="N113" s="13">
        <f t="shared" si="8"/>
        <v>88</v>
      </c>
      <c r="O113" s="15"/>
    </row>
    <row r="114" spans="1:15" x14ac:dyDescent="0.35">
      <c r="A114" s="28" t="s">
        <v>9</v>
      </c>
      <c r="B114" s="11" t="s">
        <v>167</v>
      </c>
      <c r="C114" s="12">
        <v>2055</v>
      </c>
      <c r="D114" s="28" t="s">
        <v>168</v>
      </c>
      <c r="E114" s="13">
        <v>220558.22276378216</v>
      </c>
      <c r="F114" s="13">
        <v>725.52046961770452</v>
      </c>
      <c r="G114" s="13">
        <v>227008.29697273654</v>
      </c>
      <c r="H114" s="13">
        <v>756.69432324245508</v>
      </c>
      <c r="I114" s="13">
        <v>220064.4217800012</v>
      </c>
      <c r="J114" s="13">
        <v>733.54807260000405</v>
      </c>
      <c r="K114" s="22">
        <f t="shared" si="5"/>
        <v>-6943.8751927353442</v>
      </c>
      <c r="L114" s="22">
        <f t="shared" si="6"/>
        <v>-23.146250642451037</v>
      </c>
      <c r="M114" s="13">
        <f t="shared" si="7"/>
        <v>37</v>
      </c>
      <c r="N114" s="13">
        <f t="shared" si="8"/>
        <v>73</v>
      </c>
      <c r="O114" s="15"/>
    </row>
    <row r="115" spans="1:15" x14ac:dyDescent="0.35">
      <c r="A115" s="28" t="s">
        <v>9</v>
      </c>
      <c r="B115" s="11"/>
      <c r="C115" s="12">
        <v>2178</v>
      </c>
      <c r="D115" s="28" t="s">
        <v>169</v>
      </c>
      <c r="E115" s="13">
        <v>261903.39870876583</v>
      </c>
      <c r="F115" s="13">
        <v>651.50099181285032</v>
      </c>
      <c r="G115" s="13">
        <v>264968.68384198647</v>
      </c>
      <c r="H115" s="13">
        <v>677.66926813807277</v>
      </c>
      <c r="I115" s="13">
        <v>264351.41194835299</v>
      </c>
      <c r="J115" s="13">
        <v>676.09056764284651</v>
      </c>
      <c r="K115" s="22">
        <f t="shared" si="5"/>
        <v>-617.27189363347134</v>
      </c>
      <c r="L115" s="22">
        <f t="shared" si="6"/>
        <v>-1.5787004952262578</v>
      </c>
      <c r="M115" s="13">
        <f t="shared" si="7"/>
        <v>44</v>
      </c>
      <c r="N115" s="13">
        <f t="shared" si="8"/>
        <v>88</v>
      </c>
      <c r="O115" s="15"/>
    </row>
    <row r="116" spans="1:15" x14ac:dyDescent="0.35">
      <c r="A116" s="28" t="s">
        <v>9</v>
      </c>
      <c r="B116" s="11" t="s">
        <v>170</v>
      </c>
      <c r="C116" s="12">
        <v>3366</v>
      </c>
      <c r="D116" s="28" t="s">
        <v>293</v>
      </c>
      <c r="E116" s="13">
        <v>138601.73978946239</v>
      </c>
      <c r="F116" s="13">
        <v>710.7781527664738</v>
      </c>
      <c r="G116" s="13">
        <v>140872.16012475162</v>
      </c>
      <c r="H116" s="13">
        <v>741.43242170921906</v>
      </c>
      <c r="I116" s="13">
        <v>135928.65116976303</v>
      </c>
      <c r="J116" s="13">
        <v>715.41395352506856</v>
      </c>
      <c r="K116" s="22">
        <f t="shared" si="5"/>
        <v>-4943.5089549885888</v>
      </c>
      <c r="L116" s="22">
        <f t="shared" si="6"/>
        <v>-26.018468184150493</v>
      </c>
      <c r="M116" s="13">
        <f t="shared" si="7"/>
        <v>23</v>
      </c>
      <c r="N116" s="13">
        <f t="shared" si="8"/>
        <v>45</v>
      </c>
      <c r="O116" s="15"/>
    </row>
    <row r="117" spans="1:15" x14ac:dyDescent="0.35">
      <c r="A117" s="28" t="s">
        <v>9</v>
      </c>
      <c r="B117" s="11"/>
      <c r="C117" s="12">
        <v>2077</v>
      </c>
      <c r="D117" s="28" t="s">
        <v>171</v>
      </c>
      <c r="E117" s="13">
        <v>143276.14159181702</v>
      </c>
      <c r="F117" s="13">
        <v>758.07482323712713</v>
      </c>
      <c r="G117" s="13">
        <v>149114.6060376144</v>
      </c>
      <c r="H117" s="13">
        <v>797.40431036157429</v>
      </c>
      <c r="I117" s="13">
        <v>147257.99788083346</v>
      </c>
      <c r="J117" s="13">
        <v>787.4759244964356</v>
      </c>
      <c r="K117" s="22">
        <f t="shared" si="5"/>
        <v>-1856.6081567809451</v>
      </c>
      <c r="L117" s="22">
        <f t="shared" si="6"/>
        <v>-9.9283858651386936</v>
      </c>
      <c r="M117" s="13">
        <f t="shared" si="7"/>
        <v>25</v>
      </c>
      <c r="N117" s="13">
        <f t="shared" si="8"/>
        <v>49</v>
      </c>
      <c r="O117" s="15"/>
    </row>
    <row r="118" spans="1:15" x14ac:dyDescent="0.35">
      <c r="A118" s="28" t="s">
        <v>9</v>
      </c>
      <c r="B118" s="11" t="s">
        <v>172</v>
      </c>
      <c r="C118" s="12">
        <v>2146</v>
      </c>
      <c r="D118" s="28" t="s">
        <v>173</v>
      </c>
      <c r="E118" s="13">
        <v>376877.13963351707</v>
      </c>
      <c r="F118" s="13">
        <v>615.81231966260964</v>
      </c>
      <c r="G118" s="13">
        <v>381545.95473157417</v>
      </c>
      <c r="H118" s="13">
        <v>641.2537054312171</v>
      </c>
      <c r="I118" s="13">
        <v>432374.65958028275</v>
      </c>
      <c r="J118" s="13">
        <v>726.68010013492903</v>
      </c>
      <c r="K118" s="22">
        <f t="shared" si="5"/>
        <v>50828.704848708585</v>
      </c>
      <c r="L118" s="22">
        <f t="shared" si="6"/>
        <v>85.426394703711935</v>
      </c>
      <c r="M118" s="13">
        <f t="shared" si="7"/>
        <v>72</v>
      </c>
      <c r="N118" s="13">
        <f t="shared" si="8"/>
        <v>144</v>
      </c>
      <c r="O118" s="15"/>
    </row>
    <row r="119" spans="1:15" x14ac:dyDescent="0.35">
      <c r="A119" s="28" t="s">
        <v>9</v>
      </c>
      <c r="B119" s="11"/>
      <c r="C119" s="12">
        <v>2023</v>
      </c>
      <c r="D119" s="28" t="s">
        <v>174</v>
      </c>
      <c r="E119" s="13">
        <v>340154.07785490132</v>
      </c>
      <c r="F119" s="13">
        <v>1012.3633269491111</v>
      </c>
      <c r="G119" s="13">
        <v>322373.29516920116</v>
      </c>
      <c r="H119" s="13">
        <v>1056.9616235055776</v>
      </c>
      <c r="I119" s="13">
        <v>318945.89893770101</v>
      </c>
      <c r="J119" s="13">
        <v>1045.7242588121344</v>
      </c>
      <c r="K119" s="22">
        <f t="shared" si="5"/>
        <v>-3427.3962315001409</v>
      </c>
      <c r="L119" s="22">
        <f t="shared" si="6"/>
        <v>-11.237364693443169</v>
      </c>
      <c r="M119" s="13">
        <f t="shared" si="7"/>
        <v>53</v>
      </c>
      <c r="N119" s="13">
        <f t="shared" si="8"/>
        <v>106</v>
      </c>
      <c r="O119" s="15"/>
    </row>
    <row r="120" spans="1:15" x14ac:dyDescent="0.35">
      <c r="A120" s="28" t="s">
        <v>9</v>
      </c>
      <c r="B120" s="11"/>
      <c r="C120" s="12">
        <v>3369</v>
      </c>
      <c r="D120" s="28" t="s">
        <v>175</v>
      </c>
      <c r="E120" s="13">
        <v>160972.00654449331</v>
      </c>
      <c r="F120" s="13">
        <v>777.6425436932044</v>
      </c>
      <c r="G120" s="13">
        <v>168028.92285057064</v>
      </c>
      <c r="H120" s="13">
        <v>807.83135985851266</v>
      </c>
      <c r="I120" s="13">
        <v>162900.31180313017</v>
      </c>
      <c r="J120" s="13">
        <v>783.17457597658733</v>
      </c>
      <c r="K120" s="22">
        <f t="shared" si="5"/>
        <v>-5128.6110474404704</v>
      </c>
      <c r="L120" s="22">
        <f t="shared" si="6"/>
        <v>-24.656783881925321</v>
      </c>
      <c r="M120" s="13">
        <f t="shared" si="7"/>
        <v>27</v>
      </c>
      <c r="N120" s="13">
        <f t="shared" si="8"/>
        <v>54</v>
      </c>
      <c r="O120" s="15"/>
    </row>
    <row r="121" spans="1:15" x14ac:dyDescent="0.35">
      <c r="A121" s="28" t="s">
        <v>9</v>
      </c>
      <c r="B121" s="11" t="s">
        <v>176</v>
      </c>
      <c r="C121" s="12">
        <v>3333</v>
      </c>
      <c r="D121" s="28" t="s">
        <v>177</v>
      </c>
      <c r="E121" s="13">
        <v>148236.72866404668</v>
      </c>
      <c r="F121" s="13">
        <v>726.6506307061112</v>
      </c>
      <c r="G121" s="13">
        <v>154938.51632788571</v>
      </c>
      <c r="H121" s="13">
        <v>755.79764062383276</v>
      </c>
      <c r="I121" s="13">
        <v>149909.83120618429</v>
      </c>
      <c r="J121" s="13">
        <v>731.2674692984599</v>
      </c>
      <c r="K121" s="22">
        <f t="shared" si="5"/>
        <v>-5028.6851217014191</v>
      </c>
      <c r="L121" s="22">
        <f t="shared" si="6"/>
        <v>-24.530171325372862</v>
      </c>
      <c r="M121" s="13">
        <f t="shared" si="7"/>
        <v>25</v>
      </c>
      <c r="N121" s="13">
        <f t="shared" si="8"/>
        <v>50</v>
      </c>
      <c r="O121" s="15"/>
    </row>
    <row r="122" spans="1:15" x14ac:dyDescent="0.35">
      <c r="A122" s="28" t="s">
        <v>9</v>
      </c>
      <c r="B122" s="11" t="s">
        <v>178</v>
      </c>
      <c r="C122" s="12">
        <v>3373</v>
      </c>
      <c r="D122" s="28" t="s">
        <v>179</v>
      </c>
      <c r="E122" s="13">
        <v>71156.67430535458</v>
      </c>
      <c r="F122" s="13">
        <v>573.84414762382721</v>
      </c>
      <c r="G122" s="13">
        <v>72734.928511727136</v>
      </c>
      <c r="H122" s="13">
        <v>601.11511166716639</v>
      </c>
      <c r="I122" s="13">
        <v>70104.553563214373</v>
      </c>
      <c r="J122" s="13">
        <v>579.37647572904439</v>
      </c>
      <c r="K122" s="22">
        <f t="shared" si="5"/>
        <v>-2630.3749485127628</v>
      </c>
      <c r="L122" s="22">
        <f t="shared" si="6"/>
        <v>-21.738635938122002</v>
      </c>
      <c r="M122" s="13">
        <f t="shared" si="7"/>
        <v>12</v>
      </c>
      <c r="N122" s="13">
        <f t="shared" si="8"/>
        <v>23</v>
      </c>
      <c r="O122" s="15"/>
    </row>
    <row r="123" spans="1:15" x14ac:dyDescent="0.35">
      <c r="A123" s="28" t="s">
        <v>9</v>
      </c>
      <c r="B123" s="11" t="s">
        <v>180</v>
      </c>
      <c r="C123" s="12">
        <v>3334</v>
      </c>
      <c r="D123" s="28" t="s">
        <v>181</v>
      </c>
      <c r="E123" s="13">
        <v>183589.76154067315</v>
      </c>
      <c r="F123" s="13">
        <v>886.90706058296212</v>
      </c>
      <c r="G123" s="13">
        <v>194324.73489252501</v>
      </c>
      <c r="H123" s="13">
        <v>925.35588044059534</v>
      </c>
      <c r="I123" s="13">
        <v>191121.87025948131</v>
      </c>
      <c r="J123" s="13">
        <v>910.10414409276814</v>
      </c>
      <c r="K123" s="22">
        <f t="shared" si="5"/>
        <v>-3202.8646330437041</v>
      </c>
      <c r="L123" s="22">
        <f t="shared" si="6"/>
        <v>-15.251736347827205</v>
      </c>
      <c r="M123" s="13">
        <f t="shared" si="7"/>
        <v>32</v>
      </c>
      <c r="N123" s="13">
        <f t="shared" si="8"/>
        <v>64</v>
      </c>
      <c r="O123" s="15"/>
    </row>
    <row r="124" spans="1:15" x14ac:dyDescent="0.35">
      <c r="A124" s="28" t="s">
        <v>9</v>
      </c>
      <c r="B124" s="11" t="s">
        <v>182</v>
      </c>
      <c r="C124" s="12">
        <v>3335</v>
      </c>
      <c r="D124" s="28" t="s">
        <v>183</v>
      </c>
      <c r="E124" s="13">
        <v>276062.30299629382</v>
      </c>
      <c r="F124" s="13">
        <v>841.65336279357871</v>
      </c>
      <c r="G124" s="13">
        <v>275297.21176238736</v>
      </c>
      <c r="H124" s="13">
        <v>879.54380754756346</v>
      </c>
      <c r="I124" s="13">
        <v>270742.32638736046</v>
      </c>
      <c r="J124" s="13">
        <v>864.99145810658297</v>
      </c>
      <c r="K124" s="22">
        <f t="shared" si="5"/>
        <v>-4554.8853750269045</v>
      </c>
      <c r="L124" s="22">
        <f t="shared" si="6"/>
        <v>-14.552349440980493</v>
      </c>
      <c r="M124" s="13">
        <f t="shared" si="7"/>
        <v>45</v>
      </c>
      <c r="N124" s="13">
        <f t="shared" si="8"/>
        <v>90</v>
      </c>
      <c r="O124" s="15"/>
    </row>
    <row r="125" spans="1:15" x14ac:dyDescent="0.35">
      <c r="A125" s="28" t="s">
        <v>9</v>
      </c>
      <c r="B125" s="11" t="s">
        <v>184</v>
      </c>
      <c r="C125" s="12">
        <v>3354</v>
      </c>
      <c r="D125" s="28" t="s">
        <v>185</v>
      </c>
      <c r="E125" s="13">
        <v>149281.74979357619</v>
      </c>
      <c r="F125" s="13">
        <v>714.26674542380954</v>
      </c>
      <c r="G125" s="13">
        <v>153235.88544903958</v>
      </c>
      <c r="H125" s="13">
        <v>743.86352159727949</v>
      </c>
      <c r="I125" s="13">
        <v>148606.7210700587</v>
      </c>
      <c r="J125" s="13">
        <v>721.39184985465386</v>
      </c>
      <c r="K125" s="22">
        <f t="shared" si="5"/>
        <v>-4629.1643789808732</v>
      </c>
      <c r="L125" s="22">
        <f t="shared" si="6"/>
        <v>-22.471671742625631</v>
      </c>
      <c r="M125" s="13">
        <f t="shared" si="7"/>
        <v>25</v>
      </c>
      <c r="N125" s="13">
        <f t="shared" si="8"/>
        <v>50</v>
      </c>
      <c r="O125" s="15"/>
    </row>
    <row r="126" spans="1:15" x14ac:dyDescent="0.35">
      <c r="A126" s="28" t="s">
        <v>9</v>
      </c>
      <c r="B126" s="11" t="s">
        <v>186</v>
      </c>
      <c r="C126" s="12">
        <v>3351</v>
      </c>
      <c r="D126" s="28" t="s">
        <v>187</v>
      </c>
      <c r="E126" s="13">
        <v>134409.19676542751</v>
      </c>
      <c r="F126" s="13">
        <v>662.11426978043107</v>
      </c>
      <c r="G126" s="13">
        <v>141001.55186554155</v>
      </c>
      <c r="H126" s="13">
        <v>687.81244812459295</v>
      </c>
      <c r="I126" s="13">
        <v>135351.67162330917</v>
      </c>
      <c r="J126" s="13">
        <v>660.25205669906916</v>
      </c>
      <c r="K126" s="22">
        <f t="shared" si="5"/>
        <v>-5649.8802422323788</v>
      </c>
      <c r="L126" s="22">
        <f t="shared" si="6"/>
        <v>-27.56039142552379</v>
      </c>
      <c r="M126" s="13">
        <f t="shared" si="7"/>
        <v>23</v>
      </c>
      <c r="N126" s="13">
        <f t="shared" si="8"/>
        <v>45</v>
      </c>
      <c r="O126" s="15"/>
    </row>
    <row r="127" spans="1:15" x14ac:dyDescent="0.35">
      <c r="A127" s="28" t="s">
        <v>9</v>
      </c>
      <c r="B127" s="11"/>
      <c r="C127" s="12">
        <v>2032</v>
      </c>
      <c r="D127" s="28" t="s">
        <v>294</v>
      </c>
      <c r="E127" s="13">
        <v>243980.02543078535</v>
      </c>
      <c r="F127" s="13">
        <v>960.55128122356439</v>
      </c>
      <c r="G127" s="13">
        <v>251821.38099929498</v>
      </c>
      <c r="H127" s="13">
        <v>1003.2724342601393</v>
      </c>
      <c r="I127" s="13">
        <v>248683.6779083602</v>
      </c>
      <c r="J127" s="13">
        <v>990.77162513290921</v>
      </c>
      <c r="K127" s="22">
        <f t="shared" si="5"/>
        <v>-3137.7030909347814</v>
      </c>
      <c r="L127" s="22">
        <f t="shared" si="6"/>
        <v>-12.500809127230127</v>
      </c>
      <c r="M127" s="13">
        <f t="shared" si="7"/>
        <v>41</v>
      </c>
      <c r="N127" s="13">
        <f t="shared" si="8"/>
        <v>83</v>
      </c>
      <c r="O127" s="15"/>
    </row>
    <row r="128" spans="1:15" x14ac:dyDescent="0.35">
      <c r="A128" s="28" t="s">
        <v>9</v>
      </c>
      <c r="B128" s="11"/>
      <c r="C128" s="12">
        <v>3352</v>
      </c>
      <c r="D128" s="28" t="s">
        <v>188</v>
      </c>
      <c r="E128" s="13">
        <v>117489.98148573452</v>
      </c>
      <c r="F128" s="13">
        <v>587.44990742867265</v>
      </c>
      <c r="G128" s="13">
        <v>123508.96320221966</v>
      </c>
      <c r="H128" s="13">
        <v>614.47245374238639</v>
      </c>
      <c r="I128" s="13">
        <v>118949.07929721096</v>
      </c>
      <c r="J128" s="13">
        <v>591.78646416522872</v>
      </c>
      <c r="K128" s="22">
        <f t="shared" si="5"/>
        <v>-4559.8839050086972</v>
      </c>
      <c r="L128" s="22">
        <f t="shared" si="6"/>
        <v>-22.68598957715767</v>
      </c>
      <c r="M128" s="13">
        <f t="shared" si="7"/>
        <v>20</v>
      </c>
      <c r="N128" s="13">
        <f t="shared" si="8"/>
        <v>40</v>
      </c>
      <c r="O128" s="15"/>
    </row>
    <row r="129" spans="1:15" x14ac:dyDescent="0.35">
      <c r="A129" s="28" t="s">
        <v>9</v>
      </c>
      <c r="B129" s="11"/>
      <c r="C129" s="12">
        <v>5208</v>
      </c>
      <c r="D129" s="28" t="s">
        <v>189</v>
      </c>
      <c r="E129" s="13">
        <v>281145.04315111518</v>
      </c>
      <c r="F129" s="13">
        <v>672.59579701223731</v>
      </c>
      <c r="G129" s="13">
        <v>290487.33114722127</v>
      </c>
      <c r="H129" s="13">
        <v>703.35915532014837</v>
      </c>
      <c r="I129" s="13">
        <v>282529.96117764519</v>
      </c>
      <c r="J129" s="13">
        <v>684.09191568437097</v>
      </c>
      <c r="K129" s="22">
        <f t="shared" si="5"/>
        <v>-7957.3699695760733</v>
      </c>
      <c r="L129" s="22">
        <f t="shared" si="6"/>
        <v>-19.267239635777401</v>
      </c>
      <c r="M129" s="13">
        <f t="shared" si="7"/>
        <v>47</v>
      </c>
      <c r="N129" s="13">
        <f t="shared" si="8"/>
        <v>94</v>
      </c>
      <c r="O129" s="15"/>
    </row>
    <row r="130" spans="1:15" x14ac:dyDescent="0.35">
      <c r="A130" s="28" t="s">
        <v>9</v>
      </c>
      <c r="B130" s="11" t="s">
        <v>190</v>
      </c>
      <c r="C130" s="12">
        <v>3367</v>
      </c>
      <c r="D130" s="28" t="s">
        <v>191</v>
      </c>
      <c r="E130" s="13">
        <v>104468.05321488</v>
      </c>
      <c r="F130" s="13">
        <v>524.96509153206034</v>
      </c>
      <c r="G130" s="13">
        <v>106132.65422083688</v>
      </c>
      <c r="H130" s="13">
        <v>547.07553722080866</v>
      </c>
      <c r="I130" s="13">
        <v>100174.9529245134</v>
      </c>
      <c r="J130" s="13">
        <v>516.36573672429586</v>
      </c>
      <c r="K130" s="22">
        <f t="shared" si="5"/>
        <v>-5957.7012963234738</v>
      </c>
      <c r="L130" s="22">
        <f t="shared" si="6"/>
        <v>-30.709800496512798</v>
      </c>
      <c r="M130" s="13">
        <f t="shared" si="7"/>
        <v>17</v>
      </c>
      <c r="N130" s="13">
        <f t="shared" si="8"/>
        <v>33</v>
      </c>
      <c r="O130" s="15"/>
    </row>
    <row r="131" spans="1:15" x14ac:dyDescent="0.35">
      <c r="A131" s="28" t="s">
        <v>9</v>
      </c>
      <c r="B131" s="11" t="s">
        <v>192</v>
      </c>
      <c r="C131" s="12">
        <v>3338</v>
      </c>
      <c r="D131" s="28" t="s">
        <v>193</v>
      </c>
      <c r="E131" s="13">
        <v>275199.90854814509</v>
      </c>
      <c r="F131" s="13">
        <v>896.41664022197097</v>
      </c>
      <c r="G131" s="13">
        <v>279008.22322495701</v>
      </c>
      <c r="H131" s="13">
        <v>936.26920545287589</v>
      </c>
      <c r="I131" s="13">
        <v>274720.17793768004</v>
      </c>
      <c r="J131" s="13">
        <v>921.87979173718134</v>
      </c>
      <c r="K131" s="22">
        <f t="shared" si="5"/>
        <v>-4288.0452872769674</v>
      </c>
      <c r="L131" s="22">
        <f t="shared" si="6"/>
        <v>-14.389413715694559</v>
      </c>
      <c r="M131" s="13">
        <f t="shared" si="7"/>
        <v>46</v>
      </c>
      <c r="N131" s="13">
        <f t="shared" si="8"/>
        <v>92</v>
      </c>
      <c r="O131" s="15"/>
    </row>
    <row r="132" spans="1:15" x14ac:dyDescent="0.35">
      <c r="A132" s="28" t="s">
        <v>9</v>
      </c>
      <c r="B132" s="11"/>
      <c r="C132" s="12">
        <v>3370</v>
      </c>
      <c r="D132" s="28" t="s">
        <v>194</v>
      </c>
      <c r="E132" s="13">
        <v>182893.08144455988</v>
      </c>
      <c r="F132" s="13">
        <v>646.26530545780872</v>
      </c>
      <c r="G132" s="13">
        <v>198700.79774956737</v>
      </c>
      <c r="H132" s="13">
        <v>675.85305356995707</v>
      </c>
      <c r="I132" s="13">
        <v>192740.85129624174</v>
      </c>
      <c r="J132" s="13">
        <v>655.58112685796516</v>
      </c>
      <c r="K132" s="22">
        <f t="shared" si="5"/>
        <v>-5959.946453325625</v>
      </c>
      <c r="L132" s="22">
        <f t="shared" si="6"/>
        <v>-20.27192671199191</v>
      </c>
      <c r="M132" s="13">
        <f t="shared" si="7"/>
        <v>32</v>
      </c>
      <c r="N132" s="13">
        <f t="shared" si="8"/>
        <v>64</v>
      </c>
      <c r="O132" s="15"/>
    </row>
    <row r="133" spans="1:15" x14ac:dyDescent="0.35">
      <c r="A133" s="28" t="s">
        <v>9</v>
      </c>
      <c r="B133" s="11" t="s">
        <v>195</v>
      </c>
      <c r="C133" s="12">
        <v>3021</v>
      </c>
      <c r="D133" s="28" t="s">
        <v>196</v>
      </c>
      <c r="E133" s="13">
        <v>155545.37477272414</v>
      </c>
      <c r="F133" s="13">
        <v>762.47732731727524</v>
      </c>
      <c r="G133" s="13">
        <v>160572.93295422764</v>
      </c>
      <c r="H133" s="13">
        <v>794.91550967439423</v>
      </c>
      <c r="I133" s="13">
        <v>156385.43121455688</v>
      </c>
      <c r="J133" s="13">
        <v>774.18530304236083</v>
      </c>
      <c r="K133" s="22">
        <f t="shared" si="5"/>
        <v>-4187.5017396707553</v>
      </c>
      <c r="L133" s="22">
        <f t="shared" si="6"/>
        <v>-20.730206632033401</v>
      </c>
      <c r="M133" s="13">
        <f t="shared" si="7"/>
        <v>26</v>
      </c>
      <c r="N133" s="13">
        <f t="shared" si="8"/>
        <v>52</v>
      </c>
      <c r="O133" s="15"/>
    </row>
    <row r="134" spans="1:15" x14ac:dyDescent="0.35">
      <c r="A134" s="28" t="s">
        <v>9</v>
      </c>
      <c r="B134" s="11" t="s">
        <v>197</v>
      </c>
      <c r="C134" s="12">
        <v>3347</v>
      </c>
      <c r="D134" s="28" t="s">
        <v>198</v>
      </c>
      <c r="E134" s="13">
        <v>169574.10502503207</v>
      </c>
      <c r="F134" s="13">
        <v>878.62230582918176</v>
      </c>
      <c r="G134" s="13">
        <v>173791.35650503141</v>
      </c>
      <c r="H134" s="13">
        <v>914.69135002648113</v>
      </c>
      <c r="I134" s="13">
        <v>170235.91936026362</v>
      </c>
      <c r="J134" s="13">
        <v>895.97852294875588</v>
      </c>
      <c r="K134" s="22">
        <f t="shared" si="5"/>
        <v>-3555.437144767784</v>
      </c>
      <c r="L134" s="22">
        <f t="shared" si="6"/>
        <v>-18.712827077725251</v>
      </c>
      <c r="M134" s="13">
        <f t="shared" si="7"/>
        <v>28</v>
      </c>
      <c r="N134" s="13">
        <f t="shared" si="8"/>
        <v>57</v>
      </c>
      <c r="O134" s="15"/>
    </row>
    <row r="135" spans="1:15" x14ac:dyDescent="0.35">
      <c r="A135" s="28" t="s">
        <v>9</v>
      </c>
      <c r="B135" s="11" t="s">
        <v>199</v>
      </c>
      <c r="C135" s="12">
        <v>3355</v>
      </c>
      <c r="D135" s="28" t="s">
        <v>200</v>
      </c>
      <c r="E135" s="13">
        <v>182074.3391883107</v>
      </c>
      <c r="F135" s="13">
        <v>896.91792703601323</v>
      </c>
      <c r="G135" s="13">
        <v>187609.43383940932</v>
      </c>
      <c r="H135" s="13">
        <v>933.38026785775787</v>
      </c>
      <c r="I135" s="13">
        <v>184187.97602853712</v>
      </c>
      <c r="J135" s="13">
        <v>916.35808969421453</v>
      </c>
      <c r="K135" s="22">
        <f t="shared" ref="K135:K196" si="9">I135-G135</f>
        <v>-3421.4578108722053</v>
      </c>
      <c r="L135" s="22">
        <f t="shared" ref="L135:L196" si="10">J135-H135</f>
        <v>-17.022178163543344</v>
      </c>
      <c r="M135" s="13">
        <f t="shared" ref="M135:M196" si="11">ROUND(I135/6000,0)</f>
        <v>31</v>
      </c>
      <c r="N135" s="13">
        <f t="shared" ref="N135:N196" si="12">ROUND(I135/3000,0)</f>
        <v>61</v>
      </c>
      <c r="O135" s="15"/>
    </row>
    <row r="136" spans="1:15" x14ac:dyDescent="0.35">
      <c r="A136" s="28" t="s">
        <v>9</v>
      </c>
      <c r="B136" s="11" t="s">
        <v>201</v>
      </c>
      <c r="C136" s="12">
        <v>3013</v>
      </c>
      <c r="D136" s="28" t="s">
        <v>202</v>
      </c>
      <c r="E136" s="13">
        <v>300405.63107855065</v>
      </c>
      <c r="F136" s="13">
        <v>747.27768925012595</v>
      </c>
      <c r="G136" s="13">
        <v>304725.88876373431</v>
      </c>
      <c r="H136" s="13">
        <v>781.34843272752391</v>
      </c>
      <c r="I136" s="13">
        <v>297802.65519017488</v>
      </c>
      <c r="J136" s="13">
        <v>763.59655176967919</v>
      </c>
      <c r="K136" s="22">
        <f t="shared" si="9"/>
        <v>-6923.2335735594388</v>
      </c>
      <c r="L136" s="22">
        <f t="shared" si="10"/>
        <v>-17.751880957844719</v>
      </c>
      <c r="M136" s="13">
        <f t="shared" si="11"/>
        <v>50</v>
      </c>
      <c r="N136" s="13">
        <f t="shared" si="12"/>
        <v>99</v>
      </c>
      <c r="O136" s="15"/>
    </row>
    <row r="137" spans="1:15" x14ac:dyDescent="0.35">
      <c r="A137" s="28" t="s">
        <v>9</v>
      </c>
      <c r="B137" s="11"/>
      <c r="C137" s="12">
        <v>2010</v>
      </c>
      <c r="D137" s="28" t="s">
        <v>203</v>
      </c>
      <c r="E137" s="13">
        <v>348965.73509631713</v>
      </c>
      <c r="F137" s="13">
        <v>935.56497344857144</v>
      </c>
      <c r="G137" s="13">
        <v>348389.1683865973</v>
      </c>
      <c r="H137" s="13">
        <v>975.88002349186922</v>
      </c>
      <c r="I137" s="13">
        <v>343570.83351769939</v>
      </c>
      <c r="J137" s="13">
        <v>962.38328716442402</v>
      </c>
      <c r="K137" s="22">
        <f t="shared" si="9"/>
        <v>-4818.3348688979167</v>
      </c>
      <c r="L137" s="22">
        <f t="shared" si="10"/>
        <v>-13.496736327445205</v>
      </c>
      <c r="M137" s="13">
        <f t="shared" si="11"/>
        <v>57</v>
      </c>
      <c r="N137" s="13">
        <f t="shared" si="12"/>
        <v>115</v>
      </c>
      <c r="O137" s="15"/>
    </row>
    <row r="138" spans="1:15" x14ac:dyDescent="0.35">
      <c r="A138" s="28" t="s">
        <v>9</v>
      </c>
      <c r="B138" s="11" t="s">
        <v>204</v>
      </c>
      <c r="C138" s="12">
        <v>3301</v>
      </c>
      <c r="D138" s="28" t="s">
        <v>205</v>
      </c>
      <c r="E138" s="13">
        <v>124113.19539508126</v>
      </c>
      <c r="F138" s="13">
        <v>617.47858405513068</v>
      </c>
      <c r="G138" s="13">
        <v>125921.81856597241</v>
      </c>
      <c r="H138" s="13">
        <v>645.75291572293543</v>
      </c>
      <c r="I138" s="13">
        <v>121528.18337633018</v>
      </c>
      <c r="J138" s="13">
        <v>623.22145321194967</v>
      </c>
      <c r="K138" s="22">
        <f t="shared" si="9"/>
        <v>-4393.6351896422275</v>
      </c>
      <c r="L138" s="22">
        <f t="shared" si="10"/>
        <v>-22.531462510985762</v>
      </c>
      <c r="M138" s="13">
        <f t="shared" si="11"/>
        <v>20</v>
      </c>
      <c r="N138" s="13">
        <f t="shared" si="12"/>
        <v>41</v>
      </c>
      <c r="O138" s="15"/>
    </row>
    <row r="139" spans="1:15" x14ac:dyDescent="0.35">
      <c r="A139" s="28" t="s">
        <v>9</v>
      </c>
      <c r="B139" s="11"/>
      <c r="C139" s="12">
        <v>2022</v>
      </c>
      <c r="D139" s="28" t="s">
        <v>206</v>
      </c>
      <c r="E139" s="13">
        <v>161942.49551154458</v>
      </c>
      <c r="F139" s="13">
        <v>813.78138448012351</v>
      </c>
      <c r="G139" s="13">
        <v>168753.53068675729</v>
      </c>
      <c r="H139" s="13">
        <v>848.00769189325274</v>
      </c>
      <c r="I139" s="13">
        <v>164755.55810713244</v>
      </c>
      <c r="J139" s="13">
        <v>827.9173774227761</v>
      </c>
      <c r="K139" s="22">
        <f t="shared" si="9"/>
        <v>-3997.9725796248531</v>
      </c>
      <c r="L139" s="22">
        <f t="shared" si="10"/>
        <v>-20.090314470476642</v>
      </c>
      <c r="M139" s="13">
        <f t="shared" si="11"/>
        <v>27</v>
      </c>
      <c r="N139" s="13">
        <f t="shared" si="12"/>
        <v>55</v>
      </c>
      <c r="O139" s="15"/>
    </row>
    <row r="140" spans="1:15" x14ac:dyDescent="0.35">
      <c r="A140" s="28" t="s">
        <v>9</v>
      </c>
      <c r="B140" s="11" t="s">
        <v>207</v>
      </c>
      <c r="C140" s="12">
        <v>3313</v>
      </c>
      <c r="D140" s="28" t="s">
        <v>208</v>
      </c>
      <c r="E140" s="13">
        <v>336113.36035388283</v>
      </c>
      <c r="F140" s="13">
        <v>827.86541959084445</v>
      </c>
      <c r="G140" s="13">
        <v>340769.01317689061</v>
      </c>
      <c r="H140" s="13">
        <v>864.89597253017928</v>
      </c>
      <c r="I140" s="13">
        <v>334167.42342849186</v>
      </c>
      <c r="J140" s="13">
        <v>848.1406686002332</v>
      </c>
      <c r="K140" s="22">
        <f t="shared" si="9"/>
        <v>-6601.5897483987501</v>
      </c>
      <c r="L140" s="22">
        <f t="shared" si="10"/>
        <v>-16.755303929946081</v>
      </c>
      <c r="M140" s="13">
        <f t="shared" si="11"/>
        <v>56</v>
      </c>
      <c r="N140" s="13">
        <f t="shared" si="12"/>
        <v>111</v>
      </c>
      <c r="O140" s="15"/>
    </row>
    <row r="141" spans="1:15" x14ac:dyDescent="0.35">
      <c r="A141" s="28" t="s">
        <v>9</v>
      </c>
      <c r="B141" s="11"/>
      <c r="C141" s="12">
        <v>3371</v>
      </c>
      <c r="D141" s="28" t="s">
        <v>209</v>
      </c>
      <c r="E141" s="13">
        <v>103331.9047774699</v>
      </c>
      <c r="F141" s="13">
        <v>499.18794578487876</v>
      </c>
      <c r="G141" s="13">
        <v>108020.75557286205</v>
      </c>
      <c r="H141" s="13">
        <v>521.83939890271517</v>
      </c>
      <c r="I141" s="13">
        <v>102129.06054956926</v>
      </c>
      <c r="J141" s="13">
        <v>493.3771041041993</v>
      </c>
      <c r="K141" s="22">
        <f t="shared" si="9"/>
        <v>-5891.695023292792</v>
      </c>
      <c r="L141" s="22">
        <f t="shared" si="10"/>
        <v>-28.46229479851587</v>
      </c>
      <c r="M141" s="13">
        <f t="shared" si="11"/>
        <v>17</v>
      </c>
      <c r="N141" s="13">
        <f t="shared" si="12"/>
        <v>34</v>
      </c>
      <c r="O141" s="15"/>
    </row>
    <row r="142" spans="1:15" x14ac:dyDescent="0.35">
      <c r="A142" s="28" t="s">
        <v>9</v>
      </c>
      <c r="B142" s="11" t="s">
        <v>210</v>
      </c>
      <c r="C142" s="12">
        <v>3349</v>
      </c>
      <c r="D142" s="28" t="s">
        <v>211</v>
      </c>
      <c r="E142" s="13">
        <v>118382.04453355087</v>
      </c>
      <c r="F142" s="13">
        <v>896.83367070871873</v>
      </c>
      <c r="G142" s="13">
        <v>109638.29176564027</v>
      </c>
      <c r="H142" s="13">
        <v>937.07941680034423</v>
      </c>
      <c r="I142" s="13">
        <v>107838.78378283727</v>
      </c>
      <c r="J142" s="13">
        <v>921.6990066909168</v>
      </c>
      <c r="K142" s="22">
        <f t="shared" si="9"/>
        <v>-1799.5079828029993</v>
      </c>
      <c r="L142" s="22">
        <f t="shared" si="10"/>
        <v>-15.38041010942743</v>
      </c>
      <c r="M142" s="13">
        <f t="shared" si="11"/>
        <v>18</v>
      </c>
      <c r="N142" s="13">
        <f t="shared" si="12"/>
        <v>36</v>
      </c>
      <c r="O142" s="15"/>
    </row>
    <row r="143" spans="1:15" x14ac:dyDescent="0.35">
      <c r="A143" s="28" t="s">
        <v>9</v>
      </c>
      <c r="B143" s="11"/>
      <c r="C143" s="12">
        <v>3350</v>
      </c>
      <c r="D143" s="28" t="s">
        <v>212</v>
      </c>
      <c r="E143" s="13">
        <v>251432.20890344575</v>
      </c>
      <c r="F143" s="13">
        <v>631.73921835036617</v>
      </c>
      <c r="G143" s="13">
        <v>260724.51237844239</v>
      </c>
      <c r="H143" s="13">
        <v>660.06205665428456</v>
      </c>
      <c r="I143" s="13">
        <v>251969.76621783362</v>
      </c>
      <c r="J143" s="13">
        <v>637.89814232362937</v>
      </c>
      <c r="K143" s="22">
        <f t="shared" si="9"/>
        <v>-8754.7461606087745</v>
      </c>
      <c r="L143" s="22">
        <f t="shared" si="10"/>
        <v>-22.163914330655189</v>
      </c>
      <c r="M143" s="13">
        <f t="shared" si="11"/>
        <v>42</v>
      </c>
      <c r="N143" s="13">
        <f t="shared" si="12"/>
        <v>84</v>
      </c>
      <c r="O143" s="15"/>
    </row>
    <row r="144" spans="1:15" x14ac:dyDescent="0.35">
      <c r="A144" s="28" t="s">
        <v>9</v>
      </c>
      <c r="B144" s="11" t="s">
        <v>213</v>
      </c>
      <c r="C144" s="12">
        <v>2134</v>
      </c>
      <c r="D144" s="28" t="s">
        <v>214</v>
      </c>
      <c r="E144" s="13">
        <v>47634.585645527957</v>
      </c>
      <c r="F144" s="13">
        <v>467.00574162282311</v>
      </c>
      <c r="G144" s="13">
        <v>50239.859150344069</v>
      </c>
      <c r="H144" s="13">
        <v>487.76562281887448</v>
      </c>
      <c r="I144" s="13">
        <v>47035.89967186674</v>
      </c>
      <c r="J144" s="13">
        <v>456.6592201152111</v>
      </c>
      <c r="K144" s="22">
        <f t="shared" si="9"/>
        <v>-3203.959478477329</v>
      </c>
      <c r="L144" s="22">
        <f t="shared" si="10"/>
        <v>-31.106402703663377</v>
      </c>
      <c r="M144" s="13">
        <f t="shared" si="11"/>
        <v>8</v>
      </c>
      <c r="N144" s="13">
        <f t="shared" si="12"/>
        <v>16</v>
      </c>
      <c r="O144" s="15"/>
    </row>
    <row r="145" spans="1:15" x14ac:dyDescent="0.35">
      <c r="A145" s="28" t="s">
        <v>9</v>
      </c>
      <c r="B145" s="11" t="s">
        <v>215</v>
      </c>
      <c r="C145" s="12">
        <v>2148</v>
      </c>
      <c r="D145" s="28" t="s">
        <v>216</v>
      </c>
      <c r="E145" s="13">
        <v>195007.23095349735</v>
      </c>
      <c r="F145" s="13">
        <v>679.46770367072247</v>
      </c>
      <c r="G145" s="13">
        <v>196392.05483400775</v>
      </c>
      <c r="H145" s="13">
        <v>706.44624041009979</v>
      </c>
      <c r="I145" s="13">
        <v>188639.53022370947</v>
      </c>
      <c r="J145" s="13">
        <v>678.559461236365</v>
      </c>
      <c r="K145" s="22">
        <f t="shared" si="9"/>
        <v>-7752.5246102982783</v>
      </c>
      <c r="L145" s="22">
        <f t="shared" si="10"/>
        <v>-27.886779173734794</v>
      </c>
      <c r="M145" s="13">
        <f t="shared" si="11"/>
        <v>31</v>
      </c>
      <c r="N145" s="13">
        <f t="shared" si="12"/>
        <v>63</v>
      </c>
      <c r="O145" s="15"/>
    </row>
    <row r="146" spans="1:15" x14ac:dyDescent="0.35">
      <c r="A146" s="28" t="s">
        <v>9</v>
      </c>
      <c r="B146" s="11" t="s">
        <v>217</v>
      </c>
      <c r="C146" s="12">
        <v>2081</v>
      </c>
      <c r="D146" s="28" t="s">
        <v>218</v>
      </c>
      <c r="E146" s="13">
        <v>110570.81975535004</v>
      </c>
      <c r="F146" s="13">
        <v>536.75155221043701</v>
      </c>
      <c r="G146" s="13">
        <v>115586.07003743789</v>
      </c>
      <c r="H146" s="13">
        <v>561.09742736620342</v>
      </c>
      <c r="I146" s="13">
        <v>109820.12496077247</v>
      </c>
      <c r="J146" s="13">
        <v>533.10740272219653</v>
      </c>
      <c r="K146" s="22">
        <f t="shared" si="9"/>
        <v>-5765.945076665419</v>
      </c>
      <c r="L146" s="22">
        <f t="shared" si="10"/>
        <v>-27.990024644006894</v>
      </c>
      <c r="M146" s="13">
        <f t="shared" si="11"/>
        <v>18</v>
      </c>
      <c r="N146" s="13">
        <f t="shared" si="12"/>
        <v>37</v>
      </c>
      <c r="O146" s="15"/>
    </row>
    <row r="147" spans="1:15" x14ac:dyDescent="0.35">
      <c r="A147" s="28" t="s">
        <v>9</v>
      </c>
      <c r="B147" s="11" t="s">
        <v>219</v>
      </c>
      <c r="C147" s="12">
        <v>2057</v>
      </c>
      <c r="D147" s="28" t="s">
        <v>220</v>
      </c>
      <c r="E147" s="13">
        <v>350986.25658441935</v>
      </c>
      <c r="F147" s="13">
        <v>821.98186553728181</v>
      </c>
      <c r="G147" s="13">
        <v>362050.145960806</v>
      </c>
      <c r="H147" s="13">
        <v>857.93873450427964</v>
      </c>
      <c r="I147" s="13">
        <v>354186.28214458056</v>
      </c>
      <c r="J147" s="13">
        <v>839.30398612459851</v>
      </c>
      <c r="K147" s="22">
        <f t="shared" si="9"/>
        <v>-7863.8638162254356</v>
      </c>
      <c r="L147" s="22">
        <f t="shared" si="10"/>
        <v>-18.634748379681128</v>
      </c>
      <c r="M147" s="13">
        <f t="shared" si="11"/>
        <v>59</v>
      </c>
      <c r="N147" s="13">
        <f t="shared" si="12"/>
        <v>118</v>
      </c>
      <c r="O147" s="15"/>
    </row>
    <row r="148" spans="1:15" x14ac:dyDescent="0.35">
      <c r="A148" s="28" t="s">
        <v>9</v>
      </c>
      <c r="B148" s="11" t="s">
        <v>221</v>
      </c>
      <c r="C148" s="12">
        <v>2058</v>
      </c>
      <c r="D148" s="28" t="s">
        <v>222</v>
      </c>
      <c r="E148" s="13">
        <v>227662.76610791945</v>
      </c>
      <c r="F148" s="13">
        <v>543.34789047236143</v>
      </c>
      <c r="G148" s="13">
        <v>237354.71687344764</v>
      </c>
      <c r="H148" s="13">
        <v>566.47903788412327</v>
      </c>
      <c r="I148" s="13">
        <v>266868.62636677368</v>
      </c>
      <c r="J148" s="13">
        <v>636.91796268919734</v>
      </c>
      <c r="K148" s="22">
        <f t="shared" si="9"/>
        <v>29513.909493326035</v>
      </c>
      <c r="L148" s="22">
        <f t="shared" si="10"/>
        <v>70.438924805074066</v>
      </c>
      <c r="M148" s="13">
        <f t="shared" si="11"/>
        <v>44</v>
      </c>
      <c r="N148" s="13">
        <f t="shared" si="12"/>
        <v>89</v>
      </c>
      <c r="O148" s="15"/>
    </row>
    <row r="149" spans="1:15" x14ac:dyDescent="0.35">
      <c r="A149" s="28" t="s">
        <v>9</v>
      </c>
      <c r="B149" s="11"/>
      <c r="C149" s="12">
        <v>3368</v>
      </c>
      <c r="D149" s="28" t="s">
        <v>223</v>
      </c>
      <c r="E149" s="13">
        <v>55349.964815569561</v>
      </c>
      <c r="F149" s="13">
        <v>387.06269101796897</v>
      </c>
      <c r="G149" s="13">
        <v>55086.836968950985</v>
      </c>
      <c r="H149" s="13">
        <v>405.05027183052198</v>
      </c>
      <c r="I149" s="13">
        <v>50601.168291856964</v>
      </c>
      <c r="J149" s="13">
        <v>372.06741391071296</v>
      </c>
      <c r="K149" s="22">
        <f t="shared" si="9"/>
        <v>-4485.6686770940214</v>
      </c>
      <c r="L149" s="22">
        <f t="shared" si="10"/>
        <v>-32.982857919809021</v>
      </c>
      <c r="M149" s="13">
        <f t="shared" si="11"/>
        <v>8</v>
      </c>
      <c r="N149" s="13">
        <f t="shared" si="12"/>
        <v>17</v>
      </c>
      <c r="O149" s="15"/>
    </row>
    <row r="150" spans="1:15" x14ac:dyDescent="0.35">
      <c r="A150" s="28" t="s">
        <v>9</v>
      </c>
      <c r="B150" s="11"/>
      <c r="C150" s="12">
        <v>2060</v>
      </c>
      <c r="D150" s="28" t="s">
        <v>224</v>
      </c>
      <c r="E150" s="13">
        <v>346075.27043785452</v>
      </c>
      <c r="F150" s="13">
        <v>727.04888747448433</v>
      </c>
      <c r="G150" s="13">
        <v>349385.56161357556</v>
      </c>
      <c r="H150" s="13">
        <v>761.18858739341078</v>
      </c>
      <c r="I150" s="13">
        <v>342212.98813364888</v>
      </c>
      <c r="J150" s="13">
        <v>745.56206565065111</v>
      </c>
      <c r="K150" s="22">
        <f t="shared" si="9"/>
        <v>-7172.5734799266793</v>
      </c>
      <c r="L150" s="22">
        <f t="shared" si="10"/>
        <v>-15.626521742759678</v>
      </c>
      <c r="M150" s="13">
        <f t="shared" si="11"/>
        <v>57</v>
      </c>
      <c r="N150" s="13">
        <f t="shared" si="12"/>
        <v>114</v>
      </c>
      <c r="O150" s="15"/>
    </row>
    <row r="151" spans="1:15" x14ac:dyDescent="0.35">
      <c r="A151" s="28" t="s">
        <v>9</v>
      </c>
      <c r="B151" s="11"/>
      <c r="C151" s="12">
        <v>2061</v>
      </c>
      <c r="D151" s="28" t="s">
        <v>225</v>
      </c>
      <c r="E151" s="13">
        <v>359932.60780483147</v>
      </c>
      <c r="F151" s="13">
        <v>733.06030102816999</v>
      </c>
      <c r="G151" s="13">
        <v>362144.29171592614</v>
      </c>
      <c r="H151" s="13">
        <v>764.01749307157411</v>
      </c>
      <c r="I151" s="13">
        <v>351491.10969546082</v>
      </c>
      <c r="J151" s="13">
        <v>741.54242551784978</v>
      </c>
      <c r="K151" s="22">
        <f t="shared" si="9"/>
        <v>-10653.18202046532</v>
      </c>
      <c r="L151" s="22">
        <f t="shared" si="10"/>
        <v>-22.47506755372433</v>
      </c>
      <c r="M151" s="13">
        <f t="shared" si="11"/>
        <v>59</v>
      </c>
      <c r="N151" s="13">
        <f t="shared" si="12"/>
        <v>117</v>
      </c>
      <c r="O151" s="15"/>
    </row>
    <row r="152" spans="1:15" x14ac:dyDescent="0.35">
      <c r="A152" s="28" t="s">
        <v>9</v>
      </c>
      <c r="B152" s="11" t="s">
        <v>226</v>
      </c>
      <c r="C152" s="12">
        <v>2200</v>
      </c>
      <c r="D152" s="28" t="s">
        <v>227</v>
      </c>
      <c r="E152" s="13">
        <v>148476.79208295658</v>
      </c>
      <c r="F152" s="13">
        <v>735.03362417305243</v>
      </c>
      <c r="G152" s="13">
        <v>152862.40025072894</v>
      </c>
      <c r="H152" s="13">
        <v>772.03232449863106</v>
      </c>
      <c r="I152" s="13">
        <v>150031.9717228692</v>
      </c>
      <c r="J152" s="13">
        <v>757.73723092358182</v>
      </c>
      <c r="K152" s="22">
        <f t="shared" si="9"/>
        <v>-2830.4285278597381</v>
      </c>
      <c r="L152" s="22">
        <f t="shared" si="10"/>
        <v>-14.295093575049236</v>
      </c>
      <c r="M152" s="13">
        <f t="shared" si="11"/>
        <v>25</v>
      </c>
      <c r="N152" s="13">
        <f t="shared" si="12"/>
        <v>50</v>
      </c>
      <c r="O152" s="15"/>
    </row>
    <row r="153" spans="1:15" x14ac:dyDescent="0.35">
      <c r="A153" s="28" t="s">
        <v>9</v>
      </c>
      <c r="B153" s="11" t="s">
        <v>228</v>
      </c>
      <c r="C153" s="12">
        <v>3362</v>
      </c>
      <c r="D153" s="28" t="s">
        <v>229</v>
      </c>
      <c r="E153" s="13">
        <v>135877.34753589757</v>
      </c>
      <c r="F153" s="13">
        <v>623.29058502705311</v>
      </c>
      <c r="G153" s="13">
        <v>123367.61735336191</v>
      </c>
      <c r="H153" s="13">
        <v>652.73871615535404</v>
      </c>
      <c r="I153" s="13">
        <v>118681.50453918325</v>
      </c>
      <c r="J153" s="13">
        <v>627.9444684612871</v>
      </c>
      <c r="K153" s="22">
        <f t="shared" si="9"/>
        <v>-4686.1128141786612</v>
      </c>
      <c r="L153" s="22">
        <f t="shared" si="10"/>
        <v>-24.794247694066939</v>
      </c>
      <c r="M153" s="13">
        <f t="shared" si="11"/>
        <v>20</v>
      </c>
      <c r="N153" s="13">
        <f t="shared" si="12"/>
        <v>40</v>
      </c>
      <c r="O153" s="15"/>
    </row>
    <row r="154" spans="1:15" x14ac:dyDescent="0.35">
      <c r="A154" s="28" t="s">
        <v>9</v>
      </c>
      <c r="B154" s="11"/>
      <c r="C154" s="12">
        <v>2135</v>
      </c>
      <c r="D154" s="28" t="s">
        <v>230</v>
      </c>
      <c r="E154" s="13">
        <v>237104.59156034538</v>
      </c>
      <c r="F154" s="13">
        <v>820.43111266555491</v>
      </c>
      <c r="G154" s="13">
        <v>239634.34172493845</v>
      </c>
      <c r="H154" s="13">
        <v>852.79125169017243</v>
      </c>
      <c r="I154" s="13">
        <v>233111.98498305414</v>
      </c>
      <c r="J154" s="13">
        <v>829.58001773328874</v>
      </c>
      <c r="K154" s="22">
        <f t="shared" si="9"/>
        <v>-6522.3567418843159</v>
      </c>
      <c r="L154" s="22">
        <f t="shared" si="10"/>
        <v>-23.211233956883689</v>
      </c>
      <c r="M154" s="13">
        <f t="shared" si="11"/>
        <v>39</v>
      </c>
      <c r="N154" s="13">
        <f t="shared" si="12"/>
        <v>78</v>
      </c>
      <c r="O154" s="15"/>
    </row>
    <row r="155" spans="1:15" x14ac:dyDescent="0.35">
      <c r="A155" s="28" t="s">
        <v>9</v>
      </c>
      <c r="B155" s="11" t="s">
        <v>231</v>
      </c>
      <c r="C155" s="12">
        <v>2071</v>
      </c>
      <c r="D155" s="28" t="s">
        <v>232</v>
      </c>
      <c r="E155" s="13">
        <v>295979.83615941211</v>
      </c>
      <c r="F155" s="13">
        <v>706.3957903565921</v>
      </c>
      <c r="G155" s="13">
        <v>311035.36308778578</v>
      </c>
      <c r="H155" s="13">
        <v>737.05062343077202</v>
      </c>
      <c r="I155" s="13">
        <v>300717.34997178637</v>
      </c>
      <c r="J155" s="13">
        <v>712.60035538338002</v>
      </c>
      <c r="K155" s="22">
        <f t="shared" si="9"/>
        <v>-10318.013115999405</v>
      </c>
      <c r="L155" s="22">
        <f t="shared" si="10"/>
        <v>-24.450268047392001</v>
      </c>
      <c r="M155" s="13">
        <f t="shared" si="11"/>
        <v>50</v>
      </c>
      <c r="N155" s="13">
        <f t="shared" si="12"/>
        <v>100</v>
      </c>
      <c r="O155" s="15"/>
    </row>
    <row r="156" spans="1:15" x14ac:dyDescent="0.35">
      <c r="A156" s="28" t="s">
        <v>9</v>
      </c>
      <c r="B156" s="11"/>
      <c r="C156" s="12">
        <v>2193</v>
      </c>
      <c r="D156" s="28" t="s">
        <v>233</v>
      </c>
      <c r="E156" s="13">
        <v>316465.51323782047</v>
      </c>
      <c r="F156" s="13">
        <v>824.12894072349081</v>
      </c>
      <c r="G156" s="13">
        <v>316642.74980268418</v>
      </c>
      <c r="H156" s="13">
        <v>860.44225489859832</v>
      </c>
      <c r="I156" s="13">
        <v>310701.95946788206</v>
      </c>
      <c r="J156" s="13">
        <v>844.29880290185338</v>
      </c>
      <c r="K156" s="22">
        <f t="shared" si="9"/>
        <v>-5940.7903348021209</v>
      </c>
      <c r="L156" s="22">
        <f t="shared" si="10"/>
        <v>-16.143451996744943</v>
      </c>
      <c r="M156" s="13">
        <f t="shared" si="11"/>
        <v>52</v>
      </c>
      <c r="N156" s="13">
        <f t="shared" si="12"/>
        <v>104</v>
      </c>
      <c r="O156" s="15"/>
    </row>
    <row r="157" spans="1:15" x14ac:dyDescent="0.35">
      <c r="A157" s="28" t="s">
        <v>9</v>
      </c>
      <c r="B157" s="11"/>
      <c r="C157" s="12">
        <v>2028</v>
      </c>
      <c r="D157" s="28" t="s">
        <v>234</v>
      </c>
      <c r="E157" s="13">
        <v>410326.30454748659</v>
      </c>
      <c r="F157" s="13">
        <v>869.33539099043765</v>
      </c>
      <c r="G157" s="13">
        <v>414520.5441641442</v>
      </c>
      <c r="H157" s="13">
        <v>909.03628106171971</v>
      </c>
      <c r="I157" s="13">
        <v>407428.52662202646</v>
      </c>
      <c r="J157" s="13">
        <v>893.48361101321598</v>
      </c>
      <c r="K157" s="22">
        <f t="shared" si="9"/>
        <v>-7092.017542117741</v>
      </c>
      <c r="L157" s="22">
        <f t="shared" si="10"/>
        <v>-15.552670048503728</v>
      </c>
      <c r="M157" s="13">
        <f t="shared" si="11"/>
        <v>68</v>
      </c>
      <c r="N157" s="13">
        <f t="shared" si="12"/>
        <v>136</v>
      </c>
      <c r="O157" s="15"/>
    </row>
    <row r="158" spans="1:15" x14ac:dyDescent="0.35">
      <c r="A158" s="28" t="s">
        <v>9</v>
      </c>
      <c r="B158" s="11"/>
      <c r="C158" s="12">
        <v>2012</v>
      </c>
      <c r="D158" s="28" t="s">
        <v>235</v>
      </c>
      <c r="E158" s="13">
        <v>461825.45317999076</v>
      </c>
      <c r="F158" s="13">
        <v>931.09970399191684</v>
      </c>
      <c r="G158" s="13">
        <v>450275.38811271824</v>
      </c>
      <c r="H158" s="13">
        <v>970.4210950705135</v>
      </c>
      <c r="I158" s="13">
        <v>442426.76900237997</v>
      </c>
      <c r="J158" s="13">
        <v>953.50596767754303</v>
      </c>
      <c r="K158" s="22">
        <f t="shared" si="9"/>
        <v>-7848.6191103382735</v>
      </c>
      <c r="L158" s="22">
        <f t="shared" si="10"/>
        <v>-16.915127392970476</v>
      </c>
      <c r="M158" s="13">
        <f t="shared" si="11"/>
        <v>74</v>
      </c>
      <c r="N158" s="13">
        <f t="shared" si="12"/>
        <v>147</v>
      </c>
      <c r="O158" s="15"/>
    </row>
    <row r="159" spans="1:15" x14ac:dyDescent="0.35">
      <c r="A159" s="28" t="s">
        <v>9</v>
      </c>
      <c r="B159" s="11" t="s">
        <v>236</v>
      </c>
      <c r="C159" s="12">
        <v>2074</v>
      </c>
      <c r="D159" s="28" t="s">
        <v>237</v>
      </c>
      <c r="E159" s="13">
        <v>495500.88387184573</v>
      </c>
      <c r="F159" s="13">
        <v>784.02038587317361</v>
      </c>
      <c r="G159" s="13">
        <v>510498.46775801014</v>
      </c>
      <c r="H159" s="13">
        <v>818.10651884296499</v>
      </c>
      <c r="I159" s="13">
        <v>497360.14814804459</v>
      </c>
      <c r="J159" s="13">
        <v>797.05151946802016</v>
      </c>
      <c r="K159" s="22">
        <f t="shared" si="9"/>
        <v>-13138.319609965547</v>
      </c>
      <c r="L159" s="22">
        <f t="shared" si="10"/>
        <v>-21.054999374944828</v>
      </c>
      <c r="M159" s="13">
        <f t="shared" si="11"/>
        <v>83</v>
      </c>
      <c r="N159" s="13">
        <f t="shared" si="12"/>
        <v>166</v>
      </c>
      <c r="O159" s="15"/>
    </row>
    <row r="160" spans="1:15" x14ac:dyDescent="0.35">
      <c r="A160" s="28" t="s">
        <v>9</v>
      </c>
      <c r="B160" s="11"/>
      <c r="C160" s="12">
        <v>2117</v>
      </c>
      <c r="D160" s="28" t="s">
        <v>238</v>
      </c>
      <c r="E160" s="13">
        <v>153954.74551377381</v>
      </c>
      <c r="F160" s="13">
        <v>504.76965742220921</v>
      </c>
      <c r="G160" s="13">
        <v>148542.4733281729</v>
      </c>
      <c r="H160" s="13">
        <v>526.74635931976206</v>
      </c>
      <c r="I160" s="13">
        <v>159262.02537665388</v>
      </c>
      <c r="J160" s="13">
        <v>564.75895523636132</v>
      </c>
      <c r="K160" s="22">
        <f t="shared" si="9"/>
        <v>10719.552048480982</v>
      </c>
      <c r="L160" s="22">
        <f t="shared" si="10"/>
        <v>38.012595916599253</v>
      </c>
      <c r="M160" s="13">
        <f t="shared" si="11"/>
        <v>27</v>
      </c>
      <c r="N160" s="13">
        <f t="shared" si="12"/>
        <v>53</v>
      </c>
      <c r="O160" s="15"/>
    </row>
    <row r="161" spans="1:15" x14ac:dyDescent="0.35">
      <c r="A161" s="28" t="s">
        <v>9</v>
      </c>
      <c r="B161" s="11"/>
      <c r="C161" s="12">
        <v>3035</v>
      </c>
      <c r="D161" s="28" t="s">
        <v>239</v>
      </c>
      <c r="E161" s="13">
        <v>56399.199976188029</v>
      </c>
      <c r="F161" s="13">
        <v>512.71999978352756</v>
      </c>
      <c r="G161" s="13">
        <v>59166.966979900899</v>
      </c>
      <c r="H161" s="13">
        <v>537.88151799909906</v>
      </c>
      <c r="I161" s="13">
        <v>56184.549628307534</v>
      </c>
      <c r="J161" s="13">
        <v>510.76863298461393</v>
      </c>
      <c r="K161" s="22">
        <f t="shared" si="9"/>
        <v>-2982.4173515933653</v>
      </c>
      <c r="L161" s="22">
        <f t="shared" si="10"/>
        <v>-27.11288501448513</v>
      </c>
      <c r="M161" s="13">
        <f t="shared" si="11"/>
        <v>9</v>
      </c>
      <c r="N161" s="13">
        <f t="shared" si="12"/>
        <v>19</v>
      </c>
      <c r="O161" s="15"/>
    </row>
    <row r="162" spans="1:15" x14ac:dyDescent="0.35">
      <c r="A162" s="28" t="s">
        <v>9</v>
      </c>
      <c r="B162" s="11"/>
      <c r="C162" s="12">
        <v>2078</v>
      </c>
      <c r="D162" s="28" t="s">
        <v>240</v>
      </c>
      <c r="E162" s="13">
        <v>355376.01097090438</v>
      </c>
      <c r="F162" s="13">
        <v>901.96957099214308</v>
      </c>
      <c r="G162" s="13">
        <v>360735.78876148676</v>
      </c>
      <c r="H162" s="13">
        <v>944.33452555363033</v>
      </c>
      <c r="I162" s="13">
        <v>356081.23784148897</v>
      </c>
      <c r="J162" s="13">
        <v>932.14983728138475</v>
      </c>
      <c r="K162" s="22">
        <f t="shared" si="9"/>
        <v>-4654.5509199977969</v>
      </c>
      <c r="L162" s="22">
        <f t="shared" si="10"/>
        <v>-12.18468827224558</v>
      </c>
      <c r="M162" s="13">
        <f t="shared" si="11"/>
        <v>59</v>
      </c>
      <c r="N162" s="13">
        <f t="shared" si="12"/>
        <v>119</v>
      </c>
      <c r="O162" s="15"/>
    </row>
    <row r="163" spans="1:15" x14ac:dyDescent="0.35">
      <c r="A163" s="28" t="s">
        <v>9</v>
      </c>
      <c r="B163" s="11"/>
      <c r="C163" s="12">
        <v>2030</v>
      </c>
      <c r="D163" s="28" t="s">
        <v>295</v>
      </c>
      <c r="E163" s="13">
        <v>166076.33730670178</v>
      </c>
      <c r="F163" s="13">
        <v>834.55445882764718</v>
      </c>
      <c r="G163" s="13">
        <v>170951.0386512081</v>
      </c>
      <c r="H163" s="13">
        <v>876.67199308311842</v>
      </c>
      <c r="I163" s="13">
        <v>168975.5027290305</v>
      </c>
      <c r="J163" s="13">
        <v>866.54103963605382</v>
      </c>
      <c r="K163" s="22">
        <f t="shared" si="9"/>
        <v>-1975.5359221776016</v>
      </c>
      <c r="L163" s="22">
        <f t="shared" si="10"/>
        <v>-10.130953447064599</v>
      </c>
      <c r="M163" s="13">
        <f t="shared" si="11"/>
        <v>28</v>
      </c>
      <c r="N163" s="13">
        <f t="shared" si="12"/>
        <v>56</v>
      </c>
      <c r="O163" s="15"/>
    </row>
    <row r="164" spans="1:15" x14ac:dyDescent="0.35">
      <c r="A164" s="28" t="s">
        <v>9</v>
      </c>
      <c r="B164" s="11" t="s">
        <v>241</v>
      </c>
      <c r="C164" s="12">
        <v>2100</v>
      </c>
      <c r="D164" s="28" t="s">
        <v>242</v>
      </c>
      <c r="E164" s="13">
        <v>134174.32795657209</v>
      </c>
      <c r="F164" s="13">
        <v>629.92642233132437</v>
      </c>
      <c r="G164" s="13">
        <v>139016.03025908375</v>
      </c>
      <c r="H164" s="13">
        <v>658.84374530371451</v>
      </c>
      <c r="I164" s="13">
        <v>134397.62041936984</v>
      </c>
      <c r="J164" s="13">
        <v>636.95554701123149</v>
      </c>
      <c r="K164" s="22">
        <f t="shared" si="9"/>
        <v>-4618.4098397139169</v>
      </c>
      <c r="L164" s="22">
        <f t="shared" si="10"/>
        <v>-21.888198292483025</v>
      </c>
      <c r="M164" s="13">
        <f t="shared" si="11"/>
        <v>22</v>
      </c>
      <c r="N164" s="13">
        <f t="shared" si="12"/>
        <v>45</v>
      </c>
      <c r="O164" s="15"/>
    </row>
    <row r="165" spans="1:15" x14ac:dyDescent="0.35">
      <c r="A165" s="28" t="s">
        <v>9</v>
      </c>
      <c r="B165" s="11" t="s">
        <v>243</v>
      </c>
      <c r="C165" s="12">
        <v>3036</v>
      </c>
      <c r="D165" s="28" t="s">
        <v>296</v>
      </c>
      <c r="E165" s="13">
        <v>219687.76915957549</v>
      </c>
      <c r="F165" s="13">
        <v>653.83264630826034</v>
      </c>
      <c r="G165" s="13">
        <v>216815.08126241027</v>
      </c>
      <c r="H165" s="13">
        <v>681.80843164279963</v>
      </c>
      <c r="I165" s="13">
        <v>208403.59134136947</v>
      </c>
      <c r="J165" s="13">
        <v>655.35720547600465</v>
      </c>
      <c r="K165" s="22">
        <f t="shared" si="9"/>
        <v>-8411.4899210408039</v>
      </c>
      <c r="L165" s="22">
        <f t="shared" si="10"/>
        <v>-26.451226166794982</v>
      </c>
      <c r="M165" s="13">
        <f t="shared" si="11"/>
        <v>35</v>
      </c>
      <c r="N165" s="13">
        <f t="shared" si="12"/>
        <v>69</v>
      </c>
      <c r="O165" s="15"/>
    </row>
    <row r="166" spans="1:15" x14ac:dyDescent="0.35">
      <c r="A166" s="28" t="s">
        <v>244</v>
      </c>
      <c r="B166" s="11"/>
      <c r="C166" s="12">
        <v>4064</v>
      </c>
      <c r="D166" s="28" t="s">
        <v>245</v>
      </c>
      <c r="E166" s="13">
        <v>898390.17942968325</v>
      </c>
      <c r="F166" s="13">
        <v>663.50825659503937</v>
      </c>
      <c r="G166" s="13">
        <v>937510.28518933256</v>
      </c>
      <c r="H166" s="13">
        <v>691.37926636381462</v>
      </c>
      <c r="I166" s="13">
        <v>833888.02959575201</v>
      </c>
      <c r="J166" s="13">
        <v>614.96167374317997</v>
      </c>
      <c r="K166" s="22">
        <f t="shared" si="9"/>
        <v>-103622.25559358054</v>
      </c>
      <c r="L166" s="22">
        <f t="shared" si="10"/>
        <v>-76.41759262063465</v>
      </c>
      <c r="M166" s="13">
        <f t="shared" si="11"/>
        <v>139</v>
      </c>
      <c r="N166" s="13">
        <f t="shared" si="12"/>
        <v>278</v>
      </c>
      <c r="O166" s="15"/>
    </row>
    <row r="167" spans="1:15" x14ac:dyDescent="0.35">
      <c r="A167" s="28" t="s">
        <v>244</v>
      </c>
      <c r="B167" s="11"/>
      <c r="C167" s="12">
        <v>4032</v>
      </c>
      <c r="D167" s="28" t="s">
        <v>246</v>
      </c>
      <c r="E167" s="13">
        <v>1223452.951360147</v>
      </c>
      <c r="F167" s="13">
        <v>866.46809586412678</v>
      </c>
      <c r="G167" s="13">
        <v>1303798.6203908559</v>
      </c>
      <c r="H167" s="13">
        <v>903.53334746421058</v>
      </c>
      <c r="I167" s="13">
        <v>1286587.6419807561</v>
      </c>
      <c r="J167" s="13">
        <v>891.60612749879147</v>
      </c>
      <c r="K167" s="22">
        <f t="shared" si="9"/>
        <v>-17210.978410099866</v>
      </c>
      <c r="L167" s="22">
        <f t="shared" si="10"/>
        <v>-11.927219965419113</v>
      </c>
      <c r="M167" s="13">
        <f t="shared" si="11"/>
        <v>214</v>
      </c>
      <c r="N167" s="13">
        <f t="shared" si="12"/>
        <v>429</v>
      </c>
      <c r="O167" s="15"/>
    </row>
    <row r="168" spans="1:15" x14ac:dyDescent="0.35">
      <c r="A168" s="28" t="s">
        <v>244</v>
      </c>
      <c r="B168" s="11"/>
      <c r="C168" s="12">
        <v>4040</v>
      </c>
      <c r="D168" s="28" t="s">
        <v>247</v>
      </c>
      <c r="E168" s="13">
        <v>1217564.4073503467</v>
      </c>
      <c r="F168" s="13">
        <v>930.14851592845434</v>
      </c>
      <c r="G168" s="13">
        <v>1276936.5667401829</v>
      </c>
      <c r="H168" s="13">
        <v>968.84413257980498</v>
      </c>
      <c r="I168" s="13">
        <v>1261733.9511895827</v>
      </c>
      <c r="J168" s="13">
        <v>957.3095229056014</v>
      </c>
      <c r="K168" s="22">
        <f t="shared" si="9"/>
        <v>-15202.615550600225</v>
      </c>
      <c r="L168" s="22">
        <f t="shared" si="10"/>
        <v>-11.53460967420358</v>
      </c>
      <c r="M168" s="13">
        <f t="shared" si="11"/>
        <v>210</v>
      </c>
      <c r="N168" s="13">
        <f t="shared" si="12"/>
        <v>421</v>
      </c>
      <c r="O168" s="15"/>
    </row>
    <row r="169" spans="1:15" x14ac:dyDescent="0.35">
      <c r="A169" s="28" t="s">
        <v>244</v>
      </c>
      <c r="B169" s="11"/>
      <c r="C169" s="12">
        <v>4025</v>
      </c>
      <c r="D169" s="28" t="s">
        <v>248</v>
      </c>
      <c r="E169" s="13">
        <v>689835.04749519099</v>
      </c>
      <c r="F169" s="13">
        <v>972.96903736980391</v>
      </c>
      <c r="G169" s="13">
        <v>736407.99164109188</v>
      </c>
      <c r="H169" s="13">
        <v>1012.9408413219971</v>
      </c>
      <c r="I169" s="13">
        <v>736154.11775904126</v>
      </c>
      <c r="J169" s="13">
        <v>1012.5916337813497</v>
      </c>
      <c r="K169" s="22">
        <f t="shared" si="9"/>
        <v>-253.87388205062598</v>
      </c>
      <c r="L169" s="22">
        <f t="shared" si="10"/>
        <v>-0.34920754064739867</v>
      </c>
      <c r="M169" s="13">
        <f t="shared" si="11"/>
        <v>123</v>
      </c>
      <c r="N169" s="13">
        <f t="shared" si="12"/>
        <v>245</v>
      </c>
      <c r="O169" s="15"/>
    </row>
    <row r="170" spans="1:15" x14ac:dyDescent="0.35">
      <c r="A170" s="28" t="s">
        <v>244</v>
      </c>
      <c r="B170" s="11"/>
      <c r="C170" s="12">
        <v>4041</v>
      </c>
      <c r="D170" s="28" t="s">
        <v>249</v>
      </c>
      <c r="E170" s="13">
        <v>775047.89524289162</v>
      </c>
      <c r="F170" s="13">
        <v>857.35386641912794</v>
      </c>
      <c r="G170" s="13">
        <v>785793.61817945528</v>
      </c>
      <c r="H170" s="13">
        <v>893.96316061371476</v>
      </c>
      <c r="I170" s="13">
        <v>776710.03843993635</v>
      </c>
      <c r="J170" s="13">
        <v>883.62916773599125</v>
      </c>
      <c r="K170" s="22">
        <f t="shared" si="9"/>
        <v>-9083.5797395189293</v>
      </c>
      <c r="L170" s="22">
        <f t="shared" si="10"/>
        <v>-10.333992877723517</v>
      </c>
      <c r="M170" s="13">
        <f t="shared" si="11"/>
        <v>129</v>
      </c>
      <c r="N170" s="13">
        <f t="shared" si="12"/>
        <v>259</v>
      </c>
      <c r="O170" s="15"/>
    </row>
    <row r="171" spans="1:15" x14ac:dyDescent="0.35">
      <c r="A171" s="28" t="s">
        <v>244</v>
      </c>
      <c r="B171" s="11" t="s">
        <v>250</v>
      </c>
      <c r="C171" s="12">
        <v>5400</v>
      </c>
      <c r="D171" s="28" t="s">
        <v>251</v>
      </c>
      <c r="E171" s="13">
        <v>1067232.1167417085</v>
      </c>
      <c r="F171" s="13">
        <v>684.56197353541279</v>
      </c>
      <c r="G171" s="13">
        <v>1135547.428496452</v>
      </c>
      <c r="H171" s="13">
        <v>714.18077263927796</v>
      </c>
      <c r="I171" s="13">
        <v>1037789.7312903961</v>
      </c>
      <c r="J171" s="13">
        <v>652.69794420779624</v>
      </c>
      <c r="K171" s="22">
        <f t="shared" si="9"/>
        <v>-97757.697206055978</v>
      </c>
      <c r="L171" s="22">
        <f t="shared" si="10"/>
        <v>-61.482828431481721</v>
      </c>
      <c r="M171" s="13">
        <f t="shared" si="11"/>
        <v>173</v>
      </c>
      <c r="N171" s="13">
        <f t="shared" si="12"/>
        <v>346</v>
      </c>
      <c r="O171" s="15"/>
    </row>
    <row r="172" spans="1:15" x14ac:dyDescent="0.35">
      <c r="A172" s="28" t="s">
        <v>244</v>
      </c>
      <c r="B172" s="11"/>
      <c r="C172" s="12">
        <v>4021</v>
      </c>
      <c r="D172" s="28" t="s">
        <v>252</v>
      </c>
      <c r="E172" s="13">
        <v>1063567.3208170712</v>
      </c>
      <c r="F172" s="13">
        <v>1049.9183818529825</v>
      </c>
      <c r="G172" s="13">
        <v>1117821.7185405663</v>
      </c>
      <c r="H172" s="13">
        <v>1093.7590200984014</v>
      </c>
      <c r="I172" s="13">
        <v>1148604.0508447974</v>
      </c>
      <c r="J172" s="13">
        <v>1123.8787190262206</v>
      </c>
      <c r="K172" s="22">
        <f t="shared" si="9"/>
        <v>30782.332304231124</v>
      </c>
      <c r="L172" s="22">
        <f t="shared" si="10"/>
        <v>30.119698927819172</v>
      </c>
      <c r="M172" s="13">
        <f t="shared" si="11"/>
        <v>191</v>
      </c>
      <c r="N172" s="13">
        <f t="shared" si="12"/>
        <v>383</v>
      </c>
      <c r="O172" s="15"/>
    </row>
    <row r="173" spans="1:15" x14ac:dyDescent="0.35">
      <c r="A173" s="28" t="s">
        <v>244</v>
      </c>
      <c r="B173" s="11"/>
      <c r="C173" s="12">
        <v>9998</v>
      </c>
      <c r="D173" s="28" t="s">
        <v>253</v>
      </c>
      <c r="E173" s="13">
        <v>328953.84993020236</v>
      </c>
      <c r="F173" s="13">
        <v>640.40334184984238</v>
      </c>
      <c r="G173" s="13">
        <v>448295.09559598792</v>
      </c>
      <c r="H173" s="13">
        <v>675.48231380610935</v>
      </c>
      <c r="I173" s="13">
        <v>443748.36687765911</v>
      </c>
      <c r="J173" s="13">
        <v>668.63139157859223</v>
      </c>
      <c r="K173" s="22">
        <f t="shared" si="9"/>
        <v>-4546.7287183288136</v>
      </c>
      <c r="L173" s="22">
        <f t="shared" si="10"/>
        <v>-6.8509222275171169</v>
      </c>
      <c r="M173" s="13">
        <f t="shared" si="11"/>
        <v>74</v>
      </c>
      <c r="N173" s="13">
        <f t="shared" si="12"/>
        <v>148</v>
      </c>
      <c r="O173" s="15"/>
    </row>
    <row r="174" spans="1:15" x14ac:dyDescent="0.35">
      <c r="A174" s="28" t="s">
        <v>244</v>
      </c>
      <c r="B174" s="11"/>
      <c r="C174" s="12">
        <v>4029</v>
      </c>
      <c r="D174" s="28" t="s">
        <v>297</v>
      </c>
      <c r="E174" s="13">
        <v>1382809.6183221373</v>
      </c>
      <c r="F174" s="13">
        <v>962.28922638979634</v>
      </c>
      <c r="G174" s="13">
        <v>1457900.5802780136</v>
      </c>
      <c r="H174" s="13">
        <v>1002.6826549367356</v>
      </c>
      <c r="I174" s="13">
        <v>1474832.0560759506</v>
      </c>
      <c r="J174" s="13">
        <v>1014.3274113314653</v>
      </c>
      <c r="K174" s="22">
        <f t="shared" si="9"/>
        <v>16931.475797937019</v>
      </c>
      <c r="L174" s="22">
        <f t="shared" si="10"/>
        <v>11.644756394729711</v>
      </c>
      <c r="M174" s="13">
        <f t="shared" si="11"/>
        <v>246</v>
      </c>
      <c r="N174" s="13">
        <f t="shared" si="12"/>
        <v>492</v>
      </c>
      <c r="O174" s="15"/>
    </row>
    <row r="175" spans="1:15" x14ac:dyDescent="0.35">
      <c r="A175" s="28" t="s">
        <v>244</v>
      </c>
      <c r="B175" s="11" t="s">
        <v>254</v>
      </c>
      <c r="C175" s="12">
        <v>4100</v>
      </c>
      <c r="D175" s="28" t="s">
        <v>255</v>
      </c>
      <c r="E175" s="13">
        <v>1518256.0622051484</v>
      </c>
      <c r="F175" s="13">
        <v>931.44543693567391</v>
      </c>
      <c r="G175" s="13">
        <v>1570946.5465846173</v>
      </c>
      <c r="H175" s="13">
        <v>970.91875561472023</v>
      </c>
      <c r="I175" s="13">
        <v>1572226.7903412832</v>
      </c>
      <c r="J175" s="13">
        <v>971.71000639139879</v>
      </c>
      <c r="K175" s="22">
        <f t="shared" si="9"/>
        <v>1280.2437566658482</v>
      </c>
      <c r="L175" s="22">
        <f t="shared" si="10"/>
        <v>0.79125077667856658</v>
      </c>
      <c r="M175" s="13">
        <f t="shared" si="11"/>
        <v>262</v>
      </c>
      <c r="N175" s="13">
        <f t="shared" si="12"/>
        <v>524</v>
      </c>
      <c r="O175" s="15"/>
    </row>
    <row r="176" spans="1:15" x14ac:dyDescent="0.35">
      <c r="A176" s="28" t="s">
        <v>244</v>
      </c>
      <c r="B176" s="11"/>
      <c r="C176" s="12">
        <v>6909</v>
      </c>
      <c r="D176" s="28" t="s">
        <v>302</v>
      </c>
      <c r="E176" s="13">
        <v>633668.75049573265</v>
      </c>
      <c r="F176" s="13">
        <v>952.8853390913273</v>
      </c>
      <c r="G176" s="13">
        <v>683883.76398342871</v>
      </c>
      <c r="H176" s="13">
        <v>991.13588983105615</v>
      </c>
      <c r="I176" s="13">
        <v>672278.63179570227</v>
      </c>
      <c r="J176" s="13">
        <v>974.31685767493082</v>
      </c>
      <c r="K176" s="22">
        <f t="shared" si="9"/>
        <v>-11605.132187726442</v>
      </c>
      <c r="L176" s="22">
        <f t="shared" si="10"/>
        <v>-16.819032156125331</v>
      </c>
      <c r="M176" s="13">
        <f t="shared" si="11"/>
        <v>112</v>
      </c>
      <c r="N176" s="13">
        <f t="shared" si="12"/>
        <v>224</v>
      </c>
      <c r="O176" s="15"/>
    </row>
    <row r="177" spans="1:15" x14ac:dyDescent="0.35">
      <c r="A177" s="28" t="s">
        <v>244</v>
      </c>
      <c r="B177" s="11"/>
      <c r="C177" s="12">
        <v>4101</v>
      </c>
      <c r="D177" s="28" t="s">
        <v>298</v>
      </c>
      <c r="E177" s="13">
        <v>1418309.1575570418</v>
      </c>
      <c r="F177" s="13">
        <v>922.17760569378538</v>
      </c>
      <c r="G177" s="13">
        <v>1473592.2746878713</v>
      </c>
      <c r="H177" s="13">
        <v>961.87485292941994</v>
      </c>
      <c r="I177" s="13">
        <v>1502330.5937342634</v>
      </c>
      <c r="J177" s="13">
        <v>980.63354682393174</v>
      </c>
      <c r="K177" s="22">
        <f t="shared" si="9"/>
        <v>28738.319046392106</v>
      </c>
      <c r="L177" s="22">
        <f t="shared" si="10"/>
        <v>18.758693894511794</v>
      </c>
      <c r="M177" s="13">
        <f t="shared" si="11"/>
        <v>250</v>
      </c>
      <c r="N177" s="13">
        <f t="shared" si="12"/>
        <v>501</v>
      </c>
      <c r="O177" s="15"/>
    </row>
    <row r="178" spans="1:15" x14ac:dyDescent="0.35">
      <c r="A178" s="28" t="s">
        <v>244</v>
      </c>
      <c r="B178" s="11"/>
      <c r="C178" s="12">
        <v>6905</v>
      </c>
      <c r="D178" s="28" t="s">
        <v>256</v>
      </c>
      <c r="E178" s="13">
        <v>622984.2979087173</v>
      </c>
      <c r="F178" s="13">
        <v>704.73336867501962</v>
      </c>
      <c r="G178" s="13">
        <v>655380.7348960957</v>
      </c>
      <c r="H178" s="13">
        <v>736.38284819786031</v>
      </c>
      <c r="I178" s="13">
        <v>629336.98046630237</v>
      </c>
      <c r="J178" s="13">
        <v>707.12020277112629</v>
      </c>
      <c r="K178" s="22">
        <f t="shared" si="9"/>
        <v>-26043.754429793335</v>
      </c>
      <c r="L178" s="22">
        <f t="shared" si="10"/>
        <v>-29.262645426734025</v>
      </c>
      <c r="M178" s="13">
        <f t="shared" si="11"/>
        <v>105</v>
      </c>
      <c r="N178" s="13">
        <f t="shared" si="12"/>
        <v>210</v>
      </c>
      <c r="O178" s="15"/>
    </row>
    <row r="179" spans="1:15" x14ac:dyDescent="0.35">
      <c r="A179" s="28" t="s">
        <v>244</v>
      </c>
      <c r="B179" s="11"/>
      <c r="C179" s="12">
        <v>4006</v>
      </c>
      <c r="D179" s="28" t="s">
        <v>257</v>
      </c>
      <c r="E179" s="13">
        <v>726002.2305375319</v>
      </c>
      <c r="F179" s="13">
        <v>889.7086158548185</v>
      </c>
      <c r="G179" s="13">
        <v>800227.58770864084</v>
      </c>
      <c r="H179" s="13">
        <v>928.33826880352763</v>
      </c>
      <c r="I179" s="13">
        <v>790349.03682698088</v>
      </c>
      <c r="J179" s="13">
        <v>916.87823297793602</v>
      </c>
      <c r="K179" s="22">
        <f t="shared" si="9"/>
        <v>-9878.5508816599613</v>
      </c>
      <c r="L179" s="22">
        <f t="shared" si="10"/>
        <v>-11.460035825591603</v>
      </c>
      <c r="M179" s="13">
        <f t="shared" si="11"/>
        <v>132</v>
      </c>
      <c r="N179" s="13">
        <f t="shared" si="12"/>
        <v>263</v>
      </c>
      <c r="O179" s="15"/>
    </row>
    <row r="180" spans="1:15" x14ac:dyDescent="0.35">
      <c r="A180" s="28" t="s">
        <v>244</v>
      </c>
      <c r="B180" s="11"/>
      <c r="C180" s="12">
        <v>4004</v>
      </c>
      <c r="D180" s="28" t="s">
        <v>258</v>
      </c>
      <c r="E180" s="13">
        <v>605654.26560930384</v>
      </c>
      <c r="F180" s="13">
        <v>720.15964995160982</v>
      </c>
      <c r="G180" s="13">
        <v>626399.39792020968</v>
      </c>
      <c r="H180" s="13">
        <v>752.88389173102121</v>
      </c>
      <c r="I180" s="13">
        <v>608440.6931792486</v>
      </c>
      <c r="J180" s="13">
        <v>731.29891007121228</v>
      </c>
      <c r="K180" s="22">
        <f t="shared" si="9"/>
        <v>-17958.704740961082</v>
      </c>
      <c r="L180" s="22">
        <f t="shared" si="10"/>
        <v>-21.584981659808932</v>
      </c>
      <c r="M180" s="13">
        <f t="shared" si="11"/>
        <v>101</v>
      </c>
      <c r="N180" s="13">
        <f t="shared" si="12"/>
        <v>203</v>
      </c>
      <c r="O180" s="15"/>
    </row>
    <row r="181" spans="1:15" x14ac:dyDescent="0.35">
      <c r="A181" s="28" t="s">
        <v>244</v>
      </c>
      <c r="B181" s="11"/>
      <c r="C181" s="12">
        <v>4024</v>
      </c>
      <c r="D181" s="28" t="s">
        <v>259</v>
      </c>
      <c r="E181" s="13">
        <v>448532.03549670009</v>
      </c>
      <c r="F181" s="13">
        <v>723.43876693016148</v>
      </c>
      <c r="G181" s="13">
        <v>484822.83101105771</v>
      </c>
      <c r="H181" s="13">
        <v>756.35387053207137</v>
      </c>
      <c r="I181" s="13">
        <v>474304.25533382886</v>
      </c>
      <c r="J181" s="13">
        <v>739.94423609021658</v>
      </c>
      <c r="K181" s="22">
        <f t="shared" si="9"/>
        <v>-10518.575677228859</v>
      </c>
      <c r="L181" s="22">
        <f t="shared" si="10"/>
        <v>-16.409634441854791</v>
      </c>
      <c r="M181" s="13">
        <f t="shared" si="11"/>
        <v>79</v>
      </c>
      <c r="N181" s="13">
        <f t="shared" si="12"/>
        <v>158</v>
      </c>
      <c r="O181" s="15"/>
    </row>
    <row r="182" spans="1:15" x14ac:dyDescent="0.35">
      <c r="A182" s="28" t="s">
        <v>244</v>
      </c>
      <c r="B182" s="11"/>
      <c r="C182" s="12">
        <v>4010</v>
      </c>
      <c r="D182" s="28" t="s">
        <v>260</v>
      </c>
      <c r="E182" s="13">
        <v>432746.03887086938</v>
      </c>
      <c r="F182" s="13">
        <v>695.73318146442023</v>
      </c>
      <c r="G182" s="13">
        <v>463840.03354915162</v>
      </c>
      <c r="H182" s="13">
        <v>727.02199615854488</v>
      </c>
      <c r="I182" s="13">
        <v>448523.99342741416</v>
      </c>
      <c r="J182" s="13">
        <v>703.01566367933253</v>
      </c>
      <c r="K182" s="22">
        <f t="shared" si="9"/>
        <v>-15316.04012173746</v>
      </c>
      <c r="L182" s="22">
        <f t="shared" si="10"/>
        <v>-24.006332479212347</v>
      </c>
      <c r="M182" s="13">
        <f t="shared" si="11"/>
        <v>75</v>
      </c>
      <c r="N182" s="13">
        <f t="shared" si="12"/>
        <v>150</v>
      </c>
      <c r="O182" s="15"/>
    </row>
    <row r="183" spans="1:15" x14ac:dyDescent="0.35">
      <c r="A183" s="28" t="s">
        <v>244</v>
      </c>
      <c r="B183" s="11"/>
      <c r="C183" s="12">
        <v>9997</v>
      </c>
      <c r="D183" s="28" t="s">
        <v>261</v>
      </c>
      <c r="E183" s="13">
        <v>330640.72671463003</v>
      </c>
      <c r="F183" s="13">
        <v>761.84499243002313</v>
      </c>
      <c r="G183" s="13">
        <v>441433.54834785045</v>
      </c>
      <c r="H183" s="13">
        <v>796.81145911164344</v>
      </c>
      <c r="I183" s="13">
        <v>425195.41186651238</v>
      </c>
      <c r="J183" s="13">
        <v>767.50074344135805</v>
      </c>
      <c r="K183" s="22">
        <f t="shared" si="9"/>
        <v>-16238.136481338064</v>
      </c>
      <c r="L183" s="22">
        <f t="shared" si="10"/>
        <v>-29.31071567028539</v>
      </c>
      <c r="M183" s="13">
        <f t="shared" si="11"/>
        <v>71</v>
      </c>
      <c r="N183" s="13">
        <f t="shared" si="12"/>
        <v>142</v>
      </c>
      <c r="O183" s="15"/>
    </row>
    <row r="184" spans="1:15" x14ac:dyDescent="0.35">
      <c r="A184" s="28" t="s">
        <v>244</v>
      </c>
      <c r="B184" s="11"/>
      <c r="C184" s="12">
        <v>4613</v>
      </c>
      <c r="D184" s="28" t="s">
        <v>262</v>
      </c>
      <c r="E184" s="13">
        <v>449927.26792297605</v>
      </c>
      <c r="F184" s="13">
        <v>719.88362867676165</v>
      </c>
      <c r="G184" s="13">
        <v>461079.88570802042</v>
      </c>
      <c r="H184" s="13">
        <v>752.16947097556351</v>
      </c>
      <c r="I184" s="13">
        <v>448444.01298848982</v>
      </c>
      <c r="J184" s="13">
        <v>731.55630177567673</v>
      </c>
      <c r="K184" s="22">
        <f t="shared" si="9"/>
        <v>-12635.872719530598</v>
      </c>
      <c r="L184" s="22">
        <f t="shared" si="10"/>
        <v>-20.613169199886784</v>
      </c>
      <c r="M184" s="13">
        <f t="shared" si="11"/>
        <v>75</v>
      </c>
      <c r="N184" s="13">
        <f t="shared" si="12"/>
        <v>149</v>
      </c>
      <c r="O184" s="15"/>
    </row>
    <row r="185" spans="1:15" x14ac:dyDescent="0.35">
      <c r="A185" s="28" t="s">
        <v>244</v>
      </c>
      <c r="B185" s="11" t="s">
        <v>263</v>
      </c>
      <c r="C185" s="12">
        <v>5401</v>
      </c>
      <c r="D185" s="28" t="s">
        <v>264</v>
      </c>
      <c r="E185" s="13">
        <v>1359039.9728494086</v>
      </c>
      <c r="F185" s="13">
        <v>949.05026036969878</v>
      </c>
      <c r="G185" s="13">
        <v>1417102.320805727</v>
      </c>
      <c r="H185" s="13">
        <v>988.90601591467339</v>
      </c>
      <c r="I185" s="13">
        <v>1428294.8879578239</v>
      </c>
      <c r="J185" s="13">
        <v>996.71660011013535</v>
      </c>
      <c r="K185" s="22">
        <f t="shared" si="9"/>
        <v>11192.56715209689</v>
      </c>
      <c r="L185" s="22">
        <f t="shared" si="10"/>
        <v>7.8105841954619564</v>
      </c>
      <c r="M185" s="13">
        <f t="shared" si="11"/>
        <v>238</v>
      </c>
      <c r="N185" s="13">
        <f t="shared" si="12"/>
        <v>476</v>
      </c>
      <c r="O185" s="15"/>
    </row>
    <row r="186" spans="1:15" x14ac:dyDescent="0.35">
      <c r="A186" s="28" t="s">
        <v>244</v>
      </c>
      <c r="B186" s="11"/>
      <c r="C186" s="12">
        <v>4502</v>
      </c>
      <c r="D186" s="28" t="s">
        <v>265</v>
      </c>
      <c r="E186" s="13">
        <v>885702.12424838683</v>
      </c>
      <c r="F186" s="13">
        <v>577.38078503806184</v>
      </c>
      <c r="G186" s="13">
        <v>943183.02772446815</v>
      </c>
      <c r="H186" s="13">
        <v>601.90365521663568</v>
      </c>
      <c r="I186" s="13">
        <v>958619.4857351149</v>
      </c>
      <c r="J186" s="13">
        <v>611.75461757186656</v>
      </c>
      <c r="K186" s="22">
        <f t="shared" si="9"/>
        <v>15436.458010646747</v>
      </c>
      <c r="L186" s="22">
        <f t="shared" si="10"/>
        <v>9.8509623552308767</v>
      </c>
      <c r="M186" s="13">
        <f t="shared" si="11"/>
        <v>160</v>
      </c>
      <c r="N186" s="13">
        <f t="shared" si="12"/>
        <v>320</v>
      </c>
      <c r="O186" s="15"/>
    </row>
    <row r="187" spans="1:15" x14ac:dyDescent="0.35">
      <c r="A187" s="28" t="s">
        <v>244</v>
      </c>
      <c r="B187" s="11"/>
      <c r="C187" s="12">
        <v>4616</v>
      </c>
      <c r="D187" s="28" t="s">
        <v>266</v>
      </c>
      <c r="E187" s="13">
        <v>1087574.0917834628</v>
      </c>
      <c r="F187" s="13">
        <v>784.11974894265518</v>
      </c>
      <c r="G187" s="13">
        <v>1191268.4865441159</v>
      </c>
      <c r="H187" s="13">
        <v>818.17890559348621</v>
      </c>
      <c r="I187" s="13">
        <v>1135102.488228488</v>
      </c>
      <c r="J187" s="13">
        <v>779.60335729978567</v>
      </c>
      <c r="K187" s="22">
        <f t="shared" si="9"/>
        <v>-56165.99831562792</v>
      </c>
      <c r="L187" s="22">
        <f t="shared" si="10"/>
        <v>-38.575548293700535</v>
      </c>
      <c r="M187" s="13">
        <f t="shared" si="11"/>
        <v>189</v>
      </c>
      <c r="N187" s="13">
        <f t="shared" si="12"/>
        <v>378</v>
      </c>
      <c r="O187" s="15"/>
    </row>
    <row r="188" spans="1:15" x14ac:dyDescent="0.35">
      <c r="A188" s="28" t="s">
        <v>244</v>
      </c>
      <c r="B188" s="11"/>
      <c r="C188" s="12">
        <v>4027</v>
      </c>
      <c r="D188" s="28" t="s">
        <v>267</v>
      </c>
      <c r="E188" s="13">
        <v>850481.53837255994</v>
      </c>
      <c r="F188" s="13">
        <v>1024.6765522560963</v>
      </c>
      <c r="G188" s="13">
        <v>885115.9644643307</v>
      </c>
      <c r="H188" s="13">
        <v>1066.4047764630491</v>
      </c>
      <c r="I188" s="13">
        <v>899717.78982825659</v>
      </c>
      <c r="J188" s="13">
        <v>1083.9973371424778</v>
      </c>
      <c r="K188" s="22">
        <f t="shared" si="9"/>
        <v>14601.825363925891</v>
      </c>
      <c r="L188" s="22">
        <f t="shared" si="10"/>
        <v>17.592560679428743</v>
      </c>
      <c r="M188" s="13">
        <f t="shared" si="11"/>
        <v>150</v>
      </c>
      <c r="N188" s="13">
        <f t="shared" si="12"/>
        <v>300</v>
      </c>
      <c r="O188" s="15"/>
    </row>
    <row r="189" spans="1:15" x14ac:dyDescent="0.35">
      <c r="A189" s="28" t="s">
        <v>244</v>
      </c>
      <c r="B189" s="11"/>
      <c r="C189" s="12">
        <v>4019</v>
      </c>
      <c r="D189" s="28" t="s">
        <v>268</v>
      </c>
      <c r="E189" s="13">
        <v>858051.41839346418</v>
      </c>
      <c r="F189" s="13">
        <v>1020.2751705035246</v>
      </c>
      <c r="G189" s="13">
        <v>894083.15070459933</v>
      </c>
      <c r="H189" s="13">
        <v>1061.8564735209018</v>
      </c>
      <c r="I189" s="13">
        <v>901428.53827606293</v>
      </c>
      <c r="J189" s="13">
        <v>1070.5802117292908</v>
      </c>
      <c r="K189" s="22">
        <f t="shared" si="9"/>
        <v>7345.3875714635942</v>
      </c>
      <c r="L189" s="22">
        <f t="shared" si="10"/>
        <v>8.7237382083890225</v>
      </c>
      <c r="M189" s="13">
        <f t="shared" si="11"/>
        <v>150</v>
      </c>
      <c r="N189" s="13">
        <f t="shared" si="12"/>
        <v>300</v>
      </c>
      <c r="O189" s="15"/>
    </row>
    <row r="190" spans="1:15" x14ac:dyDescent="0.35">
      <c r="A190" s="28" t="s">
        <v>244</v>
      </c>
      <c r="B190" s="11"/>
      <c r="C190" s="12">
        <v>4013</v>
      </c>
      <c r="D190" s="28" t="s">
        <v>269</v>
      </c>
      <c r="E190" s="13">
        <v>386335.73497747938</v>
      </c>
      <c r="F190" s="13">
        <v>1038.5369219824715</v>
      </c>
      <c r="G190" s="13">
        <v>397910.73543618468</v>
      </c>
      <c r="H190" s="13">
        <v>1081.2791723809366</v>
      </c>
      <c r="I190" s="13">
        <v>406505.46977449133</v>
      </c>
      <c r="J190" s="13">
        <v>1104.6344287350307</v>
      </c>
      <c r="K190" s="22">
        <f t="shared" si="9"/>
        <v>8594.7343383066473</v>
      </c>
      <c r="L190" s="22">
        <f t="shared" si="10"/>
        <v>23.355256354094081</v>
      </c>
      <c r="M190" s="13">
        <f t="shared" si="11"/>
        <v>68</v>
      </c>
      <c r="N190" s="13">
        <f t="shared" si="12"/>
        <v>136</v>
      </c>
      <c r="O190" s="15"/>
    </row>
    <row r="191" spans="1:15" x14ac:dyDescent="0.35">
      <c r="A191" s="28" t="s">
        <v>244</v>
      </c>
      <c r="B191" s="11" t="s">
        <v>270</v>
      </c>
      <c r="C191" s="12">
        <v>4112</v>
      </c>
      <c r="D191" s="28" t="s">
        <v>271</v>
      </c>
      <c r="E191" s="13">
        <v>783513.5247526064</v>
      </c>
      <c r="F191" s="13">
        <v>751.21143312809818</v>
      </c>
      <c r="G191" s="13">
        <v>833147.67779194308</v>
      </c>
      <c r="H191" s="13">
        <v>782.29828900651933</v>
      </c>
      <c r="I191" s="13">
        <v>770391.19946567272</v>
      </c>
      <c r="J191" s="13">
        <v>723.37201827762692</v>
      </c>
      <c r="K191" s="22">
        <f t="shared" si="9"/>
        <v>-62756.478326270357</v>
      </c>
      <c r="L191" s="22">
        <f t="shared" si="10"/>
        <v>-58.926270728892405</v>
      </c>
      <c r="M191" s="13">
        <f t="shared" si="11"/>
        <v>128</v>
      </c>
      <c r="N191" s="13">
        <f t="shared" si="12"/>
        <v>257</v>
      </c>
      <c r="O191" s="15"/>
    </row>
    <row r="192" spans="1:15" x14ac:dyDescent="0.35">
      <c r="A192" s="28" t="s">
        <v>244</v>
      </c>
      <c r="B192" s="11" t="s">
        <v>272</v>
      </c>
      <c r="C192" s="12">
        <v>4023</v>
      </c>
      <c r="D192" s="28" t="s">
        <v>273</v>
      </c>
      <c r="E192" s="13">
        <v>1123492.432919746</v>
      </c>
      <c r="F192" s="13">
        <v>771.09981669165825</v>
      </c>
      <c r="G192" s="13">
        <v>1170524.7275129179</v>
      </c>
      <c r="H192" s="13">
        <v>804.48434880612922</v>
      </c>
      <c r="I192" s="13">
        <v>1122288.0925316231</v>
      </c>
      <c r="J192" s="13">
        <v>771.33202235850388</v>
      </c>
      <c r="K192" s="22">
        <f t="shared" si="9"/>
        <v>-48236.634981294861</v>
      </c>
      <c r="L192" s="22">
        <f t="shared" si="10"/>
        <v>-33.152326447625342</v>
      </c>
      <c r="M192" s="13">
        <f t="shared" si="11"/>
        <v>187</v>
      </c>
      <c r="N192" s="13">
        <f t="shared" si="12"/>
        <v>374</v>
      </c>
      <c r="O192" s="15"/>
    </row>
    <row r="193" spans="1:15" x14ac:dyDescent="0.35">
      <c r="A193" s="28" t="s">
        <v>244</v>
      </c>
      <c r="B193" s="11" t="s">
        <v>274</v>
      </c>
      <c r="C193" s="12">
        <v>4610</v>
      </c>
      <c r="D193" s="28" t="s">
        <v>275</v>
      </c>
      <c r="E193" s="13">
        <v>728864.26778790774</v>
      </c>
      <c r="F193" s="13">
        <v>974.41747030468946</v>
      </c>
      <c r="G193" s="13">
        <v>748770.2457106302</v>
      </c>
      <c r="H193" s="13">
        <v>1013.2209008262926</v>
      </c>
      <c r="I193" s="13">
        <v>730170.52972549386</v>
      </c>
      <c r="J193" s="13">
        <v>988.05213765290102</v>
      </c>
      <c r="K193" s="22">
        <f t="shared" si="9"/>
        <v>-18599.715985136339</v>
      </c>
      <c r="L193" s="22">
        <f t="shared" si="10"/>
        <v>-25.16876317339154</v>
      </c>
      <c r="M193" s="13">
        <f t="shared" si="11"/>
        <v>122</v>
      </c>
      <c r="N193" s="13">
        <f t="shared" si="12"/>
        <v>243</v>
      </c>
      <c r="O193" s="15"/>
    </row>
    <row r="194" spans="1:15" x14ac:dyDescent="0.35">
      <c r="A194" s="28" t="s">
        <v>244</v>
      </c>
      <c r="B194" s="11" t="s">
        <v>276</v>
      </c>
      <c r="C194" s="12">
        <v>4074</v>
      </c>
      <c r="D194" s="28" t="s">
        <v>277</v>
      </c>
      <c r="E194" s="13">
        <v>1014666.2082373019</v>
      </c>
      <c r="F194" s="13">
        <v>805.29064145817608</v>
      </c>
      <c r="G194" s="13">
        <v>1068804.9995811437</v>
      </c>
      <c r="H194" s="13">
        <v>838.93642039336237</v>
      </c>
      <c r="I194" s="13">
        <v>1015965.0806613469</v>
      </c>
      <c r="J194" s="13">
        <v>797.46081684564126</v>
      </c>
      <c r="K194" s="22">
        <f t="shared" si="9"/>
        <v>-52839.918919796823</v>
      </c>
      <c r="L194" s="22">
        <f t="shared" si="10"/>
        <v>-41.475603547721107</v>
      </c>
      <c r="M194" s="13">
        <f t="shared" si="11"/>
        <v>169</v>
      </c>
      <c r="N194" s="13">
        <f t="shared" si="12"/>
        <v>339</v>
      </c>
      <c r="O194" s="15"/>
    </row>
    <row r="195" spans="1:15" x14ac:dyDescent="0.35">
      <c r="A195" s="28" t="s">
        <v>244</v>
      </c>
      <c r="B195" s="11"/>
      <c r="C195" s="12">
        <v>4028</v>
      </c>
      <c r="D195" s="28" t="s">
        <v>278</v>
      </c>
      <c r="E195" s="13">
        <v>918390.19598018297</v>
      </c>
      <c r="F195" s="13">
        <v>1077.9227652349566</v>
      </c>
      <c r="G195" s="13">
        <v>950970.47143853339</v>
      </c>
      <c r="H195" s="13">
        <v>1120.1065623539851</v>
      </c>
      <c r="I195" s="13">
        <v>975696.16332835727</v>
      </c>
      <c r="J195" s="13">
        <v>1149.2298743561335</v>
      </c>
      <c r="K195" s="22">
        <f t="shared" si="9"/>
        <v>24725.69188982388</v>
      </c>
      <c r="L195" s="22">
        <f t="shared" si="10"/>
        <v>29.123312002148396</v>
      </c>
      <c r="M195" s="13">
        <f t="shared" si="11"/>
        <v>163</v>
      </c>
      <c r="N195" s="13">
        <f t="shared" si="12"/>
        <v>325</v>
      </c>
      <c r="O195" s="15"/>
    </row>
    <row r="196" spans="1:15" x14ac:dyDescent="0.35">
      <c r="A196" s="28" t="s">
        <v>244</v>
      </c>
      <c r="B196" s="11"/>
      <c r="C196" s="12">
        <v>4039</v>
      </c>
      <c r="D196" s="28" t="s">
        <v>299</v>
      </c>
      <c r="E196" s="13">
        <v>750692.96520873671</v>
      </c>
      <c r="F196" s="13">
        <v>846.32803292980464</v>
      </c>
      <c r="G196" s="13">
        <v>793671.74152396456</v>
      </c>
      <c r="H196" s="13">
        <v>880.87873643059334</v>
      </c>
      <c r="I196" s="13">
        <v>772136.433395606</v>
      </c>
      <c r="J196" s="13">
        <v>856.97717358002888</v>
      </c>
      <c r="K196" s="22">
        <f t="shared" si="9"/>
        <v>-21535.308128358563</v>
      </c>
      <c r="L196" s="22">
        <f t="shared" si="10"/>
        <v>-23.90156285056446</v>
      </c>
      <c r="M196" s="13">
        <f t="shared" si="11"/>
        <v>129</v>
      </c>
      <c r="N196" s="13">
        <f t="shared" si="12"/>
        <v>257</v>
      </c>
      <c r="O196" s="15"/>
    </row>
    <row r="197" spans="1:15" x14ac:dyDescent="0.35">
      <c r="A197" s="16"/>
      <c r="B197" s="17"/>
      <c r="C197" s="17"/>
      <c r="D197" s="16"/>
      <c r="E197" s="14">
        <f>SUM(E6:E196)</f>
        <v>69253429.50862354</v>
      </c>
      <c r="F197" s="29"/>
      <c r="G197" s="14">
        <f>SUM(G6:G196)</f>
        <v>71788176.044405252</v>
      </c>
      <c r="H197" s="29"/>
      <c r="I197" s="14">
        <f>SUM(I6:I196)</f>
        <v>71290732.811458111</v>
      </c>
      <c r="J197" s="29"/>
      <c r="K197" s="30">
        <f>SUM(K6:K196)</f>
        <v>-497443.2329471744</v>
      </c>
      <c r="L197" s="29"/>
      <c r="M197" s="18"/>
      <c r="N197" s="18"/>
      <c r="O197" s="15"/>
    </row>
    <row r="198" spans="1:15" ht="2.25" customHeight="1" x14ac:dyDescent="0.35"/>
    <row r="199" spans="1:15" x14ac:dyDescent="0.35">
      <c r="A199" s="19" t="s">
        <v>279</v>
      </c>
    </row>
    <row r="200" spans="1:15" x14ac:dyDescent="0.35">
      <c r="A200" s="20">
        <v>1</v>
      </c>
      <c r="B200" s="21"/>
      <c r="C200" s="21"/>
      <c r="D200" s="33" t="s">
        <v>314</v>
      </c>
      <c r="E200" s="33"/>
      <c r="F200" s="33"/>
      <c r="G200" s="33"/>
      <c r="H200" s="33"/>
      <c r="I200" s="33"/>
      <c r="J200" s="33"/>
      <c r="K200" s="33"/>
      <c r="L200" s="33"/>
      <c r="M200" s="33"/>
      <c r="N200" s="33"/>
    </row>
    <row r="201" spans="1:15" x14ac:dyDescent="0.35">
      <c r="A201" s="20">
        <f>A200+1</f>
        <v>2</v>
      </c>
      <c r="B201" s="21"/>
      <c r="C201" s="21"/>
      <c r="D201" s="33" t="s">
        <v>315</v>
      </c>
      <c r="E201" s="33"/>
      <c r="F201" s="33"/>
      <c r="G201" s="33"/>
      <c r="H201" s="33"/>
      <c r="I201" s="33"/>
      <c r="J201" s="33"/>
      <c r="K201" s="33"/>
      <c r="L201" s="33"/>
      <c r="M201" s="33"/>
      <c r="N201" s="33"/>
    </row>
    <row r="202" spans="1:15" x14ac:dyDescent="0.35">
      <c r="A202" s="20">
        <v>3</v>
      </c>
      <c r="B202" s="21"/>
      <c r="C202" s="21"/>
      <c r="D202" s="31" t="s">
        <v>316</v>
      </c>
      <c r="E202" s="31"/>
      <c r="F202" s="31"/>
      <c r="G202" s="31"/>
      <c r="H202" s="31"/>
      <c r="I202" s="31"/>
      <c r="J202" s="31"/>
      <c r="K202" s="31"/>
      <c r="L202" s="31"/>
      <c r="M202" s="31"/>
      <c r="N202" s="31"/>
    </row>
    <row r="203" spans="1:15" x14ac:dyDescent="0.35">
      <c r="A203" s="20">
        <v>4</v>
      </c>
      <c r="B203" s="21"/>
      <c r="C203" s="21"/>
      <c r="D203" s="33" t="s">
        <v>317</v>
      </c>
      <c r="E203" s="33"/>
      <c r="F203" s="33"/>
      <c r="G203" s="33"/>
      <c r="H203" s="33"/>
      <c r="I203" s="33"/>
      <c r="J203" s="33"/>
      <c r="K203" s="33"/>
      <c r="L203" s="33"/>
      <c r="M203" s="33"/>
      <c r="N203" s="33"/>
    </row>
    <row r="204" spans="1:15" x14ac:dyDescent="0.35">
      <c r="A204" s="20">
        <v>5</v>
      </c>
      <c r="B204" s="21"/>
      <c r="C204" s="21"/>
      <c r="D204" s="33" t="s">
        <v>318</v>
      </c>
      <c r="E204" s="33"/>
      <c r="F204" s="33"/>
      <c r="G204" s="33"/>
      <c r="H204" s="33"/>
      <c r="I204" s="33"/>
      <c r="J204" s="33"/>
      <c r="K204" s="33"/>
      <c r="L204" s="33"/>
      <c r="M204" s="33"/>
      <c r="N204" s="33"/>
    </row>
    <row r="205" spans="1:15" x14ac:dyDescent="0.35">
      <c r="A205" s="20">
        <v>6</v>
      </c>
      <c r="B205" s="21"/>
      <c r="C205" s="21"/>
      <c r="D205" s="33" t="s">
        <v>319</v>
      </c>
      <c r="E205" s="33"/>
      <c r="F205" s="33"/>
      <c r="G205" s="33"/>
      <c r="H205" s="33"/>
      <c r="I205" s="33"/>
      <c r="J205" s="33"/>
      <c r="K205" s="33"/>
      <c r="L205" s="33"/>
      <c r="M205" s="33"/>
      <c r="N205" s="33"/>
    </row>
    <row r="206" spans="1:15" x14ac:dyDescent="0.35">
      <c r="A206" s="20">
        <v>7</v>
      </c>
      <c r="B206" s="21"/>
      <c r="C206" s="21"/>
      <c r="D206" s="34" t="s">
        <v>321</v>
      </c>
      <c r="E206" s="35"/>
      <c r="F206" s="35"/>
      <c r="G206" s="35"/>
      <c r="H206" s="35"/>
      <c r="I206" s="35"/>
      <c r="J206" s="35"/>
      <c r="K206" s="35"/>
      <c r="L206" s="35"/>
      <c r="M206" s="35"/>
      <c r="N206" s="36"/>
    </row>
    <row r="207" spans="1:15" hidden="1" x14ac:dyDescent="0.35">
      <c r="A207" s="20"/>
      <c r="B207" s="21"/>
      <c r="C207" s="2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</row>
    <row r="208" spans="1:15" x14ac:dyDescent="0.35">
      <c r="A208" s="20">
        <f>A206+1</f>
        <v>8</v>
      </c>
      <c r="B208" s="21"/>
      <c r="C208" s="21"/>
      <c r="D208" s="33" t="s">
        <v>320</v>
      </c>
      <c r="E208" s="33"/>
      <c r="F208" s="33"/>
      <c r="G208" s="33"/>
      <c r="H208" s="33"/>
      <c r="I208" s="33"/>
      <c r="J208" s="33"/>
      <c r="K208" s="33"/>
      <c r="L208" s="33"/>
      <c r="M208" s="33"/>
      <c r="N208" s="33"/>
    </row>
    <row r="209" spans="1:14" x14ac:dyDescent="0.35">
      <c r="A209" s="20">
        <f>A208+1</f>
        <v>9</v>
      </c>
      <c r="B209" s="21"/>
      <c r="C209" s="21"/>
      <c r="D209" s="33" t="s">
        <v>322</v>
      </c>
      <c r="E209" s="33"/>
      <c r="F209" s="33"/>
      <c r="G209" s="33"/>
      <c r="H209" s="33"/>
      <c r="I209" s="33"/>
      <c r="J209" s="33"/>
      <c r="K209" s="33"/>
      <c r="L209" s="33"/>
      <c r="M209" s="33"/>
      <c r="N209" s="33"/>
    </row>
    <row r="210" spans="1:14" x14ac:dyDescent="0.35">
      <c r="A210" s="20">
        <f t="shared" ref="A210" si="13">A209+1</f>
        <v>10</v>
      </c>
      <c r="B210" s="21"/>
      <c r="C210" s="21"/>
      <c r="D210" s="33" t="s">
        <v>323</v>
      </c>
      <c r="E210" s="33"/>
      <c r="F210" s="33"/>
      <c r="G210" s="33"/>
      <c r="H210" s="33"/>
      <c r="I210" s="33"/>
      <c r="J210" s="33"/>
      <c r="K210" s="33"/>
      <c r="L210" s="33"/>
      <c r="M210" s="33"/>
      <c r="N210" s="33"/>
    </row>
    <row r="211" spans="1:14" x14ac:dyDescent="0.35">
      <c r="A211" s="1"/>
    </row>
    <row r="212" spans="1:14" x14ac:dyDescent="0.35">
      <c r="A212" s="1"/>
    </row>
    <row r="213" spans="1:14" x14ac:dyDescent="0.35">
      <c r="A213" s="1"/>
    </row>
  </sheetData>
  <sortState ref="A5:AB197">
    <sortCondition ref="D166:D196"/>
  </sortState>
  <mergeCells count="9">
    <mergeCell ref="D203:N203"/>
    <mergeCell ref="D200:N200"/>
    <mergeCell ref="D201:N201"/>
    <mergeCell ref="D204:N204"/>
    <mergeCell ref="D210:N210"/>
    <mergeCell ref="D205:N205"/>
    <mergeCell ref="D208:N208"/>
    <mergeCell ref="D206:N206"/>
    <mergeCell ref="D209:N209"/>
  </mergeCells>
  <pageMargins left="0.23622047244094491" right="0.23622047244094491" top="0.74803149606299213" bottom="0.74803149606299213" header="0.31496062992125984" footer="0.31496062992125984"/>
  <pageSetup paperSize="8" scale="8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Appendix 1c</vt:lpstr>
      <vt:lpstr>'Appendix 1c'!Print_Area</vt:lpstr>
      <vt:lpstr>'Appendix 1c'!Print_Titles</vt:lpstr>
    </vt:vector>
  </TitlesOfParts>
  <Company>Bradford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Redding</dc:creator>
  <cp:lastModifiedBy>Andrew Redding</cp:lastModifiedBy>
  <cp:lastPrinted>2022-09-08T08:22:41Z</cp:lastPrinted>
  <dcterms:created xsi:type="dcterms:W3CDTF">2018-09-25T08:54:57Z</dcterms:created>
  <dcterms:modified xsi:type="dcterms:W3CDTF">2022-09-16T09:51:58Z</dcterms:modified>
</cp:coreProperties>
</file>