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719" lockStructure="1"/>
  <bookViews>
    <workbookView xWindow="480" yWindow="75" windowWidth="18195" windowHeight="11310"/>
  </bookViews>
  <sheets>
    <sheet name="Appendix 1b" sheetId="1" r:id="rId1"/>
    <sheet name="School List" sheetId="8" state="veryHidden" r:id="rId2"/>
    <sheet name="20-21 TPG TPENG" sheetId="9" state="veryHidden" r:id="rId3"/>
    <sheet name="2020-21 Pupils" sheetId="5" state="veryHidden" r:id="rId4"/>
    <sheet name="2020-21 IST P" sheetId="3" state="veryHidden" r:id="rId5"/>
    <sheet name="2020-21 IST S" sheetId="7" state="veryHidden" r:id="rId6"/>
    <sheet name="2021-22 Pupils" sheetId="4" state="veryHidden" r:id="rId7"/>
    <sheet name="2021-22 IST P" sheetId="2" state="veryHidden" r:id="rId8"/>
    <sheet name="2021-22 IST S" sheetId="6" state="veryHidden" r:id="rId9"/>
  </sheets>
  <externalReferences>
    <externalReference r:id="rId10"/>
  </externalReferences>
  <definedNames>
    <definedName name="_xlnm.Print_Area" localSheetId="0">'Appendix 1b'!$A$1:$J$34</definedName>
  </definedNames>
  <calcPr calcId="145621"/>
</workbook>
</file>

<file path=xl/calcChain.xml><?xml version="1.0" encoding="utf-8"?>
<calcChain xmlns="http://schemas.openxmlformats.org/spreadsheetml/2006/main">
  <c r="G34" i="9" l="1"/>
  <c r="G19" i="9"/>
  <c r="G18" i="9"/>
  <c r="G8" i="9"/>
  <c r="H3" i="1" l="1"/>
  <c r="B30" i="1" s="1"/>
  <c r="C16" i="1" l="1"/>
  <c r="F28" i="1"/>
  <c r="F26" i="1"/>
  <c r="F18" i="1"/>
  <c r="F10" i="1"/>
  <c r="E22" i="1"/>
  <c r="E14" i="1"/>
  <c r="E8" i="1"/>
  <c r="F24" i="1"/>
  <c r="F16" i="1"/>
  <c r="E28" i="1"/>
  <c r="E20" i="1"/>
  <c r="E12" i="1"/>
  <c r="C8" i="1"/>
  <c r="E26" i="1"/>
  <c r="B8" i="1"/>
  <c r="F20" i="1"/>
  <c r="E24" i="1"/>
  <c r="F8" i="1"/>
  <c r="F22" i="1"/>
  <c r="F14" i="1"/>
  <c r="E18" i="1"/>
  <c r="E10" i="1"/>
  <c r="F12" i="1"/>
  <c r="E16" i="1"/>
  <c r="C24" i="1"/>
  <c r="C18" i="1"/>
  <c r="C28" i="1"/>
  <c r="C22" i="1"/>
  <c r="C20" i="1"/>
  <c r="C26" i="1"/>
  <c r="C10" i="1"/>
  <c r="B16" i="1"/>
  <c r="B24" i="1"/>
  <c r="B10" i="1"/>
  <c r="B18" i="1"/>
  <c r="B26" i="1"/>
  <c r="C12" i="1"/>
  <c r="B12" i="1"/>
  <c r="B20" i="1"/>
  <c r="B28" i="1"/>
  <c r="C14" i="1"/>
  <c r="B14" i="1"/>
  <c r="B22" i="1"/>
  <c r="J16" i="1" l="1"/>
  <c r="J22" i="1"/>
  <c r="J8" i="1"/>
  <c r="J12" i="1"/>
  <c r="J18" i="1"/>
  <c r="I14" i="1"/>
  <c r="J26" i="1"/>
  <c r="I20" i="1"/>
  <c r="I10" i="1"/>
  <c r="I18" i="1"/>
  <c r="I24" i="1"/>
  <c r="I22" i="1"/>
  <c r="J28" i="1"/>
  <c r="I8" i="1"/>
  <c r="I28" i="1"/>
  <c r="I26" i="1"/>
  <c r="I16" i="1"/>
  <c r="J14" i="1"/>
  <c r="J20" i="1"/>
  <c r="I12" i="1"/>
  <c r="J24" i="1"/>
  <c r="J10" i="1"/>
  <c r="F32" i="1"/>
  <c r="E32" i="1"/>
  <c r="E33" i="1" s="1"/>
  <c r="F33" i="1" l="1"/>
  <c r="G166" i="9" l="1"/>
  <c r="G165" i="9"/>
  <c r="G171" i="9"/>
  <c r="G174" i="9"/>
  <c r="G170" i="9"/>
  <c r="C30" i="1" l="1"/>
  <c r="G189" i="9"/>
  <c r="G180" i="9"/>
  <c r="G190" i="9"/>
  <c r="G176" i="9"/>
  <c r="G199" i="9"/>
  <c r="G197" i="9"/>
  <c r="G195" i="9"/>
  <c r="G193" i="9"/>
  <c r="G191" i="9"/>
  <c r="G188" i="9"/>
  <c r="G186" i="9"/>
  <c r="G184" i="9"/>
  <c r="G182" i="9"/>
  <c r="G178" i="9"/>
  <c r="G175" i="9"/>
  <c r="G169" i="9"/>
  <c r="G167" i="9"/>
  <c r="G181" i="9"/>
  <c r="G173" i="9"/>
  <c r="G198" i="9"/>
  <c r="G196" i="9"/>
  <c r="G194" i="9"/>
  <c r="G192" i="9"/>
  <c r="G187" i="9"/>
  <c r="G185" i="9"/>
  <c r="G183" i="9"/>
  <c r="G179" i="9"/>
  <c r="G177" i="9"/>
  <c r="G172" i="9"/>
  <c r="G168" i="9"/>
  <c r="J30" i="1" l="1"/>
  <c r="C32" i="1"/>
  <c r="G160" i="9"/>
  <c r="G156" i="9"/>
  <c r="G152" i="9"/>
  <c r="G148" i="9"/>
  <c r="G144" i="9"/>
  <c r="G140" i="9"/>
  <c r="G136" i="9"/>
  <c r="G132" i="9"/>
  <c r="G128" i="9"/>
  <c r="G124" i="9"/>
  <c r="G120" i="9"/>
  <c r="G116" i="9"/>
  <c r="G112" i="9"/>
  <c r="G108" i="9"/>
  <c r="G104" i="9"/>
  <c r="G100" i="9"/>
  <c r="G96" i="9"/>
  <c r="G92" i="9"/>
  <c r="G88" i="9"/>
  <c r="G84" i="9"/>
  <c r="G80" i="9"/>
  <c r="G76" i="9"/>
  <c r="G72" i="9"/>
  <c r="G68" i="9"/>
  <c r="G64" i="9"/>
  <c r="G60" i="9"/>
  <c r="G56" i="9"/>
  <c r="G52" i="9"/>
  <c r="G48" i="9"/>
  <c r="G44" i="9"/>
  <c r="G40" i="9"/>
  <c r="G36" i="9"/>
  <c r="G31" i="9"/>
  <c r="G27" i="9"/>
  <c r="G23" i="9"/>
  <c r="G17" i="9"/>
  <c r="G13" i="9"/>
  <c r="G9" i="9"/>
  <c r="G4" i="9"/>
  <c r="G158" i="9"/>
  <c r="G150" i="9"/>
  <c r="G142" i="9"/>
  <c r="G134" i="9"/>
  <c r="G126" i="9"/>
  <c r="G118" i="9"/>
  <c r="G110" i="9"/>
  <c r="G102" i="9"/>
  <c r="G94" i="9"/>
  <c r="G90" i="9"/>
  <c r="G82" i="9"/>
  <c r="G70" i="9"/>
  <c r="G66" i="9"/>
  <c r="G58" i="9"/>
  <c r="G50" i="9"/>
  <c r="G42" i="9"/>
  <c r="G29" i="9"/>
  <c r="G25" i="9"/>
  <c r="G11" i="9"/>
  <c r="G161" i="9"/>
  <c r="G153" i="9"/>
  <c r="G145" i="9"/>
  <c r="G137" i="9"/>
  <c r="G129" i="9"/>
  <c r="G121" i="9"/>
  <c r="G113" i="9"/>
  <c r="G105" i="9"/>
  <c r="G97" i="9"/>
  <c r="G89" i="9"/>
  <c r="G81" i="9"/>
  <c r="G73" i="9"/>
  <c r="G65" i="9"/>
  <c r="G57" i="9"/>
  <c r="G49" i="9"/>
  <c r="G41" i="9"/>
  <c r="G32" i="9"/>
  <c r="G24" i="9"/>
  <c r="G10" i="9"/>
  <c r="G163" i="9"/>
  <c r="G159" i="9"/>
  <c r="G155" i="9"/>
  <c r="G151" i="9"/>
  <c r="G147" i="9"/>
  <c r="G143" i="9"/>
  <c r="G139" i="9"/>
  <c r="G135" i="9"/>
  <c r="G131" i="9"/>
  <c r="G127" i="9"/>
  <c r="G123" i="9"/>
  <c r="G119" i="9"/>
  <c r="G115" i="9"/>
  <c r="G111" i="9"/>
  <c r="G107" i="9"/>
  <c r="G103" i="9"/>
  <c r="G99" i="9"/>
  <c r="G95" i="9"/>
  <c r="G91" i="9"/>
  <c r="G87" i="9"/>
  <c r="G83" i="9"/>
  <c r="G79" i="9"/>
  <c r="G75" i="9"/>
  <c r="G71" i="9"/>
  <c r="G67" i="9"/>
  <c r="G63" i="9"/>
  <c r="G59" i="9"/>
  <c r="G55" i="9"/>
  <c r="G51" i="9"/>
  <c r="G47" i="9"/>
  <c r="G43" i="9"/>
  <c r="G39" i="9"/>
  <c r="G35" i="9"/>
  <c r="G30" i="9"/>
  <c r="G26" i="9"/>
  <c r="G22" i="9"/>
  <c r="G16" i="9"/>
  <c r="G12" i="9"/>
  <c r="G7" i="9"/>
  <c r="G162" i="9"/>
  <c r="G154" i="9"/>
  <c r="G146" i="9"/>
  <c r="G138" i="9"/>
  <c r="G130" i="9"/>
  <c r="G122" i="9"/>
  <c r="G114" i="9"/>
  <c r="G106" i="9"/>
  <c r="G98" i="9"/>
  <c r="G86" i="9"/>
  <c r="G78" i="9"/>
  <c r="G74" i="9"/>
  <c r="G62" i="9"/>
  <c r="G54" i="9"/>
  <c r="G46" i="9"/>
  <c r="G38" i="9"/>
  <c r="G33" i="9"/>
  <c r="G21" i="9"/>
  <c r="G15" i="9"/>
  <c r="G6" i="9"/>
  <c r="G157" i="9"/>
  <c r="G149" i="9"/>
  <c r="G141" i="9"/>
  <c r="G133" i="9"/>
  <c r="G125" i="9"/>
  <c r="G117" i="9"/>
  <c r="G109" i="9"/>
  <c r="G101" i="9"/>
  <c r="G93" i="9"/>
  <c r="G85" i="9"/>
  <c r="G77" i="9"/>
  <c r="G69" i="9"/>
  <c r="G61" i="9"/>
  <c r="G53" i="9"/>
  <c r="G45" i="9"/>
  <c r="G37" i="9"/>
  <c r="G28" i="9"/>
  <c r="G20" i="9"/>
  <c r="G14" i="9"/>
  <c r="G5" i="9"/>
  <c r="C33" i="1" l="1"/>
  <c r="J33" i="1" s="1"/>
  <c r="J32" i="1"/>
  <c r="G203" i="9"/>
  <c r="I30" i="1" l="1"/>
  <c r="B32" i="1"/>
  <c r="I32" i="1" l="1"/>
  <c r="B33" i="1"/>
  <c r="I33" i="1" s="1"/>
  <c r="G204" i="9" l="1"/>
</calcChain>
</file>

<file path=xl/comments1.xml><?xml version="1.0" encoding="utf-8"?>
<comments xmlns="http://schemas.openxmlformats.org/spreadsheetml/2006/main">
  <authors>
    <author>Sarah North</author>
    <author>Andrew Redding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NFF - this is ending??? What do we do with the money if we do not apply in 18/19?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including age 16+ but in Yr 11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O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Q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manual inut as circular - see blue tab</t>
        </r>
      </text>
    </comment>
    <comment ref="P2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full at October 2016</t>
        </r>
      </text>
    </comment>
    <comment ref="N2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DSP is closed / to close
behaviour centre is this still open 
not added - JS 22.11.16 - vast majority of children in PBC are still on roll of placing school</t>
        </r>
      </text>
    </comment>
    <comment ref="N3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expanded provison - need to increase this number - oct occupancy warrants this</t>
        </r>
      </text>
    </comment>
    <comment ref="P3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18 has 6 out of 7 year groups; 19/20 is last year of growth</t>
        </r>
      </text>
    </comment>
    <comment ref="P40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N5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N5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N59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6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7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REMOVED - CLOSED PROVISION</t>
        </r>
      </text>
    </comment>
    <comment ref="N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E16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P18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2016
</t>
        </r>
      </text>
    </comment>
    <comment ref="O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P18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19 low Year 11 (134) so at Sept 20 will 210 - 134 = 75 more pupils that need funding for 7/12</t>
        </r>
      </text>
    </comment>
    <comment ref="Q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we said we would not adjust this</t>
        </r>
      </text>
    </comment>
    <comment ref="O18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192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2015
</t>
        </r>
      </text>
    </comment>
    <comment ref="P19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2017
</t>
        </r>
      </text>
    </comment>
    <comment ref="O19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1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3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20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may be adding primary provision</t>
        </r>
      </text>
    </comment>
    <comment ref="P20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19 600 11-16</t>
        </r>
      </text>
    </comment>
    <comment ref="P20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but uncertain 800 11-18
may take 120 year 7 + 60 year 8 when inityially open</t>
        </r>
      </text>
    </comment>
  </commentList>
</comments>
</file>

<file path=xl/comments2.xml><?xml version="1.0" encoding="utf-8"?>
<comments xmlns="http://schemas.openxmlformats.org/spreadsheetml/2006/main">
  <authors>
    <author>Andrew Redding</author>
    <author>andrew.redding</author>
    <author>Sarah North</author>
    <author>sarah.north</author>
  </authors>
  <commentList>
    <comment ref="AC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as using a new Bended model and will be too difficult to convert in February</t>
        </r>
      </text>
    </comment>
    <comment ref="C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don't adjust DfE no once sheets are set up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P4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no PFI schools in Primary phase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doesn’t affct knock on to totals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add to this here need to account for within HNB</t>
        </r>
      </text>
    </comment>
    <comment ref="AL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includes LAC at £1,400</t>
        </r>
      </text>
    </comment>
    <comment ref="AN4" authorId="1">
      <text>
        <r>
          <rPr>
            <sz val="8"/>
            <color indexed="81"/>
            <rFont val="Tahoma"/>
            <family val="2"/>
          </rPr>
          <t>just schools block and early years block resources - not including HNB allocations</t>
        </r>
      </text>
    </comment>
    <comment ref="AP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SEN funding floor and all new delegation</t>
        </r>
      </text>
    </comment>
    <comment ref="AR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REMOVED SEN funding floor</t>
        </r>
      </text>
    </comment>
    <comment ref="AS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Y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currently put possible SIO de-delegation here</t>
        </r>
      </text>
    </comment>
    <comment ref="BD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as rmoved mainstream EHCP from S251 need to manually add I03 into here</t>
        </r>
      </text>
    </comment>
    <comment ref="BE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ARCs as I03 is not delegated</t>
        </r>
      </text>
    </comment>
    <comment ref="BF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excluding holybrook as this is held on a separate SAP R code</t>
        </r>
      </text>
    </comment>
    <comment ref="BI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linked to separate spreadsheet</t>
        </r>
      </text>
    </comment>
    <comment ref="AD7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confirmed so not added to allocation at this stage</t>
        </r>
      </text>
    </comment>
    <comment ref="M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new DfE no. of 2045</t>
        </r>
      </text>
    </comment>
    <comment ref="M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M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M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checked TM with Dixons Trinity</t>
        </r>
      </text>
    </comment>
    <comment ref="BE4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ARC £4,000</t>
        </r>
      </text>
    </comment>
    <comment ref="AF5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might be academy</t>
        </r>
      </text>
    </comment>
    <comment ref="BF6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included because this is run on a separate R code</t>
        </r>
      </text>
    </comment>
    <comment ref="BE8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ARC £4,000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= 2063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converted to academy 1 Feb 2020</t>
        </r>
      </text>
    </comment>
    <comment ref="N116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delay in  build to April 2021 so needs full year split arrangements 20/21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 new DfE no. 2042</t>
        </r>
      </text>
    </comment>
    <comment ref="M167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this to be £175k x2 *7/12 - entitled to full allocation of x2 closing schools in year they amalgamate - next year only get 85% of both</t>
        </r>
      </text>
    </comment>
    <comment ref="Z17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 to EYSFF IST to ensure all 3&amp;4 EY funding is here</t>
        </r>
      </text>
    </comment>
    <comment ref="AD17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
or have an academy still registered in the DSP sheet as a maintained school</t>
        </r>
      </text>
    </comment>
    <comment ref="AF17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</t>
        </r>
      </text>
    </comment>
    <comment ref="BB17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U18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removal of  reception uplift though is a factor, as is more of the phase on the MFG</t>
        </r>
      </text>
    </comment>
    <comment ref="V18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186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3.xml><?xml version="1.0" encoding="utf-8"?>
<comments xmlns="http://schemas.openxmlformats.org/spreadsheetml/2006/main">
  <authors>
    <author>Andrew Redding</author>
    <author>andrew.redding</author>
    <author>sarah.north</author>
    <author>Sarah North</author>
  </authors>
  <commentList>
    <comment ref="AD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as using a new Bended model and will be too difficult to convert in February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doesn't knock on to totals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does this come in before the MFG??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see separate sheet for maintained; uses initial view of Oct 17 census
excludes all HNB - mainstream and DSP / ARC - may need to add mainstream HNB separately</t>
        </r>
      </text>
    </comment>
    <comment ref="AE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G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Q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all new delegation</t>
        </r>
      </text>
    </comment>
    <comment ref="AR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EFA but now also includes I02 proprtion of HNB, where highlighted in purple - maintained schools only</t>
        </r>
      </text>
    </comment>
    <comment ref="AS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includes SEN funding floor</t>
        </r>
      </text>
    </comment>
    <comment ref="AT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X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FFT - should be 0</t>
        </r>
      </text>
    </comment>
    <comment ref="AZ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currently put possible SIO de-delegation here</t>
        </r>
      </text>
    </comment>
    <comment ref="BE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as rmoved mainstream EHCP from S251 need to manually add I03 into here</t>
        </r>
      </text>
    </comment>
    <comment ref="D5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from April 2018 S251 guiadnce - no longer need to include academies ESFA funding in our T1 return - maintained schools only. Thereore, no longer need to estimate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might be academy - remove</t>
        </r>
      </text>
    </comment>
    <comment ref="D10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1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4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wasn't needed in 2018/19
24.10.18 - not required 206 in Yr7
not yet added - do we need?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4086</t>
        </r>
      </text>
    </comment>
    <comment ref="AQ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BF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added ARC - assume continued central retention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number 4073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former Samuel Lister)</t>
        </r>
      </text>
    </comment>
    <comment ref="AQ3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AQ35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4084
URN 147067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look at what we did for bradford forster
run by feversham; use feversham data
600-660 places 11-16
definate opening Sept 19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is 4087 URN 147204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800 places 11-18
NOT SURE SEPT 19
9.10.18 - latest is opening sept on in temporary buildings. Steve Jenks. Assume therefore, budget provision is needed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</t>
        </r>
      </text>
    </comment>
    <comment ref="BC48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T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cost</t>
        </r>
      </text>
    </comment>
    <comment ref="U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affected by the BSF re-profiling where acadenies are on the MFG</t>
        </r>
      </text>
    </comment>
    <comment ref="V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5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4.xml><?xml version="1.0" encoding="utf-8"?>
<comments xmlns="http://schemas.openxmlformats.org/spreadsheetml/2006/main">
  <authors>
    <author>Sarah North</author>
    <author>Andrew Redding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NFF - this is ending??? What do we do with the money if we do not apply in 18/19?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including age 16+ but in Yr 11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O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Q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manual inut as circular - see blue tab</t>
        </r>
      </text>
    </comment>
    <comment ref="P2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full at October 2016</t>
        </r>
      </text>
    </comment>
    <comment ref="N2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DSP is closed / to close
behaviour centre is this still open 
not added - JS 22.11.16 - vast majority of children in PBC are still on roll of placing school</t>
        </r>
      </text>
    </comment>
    <comment ref="N3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expanded provison - need to increase this number - oct occupancy warrants this</t>
        </r>
      </text>
    </comment>
    <comment ref="P3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18 has 6 out of 7 year groups; 19/20 is last year of growth</t>
        </r>
      </text>
    </comment>
    <comment ref="P40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N5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N5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N59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6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7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REMOVED - CLOSED PROVISION</t>
        </r>
      </text>
    </comment>
    <comment ref="N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E16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P18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2016
</t>
        </r>
      </text>
    </comment>
    <comment ref="O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P18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2020 should ow be full</t>
        </r>
      </text>
    </comment>
    <comment ref="Q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we said we would not adjust this</t>
        </r>
      </text>
    </comment>
    <comment ref="O18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192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2015
</t>
        </r>
      </text>
    </comment>
    <comment ref="P19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2017
</t>
        </r>
      </text>
    </comment>
    <comment ref="O19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1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3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20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may be adding primary provision</t>
        </r>
      </text>
    </comment>
    <comment ref="P20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19 600 11-16
PUT BACK IN 120</t>
        </r>
      </text>
    </comment>
    <comment ref="P20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but uncertain 800 11-18
may take 120 year 7 + 60 year 8 when inityially open
PUT BAK IN 120</t>
        </r>
      </text>
    </comment>
  </commentList>
</comments>
</file>

<file path=xl/comments5.xml><?xml version="1.0" encoding="utf-8"?>
<comments xmlns="http://schemas.openxmlformats.org/spreadsheetml/2006/main">
  <authors>
    <author>Andrew Redding</author>
    <author>andrew.redding</author>
    <author>Sarah North</author>
    <author>sarah.north</author>
  </authors>
  <commentList>
    <comment ref="AC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as using a new Bended model and will be too difficult to convert in February</t>
        </r>
      </text>
    </comment>
    <comment ref="C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don't adjust DfE no once sheets are set up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P4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no PFI schools in Primary phase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doesn’t affct knock on to totals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add to this here need to account for within HNB</t>
        </r>
      </text>
    </comment>
    <comment ref="AL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includes LAC at £1,400</t>
        </r>
      </text>
    </comment>
    <comment ref="AN4" authorId="1">
      <text>
        <r>
          <rPr>
            <sz val="8"/>
            <color indexed="81"/>
            <rFont val="Tahoma"/>
            <family val="2"/>
          </rPr>
          <t>just schools block and early years block resources - not including HNB allocations</t>
        </r>
      </text>
    </comment>
    <comment ref="AP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SEN funding floor and all new delegation</t>
        </r>
      </text>
    </comment>
    <comment ref="AR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REMOVED SEN funding floor</t>
        </r>
      </text>
    </comment>
    <comment ref="AS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Y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currently put possible SIO de-delegation here</t>
        </r>
      </text>
    </comment>
    <comment ref="BE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ARCs as I03 is not delegated</t>
        </r>
      </text>
    </comment>
    <comment ref="BF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excluding holybrook as this is held on a separate SAP R code</t>
        </r>
      </text>
    </comment>
    <comment ref="BI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linked to separate spreadsheet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 appendix 1a consultationmodelling</t>
        </r>
      </text>
    </comment>
    <comment ref="AD7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confirmed so not added to allocation at this stage</t>
        </r>
      </text>
    </comment>
    <comment ref="M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new DfE no. of 2045</t>
        </r>
      </text>
    </comment>
    <comment ref="M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M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BF2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now not including</t>
        </r>
      </text>
    </comment>
    <comment ref="M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checked TM with Dixons Trinity</t>
        </r>
      </text>
    </comment>
    <comment ref="BE4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ARC £4,000</t>
        </r>
      </text>
    </comment>
    <comment ref="AF5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might be academy</t>
        </r>
      </text>
    </comment>
    <comment ref="BF6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included because this is run on a separate R code</t>
        </r>
      </text>
    </comment>
    <comment ref="BF8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now not including</t>
        </r>
      </text>
    </comment>
    <comment ref="BE8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ARC £4,000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= 2063</t>
        </r>
      </text>
    </comment>
    <comment ref="O120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adjust as probably already at 20%</t>
        </r>
      </text>
    </comment>
    <comment ref="O12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adjust as probably already at 20%</t>
        </r>
      </text>
    </comment>
    <comment ref="O12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adjust as probably already at 20%</t>
        </r>
      </text>
    </comment>
    <comment ref="O12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adjust as probably already at 20%</t>
        </r>
      </text>
    </comment>
    <comment ref="O12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adjust as probably already at 20%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 new DfE no. 2042</t>
        </r>
      </text>
    </comment>
    <comment ref="M167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this to be £175k x2 *7/12 - entitled to full allocation of x2 closing schools in year they amalgamate - next year only get 85% of both</t>
        </r>
      </text>
    </comment>
    <comment ref="Z17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 to EYSFF IST to ensure all 3&amp;4 EY funding is here</t>
        </r>
      </text>
    </comment>
    <comment ref="AD17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
or have an academy still registered in the DSP sheet as a maintained school</t>
        </r>
      </text>
    </comment>
    <comment ref="AF17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</t>
        </r>
      </text>
    </comment>
    <comment ref="BB17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U18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removal of  reception uplift though is a factor, as is more of the phase on the MFG</t>
        </r>
      </text>
    </comment>
    <comment ref="V18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186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6.xml><?xml version="1.0" encoding="utf-8"?>
<comments xmlns="http://schemas.openxmlformats.org/spreadsheetml/2006/main">
  <authors>
    <author>Andrew Redding</author>
    <author>andrew.redding</author>
    <author>sarah.north</author>
    <author>Sarah North</author>
  </authors>
  <commentList>
    <comment ref="O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doesn't knock on to totals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does this come in before the MFG??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see separate sheet for maintained; uses initial view of Oct 17 census
excludes all HNB - mainstream and DSP / ARC - may need to add mainstream HNB separately</t>
        </r>
      </text>
    </comment>
    <comment ref="AE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G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Q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all new delegation</t>
        </r>
      </text>
    </comment>
    <comment ref="AR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EFA but now also includes I02 proprtion of HNB, where highlighted in purple - maintained schools only</t>
        </r>
      </text>
    </comment>
    <comment ref="AS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includes SEN funding floor</t>
        </r>
      </text>
    </comment>
    <comment ref="AT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X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FFT - should be 0</t>
        </r>
      </text>
    </comment>
    <comment ref="AZ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currently put possible SIO de-delegation here</t>
        </r>
      </text>
    </comment>
    <comment ref="D5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 appendix 1a consultationmodelling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from April 2018 S251 guiadnce - no longer need to include academies ESFA funding in our T1 return - maintained schools only. Thereore, no longer need to estimate</t>
        </r>
      </text>
    </comment>
    <comment ref="D10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1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4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4086</t>
        </r>
      </text>
    </comment>
    <comment ref="AQ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BF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added ARC - assume continued central retention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number 4073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former Samuel Lister)</t>
        </r>
      </text>
    </comment>
    <comment ref="AQ3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AQ35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4084
URN 147067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look at what we did for bradford forster
run by feversham; use feversham data
600-660 places 11-16
definate opening Sept 19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is 4087 URN 147204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800 places 11-18
NOT SURE SEPT 19
9.10.18 - latest is opening sept on in temporary buildings. Steve Jenks. Assume therefore, budget provision is needed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</t>
        </r>
      </text>
    </comment>
    <comment ref="BC48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T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cost</t>
        </r>
      </text>
    </comment>
    <comment ref="U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affected by the BSF re-profiling where acadenies are on the MFG</t>
        </r>
      </text>
    </comment>
    <comment ref="V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5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sharedStrings.xml><?xml version="1.0" encoding="utf-8"?>
<sst xmlns="http://schemas.openxmlformats.org/spreadsheetml/2006/main" count="3466" uniqueCount="521">
  <si>
    <t>Phase</t>
  </si>
  <si>
    <t>School</t>
  </si>
  <si>
    <t>MFG</t>
  </si>
  <si>
    <t>All Through</t>
  </si>
  <si>
    <t>Appleton Academy</t>
  </si>
  <si>
    <t>Bradford Academy</t>
  </si>
  <si>
    <t>Bradford Girls Grammar (Free School)</t>
  </si>
  <si>
    <t>Dixons Allerton Academy</t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</si>
  <si>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</si>
  <si>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</si>
  <si>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</si>
  <si>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</si>
  <si>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</si>
  <si>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</si>
  <si>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</si>
  <si>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</si>
  <si>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</si>
  <si>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</si>
  <si>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</si>
  <si>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</si>
  <si>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</si>
  <si>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</si>
  <si>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</si>
  <si>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Beckfoot Allerton Primary Academy</t>
  </si>
  <si>
    <t>Beckfoot Heaton Primary Academy</t>
  </si>
  <si>
    <t>Beckfoot Priestthorpe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</si>
  <si>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</si>
  <si>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</si>
  <si>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</si>
  <si>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</si>
  <si>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</si>
  <si>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</si>
  <si>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</si>
  <si>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</si>
  <si>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</si>
  <si>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</si>
  <si>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</si>
  <si>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</si>
  <si>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Byron Primary Academy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</si>
  <si>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</si>
  <si>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</si>
  <si>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</si>
  <si>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</si>
  <si>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</si>
  <si>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</si>
  <si>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</si>
  <si>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</si>
  <si>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RBGN</t>
  </si>
  <si>
    <t>Cottingley Village Primary School</t>
  </si>
  <si>
    <t>RBHM</t>
  </si>
  <si>
    <t>Crossflatts Primary School</t>
  </si>
  <si>
    <t>Crossley Hall Primary School</t>
  </si>
  <si>
    <t>Dixons Manningham Primary Academy</t>
  </si>
  <si>
    <t>Dixons Marchbank Academy</t>
  </si>
  <si>
    <t>Dixons Music Primary</t>
  </si>
  <si>
    <t>East Morton CE Primary Academy</t>
  </si>
  <si>
    <t>RBHB</t>
  </si>
  <si>
    <t>Eastburn Junior and Infant School</t>
  </si>
  <si>
    <t>RBJY</t>
  </si>
  <si>
    <t>Eldwick Primary School</t>
  </si>
  <si>
    <t>RBGB</t>
  </si>
  <si>
    <t>Fagley Primary School</t>
  </si>
  <si>
    <t>RBFN</t>
  </si>
  <si>
    <t>Farfield Primary</t>
  </si>
  <si>
    <t>Farnham Primary Academy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</si>
  <si>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</si>
  <si>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</si>
  <si>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</si>
  <si>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</si>
  <si>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</si>
  <si>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</si>
  <si>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</si>
  <si>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</si>
  <si>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</si>
  <si>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Greengates Primary School</t>
  </si>
  <si>
    <t>RBEQ</t>
  </si>
  <si>
    <t>Grove House Primary School</t>
  </si>
  <si>
    <t>Harden Primary Academy</t>
  </si>
  <si>
    <t>Haworth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</si>
  <si>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</si>
  <si>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</si>
  <si>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</si>
  <si>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</si>
  <si>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</si>
  <si>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</si>
  <si>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Hollingwood Primary Academy</t>
  </si>
  <si>
    <t>Holybrook Primary Academy</t>
  </si>
  <si>
    <t>RDQZ</t>
  </si>
  <si>
    <t>Home Farm Primary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</si>
  <si>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</si>
  <si>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</si>
  <si>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</si>
  <si>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</si>
  <si>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</si>
  <si>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</si>
  <si>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</si>
  <si>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</si>
  <si>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</si>
  <si>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</si>
  <si>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</si>
  <si>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</si>
  <si>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</si>
  <si>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</si>
  <si>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</si>
  <si>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</si>
  <si>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Laycock Primary Academy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</si>
  <si>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</si>
  <si>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</si>
  <si>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</si>
  <si>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</si>
  <si>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</si>
  <si>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</si>
  <si>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</si>
  <si>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Lister Primary School</t>
  </si>
  <si>
    <t>RBIZ</t>
  </si>
  <si>
    <t>Long Lee Primary School</t>
  </si>
  <si>
    <t>RBKE</t>
  </si>
  <si>
    <t>Low Ash Primary School</t>
  </si>
  <si>
    <t>RBKJ</t>
  </si>
  <si>
    <t>Low Moor CE Primary School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</si>
  <si>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</si>
  <si>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</si>
  <si>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</si>
  <si>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</si>
  <si>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</si>
  <si>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</si>
  <si>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</si>
  <si>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</si>
  <si>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</si>
  <si>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</si>
  <si>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</si>
  <si>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RBES</t>
  </si>
  <si>
    <t>Newby Primary School</t>
  </si>
  <si>
    <t>RBEC</t>
  </si>
  <si>
    <t>Newhall Park Primary School</t>
  </si>
  <si>
    <t>Oakworth Primary Academy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</si>
  <si>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</si>
  <si>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</si>
  <si>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</si>
  <si>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</si>
  <si>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</si>
  <si>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Parkwood Primary School</t>
  </si>
  <si>
    <t>RBGW</t>
  </si>
  <si>
    <t>Peel Park Primary School</t>
  </si>
  <si>
    <t>RBFH</t>
  </si>
  <si>
    <t>Poplars Farm Primary School</t>
  </si>
  <si>
    <t>RBFG</t>
  </si>
  <si>
    <t>Rainbow Primary Free School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</si>
  <si>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</si>
  <si>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</si>
  <si>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</si>
  <si>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</si>
  <si>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</si>
  <si>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</si>
  <si>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</si>
  <si>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</si>
  <si>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</si>
  <si>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</si>
  <si>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</si>
  <si>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</si>
  <si>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</si>
  <si>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Shirley Manor Primary Academy</t>
  </si>
  <si>
    <t>RBKI</t>
  </si>
  <si>
    <t>Silsden Primary School</t>
  </si>
  <si>
    <t>Southmere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</si>
  <si>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</si>
  <si>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</si>
  <si>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</si>
  <si>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</si>
  <si>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</si>
  <si>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</si>
  <si>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</si>
  <si>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</si>
  <si>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</si>
  <si>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</si>
  <si>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</si>
  <si>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</si>
  <si>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</si>
  <si>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John The Evangelist Catholic Primary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</si>
  <si>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</si>
  <si>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</si>
  <si>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</si>
  <si>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</si>
  <si>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</si>
  <si>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</si>
  <si>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</si>
  <si>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</si>
  <si>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</si>
  <si>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</si>
  <si>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</si>
  <si>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</si>
  <si>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</si>
  <si>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</si>
  <si>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</si>
  <si>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</si>
  <si>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</si>
  <si>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</si>
  <si>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</si>
  <si>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</si>
  <si>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</si>
  <si>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</si>
  <si>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</si>
  <si>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</si>
  <si>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</si>
  <si>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</si>
  <si>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</si>
  <si>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</si>
  <si>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</si>
  <si>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</si>
  <si>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</si>
  <si>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</si>
  <si>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</si>
  <si>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</si>
  <si>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</si>
  <si>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</si>
  <si>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</si>
  <si>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</si>
  <si>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</si>
  <si>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</si>
  <si>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</si>
  <si>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</si>
  <si>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</si>
  <si>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</si>
  <si>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</si>
  <si>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</si>
  <si>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</si>
  <si>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</si>
  <si>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</si>
  <si>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</si>
  <si>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Woodlands Primary Academy</t>
  </si>
  <si>
    <t>Woodside Academy</t>
  </si>
  <si>
    <t>RBJJ</t>
  </si>
  <si>
    <t>Worthinghead Primary School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</si>
  <si>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</si>
  <si>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</si>
  <si>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</si>
  <si>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</si>
  <si>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</si>
  <si>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</si>
  <si>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RBEG</t>
  </si>
  <si>
    <t>Bingley Grammar School</t>
  </si>
  <si>
    <t>Bradford Forster Academy</t>
  </si>
  <si>
    <t>Bronte Girls' Academy</t>
  </si>
  <si>
    <t>Carlton Bolling College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</si>
  <si>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</si>
  <si>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</si>
  <si>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</si>
  <si>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</si>
  <si>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</si>
  <si>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</si>
  <si>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</si>
  <si>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RBJZ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</si>
  <si>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</si>
  <si>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</si>
  <si>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</si>
  <si>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</si>
  <si>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</si>
  <si>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</si>
  <si>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RBCQ</t>
  </si>
  <si>
    <t>Parkside School</t>
  </si>
  <si>
    <t>Queensbury Academy</t>
  </si>
  <si>
    <t>RGYC</t>
  </si>
  <si>
    <t>St Bede's &amp; St Joseph's Catholic College</t>
  </si>
  <si>
    <t>RBDG</t>
  </si>
  <si>
    <t>The Holy Family Catholic School</t>
  </si>
  <si>
    <t>RBKB</t>
  </si>
  <si>
    <t>Titus Salt School</t>
  </si>
  <si>
    <t>Tong Leadership Academy</t>
  </si>
  <si>
    <t>University Academy Keighley</t>
  </si>
  <si>
    <t>Total</t>
  </si>
  <si>
    <t>Base Amount Per Pupil</t>
  </si>
  <si>
    <t>Deprivation FSM (flat)</t>
  </si>
  <si>
    <t>Deprivation Ever 6 FSM</t>
  </si>
  <si>
    <t>Pupil Mobility</t>
  </si>
  <si>
    <t>SEN Prior Attainment</t>
  </si>
  <si>
    <t>English as an Additional Language (EAL)</t>
  </si>
  <si>
    <t>Lump Sum</t>
  </si>
  <si>
    <t>Split Sites</t>
  </si>
  <si>
    <t>Total I05</t>
  </si>
  <si>
    <t>Diff</t>
  </si>
  <si>
    <t>Please Choose Your School / Academy</t>
  </si>
  <si>
    <t>Funded Pupil Numbers</t>
  </si>
  <si>
    <t>APPENDIX 1b</t>
  </si>
  <si>
    <t>Primary APP</t>
  </si>
  <si>
    <t>manual adjustment needed</t>
  </si>
  <si>
    <t>Secondary APP KS3</t>
  </si>
  <si>
    <t>check to APT</t>
  </si>
  <si>
    <t>OCT ACTUAL</t>
  </si>
  <si>
    <t>Secondary APP KS4</t>
  </si>
  <si>
    <t>added 7/12ths to APT no.s - careful to keep the formula in when change link to numbers</t>
  </si>
  <si>
    <t>careful of the formula here</t>
  </si>
  <si>
    <t>SAP Code</t>
  </si>
  <si>
    <t>DfE No.</t>
  </si>
  <si>
    <t>R- Y6 FTE Pupils</t>
  </si>
  <si>
    <t>Reception Uplift (Jan 17-Oct 16)</t>
  </si>
  <si>
    <t>TOTAL Primary FTE Pupils</t>
  </si>
  <si>
    <t>Key Stage 3 FTE Pupils</t>
  </si>
  <si>
    <t>Key Stage 4 FTE Pupils</t>
  </si>
  <si>
    <t>TOTAL Secondary FTE Pupils</t>
  </si>
  <si>
    <t>TOTAL BASE APP</t>
  </si>
  <si>
    <t>HNB 2017-18 AY Funded Places (PRIM)</t>
  </si>
  <si>
    <t>HN 2017-18 AY Funded Places (SEC)</t>
  </si>
  <si>
    <t>RBA Numbers Adjustment for 2015/16  Estimate</t>
  </si>
  <si>
    <t>KS3</t>
  </si>
  <si>
    <t>KS4</t>
  </si>
  <si>
    <t>PRIMARY</t>
  </si>
  <si>
    <t>SECONDARY</t>
  </si>
  <si>
    <t>RECOUPMENT ACADEMY</t>
  </si>
  <si>
    <t>RECOUPMENT FREE SCH</t>
  </si>
  <si>
    <t xml:space="preserve">GRAND TOTAL </t>
  </si>
  <si>
    <t>Primary - for Schools Block Calc</t>
  </si>
  <si>
    <t>Minus Reception Uplift</t>
  </si>
  <si>
    <t>Minus Implicit growth</t>
  </si>
  <si>
    <t>Total Primary No.s</t>
  </si>
  <si>
    <t>Secondary - for Schools Block Calc</t>
  </si>
  <si>
    <t>Total Secondary No.s</t>
  </si>
  <si>
    <t>Add Reception Uplift No.s will be funded for</t>
  </si>
  <si>
    <t>will we be funded still for reception uplift? Assumed not</t>
  </si>
  <si>
    <t>Total Schools Block No.s</t>
  </si>
  <si>
    <t>6907 (P)</t>
  </si>
  <si>
    <t>6906 (P)</t>
  </si>
  <si>
    <t>6102 (P)</t>
  </si>
  <si>
    <t>Cullingworth Village Primary Academy</t>
  </si>
  <si>
    <t>6908 (P)</t>
  </si>
  <si>
    <t>Eastwood Primary Academy</t>
  </si>
  <si>
    <t>Fearnville Primary Academy</t>
  </si>
  <si>
    <t>Holycroft Primary Academy</t>
  </si>
  <si>
    <t>Beckfoot Nessfield Primary Academy</t>
  </si>
  <si>
    <t>The Co-op Academy Parkland</t>
  </si>
  <si>
    <t>Shipley CE Primary Academy</t>
  </si>
  <si>
    <t>Wycliffe CE Primary Academy</t>
  </si>
  <si>
    <t>Buttershaw Business &amp; Enterprise College Academy</t>
  </si>
  <si>
    <t>Individual School Totals - Primary Formula</t>
  </si>
  <si>
    <t>TM Dec</t>
  </si>
  <si>
    <t>To add</t>
  </si>
  <si>
    <t>2 Year Olds to the Right (so included in I01 for S251 Statements)</t>
  </si>
  <si>
    <t>careful with Apr2 rec - SEN floor is now in I01</t>
  </si>
  <si>
    <t>manual input</t>
  </si>
  <si>
    <t>CHECK mfg FOR THOSE ON mlf</t>
  </si>
  <si>
    <t>copy paste</t>
  </si>
  <si>
    <t>CHECK</t>
  </si>
  <si>
    <t>may be new ones</t>
  </si>
  <si>
    <t>update for further changes, remove SAP</t>
  </si>
  <si>
    <t>FUNDED FROM THE SCHOOLS BLOCK</t>
  </si>
  <si>
    <t>FUNDED FROM THE EARLY YEARS BLOCK</t>
  </si>
  <si>
    <t>FUNDED FROM THE HIGH NEEDS BLOCK</t>
  </si>
  <si>
    <t>De-Delegated Items and Contingencies</t>
  </si>
  <si>
    <t>AWPU</t>
  </si>
  <si>
    <t>Deprivation FSM Ever 6</t>
  </si>
  <si>
    <t>Deprivation FSM Flat</t>
  </si>
  <si>
    <t>Deprivation IDACI</t>
  </si>
  <si>
    <t>EAL</t>
  </si>
  <si>
    <t>Rates</t>
  </si>
  <si>
    <t>PFI</t>
  </si>
  <si>
    <t>Sept 17 estimates RBAs</t>
  </si>
  <si>
    <t>Adjustment for De-Delegation</t>
  </si>
  <si>
    <t>Transitional Ceiling</t>
  </si>
  <si>
    <t>Total Schools Block Funding</t>
  </si>
  <si>
    <t>EYSFF Base Rate 3/4 Year Olds including one off</t>
  </si>
  <si>
    <t>EYSFF Deprivation 3 / 4 Year Olds &amp; Other Supplements</t>
  </si>
  <si>
    <t>Total EY Block Funding (includes 2 Year Olds (column to right)</t>
  </si>
  <si>
    <t>SEN EHCP</t>
  </si>
  <si>
    <t>DSPs PLACE Element Only £6k and £10k</t>
  </si>
  <si>
    <t>SEN Floor</t>
  </si>
  <si>
    <t>ARC PLACE Element Only</t>
  </si>
  <si>
    <t>Total HN Block</t>
  </si>
  <si>
    <t>Total of DSG Funding 2019/20</t>
  </si>
  <si>
    <t>Pupil Premium</t>
  </si>
  <si>
    <t>Notional SEN Budget within Schools Block + EYSFF 6%</t>
  </si>
  <si>
    <t>Total I01</t>
  </si>
  <si>
    <t>Total I02</t>
  </si>
  <si>
    <t>Total I03</t>
  </si>
  <si>
    <t>Total I04</t>
  </si>
  <si>
    <t>Total E10</t>
  </si>
  <si>
    <t>Total E11</t>
  </si>
  <si>
    <t>Total E19</t>
  </si>
  <si>
    <t>Total E23</t>
  </si>
  <si>
    <t>Total E27</t>
  </si>
  <si>
    <t>Total E28</t>
  </si>
  <si>
    <t>Total CFR Formula Funding</t>
  </si>
  <si>
    <t>Estimate of I03 HNB DSPs Only</t>
  </si>
  <si>
    <t>Estimate of Full Year Prim Behaviour Centres Budget</t>
  </si>
  <si>
    <t>Total for IUB Calc</t>
  </si>
  <si>
    <t>2 Year Old Allocations</t>
  </si>
  <si>
    <t>Recoupment Figure (for DSG Track)</t>
  </si>
  <si>
    <t>Diff (VfM?)</t>
  </si>
  <si>
    <t>3806907 (P)</t>
  </si>
  <si>
    <t>3806906 (P)</t>
  </si>
  <si>
    <t>3806102 (P)</t>
  </si>
  <si>
    <t>3806908 (P)</t>
  </si>
  <si>
    <t>TOTAL</t>
  </si>
  <si>
    <t>GRAND TOTAL</t>
  </si>
  <si>
    <t>CHECK THIS LINE = 0</t>
  </si>
  <si>
    <t>Control Total</t>
  </si>
  <si>
    <t>Difference</t>
  </si>
  <si>
    <t>THESE TOTALS NOW INCLUDE 2 YEAR OLD FUNDING</t>
  </si>
  <si>
    <t>Vs 2017/18</t>
  </si>
  <si>
    <t>Additional cost of formula funding not including change in de-delegation</t>
  </si>
  <si>
    <t>main Schools Block cost levers</t>
  </si>
  <si>
    <t>Individual School Totals - Secondary Formula</t>
  </si>
  <si>
    <t>only need maintained in S251 now</t>
  </si>
  <si>
    <t xml:space="preserve">update for further changes, remove SAP </t>
  </si>
  <si>
    <t>FUNDED FROM THE ESFA - POST 16</t>
  </si>
  <si>
    <t>PFI (BSF)</t>
  </si>
  <si>
    <t>MFG (includes combined)</t>
  </si>
  <si>
    <t>ESFA Main Allocation</t>
  </si>
  <si>
    <t>EFA
16-19 Bursary</t>
  </si>
  <si>
    <t>Mainstream HNB</t>
  </si>
  <si>
    <t>Total EFA Post 16 Funding</t>
  </si>
  <si>
    <t>Total of Funding 2019/20</t>
  </si>
  <si>
    <t>Notional SEN Budget within Schools Block</t>
  </si>
  <si>
    <t>I01 - I05 for IUB</t>
  </si>
  <si>
    <t>DSP I03</t>
  </si>
  <si>
    <t>Total for IUB</t>
  </si>
  <si>
    <t>Vs 2017/18 Secondary</t>
  </si>
  <si>
    <t>note for S251 in Feb we used an estimate (see separate sheet)</t>
  </si>
  <si>
    <t>Vs 2017/18 Primary (total only)</t>
  </si>
  <si>
    <t>for APR advance we used info from website through MF 8.3.17 (see analysis)</t>
  </si>
  <si>
    <t>Vs 2017/18 Total</t>
  </si>
  <si>
    <t>for full tracking purposes the figure was adjusted in here on 8.3.17 (after the Feb S251 were published)</t>
  </si>
  <si>
    <t>this means that this figure will be different from Feb S251 sheets the schools have seen</t>
  </si>
  <si>
    <t>Vs 2017/18 Secondary without change in de-delegation cost</t>
  </si>
  <si>
    <t>Vs 2017/18 P&amp;S total without de-delegation (true additional formula funding cost)</t>
  </si>
  <si>
    <t>Please Choose School or Academy</t>
  </si>
  <si>
    <t>By Factor Breakdown</t>
  </si>
  <si>
    <t>Base Amount Per Pupil 2020/21</t>
  </si>
  <si>
    <t>any more new sept 20 (NO)?</t>
  </si>
  <si>
    <t>Add September 2020 Additional No.s Estimate</t>
  </si>
  <si>
    <t>October 2019 Census Figure excluding Uplift</t>
  </si>
  <si>
    <t>Copthorne Primary Academy</t>
  </si>
  <si>
    <t>Denholme Primary Academy</t>
  </si>
  <si>
    <t>Green Lane Primary School</t>
  </si>
  <si>
    <t>Horton Grange Primary Academy</t>
  </si>
  <si>
    <t>Horton Park Primary Academy</t>
  </si>
  <si>
    <t>St James Primary Academy</t>
  </si>
  <si>
    <t>Worth Valley Primary Academy</t>
  </si>
  <si>
    <t>Co-op Academy Grange</t>
  </si>
  <si>
    <t>ANY MORE NEW FREE SCHOOLS?</t>
  </si>
  <si>
    <t>update</t>
  </si>
  <si>
    <t>NEEDS UPDATING</t>
  </si>
  <si>
    <t>Premises Costs for APT link</t>
  </si>
  <si>
    <t>Check to APT - MFG Baseline</t>
  </si>
  <si>
    <t>Link to APT - Pupil No.s</t>
  </si>
  <si>
    <t>Check to APT - MFG 20/21</t>
  </si>
  <si>
    <t>Check to APT - MFL 20/21</t>
  </si>
  <si>
    <t>Check to APT - Total 20/21 after De-Del</t>
  </si>
  <si>
    <t>Check to APT - Total 20/21 B4 De-Del</t>
  </si>
  <si>
    <t>Check to APT - Mobility 20/21</t>
  </si>
  <si>
    <t>Check to APT - Notional SEND 20/21</t>
  </si>
  <si>
    <t>RPA Deduction (negative)</t>
  </si>
  <si>
    <t>Minimum level of £Per Pupil Funding £3,750</t>
  </si>
  <si>
    <t>VI / HI ARC PLACE Element Only</t>
  </si>
  <si>
    <r>
      <t xml:space="preserve">ARC £4k </t>
    </r>
    <r>
      <rPr>
        <b/>
        <sz val="8"/>
        <color rgb="FFFF0000"/>
        <rFont val="Arial"/>
        <family val="2"/>
      </rPr>
      <t>do I add to add to Reports?</t>
    </r>
  </si>
  <si>
    <t>Value of De-delegation 2019/20</t>
  </si>
  <si>
    <t>Premises Costs - PFI and Split Sites for MFG</t>
  </si>
  <si>
    <t>19/20 Split Sites and PFI to remove from 19/20 MFG baseline</t>
  </si>
  <si>
    <t>Check 19/20 MFG baseline £APP to APT</t>
  </si>
  <si>
    <t>APT</t>
  </si>
  <si>
    <t>Primary No.s</t>
  </si>
  <si>
    <t>KS3 No.s</t>
  </si>
  <si>
    <t>KS4 No.s</t>
  </si>
  <si>
    <t>Check 20/21 MFG Allocation APT</t>
  </si>
  <si>
    <t>Check 20/21 MFL Allocation APT</t>
  </si>
  <si>
    <t>Check 20/21 Total Allocation APT</t>
  </si>
  <si>
    <t>Check 20/21 Mobility Allocation APT</t>
  </si>
  <si>
    <t>Check 20/21 Notional SEND Allocation APT</t>
  </si>
  <si>
    <t>bring out of APT new Primary Mobility</t>
  </si>
  <si>
    <t>bring out of APT new Secondary Mobility</t>
  </si>
  <si>
    <t>check</t>
  </si>
  <si>
    <t>update maintained for oct 19 numbers</t>
  </si>
  <si>
    <t>Sept 19 estimates RBAs</t>
  </si>
  <si>
    <t>DfE's £5,000 £APP Guarantee</t>
  </si>
  <si>
    <t>2020/21 Actual</t>
  </si>
  <si>
    <t>2021/22 Illustrative</t>
  </si>
  <si>
    <t>Teacher Pay and Pensions Grants (Column 3)</t>
  </si>
  <si>
    <t>Minimum Per Pupil Funding (Columns 7 and 13)</t>
  </si>
  <si>
    <t>Deprivation IDACI (columns 8 and 14)</t>
  </si>
  <si>
    <t>Minimum Funding Guarantee (Columns 6 and 12)</t>
  </si>
  <si>
    <t>Total (Columns 4 and 10)</t>
  </si>
  <si>
    <t>Total Funding Per Pupil (Columns 5 and 11)</t>
  </si>
  <si>
    <t>decided to remove</t>
  </si>
  <si>
    <t>checked to APT</t>
  </si>
  <si>
    <t>if RPA comes into this - will need to use E13?</t>
  </si>
  <si>
    <t>check for new free schools</t>
  </si>
  <si>
    <t>need July data</t>
  </si>
  <si>
    <t>Check to APT - MFG 21/22</t>
  </si>
  <si>
    <t>Check to APT - MFL 21/22</t>
  </si>
  <si>
    <t>Check to APT - Total 21/22 after De-Del</t>
  </si>
  <si>
    <t>Check to APT - Total 21/22 B4 De-Del</t>
  </si>
  <si>
    <t>Check to APT - Notional SEND 21/22</t>
  </si>
  <si>
    <t>Minimum level of £Per Pupil Funding £4,000</t>
  </si>
  <si>
    <t>Total of DSG Funding 2021/22</t>
  </si>
  <si>
    <t>Estimate of I03 HNB DSPs &amp; new ARCs Only</t>
  </si>
  <si>
    <t>Value of De-delegation 2020/21</t>
  </si>
  <si>
    <t>20/21 Split Sites and PFI to remove from 20/21 MFG baseline</t>
  </si>
  <si>
    <t>Check 20/21 MFG baseline £APP to APT</t>
  </si>
  <si>
    <t>Check 21/22 MFG Allocation APT</t>
  </si>
  <si>
    <t>Check 21/22 MFL Allocation APT</t>
  </si>
  <si>
    <t>Check 21/22 Total Allocation APT</t>
  </si>
  <si>
    <t>Check 21/22 Notional SEND Allocation APT</t>
  </si>
  <si>
    <t>The Co-op Academy Princeville</t>
  </si>
  <si>
    <t>update maintained for oct 20 numbers</t>
  </si>
  <si>
    <t>Sept 20 estimates RBAs</t>
  </si>
  <si>
    <t>Total of Funding 2021/22</t>
  </si>
  <si>
    <t>Base Amount Per Pupil 2021/22</t>
  </si>
  <si>
    <t>any more new sept 21?</t>
  </si>
  <si>
    <t>include dixons??</t>
  </si>
  <si>
    <t>Add September 2021 Additional No.s Estimate</t>
  </si>
  <si>
    <t>October 2020 Census Figure excluding Uplift</t>
  </si>
  <si>
    <t>TPG and TPENG 2020/22</t>
  </si>
  <si>
    <t>TPG</t>
  </si>
  <si>
    <t>CHECK ALL SCHOOLS LOOK UP TO NAME</t>
  </si>
  <si>
    <t>check all through schools</t>
  </si>
  <si>
    <t>check totals match Appendix 1a</t>
  </si>
  <si>
    <t>TPG &amp; TPENG</t>
  </si>
  <si>
    <t>linked to MFG (actual put into the baseline</t>
  </si>
  <si>
    <t>Check to APT - IDACI 21/22</t>
  </si>
  <si>
    <t>NEW SEND Floor</t>
  </si>
  <si>
    <t>Check 21/22 IDACI Allocation APT</t>
  </si>
  <si>
    <t>Total Primary &amp; Secondary for APT check</t>
  </si>
  <si>
    <t>Link to APT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</si>
</sst>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&quot;£&quot;#,##0"/>
    <numFmt numFmtId="166" formatCode="#,##0.000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2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1" fillId="0" borderId="0"/>
  </cellStyleXfs>
  <cellXfs count="37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4" fontId="10" fillId="0" borderId="0" xfId="0" applyNumberFormat="1" applyFont="1" applyFill="1" applyAlignment="1">
      <alignment horizontal="left"/>
    </xf>
    <xf numFmtId="4" fontId="9" fillId="3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left"/>
    </xf>
    <xf numFmtId="0" fontId="9" fillId="0" borderId="0" xfId="0" applyFont="1"/>
    <xf numFmtId="4" fontId="13" fillId="7" borderId="0" xfId="0" applyNumberFormat="1" applyFont="1" applyFill="1" applyAlignment="1">
      <alignment horizontal="right"/>
    </xf>
    <xf numFmtId="164" fontId="10" fillId="3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15" fillId="0" borderId="0" xfId="0" applyFont="1"/>
    <xf numFmtId="4" fontId="16" fillId="0" borderId="0" xfId="0" applyNumberFormat="1" applyFont="1" applyFill="1" applyAlignment="1">
      <alignment horizontal="right"/>
    </xf>
    <xf numFmtId="4" fontId="17" fillId="3" borderId="0" xfId="0" applyNumberFormat="1" applyFont="1" applyFill="1" applyAlignment="1">
      <alignment horizontal="left"/>
    </xf>
    <xf numFmtId="4" fontId="9" fillId="5" borderId="0" xfId="0" applyNumberFormat="1" applyFont="1" applyFill="1" applyAlignment="1">
      <alignment horizontal="right"/>
    </xf>
    <xf numFmtId="0" fontId="15" fillId="8" borderId="0" xfId="0" applyFont="1" applyFill="1"/>
    <xf numFmtId="0" fontId="9" fillId="8" borderId="0" xfId="0" applyFont="1" applyFill="1" applyAlignment="1">
      <alignment horizontal="center"/>
    </xf>
    <xf numFmtId="0" fontId="9" fillId="8" borderId="0" xfId="0" applyFont="1" applyFill="1"/>
    <xf numFmtId="3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4" fontId="9" fillId="2" borderId="0" xfId="0" applyNumberFormat="1" applyFont="1" applyFill="1" applyAlignment="1">
      <alignment horizontal="right" wrapText="1"/>
    </xf>
    <xf numFmtId="4" fontId="9" fillId="3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4" fontId="18" fillId="2" borderId="0" xfId="0" applyNumberFormat="1" applyFont="1" applyFill="1" applyAlignment="1">
      <alignment horizontal="right" wrapText="1"/>
    </xf>
    <xf numFmtId="4" fontId="9" fillId="0" borderId="0" xfId="0" applyNumberFormat="1" applyFont="1" applyFill="1" applyAlignment="1">
      <alignment horizontal="right" wrapText="1"/>
    </xf>
    <xf numFmtId="3" fontId="9" fillId="9" borderId="0" xfId="0" applyNumberFormat="1" applyFont="1" applyFill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" fontId="9" fillId="10" borderId="0" xfId="0" applyNumberFormat="1" applyFont="1" applyFill="1" applyAlignment="1">
      <alignment horizontal="right" wrapText="1"/>
    </xf>
    <xf numFmtId="4" fontId="9" fillId="7" borderId="0" xfId="0" applyNumberFormat="1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" fontId="19" fillId="2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11" borderId="0" xfId="0" applyNumberFormat="1" applyFont="1" applyFill="1" applyAlignment="1">
      <alignment horizontal="right"/>
    </xf>
    <xf numFmtId="4" fontId="13" fillId="11" borderId="0" xfId="0" quotePrefix="1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3" fontId="9" fillId="9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13" fillId="12" borderId="0" xfId="0" applyNumberFormat="1" applyFont="1" applyFill="1" applyAlignment="1">
      <alignment horizontal="right"/>
    </xf>
    <xf numFmtId="0" fontId="13" fillId="12" borderId="0" xfId="0" applyFont="1" applyFill="1" applyBorder="1"/>
    <xf numFmtId="0" fontId="13" fillId="12" borderId="0" xfId="0" applyFont="1" applyFill="1" applyBorder="1" applyAlignment="1">
      <alignment horizontal="center"/>
    </xf>
    <xf numFmtId="4" fontId="19" fillId="12" borderId="0" xfId="0" applyNumberFormat="1" applyFont="1" applyFill="1" applyAlignment="1">
      <alignment horizontal="right"/>
    </xf>
    <xf numFmtId="4" fontId="19" fillId="13" borderId="0" xfId="0" applyNumberFormat="1" applyFont="1" applyFill="1" applyAlignment="1">
      <alignment horizontal="right"/>
    </xf>
    <xf numFmtId="4" fontId="13" fillId="13" borderId="0" xfId="0" applyNumberFormat="1" applyFont="1" applyFill="1" applyAlignment="1">
      <alignment horizontal="right"/>
    </xf>
    <xf numFmtId="4" fontId="13" fillId="13" borderId="0" xfId="0" quotePrefix="1" applyNumberFormat="1" applyFont="1" applyFill="1" applyAlignment="1">
      <alignment horizontal="right"/>
    </xf>
    <xf numFmtId="4" fontId="13" fillId="11" borderId="0" xfId="0" applyNumberFormat="1" applyFont="1" applyFill="1" applyAlignment="1">
      <alignment horizontal="left"/>
    </xf>
    <xf numFmtId="4" fontId="13" fillId="0" borderId="0" xfId="0" quotePrefix="1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Fill="1" applyBorder="1"/>
    <xf numFmtId="3" fontId="13" fillId="9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9" fillId="9" borderId="2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4" fontId="22" fillId="0" borderId="13" xfId="0" applyNumberFormat="1" applyFont="1" applyBorder="1" applyAlignment="1">
      <alignment horizontal="left"/>
    </xf>
    <xf numFmtId="4" fontId="13" fillId="0" borderId="17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 horizontal="left"/>
    </xf>
    <xf numFmtId="3" fontId="17" fillId="3" borderId="16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8" fillId="0" borderId="0" xfId="2" applyFont="1"/>
    <xf numFmtId="0" fontId="9" fillId="0" borderId="0" xfId="2" applyFont="1" applyAlignment="1">
      <alignment horizontal="center"/>
    </xf>
    <xf numFmtId="3" fontId="9" fillId="0" borderId="0" xfId="2" applyNumberFormat="1" applyFont="1" applyFill="1" applyAlignment="1">
      <alignment horizontal="right"/>
    </xf>
    <xf numFmtId="3" fontId="12" fillId="0" borderId="0" xfId="2" applyNumberFormat="1" applyFont="1" applyFill="1" applyAlignment="1">
      <alignment horizontal="right"/>
    </xf>
    <xf numFmtId="0" fontId="9" fillId="0" borderId="0" xfId="2" applyFont="1" applyAlignment="1">
      <alignment horizontal="left"/>
    </xf>
    <xf numFmtId="0" fontId="11" fillId="0" borderId="0" xfId="2" applyFont="1"/>
    <xf numFmtId="3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right"/>
    </xf>
    <xf numFmtId="0" fontId="9" fillId="0" borderId="0" xfId="2" applyFont="1"/>
    <xf numFmtId="0" fontId="9" fillId="0" borderId="0" xfId="2" applyFont="1" applyFill="1"/>
    <xf numFmtId="3" fontId="17" fillId="0" borderId="0" xfId="2" applyNumberFormat="1" applyFont="1" applyFill="1" applyAlignment="1">
      <alignment horizontal="right"/>
    </xf>
    <xf numFmtId="3" fontId="9" fillId="3" borderId="0" xfId="2" applyNumberFormat="1" applyFont="1" applyFill="1" applyAlignment="1">
      <alignment horizontal="right"/>
    </xf>
    <xf numFmtId="3" fontId="11" fillId="3" borderId="0" xfId="2" applyNumberFormat="1" applyFont="1" applyFill="1" applyAlignment="1">
      <alignment horizontal="right"/>
    </xf>
    <xf numFmtId="3" fontId="12" fillId="0" borderId="0" xfId="2" applyNumberFormat="1" applyFont="1" applyFill="1" applyAlignment="1">
      <alignment horizontal="left"/>
    </xf>
    <xf numFmtId="3" fontId="13" fillId="0" borderId="0" xfId="2" applyNumberFormat="1" applyFont="1" applyFill="1" applyAlignment="1">
      <alignment horizontal="right"/>
    </xf>
    <xf numFmtId="3" fontId="17" fillId="3" borderId="0" xfId="2" applyNumberFormat="1" applyFont="1" applyFill="1" applyAlignment="1">
      <alignment horizontal="left"/>
    </xf>
    <xf numFmtId="3" fontId="9" fillId="0" borderId="0" xfId="2" applyNumberFormat="1" applyFont="1" applyAlignment="1">
      <alignment horizontal="left"/>
    </xf>
    <xf numFmtId="0" fontId="17" fillId="0" borderId="0" xfId="2" applyFont="1" applyFill="1"/>
    <xf numFmtId="0" fontId="10" fillId="0" borderId="0" xfId="2" applyFont="1" applyFill="1"/>
    <xf numFmtId="0" fontId="12" fillId="0" borderId="0" xfId="2" applyFont="1" applyFill="1" applyAlignment="1">
      <alignment horizontal="center"/>
    </xf>
    <xf numFmtId="3" fontId="13" fillId="0" borderId="0" xfId="2" applyNumberFormat="1" applyFont="1" applyAlignment="1">
      <alignment horizontal="right"/>
    </xf>
    <xf numFmtId="4" fontId="17" fillId="0" borderId="0" xfId="2" applyNumberFormat="1" applyFont="1" applyAlignment="1">
      <alignment horizontal="left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center" wrapText="1"/>
    </xf>
    <xf numFmtId="0" fontId="9" fillId="0" borderId="0" xfId="2" applyFont="1" applyFill="1" applyAlignment="1">
      <alignment wrapText="1"/>
    </xf>
    <xf numFmtId="3" fontId="9" fillId="13" borderId="0" xfId="2" applyNumberFormat="1" applyFont="1" applyFill="1" applyBorder="1" applyAlignment="1">
      <alignment horizontal="right" wrapText="1"/>
    </xf>
    <xf numFmtId="3" fontId="9" fillId="3" borderId="0" xfId="2" applyNumberFormat="1" applyFont="1" applyFill="1" applyBorder="1" applyAlignment="1">
      <alignment horizontal="right" wrapText="1"/>
    </xf>
    <xf numFmtId="3" fontId="9" fillId="19" borderId="24" xfId="2" applyNumberFormat="1" applyFont="1" applyFill="1" applyBorder="1" applyAlignment="1">
      <alignment horizontal="right" wrapText="1"/>
    </xf>
    <xf numFmtId="3" fontId="9" fillId="0" borderId="0" xfId="2" applyNumberFormat="1" applyFont="1" applyFill="1" applyAlignment="1">
      <alignment horizontal="right" wrapText="1"/>
    </xf>
    <xf numFmtId="3" fontId="9" fillId="20" borderId="24" xfId="2" applyNumberFormat="1" applyFont="1" applyFill="1" applyBorder="1" applyAlignment="1">
      <alignment horizontal="right" wrapText="1"/>
    </xf>
    <xf numFmtId="3" fontId="9" fillId="21" borderId="24" xfId="2" applyNumberFormat="1" applyFont="1" applyFill="1" applyBorder="1" applyAlignment="1">
      <alignment horizontal="right" wrapText="1"/>
    </xf>
    <xf numFmtId="3" fontId="9" fillId="22" borderId="24" xfId="2" applyNumberFormat="1" applyFont="1" applyFill="1" applyBorder="1" applyAlignment="1">
      <alignment horizontal="right" wrapText="1"/>
    </xf>
    <xf numFmtId="3" fontId="9" fillId="0" borderId="21" xfId="2" applyNumberFormat="1" applyFont="1" applyFill="1" applyBorder="1" applyAlignment="1">
      <alignment horizontal="right" wrapText="1"/>
    </xf>
    <xf numFmtId="3" fontId="9" fillId="0" borderId="22" xfId="2" applyNumberFormat="1" applyFont="1" applyFill="1" applyBorder="1" applyAlignment="1">
      <alignment horizontal="right" wrapText="1"/>
    </xf>
    <xf numFmtId="3" fontId="9" fillId="0" borderId="23" xfId="2" applyNumberFormat="1" applyFont="1" applyFill="1" applyBorder="1" applyAlignment="1">
      <alignment horizontal="right" wrapText="1"/>
    </xf>
    <xf numFmtId="3" fontId="9" fillId="0" borderId="0" xfId="2" applyNumberFormat="1" applyFont="1" applyAlignment="1">
      <alignment horizontal="right" wrapText="1"/>
    </xf>
    <xf numFmtId="4" fontId="9" fillId="0" borderId="0" xfId="2" applyNumberFormat="1" applyFont="1" applyAlignment="1">
      <alignment horizontal="right" wrapText="1"/>
    </xf>
    <xf numFmtId="4" fontId="9" fillId="10" borderId="0" xfId="2" applyNumberFormat="1" applyFont="1" applyFill="1" applyAlignment="1">
      <alignment horizontal="right" wrapText="1"/>
    </xf>
    <xf numFmtId="3" fontId="9" fillId="2" borderId="0" xfId="2" applyNumberFormat="1" applyFont="1" applyFill="1" applyAlignment="1">
      <alignment horizontal="right" wrapText="1"/>
    </xf>
    <xf numFmtId="3" fontId="9" fillId="23" borderId="0" xfId="2" applyNumberFormat="1" applyFont="1" applyFill="1" applyAlignment="1">
      <alignment horizontal="right" wrapText="1"/>
    </xf>
    <xf numFmtId="0" fontId="9" fillId="0" borderId="0" xfId="2" applyFont="1" applyAlignment="1">
      <alignment wrapText="1"/>
    </xf>
    <xf numFmtId="0" fontId="13" fillId="3" borderId="0" xfId="2" applyFont="1" applyFill="1" applyBorder="1"/>
    <xf numFmtId="0" fontId="13" fillId="3" borderId="0" xfId="2" applyFont="1" applyFill="1" applyBorder="1" applyAlignment="1">
      <alignment horizontal="center"/>
    </xf>
    <xf numFmtId="0" fontId="13" fillId="24" borderId="0" xfId="2" applyFont="1" applyFill="1" applyBorder="1"/>
    <xf numFmtId="0" fontId="13" fillId="0" borderId="0" xfId="2" applyFont="1" applyFill="1" applyBorder="1"/>
    <xf numFmtId="3" fontId="13" fillId="18" borderId="9" xfId="2" applyNumberFormat="1" applyFont="1" applyFill="1" applyBorder="1" applyAlignment="1">
      <alignment horizontal="right"/>
    </xf>
    <xf numFmtId="3" fontId="13" fillId="18" borderId="0" xfId="2" applyNumberFormat="1" applyFont="1" applyFill="1" applyBorder="1" applyAlignment="1">
      <alignment horizontal="right"/>
    </xf>
    <xf numFmtId="3" fontId="13" fillId="5" borderId="0" xfId="2" applyNumberFormat="1" applyFont="1" applyFill="1" applyBorder="1" applyAlignment="1">
      <alignment horizontal="right"/>
    </xf>
    <xf numFmtId="3" fontId="13" fillId="13" borderId="0" xfId="2" applyNumberFormat="1" applyFont="1" applyFill="1" applyBorder="1" applyAlignment="1">
      <alignment horizontal="right"/>
    </xf>
    <xf numFmtId="3" fontId="13" fillId="25" borderId="0" xfId="2" applyNumberFormat="1" applyFont="1" applyFill="1" applyBorder="1" applyAlignment="1">
      <alignment horizontal="right"/>
    </xf>
    <xf numFmtId="3" fontId="10" fillId="7" borderId="0" xfId="2" applyNumberFormat="1" applyFont="1" applyFill="1" applyBorder="1" applyAlignment="1">
      <alignment horizontal="right"/>
    </xf>
    <xf numFmtId="3" fontId="9" fillId="19" borderId="25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3" fillId="18" borderId="26" xfId="2" applyNumberFormat="1" applyFont="1" applyFill="1" applyBorder="1" applyAlignment="1">
      <alignment horizontal="right"/>
    </xf>
    <xf numFmtId="3" fontId="9" fillId="20" borderId="25" xfId="2" applyNumberFormat="1" applyFont="1" applyFill="1" applyBorder="1" applyAlignment="1">
      <alignment horizontal="right"/>
    </xf>
    <xf numFmtId="3" fontId="9" fillId="26" borderId="25" xfId="2" applyNumberFormat="1" applyFont="1" applyFill="1" applyBorder="1" applyAlignment="1">
      <alignment horizontal="right"/>
    </xf>
    <xf numFmtId="3" fontId="13" fillId="14" borderId="25" xfId="2" applyNumberFormat="1" applyFont="1" applyFill="1" applyBorder="1" applyAlignment="1">
      <alignment horizontal="right"/>
    </xf>
    <xf numFmtId="3" fontId="13" fillId="0" borderId="9" xfId="2" applyNumberFormat="1" applyFont="1" applyFill="1" applyBorder="1" applyAlignment="1">
      <alignment horizontal="right"/>
    </xf>
    <xf numFmtId="3" fontId="13" fillId="4" borderId="0" xfId="2" applyNumberFormat="1" applyFont="1" applyFill="1" applyBorder="1" applyAlignment="1">
      <alignment horizontal="right"/>
    </xf>
    <xf numFmtId="3" fontId="13" fillId="0" borderId="2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13" fillId="0" borderId="26" xfId="2" applyNumberFormat="1" applyFont="1" applyBorder="1" applyAlignment="1">
      <alignment horizontal="right"/>
    </xf>
    <xf numFmtId="3" fontId="13" fillId="2" borderId="0" xfId="2" applyNumberFormat="1" applyFont="1" applyFill="1" applyAlignment="1">
      <alignment horizontal="right"/>
    </xf>
    <xf numFmtId="4" fontId="13" fillId="0" borderId="0" xfId="2" applyNumberFormat="1" applyFont="1" applyAlignment="1">
      <alignment horizontal="right"/>
    </xf>
    <xf numFmtId="3" fontId="13" fillId="10" borderId="0" xfId="2" applyNumberFormat="1" applyFont="1" applyFill="1" applyAlignment="1">
      <alignment horizontal="right"/>
    </xf>
    <xf numFmtId="3" fontId="13" fillId="23" borderId="0" xfId="2" applyNumberFormat="1" applyFont="1" applyFill="1" applyAlignment="1">
      <alignment horizontal="right"/>
    </xf>
    <xf numFmtId="3" fontId="9" fillId="23" borderId="0" xfId="2" applyNumberFormat="1" applyFont="1" applyFill="1" applyAlignment="1">
      <alignment horizontal="right"/>
    </xf>
    <xf numFmtId="0" fontId="13" fillId="0" borderId="0" xfId="2" applyNumberFormat="1" applyFont="1" applyAlignment="1">
      <alignment horizontal="right"/>
    </xf>
    <xf numFmtId="3" fontId="13" fillId="24" borderId="0" xfId="2" applyNumberFormat="1" applyFont="1" applyFill="1" applyBorder="1" applyAlignment="1">
      <alignment horizontal="right"/>
    </xf>
    <xf numFmtId="0" fontId="13" fillId="7" borderId="0" xfId="2" applyFont="1" applyFill="1" applyBorder="1"/>
    <xf numFmtId="0" fontId="13" fillId="7" borderId="0" xfId="2" applyFont="1" applyFill="1" applyBorder="1" applyAlignment="1">
      <alignment horizontal="center"/>
    </xf>
    <xf numFmtId="0" fontId="13" fillId="27" borderId="0" xfId="2" applyFont="1" applyFill="1" applyBorder="1"/>
    <xf numFmtId="3" fontId="10" fillId="13" borderId="0" xfId="2" applyNumberFormat="1" applyFont="1" applyFill="1" applyBorder="1" applyAlignment="1">
      <alignment horizontal="right"/>
    </xf>
    <xf numFmtId="0" fontId="13" fillId="7" borderId="0" xfId="2" applyFont="1" applyFill="1" applyAlignment="1">
      <alignment horizontal="center"/>
    </xf>
    <xf numFmtId="3" fontId="13" fillId="6" borderId="0" xfId="2" applyNumberFormat="1" applyFont="1" applyFill="1" applyBorder="1" applyAlignment="1">
      <alignment horizontal="right"/>
    </xf>
    <xf numFmtId="3" fontId="13" fillId="7" borderId="0" xfId="2" applyNumberFormat="1" applyFont="1" applyFill="1" applyBorder="1" applyAlignment="1">
      <alignment horizontal="right"/>
    </xf>
    <xf numFmtId="3" fontId="9" fillId="0" borderId="9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>
      <alignment horizontal="right"/>
    </xf>
    <xf numFmtId="3" fontId="9" fillId="19" borderId="24" xfId="2" applyNumberFormat="1" applyFont="1" applyFill="1" applyBorder="1" applyAlignment="1">
      <alignment horizontal="right"/>
    </xf>
    <xf numFmtId="3" fontId="9" fillId="20" borderId="24" xfId="2" applyNumberFormat="1" applyFont="1" applyFill="1" applyBorder="1" applyAlignment="1">
      <alignment horizontal="right"/>
    </xf>
    <xf numFmtId="3" fontId="9" fillId="26" borderId="24" xfId="2" applyNumberFormat="1" applyFont="1" applyFill="1" applyBorder="1" applyAlignment="1">
      <alignment horizontal="right"/>
    </xf>
    <xf numFmtId="3" fontId="9" fillId="14" borderId="24" xfId="2" applyNumberFormat="1" applyFont="1" applyFill="1" applyBorder="1" applyAlignment="1">
      <alignment horizontal="right"/>
    </xf>
    <xf numFmtId="3" fontId="9" fillId="0" borderId="21" xfId="2" applyNumberFormat="1" applyFont="1" applyFill="1" applyBorder="1" applyAlignment="1">
      <alignment horizontal="right"/>
    </xf>
    <xf numFmtId="3" fontId="9" fillId="0" borderId="22" xfId="2" applyNumberFormat="1" applyFont="1" applyFill="1" applyBorder="1" applyAlignment="1">
      <alignment horizontal="right"/>
    </xf>
    <xf numFmtId="3" fontId="9" fillId="0" borderId="23" xfId="2" applyNumberFormat="1" applyFont="1" applyFill="1" applyBorder="1" applyAlignment="1">
      <alignment horizontal="right"/>
    </xf>
    <xf numFmtId="3" fontId="9" fillId="0" borderId="24" xfId="2" applyNumberFormat="1" applyFont="1" applyFill="1" applyBorder="1" applyAlignment="1">
      <alignment horizontal="right"/>
    </xf>
    <xf numFmtId="0" fontId="13" fillId="0" borderId="0" xfId="2" applyFont="1"/>
    <xf numFmtId="3" fontId="9" fillId="14" borderId="25" xfId="2" applyNumberFormat="1" applyFont="1" applyFill="1" applyBorder="1" applyAlignment="1">
      <alignment horizontal="right"/>
    </xf>
    <xf numFmtId="3" fontId="9" fillId="0" borderId="26" xfId="2" applyNumberFormat="1" applyFont="1" applyFill="1" applyBorder="1" applyAlignment="1">
      <alignment horizontal="right"/>
    </xf>
    <xf numFmtId="3" fontId="9" fillId="0" borderId="25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3" fontId="9" fillId="19" borderId="8" xfId="2" applyNumberFormat="1" applyFont="1" applyFill="1" applyBorder="1" applyAlignment="1">
      <alignment horizontal="right"/>
    </xf>
    <xf numFmtId="3" fontId="9" fillId="20" borderId="8" xfId="2" applyNumberFormat="1" applyFont="1" applyFill="1" applyBorder="1" applyAlignment="1">
      <alignment horizontal="right"/>
    </xf>
    <xf numFmtId="3" fontId="9" fillId="26" borderId="8" xfId="2" applyNumberFormat="1" applyFont="1" applyFill="1" applyBorder="1" applyAlignment="1">
      <alignment horizontal="right"/>
    </xf>
    <xf numFmtId="3" fontId="9" fillId="14" borderId="8" xfId="2" applyNumberFormat="1" applyFont="1" applyFill="1" applyBorder="1" applyAlignment="1">
      <alignment horizontal="right"/>
    </xf>
    <xf numFmtId="3" fontId="9" fillId="0" borderId="27" xfId="2" applyNumberFormat="1" applyFont="1" applyFill="1" applyBorder="1" applyAlignment="1">
      <alignment horizontal="right"/>
    </xf>
    <xf numFmtId="3" fontId="9" fillId="0" borderId="20" xfId="2" applyNumberFormat="1" applyFont="1" applyFill="1" applyBorder="1" applyAlignment="1">
      <alignment horizontal="right"/>
    </xf>
    <xf numFmtId="3" fontId="9" fillId="0" borderId="28" xfId="2" applyNumberFormat="1" applyFont="1" applyFill="1" applyBorder="1" applyAlignment="1">
      <alignment horizontal="right"/>
    </xf>
    <xf numFmtId="3" fontId="9" fillId="0" borderId="8" xfId="2" applyNumberFormat="1" applyFont="1" applyFill="1" applyBorder="1" applyAlignment="1">
      <alignment horizontal="right"/>
    </xf>
    <xf numFmtId="3" fontId="17" fillId="0" borderId="1" xfId="2" applyNumberFormat="1" applyFont="1" applyBorder="1" applyAlignment="1">
      <alignment horizontal="right"/>
    </xf>
    <xf numFmtId="0" fontId="13" fillId="0" borderId="0" xfId="2" applyFont="1" applyFill="1"/>
    <xf numFmtId="4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11" fillId="3" borderId="0" xfId="2" applyFont="1" applyFill="1"/>
    <xf numFmtId="0" fontId="13" fillId="0" borderId="0" xfId="2" applyFont="1" applyAlignment="1">
      <alignment horizontal="center"/>
    </xf>
    <xf numFmtId="3" fontId="17" fillId="3" borderId="1" xfId="2" applyNumberFormat="1" applyFont="1" applyFill="1" applyBorder="1" applyAlignment="1">
      <alignment horizontal="right"/>
    </xf>
    <xf numFmtId="3" fontId="13" fillId="0" borderId="25" xfId="2" applyNumberFormat="1" applyFont="1" applyFill="1" applyBorder="1" applyAlignment="1">
      <alignment horizontal="right"/>
    </xf>
    <xf numFmtId="3" fontId="13" fillId="0" borderId="9" xfId="2" applyNumberFormat="1" applyFont="1" applyBorder="1" applyAlignment="1">
      <alignment horizontal="right"/>
    </xf>
    <xf numFmtId="3" fontId="13" fillId="0" borderId="0" xfId="2" applyNumberFormat="1" applyFont="1" applyBorder="1" applyAlignment="1">
      <alignment horizontal="right"/>
    </xf>
    <xf numFmtId="3" fontId="17" fillId="3" borderId="26" xfId="2" applyNumberFormat="1" applyFont="1" applyFill="1" applyBorder="1" applyAlignment="1">
      <alignment horizontal="right"/>
    </xf>
    <xf numFmtId="0" fontId="16" fillId="29" borderId="0" xfId="2" applyFont="1" applyFill="1"/>
    <xf numFmtId="3" fontId="10" fillId="28" borderId="1" xfId="2" applyNumberFormat="1" applyFont="1" applyFill="1" applyBorder="1" applyAlignment="1">
      <alignment horizontal="right"/>
    </xf>
    <xf numFmtId="3" fontId="9" fillId="10" borderId="2" xfId="2" applyNumberFormat="1" applyFont="1" applyFill="1" applyBorder="1" applyAlignment="1">
      <alignment horizontal="right"/>
    </xf>
    <xf numFmtId="0" fontId="16" fillId="29" borderId="9" xfId="2" applyFont="1" applyFill="1" applyBorder="1"/>
    <xf numFmtId="3" fontId="9" fillId="3" borderId="2" xfId="2" applyNumberFormat="1" applyFont="1" applyFill="1" applyBorder="1" applyAlignment="1">
      <alignment horizontal="right"/>
    </xf>
    <xf numFmtId="3" fontId="17" fillId="3" borderId="0" xfId="2" applyNumberFormat="1" applyFont="1" applyFill="1" applyAlignment="1">
      <alignment horizontal="right"/>
    </xf>
    <xf numFmtId="0" fontId="12" fillId="0" borderId="0" xfId="2" applyFont="1"/>
    <xf numFmtId="3" fontId="13" fillId="0" borderId="27" xfId="2" applyNumberFormat="1" applyFont="1" applyFill="1" applyBorder="1" applyAlignment="1">
      <alignment horizontal="right"/>
    </xf>
    <xf numFmtId="3" fontId="13" fillId="0" borderId="20" xfId="2" applyNumberFormat="1" applyFont="1" applyFill="1" applyBorder="1" applyAlignment="1">
      <alignment horizontal="right"/>
    </xf>
    <xf numFmtId="3" fontId="10" fillId="0" borderId="20" xfId="2" applyNumberFormat="1" applyFont="1" applyFill="1" applyBorder="1" applyAlignment="1">
      <alignment horizontal="right"/>
    </xf>
    <xf numFmtId="3" fontId="12" fillId="28" borderId="2" xfId="2" applyNumberFormat="1" applyFont="1" applyFill="1" applyBorder="1" applyAlignment="1">
      <alignment horizontal="right"/>
    </xf>
    <xf numFmtId="0" fontId="10" fillId="0" borderId="27" xfId="2" applyFont="1" applyBorder="1"/>
    <xf numFmtId="3" fontId="12" fillId="28" borderId="8" xfId="2" applyNumberFormat="1" applyFont="1" applyFill="1" applyBorder="1" applyAlignment="1">
      <alignment horizontal="right"/>
    </xf>
    <xf numFmtId="3" fontId="13" fillId="0" borderId="8" xfId="2" applyNumberFormat="1" applyFont="1" applyFill="1" applyBorder="1" applyAlignment="1">
      <alignment horizontal="right"/>
    </xf>
    <xf numFmtId="3" fontId="13" fillId="0" borderId="27" xfId="2" applyNumberFormat="1" applyFont="1" applyBorder="1" applyAlignment="1">
      <alignment horizontal="right"/>
    </xf>
    <xf numFmtId="3" fontId="13" fillId="0" borderId="20" xfId="2" applyNumberFormat="1" applyFont="1" applyBorder="1" applyAlignment="1">
      <alignment horizontal="right"/>
    </xf>
    <xf numFmtId="3" fontId="13" fillId="0" borderId="28" xfId="2" applyNumberFormat="1" applyFont="1" applyBorder="1" applyAlignment="1">
      <alignment horizontal="right"/>
    </xf>
    <xf numFmtId="3" fontId="10" fillId="0" borderId="0" xfId="2" applyNumberFormat="1" applyFont="1" applyFill="1" applyAlignment="1">
      <alignment horizontal="left"/>
    </xf>
    <xf numFmtId="3" fontId="13" fillId="0" borderId="0" xfId="0" applyNumberFormat="1" applyFont="1" applyAlignment="1">
      <alignment horizontal="left"/>
    </xf>
    <xf numFmtId="3" fontId="13" fillId="3" borderId="0" xfId="2" applyNumberFormat="1" applyFont="1" applyFill="1" applyAlignment="1">
      <alignment horizontal="right"/>
    </xf>
    <xf numFmtId="3" fontId="13" fillId="6" borderId="0" xfId="2" applyNumberFormat="1" applyFont="1" applyFill="1" applyAlignment="1">
      <alignment horizontal="right"/>
    </xf>
    <xf numFmtId="3" fontId="17" fillId="0" borderId="0" xfId="2" applyNumberFormat="1" applyFont="1" applyFill="1" applyAlignment="1">
      <alignment horizontal="left"/>
    </xf>
    <xf numFmtId="3" fontId="11" fillId="0" borderId="0" xfId="2" applyNumberFormat="1" applyFont="1" applyFill="1" applyAlignment="1">
      <alignment horizontal="left"/>
    </xf>
    <xf numFmtId="3" fontId="9" fillId="5" borderId="0" xfId="2" applyNumberFormat="1" applyFont="1" applyFill="1" applyBorder="1" applyAlignment="1">
      <alignment horizontal="right" wrapText="1"/>
    </xf>
    <xf numFmtId="3" fontId="9" fillId="0" borderId="22" xfId="2" applyNumberFormat="1" applyFont="1" applyBorder="1" applyAlignment="1">
      <alignment horizontal="right" wrapText="1"/>
    </xf>
    <xf numFmtId="3" fontId="13" fillId="30" borderId="0" xfId="2" applyNumberFormat="1" applyFont="1" applyFill="1" applyBorder="1" applyAlignment="1">
      <alignment horizontal="right"/>
    </xf>
    <xf numFmtId="3" fontId="13" fillId="13" borderId="9" xfId="2" applyNumberFormat="1" applyFont="1" applyFill="1" applyBorder="1" applyAlignment="1">
      <alignment horizontal="right"/>
    </xf>
    <xf numFmtId="3" fontId="25" fillId="11" borderId="0" xfId="2" applyNumberFormat="1" applyFont="1" applyFill="1" applyBorder="1" applyAlignment="1">
      <alignment horizontal="right"/>
    </xf>
    <xf numFmtId="3" fontId="9" fillId="2" borderId="0" xfId="2" applyNumberFormat="1" applyFont="1" applyFill="1" applyAlignment="1">
      <alignment horizontal="right"/>
    </xf>
    <xf numFmtId="3" fontId="13" fillId="3" borderId="0" xfId="2" applyNumberFormat="1" applyFont="1" applyFill="1" applyBorder="1" applyAlignment="1">
      <alignment horizontal="right"/>
    </xf>
    <xf numFmtId="3" fontId="13" fillId="25" borderId="20" xfId="2" applyNumberFormat="1" applyFont="1" applyFill="1" applyBorder="1" applyAlignment="1">
      <alignment horizontal="right"/>
    </xf>
    <xf numFmtId="3" fontId="13" fillId="0" borderId="28" xfId="2" applyNumberFormat="1" applyFont="1" applyFill="1" applyBorder="1" applyAlignment="1">
      <alignment horizontal="right"/>
    </xf>
    <xf numFmtId="0" fontId="13" fillId="24" borderId="0" xfId="2" applyFont="1" applyFill="1" applyBorder="1" applyAlignment="1">
      <alignment horizontal="center"/>
    </xf>
    <xf numFmtId="3" fontId="10" fillId="28" borderId="0" xfId="2" applyNumberFormat="1" applyFont="1" applyFill="1" applyBorder="1" applyAlignment="1">
      <alignment horizontal="right"/>
    </xf>
    <xf numFmtId="3" fontId="13" fillId="28" borderId="9" xfId="2" applyNumberFormat="1" applyFont="1" applyFill="1" applyBorder="1" applyAlignment="1">
      <alignment horizontal="right"/>
    </xf>
    <xf numFmtId="3" fontId="13" fillId="28" borderId="0" xfId="2" applyNumberFormat="1" applyFont="1" applyFill="1" applyBorder="1" applyAlignment="1">
      <alignment horizontal="right"/>
    </xf>
    <xf numFmtId="3" fontId="9" fillId="2" borderId="24" xfId="2" applyNumberFormat="1" applyFont="1" applyFill="1" applyBorder="1" applyAlignment="1">
      <alignment horizontal="right"/>
    </xf>
    <xf numFmtId="3" fontId="9" fillId="0" borderId="2" xfId="2" applyNumberFormat="1" applyFont="1" applyBorder="1" applyAlignment="1">
      <alignment horizontal="right"/>
    </xf>
    <xf numFmtId="3" fontId="9" fillId="2" borderId="25" xfId="2" applyNumberFormat="1" applyFont="1" applyFill="1" applyBorder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3" fontId="13" fillId="0" borderId="21" xfId="2" applyNumberFormat="1" applyFont="1" applyBorder="1" applyAlignment="1">
      <alignment horizontal="right"/>
    </xf>
    <xf numFmtId="3" fontId="13" fillId="0" borderId="22" xfId="2" applyNumberFormat="1" applyFont="1" applyBorder="1" applyAlignment="1">
      <alignment horizontal="right"/>
    </xf>
    <xf numFmtId="3" fontId="13" fillId="0" borderId="22" xfId="2" applyNumberFormat="1" applyFont="1" applyFill="1" applyBorder="1" applyAlignment="1">
      <alignment horizontal="right"/>
    </xf>
    <xf numFmtId="3" fontId="13" fillId="0" borderId="23" xfId="2" applyNumberFormat="1" applyFont="1" applyBorder="1" applyAlignment="1">
      <alignment horizontal="right"/>
    </xf>
    <xf numFmtId="3" fontId="13" fillId="0" borderId="21" xfId="2" applyNumberFormat="1" applyFont="1" applyFill="1" applyBorder="1" applyAlignment="1">
      <alignment horizontal="right"/>
    </xf>
    <xf numFmtId="3" fontId="13" fillId="0" borderId="23" xfId="2" applyNumberFormat="1" applyFont="1" applyFill="1" applyBorder="1" applyAlignment="1">
      <alignment horizontal="right"/>
    </xf>
    <xf numFmtId="0" fontId="9" fillId="0" borderId="0" xfId="2" applyFont="1" applyFill="1" applyAlignment="1">
      <alignment horizontal="left"/>
    </xf>
    <xf numFmtId="3" fontId="17" fillId="3" borderId="4" xfId="2" applyNumberFormat="1" applyFont="1" applyFill="1" applyBorder="1" applyAlignment="1">
      <alignment horizontal="right"/>
    </xf>
    <xf numFmtId="3" fontId="15" fillId="0" borderId="0" xfId="2" applyNumberFormat="1" applyFont="1" applyFill="1" applyBorder="1" applyAlignment="1">
      <alignment horizontal="right"/>
    </xf>
    <xf numFmtId="3" fontId="9" fillId="10" borderId="12" xfId="2" applyNumberFormat="1" applyFont="1" applyFill="1" applyBorder="1" applyAlignment="1">
      <alignment horizontal="right"/>
    </xf>
    <xf numFmtId="3" fontId="9" fillId="10" borderId="8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" fontId="17" fillId="3" borderId="0" xfId="2" applyNumberFormat="1" applyFont="1" applyFill="1" applyAlignment="1"/>
    <xf numFmtId="3" fontId="15" fillId="0" borderId="20" xfId="2" applyNumberFormat="1" applyFont="1" applyFill="1" applyBorder="1" applyAlignment="1">
      <alignment horizontal="right"/>
    </xf>
    <xf numFmtId="3" fontId="12" fillId="28" borderId="0" xfId="2" applyNumberFormat="1" applyFont="1" applyFill="1" applyAlignment="1">
      <alignment horizontal="right"/>
    </xf>
    <xf numFmtId="3" fontId="15" fillId="0" borderId="0" xfId="2" applyNumberFormat="1" applyFont="1" applyFill="1" applyAlignment="1">
      <alignment horizontal="right"/>
    </xf>
    <xf numFmtId="3" fontId="13" fillId="31" borderId="0" xfId="2" applyNumberFormat="1" applyFont="1" applyFill="1" applyAlignment="1">
      <alignment horizontal="left"/>
    </xf>
    <xf numFmtId="3" fontId="13" fillId="31" borderId="0" xfId="2" applyNumberFormat="1" applyFont="1" applyFill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4" fontId="11" fillId="5" borderId="0" xfId="0" applyNumberFormat="1" applyFont="1" applyFill="1" applyAlignment="1">
      <alignment horizontal="left"/>
    </xf>
    <xf numFmtId="4" fontId="9" fillId="5" borderId="0" xfId="0" applyNumberFormat="1" applyFont="1" applyFill="1" applyAlignment="1">
      <alignment horizontal="right" wrapText="1"/>
    </xf>
    <xf numFmtId="4" fontId="13" fillId="12" borderId="0" xfId="0" quotePrefix="1" applyNumberFormat="1" applyFont="1" applyFill="1" applyAlignment="1">
      <alignment horizontal="right"/>
    </xf>
    <xf numFmtId="0" fontId="11" fillId="3" borderId="0" xfId="2" applyFont="1" applyFill="1" applyAlignment="1">
      <alignment horizontal="center"/>
    </xf>
    <xf numFmtId="3" fontId="10" fillId="3" borderId="0" xfId="2" applyNumberFormat="1" applyFont="1" applyFill="1" applyAlignment="1">
      <alignment horizontal="right"/>
    </xf>
    <xf numFmtId="3" fontId="9" fillId="33" borderId="9" xfId="2" applyNumberFormat="1" applyFont="1" applyFill="1" applyBorder="1" applyAlignment="1">
      <alignment horizontal="right" wrapText="1"/>
    </xf>
    <xf numFmtId="3" fontId="9" fillId="33" borderId="0" xfId="2" applyNumberFormat="1" applyFont="1" applyFill="1" applyBorder="1" applyAlignment="1">
      <alignment horizontal="right" wrapText="1"/>
    </xf>
    <xf numFmtId="3" fontId="9" fillId="30" borderId="0" xfId="2" applyNumberFormat="1" applyFont="1" applyFill="1" applyBorder="1" applyAlignment="1">
      <alignment horizontal="right" wrapText="1"/>
    </xf>
    <xf numFmtId="3" fontId="9" fillId="7" borderId="0" xfId="2" applyNumberFormat="1" applyFont="1" applyFill="1" applyBorder="1" applyAlignment="1">
      <alignment horizontal="right" wrapText="1"/>
    </xf>
    <xf numFmtId="3" fontId="9" fillId="30" borderId="9" xfId="2" applyNumberFormat="1" applyFont="1" applyFill="1" applyBorder="1" applyAlignment="1">
      <alignment horizontal="right" wrapText="1"/>
    </xf>
    <xf numFmtId="3" fontId="9" fillId="3" borderId="0" xfId="2" applyNumberFormat="1" applyFont="1" applyFill="1" applyAlignment="1">
      <alignment horizontal="right" wrapText="1"/>
    </xf>
    <xf numFmtId="4" fontId="9" fillId="3" borderId="0" xfId="2" applyNumberFormat="1" applyFont="1" applyFill="1" applyAlignment="1">
      <alignment horizontal="right" wrapText="1"/>
    </xf>
    <xf numFmtId="4" fontId="9" fillId="5" borderId="0" xfId="2" applyNumberFormat="1" applyFont="1" applyFill="1" applyAlignment="1">
      <alignment horizontal="right" wrapText="1"/>
    </xf>
    <xf numFmtId="4" fontId="13" fillId="17" borderId="0" xfId="2" applyNumberFormat="1" applyFont="1" applyFill="1" applyAlignment="1">
      <alignment horizontal="right"/>
    </xf>
    <xf numFmtId="166" fontId="17" fillId="0" borderId="0" xfId="2" applyNumberFormat="1" applyFont="1" applyAlignment="1">
      <alignment horizontal="right"/>
    </xf>
    <xf numFmtId="3" fontId="17" fillId="0" borderId="0" xfId="2" applyNumberFormat="1" applyFont="1" applyAlignment="1">
      <alignment horizontal="right"/>
    </xf>
    <xf numFmtId="4" fontId="13" fillId="5" borderId="0" xfId="2" applyNumberFormat="1" applyFont="1" applyFill="1" applyAlignment="1">
      <alignment horizontal="right"/>
    </xf>
    <xf numFmtId="0" fontId="13" fillId="3" borderId="0" xfId="2" applyNumberFormat="1" applyFont="1" applyFill="1" applyAlignment="1">
      <alignment horizontal="right"/>
    </xf>
    <xf numFmtId="4" fontId="9" fillId="17" borderId="0" xfId="2" applyNumberFormat="1" applyFont="1" applyFill="1" applyAlignment="1">
      <alignment horizontal="right"/>
    </xf>
    <xf numFmtId="4" fontId="9" fillId="5" borderId="0" xfId="2" applyNumberFormat="1" applyFont="1" applyFill="1" applyAlignment="1">
      <alignment horizontal="right"/>
    </xf>
    <xf numFmtId="3" fontId="10" fillId="28" borderId="25" xfId="2" applyNumberFormat="1" applyFont="1" applyFill="1" applyBorder="1" applyAlignment="1">
      <alignment horizontal="right"/>
    </xf>
    <xf numFmtId="0" fontId="17" fillId="3" borderId="0" xfId="2" applyFont="1" applyFill="1" applyAlignment="1">
      <alignment horizontal="center"/>
    </xf>
    <xf numFmtId="4" fontId="13" fillId="0" borderId="0" xfId="2" applyNumberFormat="1" applyFont="1" applyAlignment="1">
      <alignment horizontal="left"/>
    </xf>
    <xf numFmtId="3" fontId="13" fillId="0" borderId="0" xfId="2" applyNumberFormat="1" applyFont="1" applyAlignment="1">
      <alignment horizontal="left"/>
    </xf>
    <xf numFmtId="4" fontId="17" fillId="0" borderId="0" xfId="2" applyNumberFormat="1" applyFont="1" applyAlignment="1">
      <alignment horizontal="right"/>
    </xf>
    <xf numFmtId="167" fontId="13" fillId="0" borderId="0" xfId="1" applyNumberFormat="1" applyFont="1" applyAlignment="1">
      <alignment horizontal="right"/>
    </xf>
    <xf numFmtId="3" fontId="9" fillId="26" borderId="24" xfId="2" applyNumberFormat="1" applyFont="1" applyFill="1" applyBorder="1" applyAlignment="1">
      <alignment horizontal="right" wrapText="1"/>
    </xf>
    <xf numFmtId="3" fontId="9" fillId="23" borderId="24" xfId="2" applyNumberFormat="1" applyFont="1" applyFill="1" applyBorder="1" applyAlignment="1">
      <alignment horizontal="right" wrapText="1"/>
    </xf>
    <xf numFmtId="3" fontId="9" fillId="17" borderId="0" xfId="2" applyNumberFormat="1" applyFont="1" applyFill="1" applyAlignment="1">
      <alignment horizontal="right" wrapText="1"/>
    </xf>
    <xf numFmtId="3" fontId="13" fillId="3" borderId="9" xfId="2" applyNumberFormat="1" applyFont="1" applyFill="1" applyBorder="1" applyAlignment="1">
      <alignment horizontal="right"/>
    </xf>
    <xf numFmtId="3" fontId="13" fillId="33" borderId="9" xfId="2" applyNumberFormat="1" applyFont="1" applyFill="1" applyBorder="1" applyAlignment="1">
      <alignment horizontal="right"/>
    </xf>
    <xf numFmtId="3" fontId="13" fillId="33" borderId="0" xfId="2" applyNumberFormat="1" applyFont="1" applyFill="1" applyBorder="1" applyAlignment="1">
      <alignment horizontal="right"/>
    </xf>
    <xf numFmtId="3" fontId="13" fillId="6" borderId="9" xfId="2" applyNumberFormat="1" applyFont="1" applyFill="1" applyBorder="1" applyAlignment="1">
      <alignment horizontal="right"/>
    </xf>
    <xf numFmtId="3" fontId="13" fillId="17" borderId="0" xfId="2" applyNumberFormat="1" applyFont="1" applyFill="1" applyAlignment="1">
      <alignment horizontal="right"/>
    </xf>
    <xf numFmtId="3" fontId="10" fillId="3" borderId="26" xfId="2" applyNumberFormat="1" applyFont="1" applyFill="1" applyBorder="1" applyAlignment="1">
      <alignment horizontal="right"/>
    </xf>
    <xf numFmtId="0" fontId="2" fillId="0" borderId="0" xfId="0" applyFont="1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3" fontId="2" fillId="0" borderId="1" xfId="0" quotePrefix="1" applyNumberFormat="1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3" fontId="4" fillId="0" borderId="1" xfId="0" quotePrefix="1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3" fontId="0" fillId="5" borderId="1" xfId="0" applyNumberFormat="1" applyFill="1" applyBorder="1" applyAlignment="1" applyProtection="1">
      <alignment horizontal="right"/>
      <protection hidden="1"/>
    </xf>
    <xf numFmtId="3" fontId="1" fillId="5" borderId="1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Alignment="1" applyProtection="1">
      <alignment horizontal="right"/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165" fontId="2" fillId="0" borderId="1" xfId="0" applyNumberFormat="1" applyFont="1" applyBorder="1" applyAlignment="1" applyProtection="1">
      <alignment horizontal="right"/>
      <protection hidden="1"/>
    </xf>
    <xf numFmtId="165" fontId="4" fillId="0" borderId="1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165" fontId="1" fillId="0" borderId="0" xfId="0" applyNumberFormat="1" applyFont="1" applyBorder="1" applyAlignment="1" applyProtection="1">
      <alignment horizontal="right"/>
      <protection hidden="1"/>
    </xf>
    <xf numFmtId="165" fontId="0" fillId="13" borderId="1" xfId="0" applyNumberFormat="1" applyFill="1" applyBorder="1" applyAlignment="1" applyProtection="1">
      <alignment horizontal="right"/>
      <protection hidden="1"/>
    </xf>
    <xf numFmtId="0" fontId="11" fillId="5" borderId="0" xfId="2" applyFont="1" applyFill="1" applyAlignment="1">
      <alignment horizontal="center"/>
    </xf>
    <xf numFmtId="0" fontId="17" fillId="5" borderId="0" xfId="2" applyFont="1" applyFill="1" applyAlignment="1">
      <alignment horizontal="center"/>
    </xf>
    <xf numFmtId="3" fontId="17" fillId="5" borderId="0" xfId="2" applyNumberFormat="1" applyFont="1" applyFill="1" applyAlignment="1">
      <alignment horizontal="center"/>
    </xf>
    <xf numFmtId="3" fontId="9" fillId="5" borderId="9" xfId="2" applyNumberFormat="1" applyFont="1" applyFill="1" applyBorder="1" applyAlignment="1">
      <alignment horizontal="right" wrapText="1"/>
    </xf>
    <xf numFmtId="3" fontId="9" fillId="5" borderId="0" xfId="2" applyNumberFormat="1" applyFont="1" applyFill="1" applyAlignment="1">
      <alignment horizontal="right" wrapText="1"/>
    </xf>
    <xf numFmtId="3" fontId="13" fillId="5" borderId="0" xfId="2" applyNumberFormat="1" applyFont="1" applyFill="1" applyAlignment="1">
      <alignment horizontal="right"/>
    </xf>
    <xf numFmtId="0" fontId="13" fillId="34" borderId="0" xfId="2" applyFont="1" applyFill="1" applyBorder="1"/>
    <xf numFmtId="0" fontId="13" fillId="34" borderId="0" xfId="2" applyFont="1" applyFill="1" applyBorder="1" applyAlignment="1">
      <alignment horizontal="center"/>
    </xf>
    <xf numFmtId="4" fontId="17" fillId="5" borderId="0" xfId="0" applyNumberFormat="1" applyFont="1" applyFill="1" applyAlignment="1">
      <alignment horizontal="center"/>
    </xf>
    <xf numFmtId="4" fontId="13" fillId="5" borderId="0" xfId="0" applyNumberFormat="1" applyFont="1" applyFill="1" applyAlignment="1">
      <alignment horizontal="right"/>
    </xf>
    <xf numFmtId="4" fontId="13" fillId="5" borderId="13" xfId="0" applyNumberFormat="1" applyFont="1" applyFill="1" applyBorder="1" applyAlignment="1">
      <alignment horizontal="right"/>
    </xf>
    <xf numFmtId="4" fontId="13" fillId="5" borderId="14" xfId="0" applyNumberFormat="1" applyFont="1" applyFill="1" applyBorder="1" applyAlignment="1">
      <alignment horizontal="right"/>
    </xf>
    <xf numFmtId="4" fontId="13" fillId="5" borderId="15" xfId="0" applyNumberFormat="1" applyFont="1" applyFill="1" applyBorder="1" applyAlignment="1">
      <alignment horizontal="right"/>
    </xf>
    <xf numFmtId="4" fontId="13" fillId="5" borderId="16" xfId="0" applyNumberFormat="1" applyFont="1" applyFill="1" applyBorder="1" applyAlignment="1">
      <alignment horizontal="right"/>
    </xf>
    <xf numFmtId="4" fontId="13" fillId="5" borderId="5" xfId="0" applyNumberFormat="1" applyFont="1" applyFill="1" applyBorder="1" applyAlignment="1">
      <alignment horizontal="right"/>
    </xf>
    <xf numFmtId="4" fontId="13" fillId="5" borderId="19" xfId="0" applyNumberFormat="1" applyFont="1" applyFill="1" applyBorder="1" applyAlignment="1">
      <alignment horizontal="right"/>
    </xf>
    <xf numFmtId="0" fontId="14" fillId="0" borderId="0" xfId="2" applyFont="1" applyAlignment="1">
      <alignment horizontal="left"/>
    </xf>
    <xf numFmtId="4" fontId="9" fillId="17" borderId="0" xfId="2" applyNumberFormat="1" applyFont="1" applyFill="1" applyAlignment="1">
      <alignment horizontal="right" wrapText="1"/>
    </xf>
    <xf numFmtId="4" fontId="9" fillId="30" borderId="0" xfId="2" applyNumberFormat="1" applyFont="1" applyFill="1" applyAlignment="1">
      <alignment horizontal="right" wrapText="1"/>
    </xf>
    <xf numFmtId="3" fontId="9" fillId="21" borderId="25" xfId="2" applyNumberFormat="1" applyFont="1" applyFill="1" applyBorder="1" applyAlignment="1">
      <alignment horizontal="right"/>
    </xf>
    <xf numFmtId="4" fontId="13" fillId="35" borderId="0" xfId="2" applyNumberFormat="1" applyFont="1" applyFill="1" applyAlignment="1">
      <alignment horizontal="right"/>
    </xf>
    <xf numFmtId="3" fontId="9" fillId="21" borderId="24" xfId="2" applyNumberFormat="1" applyFont="1" applyFill="1" applyBorder="1" applyAlignment="1">
      <alignment horizontal="right"/>
    </xf>
    <xf numFmtId="3" fontId="9" fillId="21" borderId="8" xfId="2" applyNumberFormat="1" applyFont="1" applyFill="1" applyBorder="1" applyAlignment="1">
      <alignment horizontal="right"/>
    </xf>
    <xf numFmtId="4" fontId="13" fillId="0" borderId="0" xfId="2" applyNumberFormat="1" applyFont="1" applyFill="1" applyAlignment="1">
      <alignment horizontal="left"/>
    </xf>
    <xf numFmtId="3" fontId="13" fillId="36" borderId="9" xfId="2" applyNumberFormat="1" applyFont="1" applyFill="1" applyBorder="1" applyAlignment="1">
      <alignment horizontal="right"/>
    </xf>
    <xf numFmtId="3" fontId="13" fillId="36" borderId="0" xfId="2" applyNumberFormat="1" applyFont="1" applyFill="1" applyBorder="1" applyAlignment="1">
      <alignment horizontal="right"/>
    </xf>
    <xf numFmtId="4" fontId="11" fillId="3" borderId="0" xfId="0" applyNumberFormat="1" applyFont="1" applyFill="1" applyAlignment="1">
      <alignment horizontal="left"/>
    </xf>
    <xf numFmtId="4" fontId="17" fillId="3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0" fontId="1" fillId="3" borderId="0" xfId="0" applyFont="1" applyFill="1" applyProtection="1">
      <protection hidden="1"/>
    </xf>
    <xf numFmtId="3" fontId="17" fillId="3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 wrapText="1"/>
    </xf>
    <xf numFmtId="3" fontId="11" fillId="33" borderId="0" xfId="2" applyNumberFormat="1" applyFont="1" applyFill="1" applyBorder="1" applyAlignment="1">
      <alignment horizontal="right" wrapText="1"/>
    </xf>
    <xf numFmtId="0" fontId="17" fillId="3" borderId="0" xfId="2" applyFont="1" applyFill="1"/>
    <xf numFmtId="3" fontId="4" fillId="32" borderId="10" xfId="0" applyNumberFormat="1" applyFont="1" applyFill="1" applyBorder="1" applyAlignment="1" applyProtection="1">
      <alignment horizontal="left"/>
      <protection locked="0"/>
    </xf>
    <xf numFmtId="3" fontId="4" fillId="32" borderId="11" xfId="0" applyNumberFormat="1" applyFont="1" applyFill="1" applyBorder="1" applyAlignment="1" applyProtection="1">
      <alignment horizontal="left"/>
      <protection locked="0"/>
    </xf>
    <xf numFmtId="3" fontId="4" fillId="32" borderId="12" xfId="0" applyNumberFormat="1" applyFont="1" applyFill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center"/>
      <protection hidden="1"/>
    </xf>
    <xf numFmtId="3" fontId="4" fillId="0" borderId="1" xfId="0" applyNumberFormat="1" applyFont="1" applyBorder="1" applyAlignment="1" applyProtection="1">
      <alignment horizontal="center"/>
      <protection hidden="1"/>
    </xf>
    <xf numFmtId="4" fontId="11" fillId="0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9" fillId="0" borderId="3" xfId="2" applyNumberFormat="1" applyFont="1" applyBorder="1" applyAlignment="1">
      <alignment horizontal="center"/>
    </xf>
    <xf numFmtId="4" fontId="9" fillId="0" borderId="6" xfId="2" applyNumberFormat="1" applyFont="1" applyBorder="1" applyAlignment="1">
      <alignment horizontal="center"/>
    </xf>
    <xf numFmtId="4" fontId="9" fillId="0" borderId="7" xfId="2" applyNumberFormat="1" applyFont="1" applyBorder="1" applyAlignment="1">
      <alignment horizontal="center"/>
    </xf>
    <xf numFmtId="4" fontId="9" fillId="0" borderId="1" xfId="2" applyNumberFormat="1" applyFont="1" applyBorder="1" applyAlignment="1">
      <alignment horizontal="center"/>
    </xf>
    <xf numFmtId="3" fontId="17" fillId="3" borderId="0" xfId="2" applyNumberFormat="1" applyFont="1" applyFill="1" applyAlignment="1">
      <alignment horizontal="center"/>
    </xf>
    <xf numFmtId="3" fontId="12" fillId="0" borderId="20" xfId="2" applyNumberFormat="1" applyFont="1" applyFill="1" applyBorder="1" applyAlignment="1">
      <alignment horizontal="center"/>
    </xf>
    <xf numFmtId="3" fontId="16" fillId="14" borderId="21" xfId="2" applyNumberFormat="1" applyFont="1" applyFill="1" applyBorder="1" applyAlignment="1">
      <alignment horizontal="center"/>
    </xf>
    <xf numFmtId="3" fontId="16" fillId="14" borderId="22" xfId="2" applyNumberFormat="1" applyFont="1" applyFill="1" applyBorder="1" applyAlignment="1">
      <alignment horizontal="center"/>
    </xf>
    <xf numFmtId="3" fontId="16" fillId="14" borderId="23" xfId="2" applyNumberFormat="1" applyFont="1" applyFill="1" applyBorder="1" applyAlignment="1">
      <alignment horizontal="center"/>
    </xf>
    <xf numFmtId="3" fontId="16" fillId="15" borderId="21" xfId="2" applyNumberFormat="1" applyFont="1" applyFill="1" applyBorder="1" applyAlignment="1">
      <alignment horizontal="center"/>
    </xf>
    <xf numFmtId="3" fontId="16" fillId="15" borderId="22" xfId="2" applyNumberFormat="1" applyFont="1" applyFill="1" applyBorder="1" applyAlignment="1">
      <alignment horizontal="center"/>
    </xf>
    <xf numFmtId="3" fontId="16" fillId="15" borderId="23" xfId="2" applyNumberFormat="1" applyFont="1" applyFill="1" applyBorder="1" applyAlignment="1">
      <alignment horizontal="center"/>
    </xf>
    <xf numFmtId="3" fontId="16" fillId="16" borderId="21" xfId="2" applyNumberFormat="1" applyFont="1" applyFill="1" applyBorder="1" applyAlignment="1">
      <alignment horizontal="center"/>
    </xf>
    <xf numFmtId="3" fontId="16" fillId="16" borderId="22" xfId="2" applyNumberFormat="1" applyFont="1" applyFill="1" applyBorder="1" applyAlignment="1">
      <alignment horizontal="center"/>
    </xf>
    <xf numFmtId="3" fontId="16" fillId="16" borderId="23" xfId="2" applyNumberFormat="1" applyFont="1" applyFill="1" applyBorder="1" applyAlignment="1">
      <alignment horizontal="center"/>
    </xf>
    <xf numFmtId="3" fontId="9" fillId="0" borderId="10" xfId="2" applyNumberFormat="1" applyFont="1" applyBorder="1" applyAlignment="1">
      <alignment horizontal="center"/>
    </xf>
    <xf numFmtId="3" fontId="9" fillId="0" borderId="11" xfId="2" applyNumberFormat="1" applyFont="1" applyBorder="1" applyAlignment="1">
      <alignment horizontal="center"/>
    </xf>
    <xf numFmtId="3" fontId="9" fillId="0" borderId="12" xfId="2" applyNumberFormat="1" applyFont="1" applyBorder="1" applyAlignment="1">
      <alignment horizontal="center"/>
    </xf>
  </cellXfs>
  <cellStyles count="3">
    <cellStyle name="%" xfId="2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%20Team/SFT/Formula%20Funding/2021-22/FY%202021-22/Schools%20Block%202021-22/Workings%202021-22/Minimum%20Funding%20Guarantee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MFG"/>
      <sheetName val="Secondary MFG"/>
      <sheetName val="Combined MFG"/>
      <sheetName val="TPG TPENG - Prim"/>
      <sheetName val="TPG TPENG - Sec"/>
    </sheetNames>
    <sheetDataSet>
      <sheetData sheetId="0">
        <row r="184">
          <cell r="J184">
            <v>-9616608.0515999962</v>
          </cell>
        </row>
      </sheetData>
      <sheetData sheetId="1">
        <row r="50">
          <cell r="I50">
            <v>-7943877.6857999992</v>
          </cell>
        </row>
      </sheetData>
      <sheetData sheetId="2">
        <row r="16">
          <cell r="H16">
            <v>-1293373.4399999999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J81"/>
  <sheetViews>
    <sheetView tabSelected="1" workbookViewId="0">
      <selection activeCell="B3" sqref="B3:F3"/>
    </sheetView>
  </sheetViews>
  <sheetFormatPr defaultRowHeight="15" x14ac:dyDescent="0.25"/>
  <cols>
    <col min="1" max="1" width="45.5703125" style="294" customWidth="1"/>
    <col min="2" max="2" width="15.7109375" style="291" customWidth="1"/>
    <col min="3" max="3" width="15.5703125" style="291" customWidth="1"/>
    <col min="4" max="4" width="3" style="291" customWidth="1"/>
    <col min="5" max="5" width="15.7109375" style="292" customWidth="1"/>
    <col min="6" max="6" width="15.7109375" style="294" customWidth="1"/>
    <col min="7" max="7" width="2.42578125" style="294" customWidth="1"/>
    <col min="8" max="8" width="11.140625" style="294" hidden="1" customWidth="1"/>
    <col min="9" max="9" width="15.7109375" style="292" customWidth="1"/>
    <col min="10" max="10" width="15.7109375" style="294" customWidth="1"/>
    <col min="11" max="16384" width="9.140625" style="294"/>
  </cols>
  <sheetData>
    <row r="1" spans="1:10" x14ac:dyDescent="0.25">
      <c r="A1" s="290" t="s">
        <v>424</v>
      </c>
      <c r="F1" s="293"/>
      <c r="J1" s="293" t="s">
        <v>282</v>
      </c>
    </row>
    <row r="2" spans="1:10" ht="15.75" thickBot="1" x14ac:dyDescent="0.3"/>
    <row r="3" spans="1:10" ht="15.75" thickBot="1" x14ac:dyDescent="0.3">
      <c r="A3" s="290" t="s">
        <v>280</v>
      </c>
      <c r="B3" s="351" t="s">
        <v>423</v>
      </c>
      <c r="C3" s="352"/>
      <c r="D3" s="352"/>
      <c r="E3" s="352"/>
      <c r="F3" s="353"/>
      <c r="H3" s="295" t="e">
        <f>VLOOKUP(B3,'School List'!$A$3:$B$219,2,FALSE)</f>
        <v>#N/A</v>
      </c>
      <c r="I3" s="294"/>
    </row>
    <row r="4" spans="1:10" x14ac:dyDescent="0.25">
      <c r="A4" s="290"/>
      <c r="C4" s="294"/>
      <c r="D4" s="294"/>
      <c r="E4" s="294"/>
      <c r="I4" s="294"/>
    </row>
    <row r="5" spans="1:10" x14ac:dyDescent="0.25">
      <c r="B5" s="354" t="s">
        <v>472</v>
      </c>
      <c r="C5" s="354"/>
      <c r="D5" s="294"/>
      <c r="E5" s="354" t="s">
        <v>473</v>
      </c>
      <c r="F5" s="354"/>
      <c r="I5" s="355" t="s">
        <v>394</v>
      </c>
      <c r="J5" s="355"/>
    </row>
    <row r="6" spans="1:10" x14ac:dyDescent="0.25">
      <c r="B6" s="296" t="s">
        <v>8</v>
      </c>
      <c r="C6" s="297" t="s">
        <v>233</v>
      </c>
      <c r="D6" s="294"/>
      <c r="E6" s="296" t="s">
        <v>8</v>
      </c>
      <c r="F6" s="297" t="s">
        <v>233</v>
      </c>
      <c r="I6" s="298" t="s">
        <v>8</v>
      </c>
      <c r="J6" s="299" t="s">
        <v>233</v>
      </c>
    </row>
    <row r="7" spans="1:10" ht="6.75" customHeight="1" x14ac:dyDescent="0.25">
      <c r="C7" s="294"/>
      <c r="D7" s="294"/>
      <c r="E7" s="294"/>
      <c r="I7" s="300"/>
      <c r="J7" s="300"/>
    </row>
    <row r="8" spans="1:10" x14ac:dyDescent="0.25">
      <c r="A8" s="295" t="s">
        <v>281</v>
      </c>
      <c r="B8" s="301" t="e">
        <f>IF($H$3="SECONDARY",0,VLOOKUP($B$3,'2020-21 Pupils'!$D$8:$E$167,2,FALSE))</f>
        <v>#N/A</v>
      </c>
      <c r="C8" s="301" t="e">
        <f>IF($H$3="PRIMARY",0,VLOOKUP($B$3,'2020-21 Pupils'!$D$168:$J$248,7,FALSE))</f>
        <v>#N/A</v>
      </c>
      <c r="E8" s="301" t="e">
        <f>IF($H$3="SECONDARY",0,VLOOKUP($B$3,'2021-22 Pupils'!$D$8:$E$167,2,FALSE))</f>
        <v>#N/A</v>
      </c>
      <c r="F8" s="301" t="e">
        <f>IF($H$3="PRIMARY",0,VLOOKUP($B$3,'2021-22 Pupils'!$D$168:$J$248,7,FALSE))</f>
        <v>#N/A</v>
      </c>
      <c r="G8" s="311"/>
      <c r="H8" s="311"/>
      <c r="I8" s="302" t="e">
        <f>E8-B8</f>
        <v>#N/A</v>
      </c>
      <c r="J8" s="302" t="e">
        <f>F8-C8</f>
        <v>#N/A</v>
      </c>
    </row>
    <row r="9" spans="1:10" ht="8.25" customHeight="1" x14ac:dyDescent="0.25">
      <c r="E9" s="291"/>
      <c r="F9" s="291"/>
      <c r="G9" s="311"/>
      <c r="H9" s="311"/>
      <c r="I9" s="303"/>
      <c r="J9" s="303"/>
    </row>
    <row r="10" spans="1:10" x14ac:dyDescent="0.25">
      <c r="A10" s="295" t="s">
        <v>270</v>
      </c>
      <c r="B10" s="304" t="e">
        <f>IF($H$3="SECONDARY",0,VLOOKUP($B$3,'2020-21 IST P'!$D$5:$V$291,3,FALSE))</f>
        <v>#N/A</v>
      </c>
      <c r="C10" s="304" t="e">
        <f>IF($H$3="PRIMARY",0,VLOOKUP($B$3,'2020-21 IST S'!$D$5:$V$51,3,FALSE))</f>
        <v>#N/A</v>
      </c>
      <c r="D10" s="306"/>
      <c r="E10" s="304" t="e">
        <f>IF($H$3="SECONDARY",0,VLOOKUP($B$3,'2021-22 IST P'!$D$5:$V$291,3,FALSE))</f>
        <v>#N/A</v>
      </c>
      <c r="F10" s="304" t="e">
        <f>IF($H$3="PRIMARY",0,VLOOKUP($B$3,'2021-22 IST S'!$D$5:$V$51,3,FALSE))</f>
        <v>#N/A</v>
      </c>
      <c r="G10" s="311"/>
      <c r="H10" s="311"/>
      <c r="I10" s="305" t="e">
        <f>E10-B10</f>
        <v>#N/A</v>
      </c>
      <c r="J10" s="305" t="e">
        <f>F10-C10</f>
        <v>#N/A</v>
      </c>
    </row>
    <row r="11" spans="1:10" ht="6.75" customHeight="1" x14ac:dyDescent="0.25">
      <c r="B11" s="306"/>
      <c r="C11" s="306"/>
      <c r="D11" s="306"/>
      <c r="E11" s="306"/>
      <c r="F11" s="306"/>
      <c r="G11" s="311"/>
      <c r="H11" s="311"/>
      <c r="I11" s="307"/>
      <c r="J11" s="307"/>
    </row>
    <row r="12" spans="1:10" x14ac:dyDescent="0.25">
      <c r="A12" s="295" t="s">
        <v>271</v>
      </c>
      <c r="B12" s="304" t="e">
        <f>IF($H$3="SECONDARY",0,VLOOKUP($B$3,'2020-21 IST P'!$D$5:$V$291,5,FALSE))</f>
        <v>#N/A</v>
      </c>
      <c r="C12" s="304" t="e">
        <f>IF($H$3="PRIMARY",0,VLOOKUP($B$3,'2020-21 IST S'!$D$5:$V$51,5,FALSE))</f>
        <v>#N/A</v>
      </c>
      <c r="D12" s="306"/>
      <c r="E12" s="304" t="e">
        <f>IF($H$3="SECONDARY",0,VLOOKUP($B$3,'2021-22 IST P'!$D$5:$V$291,5,FALSE))</f>
        <v>#N/A</v>
      </c>
      <c r="F12" s="304" t="e">
        <f>IF($H$3="PRIMARY",0,VLOOKUP($B$3,'2021-22 IST S'!$D$5:$V$51,5,FALSE))</f>
        <v>#N/A</v>
      </c>
      <c r="G12" s="311"/>
      <c r="H12" s="311"/>
      <c r="I12" s="305" t="e">
        <f>E12-B12</f>
        <v>#N/A</v>
      </c>
      <c r="J12" s="305" t="e">
        <f>F12-C12</f>
        <v>#N/A</v>
      </c>
    </row>
    <row r="13" spans="1:10" ht="6.75" customHeight="1" x14ac:dyDescent="0.25">
      <c r="B13" s="306"/>
      <c r="C13" s="306"/>
      <c r="D13" s="306"/>
      <c r="E13" s="306"/>
      <c r="F13" s="306"/>
      <c r="G13" s="311"/>
      <c r="H13" s="311"/>
      <c r="I13" s="307"/>
      <c r="J13" s="307"/>
    </row>
    <row r="14" spans="1:10" x14ac:dyDescent="0.25">
      <c r="A14" s="295" t="s">
        <v>272</v>
      </c>
      <c r="B14" s="304" t="e">
        <f>IF($H$3="SECONDARY",0,VLOOKUP($B$3,'2020-21 IST P'!$D$5:$V$291,4,FALSE))</f>
        <v>#N/A</v>
      </c>
      <c r="C14" s="304" t="e">
        <f>IF($H$3="PRIMARY",0,VLOOKUP($B$3,'2020-21 IST S'!$D$5:$V$51,4,FALSE))</f>
        <v>#N/A</v>
      </c>
      <c r="D14" s="306"/>
      <c r="E14" s="304" t="e">
        <f>IF($H$3="SECONDARY",0,VLOOKUP($B$3,'2021-22 IST P'!$D$5:$V$291,4,FALSE))</f>
        <v>#N/A</v>
      </c>
      <c r="F14" s="304" t="e">
        <f>IF($H$3="PRIMARY",0,VLOOKUP($B$3,'2021-22 IST S'!$D$5:$V$51,4,FALSE))</f>
        <v>#N/A</v>
      </c>
      <c r="G14" s="311"/>
      <c r="H14" s="311"/>
      <c r="I14" s="305" t="e">
        <f>E14-B14</f>
        <v>#N/A</v>
      </c>
      <c r="J14" s="305" t="e">
        <f>F14-C14</f>
        <v>#N/A</v>
      </c>
    </row>
    <row r="15" spans="1:10" ht="6" customHeight="1" x14ac:dyDescent="0.25">
      <c r="B15" s="306"/>
      <c r="C15" s="306"/>
      <c r="D15" s="306"/>
      <c r="E15" s="306"/>
      <c r="F15" s="306"/>
      <c r="G15" s="311"/>
      <c r="H15" s="311"/>
      <c r="I15" s="307"/>
      <c r="J15" s="307"/>
    </row>
    <row r="16" spans="1:10" x14ac:dyDescent="0.25">
      <c r="A16" s="295" t="s">
        <v>476</v>
      </c>
      <c r="B16" s="304" t="e">
        <f>IF($H$3="SECONDARY",0,VLOOKUP($B$3,'2020-21 IST P'!$D$5:$V$291,6,FALSE))</f>
        <v>#N/A</v>
      </c>
      <c r="C16" s="304" t="e">
        <f>IF($H$3="PRIMARY",0,VLOOKUP($B$3,'2020-21 IST S'!$D$5:$V$51,6,FALSE))</f>
        <v>#N/A</v>
      </c>
      <c r="D16" s="306"/>
      <c r="E16" s="304" t="e">
        <f>IF($H$3="SECONDARY",0,VLOOKUP($B$3,'2021-22 IST P'!$D$5:$V$291,6,FALSE))</f>
        <v>#N/A</v>
      </c>
      <c r="F16" s="304" t="e">
        <f>IF($H$3="PRIMARY",0,VLOOKUP($B$3,'2021-22 IST S'!$D$5:$V$51,6,FALSE))</f>
        <v>#N/A</v>
      </c>
      <c r="G16" s="311"/>
      <c r="H16" s="311"/>
      <c r="I16" s="305" t="e">
        <f>E16-B16</f>
        <v>#N/A</v>
      </c>
      <c r="J16" s="305" t="e">
        <f>F16-C16</f>
        <v>#N/A</v>
      </c>
    </row>
    <row r="17" spans="1:10" ht="5.25" customHeight="1" x14ac:dyDescent="0.25">
      <c r="B17" s="306"/>
      <c r="C17" s="306"/>
      <c r="D17" s="306"/>
      <c r="E17" s="306"/>
      <c r="F17" s="306"/>
      <c r="G17" s="311"/>
      <c r="H17" s="311"/>
      <c r="I17" s="307"/>
      <c r="J17" s="307"/>
    </row>
    <row r="18" spans="1:10" x14ac:dyDescent="0.25">
      <c r="A18" s="295" t="s">
        <v>273</v>
      </c>
      <c r="B18" s="304" t="e">
        <f>IF($H$3="SECONDARY",0,VLOOKUP($B$3,'2020-21 IST P'!$D$5:$V$291,7,FALSE))</f>
        <v>#N/A</v>
      </c>
      <c r="C18" s="304" t="e">
        <f>IF($H$3="PRIMARY",0,VLOOKUP($B$3,'2020-21 IST S'!$D$5:$V$51,7,FALSE))</f>
        <v>#N/A</v>
      </c>
      <c r="D18" s="306"/>
      <c r="E18" s="304" t="e">
        <f>IF($H$3="SECONDARY",0,VLOOKUP($B$3,'2021-22 IST P'!$D$5:$V$291,7,FALSE))</f>
        <v>#N/A</v>
      </c>
      <c r="F18" s="304" t="e">
        <f>IF($H$3="PRIMARY",0,VLOOKUP($B$3,'2021-22 IST S'!$D$5:$V$51,7,FALSE))</f>
        <v>#N/A</v>
      </c>
      <c r="G18" s="311"/>
      <c r="H18" s="311"/>
      <c r="I18" s="305" t="e">
        <f>E18-B18</f>
        <v>#N/A</v>
      </c>
      <c r="J18" s="305" t="e">
        <f>F18-C18</f>
        <v>#N/A</v>
      </c>
    </row>
    <row r="19" spans="1:10" ht="5.25" customHeight="1" x14ac:dyDescent="0.25">
      <c r="B19" s="306"/>
      <c r="C19" s="306"/>
      <c r="D19" s="306"/>
      <c r="E19" s="306"/>
      <c r="F19" s="306"/>
      <c r="G19" s="311"/>
      <c r="H19" s="311"/>
      <c r="I19" s="307"/>
      <c r="J19" s="307"/>
    </row>
    <row r="20" spans="1:10" x14ac:dyDescent="0.25">
      <c r="A20" s="295" t="s">
        <v>274</v>
      </c>
      <c r="B20" s="304" t="e">
        <f>IF($H$3="SECONDARY",0,VLOOKUP($B$3,'2020-21 IST P'!$D$5:$V$291,8,FALSE))</f>
        <v>#N/A</v>
      </c>
      <c r="C20" s="304" t="e">
        <f>IF($H$3="PRIMARY",0,VLOOKUP($B$3,'2020-21 IST S'!$D$5:$V$51,8,FALSE))</f>
        <v>#N/A</v>
      </c>
      <c r="D20" s="306"/>
      <c r="E20" s="304" t="e">
        <f>IF($H$3="SECONDARY",0,VLOOKUP($B$3,'2021-22 IST P'!$D$5:$V$291,8,FALSE))</f>
        <v>#N/A</v>
      </c>
      <c r="F20" s="304" t="e">
        <f>IF($H$3="PRIMARY",0,VLOOKUP($B$3,'2021-22 IST S'!$D$5:$V$51,8,FALSE))</f>
        <v>#N/A</v>
      </c>
      <c r="G20" s="311"/>
      <c r="H20" s="311"/>
      <c r="I20" s="305" t="e">
        <f>E20-B20</f>
        <v>#N/A</v>
      </c>
      <c r="J20" s="305" t="e">
        <f>F20-C20</f>
        <v>#N/A</v>
      </c>
    </row>
    <row r="21" spans="1:10" ht="5.25" customHeight="1" x14ac:dyDescent="0.25">
      <c r="B21" s="306"/>
      <c r="C21" s="306"/>
      <c r="D21" s="306"/>
      <c r="E21" s="306"/>
      <c r="F21" s="306"/>
      <c r="G21" s="311"/>
      <c r="H21" s="311"/>
      <c r="I21" s="307"/>
      <c r="J21" s="307"/>
    </row>
    <row r="22" spans="1:10" x14ac:dyDescent="0.25">
      <c r="A22" s="295" t="s">
        <v>275</v>
      </c>
      <c r="B22" s="304" t="e">
        <f>IF($H$3="SECONDARY",0,VLOOKUP($B$3,'2020-21 IST P'!$D$5:$V$291,9,FALSE))</f>
        <v>#N/A</v>
      </c>
      <c r="C22" s="304" t="e">
        <f>IF($H$3="PRIMARY",0,VLOOKUP($B$3,'2020-21 IST S'!$D$5:$V$51,9,FALSE))</f>
        <v>#N/A</v>
      </c>
      <c r="D22" s="306"/>
      <c r="E22" s="304" t="e">
        <f>IF($H$3="SECONDARY",0,VLOOKUP($B$3,'2021-22 IST P'!$D$5:$V$291,9,FALSE))</f>
        <v>#N/A</v>
      </c>
      <c r="F22" s="304" t="e">
        <f>IF($H$3="PRIMARY",0,VLOOKUP($B$3,'2021-22 IST S'!$D$5:$V$51,9,FALSE))</f>
        <v>#N/A</v>
      </c>
      <c r="G22" s="311"/>
      <c r="H22" s="311"/>
      <c r="I22" s="305" t="e">
        <f>E22-B22</f>
        <v>#N/A</v>
      </c>
      <c r="J22" s="305" t="e">
        <f>F22-C22</f>
        <v>#N/A</v>
      </c>
    </row>
    <row r="23" spans="1:10" ht="6" customHeight="1" x14ac:dyDescent="0.25">
      <c r="B23" s="306"/>
      <c r="C23" s="306"/>
      <c r="D23" s="306"/>
      <c r="E23" s="306"/>
      <c r="F23" s="306"/>
      <c r="G23" s="311"/>
      <c r="H23" s="311"/>
      <c r="I23" s="307"/>
      <c r="J23" s="307"/>
    </row>
    <row r="24" spans="1:10" x14ac:dyDescent="0.25">
      <c r="A24" s="295" t="s">
        <v>276</v>
      </c>
      <c r="B24" s="304" t="e">
        <f>IF($H$3="SECONDARY",0,VLOOKUP($B$3,'2020-21 IST P'!$D$5:$V$291,10,FALSE))</f>
        <v>#N/A</v>
      </c>
      <c r="C24" s="304" t="e">
        <f>IF($H$3="PRIMARY",0,VLOOKUP($B$3,'2020-21 IST S'!$D$5:$V$51,10,FALSE))</f>
        <v>#N/A</v>
      </c>
      <c r="D24" s="306"/>
      <c r="E24" s="304" t="e">
        <f>IF($H$3="SECONDARY",0,VLOOKUP($B$3,'2021-22 IST P'!$D$5:$V$291,10,FALSE))</f>
        <v>#N/A</v>
      </c>
      <c r="F24" s="304" t="e">
        <f>IF($H$3="PRIMARY",0,VLOOKUP($B$3,'2021-22 IST S'!$D$5:$V$51,10,FALSE))</f>
        <v>#N/A</v>
      </c>
      <c r="G24" s="311"/>
      <c r="H24" s="311"/>
      <c r="I24" s="305" t="e">
        <f>E24-B24</f>
        <v>#N/A</v>
      </c>
      <c r="J24" s="305" t="e">
        <f>F24-C24</f>
        <v>#N/A</v>
      </c>
    </row>
    <row r="25" spans="1:10" ht="6.75" customHeight="1" x14ac:dyDescent="0.25">
      <c r="B25" s="306"/>
      <c r="C25" s="306"/>
      <c r="D25" s="306"/>
      <c r="E25" s="306"/>
      <c r="F25" s="306"/>
      <c r="G25" s="311"/>
      <c r="H25" s="311"/>
      <c r="I25" s="307"/>
      <c r="J25" s="307"/>
    </row>
    <row r="26" spans="1:10" x14ac:dyDescent="0.25">
      <c r="A26" s="295" t="s">
        <v>475</v>
      </c>
      <c r="B26" s="304" t="e">
        <f>IF($H$3="SECONDARY",0,VLOOKUP($B$3,'2020-21 IST P'!$D$5:$V$291,17,FALSE))</f>
        <v>#N/A</v>
      </c>
      <c r="C26" s="304" t="e">
        <f>IF($H$3="PRIMARY",0,VLOOKUP($B$3,'2020-21 IST S'!$D$5:$V$51,17,FALSE))</f>
        <v>#N/A</v>
      </c>
      <c r="D26" s="306"/>
      <c r="E26" s="304" t="e">
        <f>IF($H$3="SECONDARY",0,VLOOKUP($B$3,'2021-22 IST P'!$D$5:$V$291,17,FALSE))</f>
        <v>#N/A</v>
      </c>
      <c r="F26" s="304" t="e">
        <f>IF($H$3="PRIMARY",0,VLOOKUP($B$3,'2021-22 IST S'!$D$5:$V$51,17,FALSE))</f>
        <v>#N/A</v>
      </c>
      <c r="G26" s="311"/>
      <c r="H26" s="311"/>
      <c r="I26" s="305" t="e">
        <f>E26-B26</f>
        <v>#N/A</v>
      </c>
      <c r="J26" s="305" t="e">
        <f>F26-C26</f>
        <v>#N/A</v>
      </c>
    </row>
    <row r="27" spans="1:10" ht="6.75" customHeight="1" x14ac:dyDescent="0.25">
      <c r="B27" s="306"/>
      <c r="C27" s="306"/>
      <c r="D27" s="306"/>
      <c r="E27" s="306"/>
      <c r="F27" s="306"/>
      <c r="G27" s="311"/>
      <c r="H27" s="311"/>
      <c r="I27" s="307"/>
      <c r="J27" s="307"/>
    </row>
    <row r="28" spans="1:10" x14ac:dyDescent="0.25">
      <c r="A28" s="295" t="s">
        <v>477</v>
      </c>
      <c r="B28" s="304" t="e">
        <f>IF($H$3="SECONDARY",0,VLOOKUP($B$3,'2020-21 IST P'!$D$5:$V$291,18,FALSE))</f>
        <v>#N/A</v>
      </c>
      <c r="C28" s="304" t="e">
        <f>IF($H$3="PRIMARY",0,VLOOKUP($B$3,'2020-21 IST S'!$D$5:$V$51,18,FALSE))</f>
        <v>#N/A</v>
      </c>
      <c r="D28" s="306"/>
      <c r="E28" s="304" t="e">
        <f>IF($H$3="SECONDARY",0,VLOOKUP($B$3,'2021-22 IST P'!$D$5:$V$291,18,FALSE))</f>
        <v>#N/A</v>
      </c>
      <c r="F28" s="304" t="e">
        <f>IF($H$3="PRIMARY",0,VLOOKUP($B$3,'2021-22 IST S'!$D$5:$V$51,18,FALSE))</f>
        <v>#N/A</v>
      </c>
      <c r="G28" s="311"/>
      <c r="H28" s="311"/>
      <c r="I28" s="305" t="e">
        <f>E28-B28</f>
        <v>#N/A</v>
      </c>
      <c r="J28" s="305" t="e">
        <f>F28-C28</f>
        <v>#N/A</v>
      </c>
    </row>
    <row r="29" spans="1:10" ht="6" customHeight="1" x14ac:dyDescent="0.25">
      <c r="A29" s="312"/>
      <c r="B29" s="313"/>
      <c r="C29" s="313"/>
      <c r="D29" s="306"/>
      <c r="E29" s="313"/>
      <c r="F29" s="313"/>
      <c r="G29" s="311"/>
      <c r="H29" s="311"/>
      <c r="I29" s="314"/>
      <c r="J29" s="314"/>
    </row>
    <row r="30" spans="1:10" x14ac:dyDescent="0.25">
      <c r="A30" s="295" t="s">
        <v>474</v>
      </c>
      <c r="B30" s="304" t="e">
        <f>IF(OR($H$3="SECONDARY",$H$3="All through"),0,VLOOKUP($B$3,'20-21 TPG TPENG'!$D$4:$G$204,4,FALSE))</f>
        <v>#N/A</v>
      </c>
      <c r="C30" s="304" t="e">
        <f>IF($H$3="PRIMARY",0,VLOOKUP($B$3,'20-21 TPG TPENG'!$D$4:$G$204,4,FALSE))</f>
        <v>#N/A</v>
      </c>
      <c r="D30" s="306"/>
      <c r="E30" s="315"/>
      <c r="F30" s="315"/>
      <c r="G30" s="311"/>
      <c r="H30" s="311"/>
      <c r="I30" s="305" t="e">
        <f>E30-B30</f>
        <v>#N/A</v>
      </c>
      <c r="J30" s="305" t="e">
        <f>F30-C30</f>
        <v>#N/A</v>
      </c>
    </row>
    <row r="31" spans="1:10" ht="6.75" customHeight="1" x14ac:dyDescent="0.25">
      <c r="B31" s="306"/>
      <c r="C31" s="306"/>
      <c r="D31" s="306"/>
      <c r="E31" s="306"/>
      <c r="F31" s="306"/>
      <c r="G31" s="311"/>
      <c r="H31" s="311"/>
      <c r="I31" s="307"/>
      <c r="J31" s="307"/>
    </row>
    <row r="32" spans="1:10" x14ac:dyDescent="0.25">
      <c r="A32" s="308" t="s">
        <v>478</v>
      </c>
      <c r="B32" s="309" t="e">
        <f>SUM(B10:B31)</f>
        <v>#N/A</v>
      </c>
      <c r="C32" s="309" t="e">
        <f>SUM(C10:C31)</f>
        <v>#N/A</v>
      </c>
      <c r="D32" s="306"/>
      <c r="E32" s="309" t="e">
        <f>SUM(E10:E31)</f>
        <v>#N/A</v>
      </c>
      <c r="F32" s="309" t="e">
        <f>SUM(F10:F31)</f>
        <v>#N/A</v>
      </c>
      <c r="G32" s="311"/>
      <c r="H32" s="311"/>
      <c r="I32" s="310" t="e">
        <f>E32-B32</f>
        <v>#N/A</v>
      </c>
      <c r="J32" s="310" t="e">
        <f>F32-C32</f>
        <v>#N/A</v>
      </c>
    </row>
    <row r="33" spans="1:10" ht="17.25" customHeight="1" x14ac:dyDescent="0.25">
      <c r="A33" s="308" t="s">
        <v>479</v>
      </c>
      <c r="B33" s="309" t="e">
        <f>IF(B32=0,0,B32/B8)</f>
        <v>#N/A</v>
      </c>
      <c r="C33" s="309" t="e">
        <f>IF(C32=0,0,C32/C8)</f>
        <v>#N/A</v>
      </c>
      <c r="D33" s="306"/>
      <c r="E33" s="309" t="e">
        <f>IF(E32=0,0,E32/E8)</f>
        <v>#N/A</v>
      </c>
      <c r="F33" s="309" t="e">
        <f>IF(F32=0,0,F32/F8)</f>
        <v>#N/A</v>
      </c>
      <c r="G33" s="311"/>
      <c r="H33" s="311"/>
      <c r="I33" s="310" t="e">
        <f>E33-B33</f>
        <v>#N/A</v>
      </c>
      <c r="J33" s="310" t="e">
        <f>F33-C33</f>
        <v>#N/A</v>
      </c>
    </row>
    <row r="34" spans="1:10" x14ac:dyDescent="0.25">
      <c r="B34" s="294"/>
      <c r="C34" s="294"/>
      <c r="D34" s="294"/>
      <c r="E34" s="294"/>
      <c r="I34" s="294"/>
    </row>
    <row r="35" spans="1:10" hidden="1" x14ac:dyDescent="0.25">
      <c r="A35" s="346" t="s">
        <v>511</v>
      </c>
      <c r="B35" s="294"/>
      <c r="C35" s="294"/>
      <c r="D35" s="294"/>
      <c r="E35" s="294"/>
      <c r="I35" s="294"/>
    </row>
    <row r="36" spans="1:10" hidden="1" x14ac:dyDescent="0.25">
      <c r="A36" s="346" t="s">
        <v>512</v>
      </c>
      <c r="B36" s="294"/>
      <c r="C36" s="294"/>
      <c r="D36" s="294"/>
      <c r="E36" s="294"/>
      <c r="I36" s="294"/>
    </row>
    <row r="37" spans="1:10" hidden="1" x14ac:dyDescent="0.25">
      <c r="A37" s="346" t="s">
        <v>513</v>
      </c>
      <c r="B37" s="294"/>
      <c r="C37" s="294"/>
      <c r="D37" s="294"/>
      <c r="E37" s="294"/>
      <c r="I37" s="294"/>
    </row>
    <row r="38" spans="1:10" hidden="1" x14ac:dyDescent="0.25">
      <c r="B38" s="294"/>
      <c r="C38" s="294"/>
      <c r="D38" s="294"/>
      <c r="E38" s="294"/>
      <c r="I38" s="294"/>
    </row>
    <row r="39" spans="1:10" x14ac:dyDescent="0.25">
      <c r="B39" s="294"/>
      <c r="C39" s="294"/>
      <c r="D39" s="294"/>
      <c r="E39" s="294"/>
      <c r="I39" s="294"/>
    </row>
    <row r="40" spans="1:10" x14ac:dyDescent="0.25">
      <c r="B40" s="294"/>
      <c r="C40" s="294"/>
      <c r="D40" s="294"/>
      <c r="E40" s="294"/>
      <c r="I40" s="294"/>
    </row>
    <row r="41" spans="1:10" x14ac:dyDescent="0.25">
      <c r="B41" s="294"/>
      <c r="C41" s="294"/>
      <c r="D41" s="294"/>
      <c r="E41" s="294"/>
      <c r="I41" s="294"/>
    </row>
    <row r="42" spans="1:10" x14ac:dyDescent="0.25">
      <c r="B42" s="294"/>
      <c r="C42" s="294"/>
      <c r="D42" s="294"/>
      <c r="E42" s="294"/>
      <c r="I42" s="294"/>
    </row>
    <row r="43" spans="1:10" x14ac:dyDescent="0.25">
      <c r="B43" s="294"/>
      <c r="C43" s="294"/>
      <c r="D43" s="294"/>
      <c r="E43" s="294"/>
      <c r="I43" s="294"/>
    </row>
    <row r="44" spans="1:10" x14ac:dyDescent="0.25">
      <c r="B44" s="294"/>
      <c r="C44" s="294"/>
      <c r="D44" s="294"/>
      <c r="E44" s="294"/>
      <c r="I44" s="294"/>
    </row>
    <row r="45" spans="1:10" x14ac:dyDescent="0.25">
      <c r="B45" s="294"/>
      <c r="C45" s="294"/>
      <c r="D45" s="294"/>
      <c r="E45" s="294"/>
      <c r="I45" s="294"/>
    </row>
    <row r="46" spans="1:10" x14ac:dyDescent="0.25">
      <c r="B46" s="294"/>
      <c r="C46" s="294"/>
      <c r="D46" s="294"/>
      <c r="E46" s="294"/>
      <c r="I46" s="294"/>
    </row>
    <row r="47" spans="1:10" x14ac:dyDescent="0.25">
      <c r="B47" s="294"/>
      <c r="C47" s="294"/>
      <c r="D47" s="294"/>
      <c r="E47" s="294"/>
      <c r="I47" s="294"/>
    </row>
    <row r="48" spans="1:10" x14ac:dyDescent="0.25">
      <c r="B48" s="294"/>
      <c r="C48" s="294"/>
      <c r="D48" s="294"/>
      <c r="E48" s="294"/>
      <c r="I48" s="294"/>
    </row>
    <row r="49" spans="2:9" x14ac:dyDescent="0.25">
      <c r="B49" s="294"/>
      <c r="C49" s="294"/>
      <c r="D49" s="294"/>
      <c r="E49" s="294"/>
      <c r="I49" s="294"/>
    </row>
    <row r="50" spans="2:9" x14ac:dyDescent="0.25">
      <c r="B50" s="294"/>
      <c r="C50" s="294"/>
      <c r="D50" s="294"/>
      <c r="E50" s="294"/>
      <c r="I50" s="294"/>
    </row>
    <row r="51" spans="2:9" x14ac:dyDescent="0.25">
      <c r="B51" s="294"/>
      <c r="C51" s="294"/>
      <c r="D51" s="294"/>
      <c r="E51" s="294"/>
      <c r="I51" s="294"/>
    </row>
    <row r="52" spans="2:9" x14ac:dyDescent="0.25">
      <c r="B52" s="294"/>
      <c r="C52" s="294"/>
      <c r="D52" s="294"/>
      <c r="E52" s="294"/>
      <c r="I52" s="294"/>
    </row>
    <row r="53" spans="2:9" x14ac:dyDescent="0.25">
      <c r="B53" s="294"/>
      <c r="C53" s="294"/>
      <c r="D53" s="294"/>
      <c r="E53" s="294"/>
      <c r="I53" s="294"/>
    </row>
    <row r="54" spans="2:9" x14ac:dyDescent="0.25">
      <c r="B54" s="294"/>
      <c r="C54" s="294"/>
      <c r="D54" s="294"/>
      <c r="E54" s="294"/>
      <c r="I54" s="294"/>
    </row>
    <row r="55" spans="2:9" x14ac:dyDescent="0.25">
      <c r="B55" s="294"/>
      <c r="C55" s="294"/>
      <c r="D55" s="294"/>
      <c r="E55" s="294"/>
      <c r="I55" s="294"/>
    </row>
    <row r="56" spans="2:9" x14ac:dyDescent="0.25">
      <c r="B56" s="294"/>
      <c r="C56" s="294"/>
      <c r="D56" s="294"/>
      <c r="E56" s="294"/>
      <c r="I56" s="294"/>
    </row>
    <row r="57" spans="2:9" x14ac:dyDescent="0.25">
      <c r="B57" s="294"/>
      <c r="C57" s="294"/>
      <c r="D57" s="294"/>
      <c r="E57" s="294"/>
      <c r="I57" s="294"/>
    </row>
    <row r="58" spans="2:9" x14ac:dyDescent="0.25">
      <c r="B58" s="294"/>
      <c r="C58" s="294"/>
      <c r="D58" s="294"/>
      <c r="E58" s="294"/>
      <c r="I58" s="294"/>
    </row>
    <row r="59" spans="2:9" x14ac:dyDescent="0.25">
      <c r="B59" s="294"/>
      <c r="C59" s="294"/>
      <c r="D59" s="294"/>
      <c r="E59" s="294"/>
      <c r="I59" s="294"/>
    </row>
    <row r="60" spans="2:9" x14ac:dyDescent="0.25">
      <c r="B60" s="294"/>
      <c r="C60" s="294"/>
      <c r="D60" s="294"/>
      <c r="E60" s="294"/>
      <c r="I60" s="294"/>
    </row>
    <row r="61" spans="2:9" x14ac:dyDescent="0.25">
      <c r="B61" s="294"/>
      <c r="C61" s="294"/>
      <c r="D61" s="294"/>
      <c r="E61" s="294"/>
      <c r="I61" s="294"/>
    </row>
    <row r="62" spans="2:9" x14ac:dyDescent="0.25">
      <c r="B62" s="294"/>
      <c r="C62" s="294"/>
      <c r="D62" s="294"/>
      <c r="E62" s="294"/>
      <c r="I62" s="294"/>
    </row>
    <row r="63" spans="2:9" x14ac:dyDescent="0.25">
      <c r="B63" s="294"/>
      <c r="C63" s="294"/>
      <c r="D63" s="294"/>
      <c r="E63" s="294"/>
      <c r="I63" s="294"/>
    </row>
    <row r="64" spans="2:9" x14ac:dyDescent="0.25">
      <c r="B64" s="294"/>
      <c r="C64" s="294"/>
      <c r="D64" s="294"/>
      <c r="E64" s="294"/>
      <c r="I64" s="294"/>
    </row>
    <row r="65" spans="2:9" x14ac:dyDescent="0.25">
      <c r="B65" s="294"/>
      <c r="C65" s="294"/>
      <c r="D65" s="294"/>
      <c r="E65" s="294"/>
      <c r="I65" s="294"/>
    </row>
    <row r="66" spans="2:9" x14ac:dyDescent="0.25">
      <c r="B66" s="294"/>
      <c r="C66" s="294"/>
      <c r="D66" s="294"/>
      <c r="E66" s="294"/>
      <c r="I66" s="294"/>
    </row>
    <row r="67" spans="2:9" x14ac:dyDescent="0.25">
      <c r="B67" s="294"/>
      <c r="C67" s="294"/>
      <c r="D67" s="294"/>
      <c r="E67" s="294"/>
      <c r="I67" s="294"/>
    </row>
    <row r="68" spans="2:9" x14ac:dyDescent="0.25">
      <c r="B68" s="294"/>
      <c r="C68" s="294"/>
      <c r="D68" s="294"/>
      <c r="E68" s="294"/>
      <c r="I68" s="294"/>
    </row>
    <row r="69" spans="2:9" x14ac:dyDescent="0.25">
      <c r="B69" s="294"/>
      <c r="C69" s="294"/>
      <c r="D69" s="294"/>
      <c r="E69" s="294"/>
      <c r="I69" s="294"/>
    </row>
    <row r="70" spans="2:9" x14ac:dyDescent="0.25">
      <c r="B70" s="294"/>
      <c r="C70" s="294"/>
      <c r="D70" s="294"/>
      <c r="E70" s="294"/>
      <c r="I70" s="294"/>
    </row>
    <row r="71" spans="2:9" x14ac:dyDescent="0.25">
      <c r="B71" s="294"/>
      <c r="C71" s="294"/>
      <c r="D71" s="294"/>
      <c r="E71" s="294"/>
      <c r="I71" s="294"/>
    </row>
    <row r="72" spans="2:9" x14ac:dyDescent="0.25">
      <c r="B72" s="294"/>
      <c r="C72" s="294"/>
      <c r="D72" s="294"/>
      <c r="E72" s="294"/>
      <c r="I72" s="294"/>
    </row>
    <row r="73" spans="2:9" x14ac:dyDescent="0.25">
      <c r="B73" s="294"/>
      <c r="C73" s="294"/>
      <c r="D73" s="294"/>
      <c r="E73" s="294"/>
      <c r="I73" s="294"/>
    </row>
    <row r="74" spans="2:9" x14ac:dyDescent="0.25">
      <c r="B74" s="294"/>
      <c r="C74" s="294"/>
      <c r="D74" s="294"/>
      <c r="E74" s="294"/>
      <c r="I74" s="294"/>
    </row>
    <row r="75" spans="2:9" x14ac:dyDescent="0.25">
      <c r="B75" s="294"/>
      <c r="C75" s="294"/>
      <c r="D75" s="294"/>
      <c r="E75" s="294"/>
      <c r="I75" s="294"/>
    </row>
    <row r="76" spans="2:9" x14ac:dyDescent="0.25">
      <c r="B76" s="294"/>
      <c r="C76" s="294"/>
      <c r="D76" s="294"/>
      <c r="E76" s="294"/>
      <c r="I76" s="294"/>
    </row>
    <row r="77" spans="2:9" x14ac:dyDescent="0.25">
      <c r="B77" s="294"/>
      <c r="C77" s="294"/>
      <c r="D77" s="294"/>
      <c r="E77" s="294"/>
      <c r="I77" s="294"/>
    </row>
    <row r="78" spans="2:9" x14ac:dyDescent="0.25">
      <c r="B78" s="294"/>
      <c r="C78" s="294"/>
      <c r="D78" s="294"/>
      <c r="E78" s="294"/>
      <c r="I78" s="294"/>
    </row>
    <row r="79" spans="2:9" x14ac:dyDescent="0.25">
      <c r="B79" s="294"/>
      <c r="C79" s="294"/>
      <c r="D79" s="294"/>
      <c r="E79" s="294"/>
      <c r="I79" s="294"/>
    </row>
    <row r="80" spans="2:9" x14ac:dyDescent="0.25">
      <c r="B80" s="294"/>
      <c r="C80" s="294"/>
      <c r="D80" s="294"/>
      <c r="E80" s="294"/>
      <c r="I80" s="294"/>
    </row>
    <row r="81" spans="2:9" x14ac:dyDescent="0.25">
      <c r="B81" s="294"/>
      <c r="C81" s="294"/>
      <c r="D81" s="294"/>
      <c r="E81" s="294"/>
      <c r="I81" s="294"/>
    </row>
  </sheetData>
  <sheetProtection password="8719" sheet="1" objects="1" scenarios="1"/>
  <mergeCells count="4">
    <mergeCell ref="B3:F3"/>
    <mergeCell ref="B5:C5"/>
    <mergeCell ref="E5:F5"/>
    <mergeCell ref="I5:J5"/>
  </mergeCells>
  <pageMargins left="0.25" right="0.25" top="0.75" bottom="0.75" header="0.3" footer="0.3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List'!$A$2:$A$193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93"/>
  <sheetViews>
    <sheetView workbookViewId="0"/>
  </sheetViews>
  <sheetFormatPr defaultRowHeight="15" x14ac:dyDescent="0.25"/>
  <cols>
    <col min="1" max="1" width="47.7109375" bestFit="1" customWidth="1"/>
  </cols>
  <sheetData>
    <row r="2" spans="1:2" x14ac:dyDescent="0.25">
      <c r="A2" t="s">
        <v>423</v>
      </c>
    </row>
    <row r="3" spans="1:2" x14ac:dyDescent="0.25">
      <c r="A3" t="s">
        <v>10</v>
      </c>
      <c r="B3" t="s">
        <v>8</v>
      </c>
    </row>
    <row r="4" spans="1:2" x14ac:dyDescent="0.25">
      <c r="A4" t="s">
        <v>12</v>
      </c>
      <c r="B4" t="s">
        <v>8</v>
      </c>
    </row>
    <row r="5" spans="1:2" x14ac:dyDescent="0.25">
      <c r="A5" t="s">
        <v>14</v>
      </c>
      <c r="B5" t="s">
        <v>8</v>
      </c>
    </row>
    <row r="6" spans="1:2" x14ac:dyDescent="0.25">
      <c r="A6" t="s">
        <v>4</v>
      </c>
      <c r="B6" t="s">
        <v>3</v>
      </c>
    </row>
    <row r="7" spans="1:2" x14ac:dyDescent="0.25">
      <c r="A7" t="s">
        <v>16</v>
      </c>
      <c r="B7" t="s">
        <v>8</v>
      </c>
    </row>
    <row r="8" spans="1:2" x14ac:dyDescent="0.25">
      <c r="A8" t="s">
        <v>17</v>
      </c>
      <c r="B8" t="s">
        <v>8</v>
      </c>
    </row>
    <row r="9" spans="1:2" x14ac:dyDescent="0.25">
      <c r="A9" t="s">
        <v>19</v>
      </c>
      <c r="B9" t="s">
        <v>8</v>
      </c>
    </row>
    <row r="10" spans="1:2" x14ac:dyDescent="0.25">
      <c r="A10" t="s">
        <v>21</v>
      </c>
      <c r="B10" t="s">
        <v>8</v>
      </c>
    </row>
    <row r="11" spans="1:2" x14ac:dyDescent="0.25">
      <c r="A11" t="s">
        <v>22</v>
      </c>
      <c r="B11" t="s">
        <v>8</v>
      </c>
    </row>
    <row r="12" spans="1:2" x14ac:dyDescent="0.25">
      <c r="A12" t="s">
        <v>234</v>
      </c>
      <c r="B12" t="s">
        <v>233</v>
      </c>
    </row>
    <row r="13" spans="1:2" x14ac:dyDescent="0.25">
      <c r="A13" t="s">
        <v>23</v>
      </c>
      <c r="B13" t="s">
        <v>8</v>
      </c>
    </row>
    <row r="14" spans="1:2" x14ac:dyDescent="0.25">
      <c r="A14" t="s">
        <v>24</v>
      </c>
      <c r="B14" t="s">
        <v>8</v>
      </c>
    </row>
    <row r="15" spans="1:2" x14ac:dyDescent="0.25">
      <c r="A15" t="s">
        <v>327</v>
      </c>
      <c r="B15" t="s">
        <v>8</v>
      </c>
    </row>
    <row r="16" spans="1:2" x14ac:dyDescent="0.25">
      <c r="A16" t="s">
        <v>235</v>
      </c>
      <c r="B16" t="s">
        <v>233</v>
      </c>
    </row>
    <row r="17" spans="1:2" x14ac:dyDescent="0.25">
      <c r="A17" t="s">
        <v>25</v>
      </c>
      <c r="B17" t="s">
        <v>8</v>
      </c>
    </row>
    <row r="18" spans="1:2" x14ac:dyDescent="0.25">
      <c r="A18" t="s">
        <v>236</v>
      </c>
      <c r="B18" t="s">
        <v>233</v>
      </c>
    </row>
    <row r="19" spans="1:2" x14ac:dyDescent="0.25">
      <c r="A19" t="s">
        <v>237</v>
      </c>
      <c r="B19" t="s">
        <v>233</v>
      </c>
    </row>
    <row r="20" spans="1:2" x14ac:dyDescent="0.25">
      <c r="A20" t="s">
        <v>238</v>
      </c>
      <c r="B20" t="s">
        <v>233</v>
      </c>
    </row>
    <row r="21" spans="1:2" x14ac:dyDescent="0.25">
      <c r="A21" t="s">
        <v>27</v>
      </c>
      <c r="B21" t="s">
        <v>8</v>
      </c>
    </row>
    <row r="22" spans="1:2" x14ac:dyDescent="0.25">
      <c r="A22" t="s">
        <v>240</v>
      </c>
      <c r="B22" t="s">
        <v>233</v>
      </c>
    </row>
    <row r="23" spans="1:2" x14ac:dyDescent="0.25">
      <c r="A23" t="s">
        <v>29</v>
      </c>
      <c r="B23" t="s">
        <v>8</v>
      </c>
    </row>
    <row r="24" spans="1:2" x14ac:dyDescent="0.25">
      <c r="A24" t="s">
        <v>31</v>
      </c>
      <c r="B24" t="s">
        <v>8</v>
      </c>
    </row>
    <row r="25" spans="1:2" x14ac:dyDescent="0.25">
      <c r="A25" t="s">
        <v>33</v>
      </c>
      <c r="B25" t="s">
        <v>8</v>
      </c>
    </row>
    <row r="26" spans="1:2" x14ac:dyDescent="0.25">
      <c r="A26" t="s">
        <v>5</v>
      </c>
      <c r="B26" t="s">
        <v>3</v>
      </c>
    </row>
    <row r="27" spans="1:2" x14ac:dyDescent="0.25">
      <c r="A27" t="s">
        <v>241</v>
      </c>
      <c r="B27" t="s">
        <v>233</v>
      </c>
    </row>
    <row r="28" spans="1:2" x14ac:dyDescent="0.25">
      <c r="A28" t="s">
        <v>6</v>
      </c>
      <c r="B28" t="s">
        <v>3</v>
      </c>
    </row>
    <row r="29" spans="1:2" x14ac:dyDescent="0.25">
      <c r="A29" t="s">
        <v>242</v>
      </c>
      <c r="B29" t="s">
        <v>233</v>
      </c>
    </row>
    <row r="30" spans="1:2" x14ac:dyDescent="0.25">
      <c r="A30" t="s">
        <v>35</v>
      </c>
      <c r="B30" t="s">
        <v>8</v>
      </c>
    </row>
    <row r="31" spans="1:2" x14ac:dyDescent="0.25">
      <c r="A31" t="s">
        <v>37</v>
      </c>
      <c r="B31" t="s">
        <v>8</v>
      </c>
    </row>
    <row r="32" spans="1:2" x14ac:dyDescent="0.25">
      <c r="A32" t="s">
        <v>331</v>
      </c>
      <c r="B32" t="s">
        <v>233</v>
      </c>
    </row>
    <row r="33" spans="1:2" x14ac:dyDescent="0.25">
      <c r="A33" t="s">
        <v>38</v>
      </c>
      <c r="B33" t="s">
        <v>8</v>
      </c>
    </row>
    <row r="34" spans="1:2" x14ac:dyDescent="0.25">
      <c r="A34" t="s">
        <v>243</v>
      </c>
      <c r="B34" t="s">
        <v>233</v>
      </c>
    </row>
    <row r="35" spans="1:2" x14ac:dyDescent="0.25">
      <c r="A35" t="s">
        <v>40</v>
      </c>
      <c r="B35" t="s">
        <v>8</v>
      </c>
    </row>
    <row r="36" spans="1:2" x14ac:dyDescent="0.25">
      <c r="A36" t="s">
        <v>42</v>
      </c>
      <c r="B36" t="s">
        <v>8</v>
      </c>
    </row>
    <row r="37" spans="1:2" x14ac:dyDescent="0.25">
      <c r="A37" t="s">
        <v>43</v>
      </c>
      <c r="B37" t="s">
        <v>8</v>
      </c>
    </row>
    <row r="38" spans="1:2" x14ac:dyDescent="0.25">
      <c r="A38" t="s">
        <v>44</v>
      </c>
      <c r="B38" t="s">
        <v>8</v>
      </c>
    </row>
    <row r="39" spans="1:2" x14ac:dyDescent="0.25">
      <c r="A39" t="s">
        <v>46</v>
      </c>
      <c r="B39" t="s">
        <v>8</v>
      </c>
    </row>
    <row r="40" spans="1:2" x14ac:dyDescent="0.25">
      <c r="A40" t="s">
        <v>436</v>
      </c>
      <c r="B40" t="s">
        <v>233</v>
      </c>
    </row>
    <row r="41" spans="1:2" x14ac:dyDescent="0.25">
      <c r="A41" t="s">
        <v>429</v>
      </c>
      <c r="B41" t="s">
        <v>8</v>
      </c>
    </row>
    <row r="42" spans="1:2" x14ac:dyDescent="0.25">
      <c r="A42" t="s">
        <v>48</v>
      </c>
      <c r="B42" t="s">
        <v>8</v>
      </c>
    </row>
    <row r="43" spans="1:2" x14ac:dyDescent="0.25">
      <c r="A43" t="s">
        <v>50</v>
      </c>
      <c r="B43" t="s">
        <v>8</v>
      </c>
    </row>
    <row r="44" spans="1:2" x14ac:dyDescent="0.25">
      <c r="A44" t="s">
        <v>51</v>
      </c>
      <c r="B44" t="s">
        <v>8</v>
      </c>
    </row>
    <row r="45" spans="1:2" x14ac:dyDescent="0.25">
      <c r="A45" t="s">
        <v>322</v>
      </c>
      <c r="B45" t="s">
        <v>8</v>
      </c>
    </row>
    <row r="46" spans="1:2" x14ac:dyDescent="0.25">
      <c r="A46" t="s">
        <v>430</v>
      </c>
      <c r="B46" t="s">
        <v>8</v>
      </c>
    </row>
    <row r="47" spans="1:2" x14ac:dyDescent="0.25">
      <c r="A47" t="s">
        <v>7</v>
      </c>
      <c r="B47" t="s">
        <v>3</v>
      </c>
    </row>
    <row r="48" spans="1:2" x14ac:dyDescent="0.25">
      <c r="A48" t="s">
        <v>244</v>
      </c>
      <c r="B48" t="s">
        <v>233</v>
      </c>
    </row>
    <row r="49" spans="1:2" x14ac:dyDescent="0.25">
      <c r="A49" t="s">
        <v>245</v>
      </c>
      <c r="B49" t="s">
        <v>233</v>
      </c>
    </row>
    <row r="50" spans="1:2" x14ac:dyDescent="0.25">
      <c r="A50" t="s">
        <v>246</v>
      </c>
      <c r="B50" t="s">
        <v>233</v>
      </c>
    </row>
    <row r="51" spans="1:2" x14ac:dyDescent="0.25">
      <c r="A51" t="s">
        <v>52</v>
      </c>
      <c r="B51" t="s">
        <v>8</v>
      </c>
    </row>
    <row r="52" spans="1:2" x14ac:dyDescent="0.25">
      <c r="A52" t="s">
        <v>53</v>
      </c>
      <c r="B52" t="s">
        <v>8</v>
      </c>
    </row>
    <row r="53" spans="1:2" x14ac:dyDescent="0.25">
      <c r="A53" t="s">
        <v>247</v>
      </c>
      <c r="B53" t="s">
        <v>233</v>
      </c>
    </row>
    <row r="54" spans="1:2" x14ac:dyDescent="0.25">
      <c r="A54" t="s">
        <v>54</v>
      </c>
      <c r="B54" t="s">
        <v>8</v>
      </c>
    </row>
    <row r="55" spans="1:2" x14ac:dyDescent="0.25">
      <c r="A55" t="s">
        <v>248</v>
      </c>
      <c r="B55" t="s">
        <v>233</v>
      </c>
    </row>
    <row r="56" spans="1:2" x14ac:dyDescent="0.25">
      <c r="A56" t="s">
        <v>55</v>
      </c>
      <c r="B56" t="s">
        <v>8</v>
      </c>
    </row>
    <row r="57" spans="1:2" x14ac:dyDescent="0.25">
      <c r="A57" t="s">
        <v>57</v>
      </c>
      <c r="B57" t="s">
        <v>8</v>
      </c>
    </row>
    <row r="58" spans="1:2" x14ac:dyDescent="0.25">
      <c r="A58" t="s">
        <v>324</v>
      </c>
      <c r="B58" t="s">
        <v>8</v>
      </c>
    </row>
    <row r="59" spans="1:2" x14ac:dyDescent="0.25">
      <c r="A59" t="s">
        <v>249</v>
      </c>
      <c r="B59" t="s">
        <v>233</v>
      </c>
    </row>
    <row r="60" spans="1:2" x14ac:dyDescent="0.25">
      <c r="A60" t="s">
        <v>59</v>
      </c>
      <c r="B60" t="s">
        <v>8</v>
      </c>
    </row>
    <row r="61" spans="1:2" x14ac:dyDescent="0.25">
      <c r="A61" t="s">
        <v>61</v>
      </c>
      <c r="B61" t="s">
        <v>8</v>
      </c>
    </row>
    <row r="62" spans="1:2" x14ac:dyDescent="0.25">
      <c r="A62" t="s">
        <v>63</v>
      </c>
      <c r="B62" t="s">
        <v>8</v>
      </c>
    </row>
    <row r="63" spans="1:2" x14ac:dyDescent="0.25">
      <c r="A63" t="s">
        <v>64</v>
      </c>
      <c r="B63" t="s">
        <v>8</v>
      </c>
    </row>
    <row r="64" spans="1:2" x14ac:dyDescent="0.25">
      <c r="A64" t="s">
        <v>325</v>
      </c>
      <c r="B64" t="s">
        <v>8</v>
      </c>
    </row>
    <row r="65" spans="1:2" x14ac:dyDescent="0.25">
      <c r="A65" t="s">
        <v>250</v>
      </c>
      <c r="B65" t="s">
        <v>233</v>
      </c>
    </row>
    <row r="66" spans="1:2" x14ac:dyDescent="0.25">
      <c r="A66" t="s">
        <v>65</v>
      </c>
      <c r="B66" t="s">
        <v>8</v>
      </c>
    </row>
    <row r="67" spans="1:2" x14ac:dyDescent="0.25">
      <c r="A67" t="s">
        <v>67</v>
      </c>
      <c r="B67" t="s">
        <v>8</v>
      </c>
    </row>
    <row r="68" spans="1:2" x14ac:dyDescent="0.25">
      <c r="A68" t="s">
        <v>69</v>
      </c>
      <c r="B68" t="s">
        <v>8</v>
      </c>
    </row>
    <row r="69" spans="1:2" x14ac:dyDescent="0.25">
      <c r="A69" t="s">
        <v>71</v>
      </c>
      <c r="B69" t="s">
        <v>8</v>
      </c>
    </row>
    <row r="70" spans="1:2" x14ac:dyDescent="0.25">
      <c r="A70" t="s">
        <v>73</v>
      </c>
      <c r="B70" t="s">
        <v>8</v>
      </c>
    </row>
    <row r="71" spans="1:2" x14ac:dyDescent="0.25">
      <c r="A71" t="s">
        <v>431</v>
      </c>
      <c r="B71" t="s">
        <v>8</v>
      </c>
    </row>
    <row r="72" spans="1:2" x14ac:dyDescent="0.25">
      <c r="A72" t="s">
        <v>74</v>
      </c>
      <c r="B72" t="s">
        <v>8</v>
      </c>
    </row>
    <row r="73" spans="1:2" x14ac:dyDescent="0.25">
      <c r="A73" t="s">
        <v>76</v>
      </c>
      <c r="B73" t="s">
        <v>8</v>
      </c>
    </row>
    <row r="74" spans="1:2" x14ac:dyDescent="0.25">
      <c r="A74" t="s">
        <v>252</v>
      </c>
      <c r="B74" t="s">
        <v>233</v>
      </c>
    </row>
    <row r="75" spans="1:2" x14ac:dyDescent="0.25">
      <c r="A75" t="s">
        <v>77</v>
      </c>
      <c r="B75" t="s">
        <v>8</v>
      </c>
    </row>
    <row r="76" spans="1:2" x14ac:dyDescent="0.25">
      <c r="A76" t="s">
        <v>78</v>
      </c>
      <c r="B76" t="s">
        <v>8</v>
      </c>
    </row>
    <row r="77" spans="1:2" x14ac:dyDescent="0.25">
      <c r="A77" t="s">
        <v>80</v>
      </c>
      <c r="B77" t="s">
        <v>8</v>
      </c>
    </row>
    <row r="78" spans="1:2" x14ac:dyDescent="0.25">
      <c r="A78" t="s">
        <v>82</v>
      </c>
      <c r="B78" t="s">
        <v>8</v>
      </c>
    </row>
    <row r="79" spans="1:2" x14ac:dyDescent="0.25">
      <c r="A79" t="s">
        <v>84</v>
      </c>
      <c r="B79" t="s">
        <v>8</v>
      </c>
    </row>
    <row r="80" spans="1:2" x14ac:dyDescent="0.25">
      <c r="A80" t="s">
        <v>85</v>
      </c>
      <c r="B80" t="s">
        <v>8</v>
      </c>
    </row>
    <row r="81" spans="1:2" x14ac:dyDescent="0.25">
      <c r="A81" t="s">
        <v>86</v>
      </c>
      <c r="B81" t="s">
        <v>8</v>
      </c>
    </row>
    <row r="82" spans="1:2" x14ac:dyDescent="0.25">
      <c r="A82" t="s">
        <v>326</v>
      </c>
      <c r="B82" t="s">
        <v>8</v>
      </c>
    </row>
    <row r="83" spans="1:2" x14ac:dyDescent="0.25">
      <c r="A83" t="s">
        <v>88</v>
      </c>
      <c r="B83" t="s">
        <v>8</v>
      </c>
    </row>
    <row r="84" spans="1:2" x14ac:dyDescent="0.25">
      <c r="A84" t="s">
        <v>432</v>
      </c>
      <c r="B84" t="s">
        <v>8</v>
      </c>
    </row>
    <row r="85" spans="1:2" x14ac:dyDescent="0.25">
      <c r="A85" t="s">
        <v>433</v>
      </c>
      <c r="B85" t="s">
        <v>8</v>
      </c>
    </row>
    <row r="86" spans="1:2" x14ac:dyDescent="0.25">
      <c r="A86" t="s">
        <v>90</v>
      </c>
      <c r="B86" t="s">
        <v>8</v>
      </c>
    </row>
    <row r="87" spans="1:2" x14ac:dyDescent="0.25">
      <c r="A87" t="s">
        <v>92</v>
      </c>
      <c r="B87" t="s">
        <v>8</v>
      </c>
    </row>
    <row r="88" spans="1:2" x14ac:dyDescent="0.25">
      <c r="A88" t="s">
        <v>253</v>
      </c>
      <c r="B88" t="s">
        <v>233</v>
      </c>
    </row>
    <row r="89" spans="1:2" x14ac:dyDescent="0.25">
      <c r="A89" t="s">
        <v>254</v>
      </c>
      <c r="B89" t="s">
        <v>233</v>
      </c>
    </row>
    <row r="90" spans="1:2" x14ac:dyDescent="0.25">
      <c r="A90" t="s">
        <v>94</v>
      </c>
      <c r="B90" t="s">
        <v>8</v>
      </c>
    </row>
    <row r="91" spans="1:2" x14ac:dyDescent="0.25">
      <c r="A91" t="s">
        <v>95</v>
      </c>
      <c r="B91" t="s">
        <v>8</v>
      </c>
    </row>
    <row r="92" spans="1:2" x14ac:dyDescent="0.25">
      <c r="A92" t="s">
        <v>97</v>
      </c>
      <c r="B92" t="s">
        <v>8</v>
      </c>
    </row>
    <row r="93" spans="1:2" x14ac:dyDescent="0.25">
      <c r="A93" t="s">
        <v>99</v>
      </c>
      <c r="B93" t="s">
        <v>8</v>
      </c>
    </row>
    <row r="94" spans="1:2" x14ac:dyDescent="0.25">
      <c r="A94" t="s">
        <v>101</v>
      </c>
      <c r="B94" t="s">
        <v>8</v>
      </c>
    </row>
    <row r="95" spans="1:2" x14ac:dyDescent="0.25">
      <c r="A95" t="s">
        <v>103</v>
      </c>
      <c r="B95" t="s">
        <v>8</v>
      </c>
    </row>
    <row r="96" spans="1:2" x14ac:dyDescent="0.25">
      <c r="A96" t="s">
        <v>255</v>
      </c>
      <c r="B96" t="s">
        <v>233</v>
      </c>
    </row>
    <row r="97" spans="1:2" x14ac:dyDescent="0.25">
      <c r="A97" t="s">
        <v>104</v>
      </c>
      <c r="B97" t="s">
        <v>8</v>
      </c>
    </row>
    <row r="98" spans="1:2" x14ac:dyDescent="0.25">
      <c r="A98" t="s">
        <v>105</v>
      </c>
      <c r="B98" t="s">
        <v>8</v>
      </c>
    </row>
    <row r="99" spans="1:2" x14ac:dyDescent="0.25">
      <c r="A99" t="s">
        <v>106</v>
      </c>
      <c r="B99" t="s">
        <v>8</v>
      </c>
    </row>
    <row r="100" spans="1:2" x14ac:dyDescent="0.25">
      <c r="A100" t="s">
        <v>108</v>
      </c>
      <c r="B100" t="s">
        <v>8</v>
      </c>
    </row>
    <row r="101" spans="1:2" x14ac:dyDescent="0.25">
      <c r="A101" t="s">
        <v>110</v>
      </c>
      <c r="B101" t="s">
        <v>8</v>
      </c>
    </row>
    <row r="102" spans="1:2" x14ac:dyDescent="0.25">
      <c r="A102" t="s">
        <v>111</v>
      </c>
      <c r="B102" t="s">
        <v>8</v>
      </c>
    </row>
    <row r="103" spans="1:2" x14ac:dyDescent="0.25">
      <c r="A103" t="s">
        <v>113</v>
      </c>
      <c r="B103" t="s">
        <v>8</v>
      </c>
    </row>
    <row r="104" spans="1:2" x14ac:dyDescent="0.25">
      <c r="A104" t="s">
        <v>115</v>
      </c>
      <c r="B104" t="s">
        <v>8</v>
      </c>
    </row>
    <row r="105" spans="1:2" x14ac:dyDescent="0.25">
      <c r="A105" t="s">
        <v>117</v>
      </c>
      <c r="B105" t="s">
        <v>8</v>
      </c>
    </row>
    <row r="106" spans="1:2" x14ac:dyDescent="0.25">
      <c r="A106" t="s">
        <v>119</v>
      </c>
      <c r="B106" t="s">
        <v>8</v>
      </c>
    </row>
    <row r="107" spans="1:2" x14ac:dyDescent="0.25">
      <c r="A107" t="s">
        <v>120</v>
      </c>
      <c r="B107" t="s">
        <v>8</v>
      </c>
    </row>
    <row r="108" spans="1:2" x14ac:dyDescent="0.25">
      <c r="A108" t="s">
        <v>121</v>
      </c>
      <c r="B108" t="s">
        <v>8</v>
      </c>
    </row>
    <row r="109" spans="1:2" x14ac:dyDescent="0.25">
      <c r="A109" t="s">
        <v>123</v>
      </c>
      <c r="B109" t="s">
        <v>8</v>
      </c>
    </row>
    <row r="110" spans="1:2" x14ac:dyDescent="0.25">
      <c r="A110" t="s">
        <v>125</v>
      </c>
      <c r="B110" t="s">
        <v>8</v>
      </c>
    </row>
    <row r="111" spans="1:2" x14ac:dyDescent="0.25">
      <c r="A111" t="s">
        <v>126</v>
      </c>
      <c r="B111" t="s">
        <v>8</v>
      </c>
    </row>
    <row r="112" spans="1:2" x14ac:dyDescent="0.25">
      <c r="A112" t="s">
        <v>128</v>
      </c>
      <c r="B112" t="s">
        <v>8</v>
      </c>
    </row>
    <row r="113" spans="1:2" x14ac:dyDescent="0.25">
      <c r="A113" t="s">
        <v>130</v>
      </c>
      <c r="B113" t="s">
        <v>8</v>
      </c>
    </row>
    <row r="114" spans="1:2" x14ac:dyDescent="0.25">
      <c r="A114" t="s">
        <v>132</v>
      </c>
      <c r="B114" t="s">
        <v>8</v>
      </c>
    </row>
    <row r="115" spans="1:2" x14ac:dyDescent="0.25">
      <c r="A115" t="s">
        <v>134</v>
      </c>
      <c r="B115" t="s">
        <v>8</v>
      </c>
    </row>
    <row r="116" spans="1:2" x14ac:dyDescent="0.25">
      <c r="A116" t="s">
        <v>135</v>
      </c>
      <c r="B116" t="s">
        <v>8</v>
      </c>
    </row>
    <row r="117" spans="1:2" x14ac:dyDescent="0.25">
      <c r="A117" t="s">
        <v>256</v>
      </c>
      <c r="B117" t="s">
        <v>233</v>
      </c>
    </row>
    <row r="118" spans="1:2" x14ac:dyDescent="0.25">
      <c r="A118" t="s">
        <v>136</v>
      </c>
      <c r="B118" t="s">
        <v>8</v>
      </c>
    </row>
    <row r="119" spans="1:2" x14ac:dyDescent="0.25">
      <c r="A119" t="s">
        <v>257</v>
      </c>
      <c r="B119" t="s">
        <v>233</v>
      </c>
    </row>
    <row r="120" spans="1:2" x14ac:dyDescent="0.25">
      <c r="A120" t="s">
        <v>138</v>
      </c>
      <c r="B120" t="s">
        <v>8</v>
      </c>
    </row>
    <row r="121" spans="1:2" x14ac:dyDescent="0.25">
      <c r="A121" t="s">
        <v>139</v>
      </c>
      <c r="B121" t="s">
        <v>8</v>
      </c>
    </row>
    <row r="122" spans="1:2" x14ac:dyDescent="0.25">
      <c r="A122" t="s">
        <v>140</v>
      </c>
      <c r="B122" t="s">
        <v>8</v>
      </c>
    </row>
    <row r="123" spans="1:2" x14ac:dyDescent="0.25">
      <c r="A123" t="s">
        <v>259</v>
      </c>
      <c r="B123" t="s">
        <v>233</v>
      </c>
    </row>
    <row r="124" spans="1:2" x14ac:dyDescent="0.25">
      <c r="A124" t="s">
        <v>141</v>
      </c>
      <c r="B124" t="s">
        <v>8</v>
      </c>
    </row>
    <row r="125" spans="1:2" x14ac:dyDescent="0.25">
      <c r="A125" t="s">
        <v>143</v>
      </c>
      <c r="B125" t="s">
        <v>8</v>
      </c>
    </row>
    <row r="126" spans="1:2" x14ac:dyDescent="0.25">
      <c r="A126" t="s">
        <v>145</v>
      </c>
      <c r="B126" t="s">
        <v>8</v>
      </c>
    </row>
    <row r="127" spans="1:2" x14ac:dyDescent="0.25">
      <c r="A127" t="s">
        <v>260</v>
      </c>
      <c r="B127" t="s">
        <v>233</v>
      </c>
    </row>
    <row r="128" spans="1:2" x14ac:dyDescent="0.25">
      <c r="A128" t="s">
        <v>147</v>
      </c>
      <c r="B128" t="s">
        <v>8</v>
      </c>
    </row>
    <row r="129" spans="1:2" x14ac:dyDescent="0.25">
      <c r="A129" t="s">
        <v>148</v>
      </c>
      <c r="B129" t="s">
        <v>8</v>
      </c>
    </row>
    <row r="130" spans="1:2" x14ac:dyDescent="0.25">
      <c r="A130" t="s">
        <v>150</v>
      </c>
      <c r="B130" t="s">
        <v>8</v>
      </c>
    </row>
    <row r="131" spans="1:2" x14ac:dyDescent="0.25">
      <c r="A131" t="s">
        <v>152</v>
      </c>
      <c r="B131" t="s">
        <v>8</v>
      </c>
    </row>
    <row r="132" spans="1:2" x14ac:dyDescent="0.25">
      <c r="A132" t="s">
        <v>153</v>
      </c>
      <c r="B132" t="s">
        <v>8</v>
      </c>
    </row>
    <row r="133" spans="1:2" x14ac:dyDescent="0.25">
      <c r="A133" t="s">
        <v>155</v>
      </c>
      <c r="B133" t="s">
        <v>8</v>
      </c>
    </row>
    <row r="134" spans="1:2" x14ac:dyDescent="0.25">
      <c r="A134" t="s">
        <v>157</v>
      </c>
      <c r="B134" t="s">
        <v>8</v>
      </c>
    </row>
    <row r="135" spans="1:2" x14ac:dyDescent="0.25">
      <c r="A135" t="s">
        <v>159</v>
      </c>
      <c r="B135" t="s">
        <v>8</v>
      </c>
    </row>
    <row r="136" spans="1:2" x14ac:dyDescent="0.25">
      <c r="A136" t="s">
        <v>160</v>
      </c>
      <c r="B136" t="s">
        <v>8</v>
      </c>
    </row>
    <row r="137" spans="1:2" x14ac:dyDescent="0.25">
      <c r="A137" t="s">
        <v>329</v>
      </c>
      <c r="B137" t="s">
        <v>8</v>
      </c>
    </row>
    <row r="138" spans="1:2" x14ac:dyDescent="0.25">
      <c r="A138" t="s">
        <v>161</v>
      </c>
      <c r="B138" t="s">
        <v>8</v>
      </c>
    </row>
    <row r="139" spans="1:2" x14ac:dyDescent="0.25">
      <c r="A139" t="s">
        <v>163</v>
      </c>
      <c r="B139" t="s">
        <v>8</v>
      </c>
    </row>
    <row r="140" spans="1:2" x14ac:dyDescent="0.25">
      <c r="A140" t="s">
        <v>164</v>
      </c>
      <c r="B140" t="s">
        <v>8</v>
      </c>
    </row>
    <row r="141" spans="1:2" x14ac:dyDescent="0.25">
      <c r="A141" t="s">
        <v>165</v>
      </c>
      <c r="B141" t="s">
        <v>8</v>
      </c>
    </row>
    <row r="142" spans="1:2" x14ac:dyDescent="0.25">
      <c r="A142" t="s">
        <v>167</v>
      </c>
      <c r="B142" t="s">
        <v>8</v>
      </c>
    </row>
    <row r="143" spans="1:2" x14ac:dyDescent="0.25">
      <c r="A143" t="s">
        <v>169</v>
      </c>
      <c r="B143" t="s">
        <v>8</v>
      </c>
    </row>
    <row r="144" spans="1:2" x14ac:dyDescent="0.25">
      <c r="A144" t="s">
        <v>262</v>
      </c>
      <c r="B144" t="s">
        <v>233</v>
      </c>
    </row>
    <row r="145" spans="1:2" x14ac:dyDescent="0.25">
      <c r="A145" t="s">
        <v>171</v>
      </c>
      <c r="B145" t="s">
        <v>8</v>
      </c>
    </row>
    <row r="146" spans="1:2" x14ac:dyDescent="0.25">
      <c r="A146" t="s">
        <v>173</v>
      </c>
      <c r="B146" t="s">
        <v>8</v>
      </c>
    </row>
    <row r="147" spans="1:2" x14ac:dyDescent="0.25">
      <c r="A147" t="s">
        <v>175</v>
      </c>
      <c r="B147" t="s">
        <v>8</v>
      </c>
    </row>
    <row r="148" spans="1:2" x14ac:dyDescent="0.25">
      <c r="A148" t="s">
        <v>177</v>
      </c>
      <c r="B148" t="s">
        <v>8</v>
      </c>
    </row>
    <row r="149" spans="1:2" x14ac:dyDescent="0.25">
      <c r="A149" t="s">
        <v>434</v>
      </c>
      <c r="B149" t="s">
        <v>8</v>
      </c>
    </row>
    <row r="150" spans="1:2" x14ac:dyDescent="0.25">
      <c r="A150" t="s">
        <v>178</v>
      </c>
      <c r="B150" t="s">
        <v>8</v>
      </c>
    </row>
    <row r="151" spans="1:2" x14ac:dyDescent="0.25">
      <c r="A151" t="s">
        <v>179</v>
      </c>
      <c r="B151" t="s">
        <v>8</v>
      </c>
    </row>
    <row r="152" spans="1:2" x14ac:dyDescent="0.25">
      <c r="A152" t="s">
        <v>181</v>
      </c>
      <c r="B152" t="s">
        <v>8</v>
      </c>
    </row>
    <row r="153" spans="1:2" x14ac:dyDescent="0.25">
      <c r="A153" t="s">
        <v>183</v>
      </c>
      <c r="B153" t="s">
        <v>8</v>
      </c>
    </row>
    <row r="154" spans="1:2" x14ac:dyDescent="0.25">
      <c r="A154" t="s">
        <v>184</v>
      </c>
      <c r="B154" t="s">
        <v>8</v>
      </c>
    </row>
    <row r="155" spans="1:2" x14ac:dyDescent="0.25">
      <c r="A155" t="s">
        <v>186</v>
      </c>
      <c r="B155" t="s">
        <v>8</v>
      </c>
    </row>
    <row r="156" spans="1:2" x14ac:dyDescent="0.25">
      <c r="A156" t="s">
        <v>188</v>
      </c>
      <c r="B156" t="s">
        <v>8</v>
      </c>
    </row>
    <row r="157" spans="1:2" x14ac:dyDescent="0.25">
      <c r="A157" t="s">
        <v>190</v>
      </c>
      <c r="B157" t="s">
        <v>8</v>
      </c>
    </row>
    <row r="158" spans="1:2" x14ac:dyDescent="0.25">
      <c r="A158" t="s">
        <v>192</v>
      </c>
      <c r="B158" t="s">
        <v>8</v>
      </c>
    </row>
    <row r="159" spans="1:2" x14ac:dyDescent="0.25">
      <c r="A159" t="s">
        <v>193</v>
      </c>
      <c r="B159" t="s">
        <v>8</v>
      </c>
    </row>
    <row r="160" spans="1:2" x14ac:dyDescent="0.25">
      <c r="A160" t="s">
        <v>195</v>
      </c>
      <c r="B160" t="s">
        <v>8</v>
      </c>
    </row>
    <row r="161" spans="1:2" x14ac:dyDescent="0.25">
      <c r="A161" t="s">
        <v>196</v>
      </c>
      <c r="B161" t="s">
        <v>8</v>
      </c>
    </row>
    <row r="162" spans="1:2" x14ac:dyDescent="0.25">
      <c r="A162" t="s">
        <v>198</v>
      </c>
      <c r="B162" t="s">
        <v>8</v>
      </c>
    </row>
    <row r="163" spans="1:2" x14ac:dyDescent="0.25">
      <c r="A163" t="s">
        <v>199</v>
      </c>
      <c r="B163" t="s">
        <v>8</v>
      </c>
    </row>
    <row r="164" spans="1:2" x14ac:dyDescent="0.25">
      <c r="A164" t="s">
        <v>201</v>
      </c>
      <c r="B164" t="s">
        <v>8</v>
      </c>
    </row>
    <row r="165" spans="1:2" x14ac:dyDescent="0.25">
      <c r="A165" t="s">
        <v>202</v>
      </c>
      <c r="B165" t="s">
        <v>8</v>
      </c>
    </row>
    <row r="166" spans="1:2" x14ac:dyDescent="0.25">
      <c r="A166" t="s">
        <v>204</v>
      </c>
      <c r="B166" t="s">
        <v>8</v>
      </c>
    </row>
    <row r="167" spans="1:2" x14ac:dyDescent="0.25">
      <c r="A167" t="s">
        <v>206</v>
      </c>
      <c r="B167" t="s">
        <v>8</v>
      </c>
    </row>
    <row r="168" spans="1:2" x14ac:dyDescent="0.25">
      <c r="A168" t="s">
        <v>208</v>
      </c>
      <c r="B168" t="s">
        <v>8</v>
      </c>
    </row>
    <row r="169" spans="1:2" x14ac:dyDescent="0.25">
      <c r="A169" t="s">
        <v>210</v>
      </c>
      <c r="B169" t="s">
        <v>8</v>
      </c>
    </row>
    <row r="170" spans="1:2" x14ac:dyDescent="0.25">
      <c r="A170" t="s">
        <v>212</v>
      </c>
      <c r="B170" t="s">
        <v>8</v>
      </c>
    </row>
    <row r="171" spans="1:2" x14ac:dyDescent="0.25">
      <c r="A171" t="s">
        <v>328</v>
      </c>
      <c r="B171" t="s">
        <v>8</v>
      </c>
    </row>
    <row r="172" spans="1:2" x14ac:dyDescent="0.25">
      <c r="A172" t="s">
        <v>500</v>
      </c>
      <c r="B172" t="s">
        <v>8</v>
      </c>
    </row>
    <row r="173" spans="1:2" x14ac:dyDescent="0.25">
      <c r="A173" t="s">
        <v>264</v>
      </c>
      <c r="B173" t="s">
        <v>233</v>
      </c>
    </row>
    <row r="174" spans="1:2" x14ac:dyDescent="0.25">
      <c r="A174" t="s">
        <v>213</v>
      </c>
      <c r="B174" t="s">
        <v>8</v>
      </c>
    </row>
    <row r="175" spans="1:2" x14ac:dyDescent="0.25">
      <c r="A175" t="s">
        <v>214</v>
      </c>
      <c r="B175" t="s">
        <v>8</v>
      </c>
    </row>
    <row r="176" spans="1:2" x14ac:dyDescent="0.25">
      <c r="A176" t="s">
        <v>215</v>
      </c>
      <c r="B176" t="s">
        <v>8</v>
      </c>
    </row>
    <row r="177" spans="1:2" x14ac:dyDescent="0.25">
      <c r="A177" t="s">
        <v>217</v>
      </c>
      <c r="B177" t="s">
        <v>8</v>
      </c>
    </row>
    <row r="178" spans="1:2" x14ac:dyDescent="0.25">
      <c r="A178" t="s">
        <v>266</v>
      </c>
      <c r="B178" t="s">
        <v>233</v>
      </c>
    </row>
    <row r="179" spans="1:2" x14ac:dyDescent="0.25">
      <c r="A179" t="s">
        <v>267</v>
      </c>
      <c r="B179" t="s">
        <v>233</v>
      </c>
    </row>
    <row r="180" spans="1:2" x14ac:dyDescent="0.25">
      <c r="A180" t="s">
        <v>219</v>
      </c>
      <c r="B180" t="s">
        <v>8</v>
      </c>
    </row>
    <row r="181" spans="1:2" x14ac:dyDescent="0.25">
      <c r="A181" t="s">
        <v>268</v>
      </c>
      <c r="B181" t="s">
        <v>233</v>
      </c>
    </row>
    <row r="182" spans="1:2" x14ac:dyDescent="0.25">
      <c r="A182" t="s">
        <v>220</v>
      </c>
      <c r="B182" t="s">
        <v>8</v>
      </c>
    </row>
    <row r="183" spans="1:2" x14ac:dyDescent="0.25">
      <c r="A183" t="s">
        <v>222</v>
      </c>
      <c r="B183" t="s">
        <v>8</v>
      </c>
    </row>
    <row r="184" spans="1:2" x14ac:dyDescent="0.25">
      <c r="A184" t="s">
        <v>223</v>
      </c>
      <c r="B184" t="s">
        <v>8</v>
      </c>
    </row>
    <row r="185" spans="1:2" x14ac:dyDescent="0.25">
      <c r="A185" t="s">
        <v>224</v>
      </c>
      <c r="B185" t="s">
        <v>8</v>
      </c>
    </row>
    <row r="186" spans="1:2" x14ac:dyDescent="0.25">
      <c r="A186" t="s">
        <v>225</v>
      </c>
      <c r="B186" t="s">
        <v>8</v>
      </c>
    </row>
    <row r="187" spans="1:2" x14ac:dyDescent="0.25">
      <c r="A187" t="s">
        <v>227</v>
      </c>
      <c r="B187" t="s">
        <v>8</v>
      </c>
    </row>
    <row r="188" spans="1:2" x14ac:dyDescent="0.25">
      <c r="A188" t="s">
        <v>228</v>
      </c>
      <c r="B188" t="s">
        <v>8</v>
      </c>
    </row>
    <row r="189" spans="1:2" x14ac:dyDescent="0.25">
      <c r="A189" t="s">
        <v>229</v>
      </c>
      <c r="B189" t="s">
        <v>8</v>
      </c>
    </row>
    <row r="190" spans="1:2" x14ac:dyDescent="0.25">
      <c r="A190" t="s">
        <v>230</v>
      </c>
      <c r="B190" t="s">
        <v>8</v>
      </c>
    </row>
    <row r="191" spans="1:2" x14ac:dyDescent="0.25">
      <c r="A191" t="s">
        <v>435</v>
      </c>
      <c r="B191" t="s">
        <v>8</v>
      </c>
    </row>
    <row r="192" spans="1:2" x14ac:dyDescent="0.25">
      <c r="A192" t="s">
        <v>232</v>
      </c>
      <c r="B192" t="s">
        <v>8</v>
      </c>
    </row>
    <row r="193" spans="1:2" x14ac:dyDescent="0.25">
      <c r="A193" t="s">
        <v>330</v>
      </c>
      <c r="B193" t="s">
        <v>8</v>
      </c>
    </row>
  </sheetData>
  <sortState ref="A3:B193">
    <sortCondition ref="A3:A1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BW218"/>
  <sheetViews>
    <sheetView workbookViewId="0">
      <selection activeCell="D21" sqref="D21"/>
    </sheetView>
  </sheetViews>
  <sheetFormatPr defaultRowHeight="11.25" x14ac:dyDescent="0.2"/>
  <cols>
    <col min="1" max="1" width="18.5703125" style="70" customWidth="1"/>
    <col min="2" max="2" width="5.5703125" style="70" hidden="1" customWidth="1"/>
    <col min="3" max="3" width="12.42578125" style="71" bestFit="1" customWidth="1"/>
    <col min="4" max="4" width="40.5703125" style="70" customWidth="1"/>
    <col min="5" max="5" width="0" style="67" hidden="1" customWidth="1"/>
    <col min="6" max="7" width="9.140625" style="67"/>
    <col min="8" max="16384" width="9.140625" style="45"/>
  </cols>
  <sheetData>
    <row r="1" spans="1:75" s="2" customFormat="1" x14ac:dyDescent="0.2">
      <c r="A1" s="1" t="s">
        <v>509</v>
      </c>
      <c r="B1" s="1"/>
      <c r="D1" s="3"/>
      <c r="E1" s="27"/>
      <c r="F1" s="27"/>
      <c r="G1" s="2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 s="2" customFormat="1" x14ac:dyDescent="0.2">
      <c r="A2" s="1"/>
      <c r="B2" s="1"/>
      <c r="D2" s="3"/>
      <c r="E2" s="27"/>
      <c r="F2" s="27"/>
      <c r="G2" s="2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s="41" customFormat="1" ht="57.75" customHeight="1" x14ac:dyDescent="0.2">
      <c r="A3" s="29" t="s">
        <v>0</v>
      </c>
      <c r="B3" s="30" t="s">
        <v>291</v>
      </c>
      <c r="C3" s="31" t="s">
        <v>292</v>
      </c>
      <c r="D3" s="29" t="s">
        <v>1</v>
      </c>
      <c r="E3" s="345" t="s">
        <v>510</v>
      </c>
      <c r="F3" s="348" t="s">
        <v>514</v>
      </c>
      <c r="G3" s="344" t="s">
        <v>269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</row>
    <row r="4" spans="1:75" x14ac:dyDescent="0.2">
      <c r="A4" s="42" t="s">
        <v>305</v>
      </c>
      <c r="B4" s="43" t="s">
        <v>9</v>
      </c>
      <c r="C4" s="43">
        <v>2173</v>
      </c>
      <c r="D4" s="42" t="s">
        <v>10</v>
      </c>
      <c r="F4" s="67">
        <v>39933.360000000001</v>
      </c>
      <c r="G4" s="67">
        <f>E4+F4</f>
        <v>39933.360000000001</v>
      </c>
      <c r="I4" s="50" t="s">
        <v>515</v>
      </c>
    </row>
    <row r="5" spans="1:75" x14ac:dyDescent="0.2">
      <c r="A5" s="42" t="s">
        <v>305</v>
      </c>
      <c r="B5" s="43" t="s">
        <v>11</v>
      </c>
      <c r="C5" s="43">
        <v>3000</v>
      </c>
      <c r="D5" s="42" t="s">
        <v>12</v>
      </c>
      <c r="F5" s="67">
        <v>110446.32</v>
      </c>
      <c r="G5" s="67">
        <f t="shared" ref="G5:G68" si="0">E5+F5</f>
        <v>110446.32</v>
      </c>
    </row>
    <row r="6" spans="1:75" x14ac:dyDescent="0.2">
      <c r="A6" s="42" t="s">
        <v>305</v>
      </c>
      <c r="B6" s="43" t="s">
        <v>13</v>
      </c>
      <c r="C6" s="43">
        <v>3026</v>
      </c>
      <c r="D6" s="42" t="s">
        <v>14</v>
      </c>
      <c r="F6" s="67">
        <v>61159.199999999997</v>
      </c>
      <c r="G6" s="67">
        <f t="shared" si="0"/>
        <v>61159.199999999997</v>
      </c>
    </row>
    <row r="7" spans="1:75" x14ac:dyDescent="0.2">
      <c r="A7" s="42" t="s">
        <v>307</v>
      </c>
      <c r="B7" s="43">
        <v>0</v>
      </c>
      <c r="C7" s="43">
        <v>2001</v>
      </c>
      <c r="D7" s="42" t="s">
        <v>23</v>
      </c>
      <c r="F7" s="67">
        <v>73930.679999999993</v>
      </c>
      <c r="G7" s="67">
        <f t="shared" si="0"/>
        <v>73930.679999999993</v>
      </c>
    </row>
    <row r="8" spans="1:75" x14ac:dyDescent="0.2">
      <c r="A8" s="42" t="s">
        <v>307</v>
      </c>
      <c r="B8" s="43">
        <v>0</v>
      </c>
      <c r="C8" s="43" t="s">
        <v>319</v>
      </c>
      <c r="D8" s="42" t="s">
        <v>4</v>
      </c>
      <c r="F8" s="67">
        <v>298189.26</v>
      </c>
      <c r="G8" s="67">
        <f t="shared" si="0"/>
        <v>298189.26</v>
      </c>
    </row>
    <row r="9" spans="1:75" x14ac:dyDescent="0.2">
      <c r="A9" s="42" t="s">
        <v>305</v>
      </c>
      <c r="B9" s="43" t="s">
        <v>15</v>
      </c>
      <c r="C9" s="43">
        <v>2150</v>
      </c>
      <c r="D9" s="42" t="s">
        <v>16</v>
      </c>
      <c r="F9" s="67">
        <v>71232.479999999996</v>
      </c>
      <c r="G9" s="67">
        <f t="shared" si="0"/>
        <v>71232.479999999996</v>
      </c>
    </row>
    <row r="10" spans="1:75" x14ac:dyDescent="0.2">
      <c r="A10" s="42" t="s">
        <v>307</v>
      </c>
      <c r="B10" s="43">
        <v>0</v>
      </c>
      <c r="C10" s="43">
        <v>2184</v>
      </c>
      <c r="D10" s="42" t="s">
        <v>17</v>
      </c>
      <c r="F10" s="67">
        <v>33637.56</v>
      </c>
      <c r="G10" s="67">
        <f t="shared" si="0"/>
        <v>33637.56</v>
      </c>
    </row>
    <row r="11" spans="1:75" x14ac:dyDescent="0.2">
      <c r="A11" s="42" t="s">
        <v>305</v>
      </c>
      <c r="B11" s="43" t="s">
        <v>18</v>
      </c>
      <c r="C11" s="43">
        <v>3360</v>
      </c>
      <c r="D11" s="42" t="s">
        <v>19</v>
      </c>
      <c r="F11" s="67">
        <v>75009.960000000006</v>
      </c>
      <c r="G11" s="67">
        <f t="shared" si="0"/>
        <v>75009.960000000006</v>
      </c>
    </row>
    <row r="12" spans="1:75" x14ac:dyDescent="0.2">
      <c r="A12" s="42" t="s">
        <v>305</v>
      </c>
      <c r="B12" s="43" t="s">
        <v>20</v>
      </c>
      <c r="C12" s="43">
        <v>2102</v>
      </c>
      <c r="D12" s="42" t="s">
        <v>21</v>
      </c>
      <c r="F12" s="67">
        <v>43710.84</v>
      </c>
      <c r="G12" s="67">
        <f t="shared" si="0"/>
        <v>43710.84</v>
      </c>
    </row>
    <row r="13" spans="1:75" x14ac:dyDescent="0.2">
      <c r="A13" s="42" t="s">
        <v>307</v>
      </c>
      <c r="B13" s="43">
        <v>0</v>
      </c>
      <c r="C13" s="43">
        <v>2020</v>
      </c>
      <c r="D13" s="42" t="s">
        <v>22</v>
      </c>
      <c r="F13" s="67">
        <v>83284.44</v>
      </c>
      <c r="G13" s="67">
        <f t="shared" si="0"/>
        <v>83284.44</v>
      </c>
    </row>
    <row r="14" spans="1:75" x14ac:dyDescent="0.2">
      <c r="A14" s="42" t="s">
        <v>305</v>
      </c>
      <c r="B14" s="43" t="s">
        <v>26</v>
      </c>
      <c r="C14" s="43">
        <v>2166</v>
      </c>
      <c r="D14" s="42" t="s">
        <v>27</v>
      </c>
      <c r="F14" s="67">
        <v>36695.519999999997</v>
      </c>
      <c r="G14" s="67">
        <f t="shared" si="0"/>
        <v>36695.519999999997</v>
      </c>
    </row>
    <row r="15" spans="1:75" x14ac:dyDescent="0.2">
      <c r="A15" s="42" t="s">
        <v>305</v>
      </c>
      <c r="B15" s="43" t="s">
        <v>28</v>
      </c>
      <c r="C15" s="43">
        <v>2062</v>
      </c>
      <c r="D15" s="42" t="s">
        <v>29</v>
      </c>
      <c r="F15" s="67">
        <v>76449</v>
      </c>
      <c r="G15" s="67">
        <f t="shared" si="0"/>
        <v>76449</v>
      </c>
    </row>
    <row r="16" spans="1:75" x14ac:dyDescent="0.2">
      <c r="A16" s="42" t="s">
        <v>305</v>
      </c>
      <c r="B16" s="43" t="s">
        <v>30</v>
      </c>
      <c r="C16" s="43">
        <v>2075</v>
      </c>
      <c r="D16" s="42" t="s">
        <v>31</v>
      </c>
      <c r="F16" s="67">
        <v>112964.64</v>
      </c>
      <c r="G16" s="67">
        <f t="shared" si="0"/>
        <v>112964.64</v>
      </c>
    </row>
    <row r="17" spans="1:7" x14ac:dyDescent="0.2">
      <c r="A17" s="42" t="s">
        <v>305</v>
      </c>
      <c r="B17" s="43" t="s">
        <v>32</v>
      </c>
      <c r="C17" s="43">
        <v>2107</v>
      </c>
      <c r="D17" s="42" t="s">
        <v>33</v>
      </c>
      <c r="F17" s="67">
        <v>73031.28</v>
      </c>
      <c r="G17" s="67">
        <f t="shared" si="0"/>
        <v>73031.28</v>
      </c>
    </row>
    <row r="18" spans="1:7" x14ac:dyDescent="0.2">
      <c r="A18" s="42" t="s">
        <v>307</v>
      </c>
      <c r="B18" s="43">
        <v>0</v>
      </c>
      <c r="C18" s="43" t="s">
        <v>320</v>
      </c>
      <c r="D18" s="42" t="s">
        <v>5</v>
      </c>
      <c r="F18" s="67">
        <v>377388.72</v>
      </c>
      <c r="G18" s="67">
        <f t="shared" si="0"/>
        <v>377388.72</v>
      </c>
    </row>
    <row r="19" spans="1:7" x14ac:dyDescent="0.2">
      <c r="A19" s="42" t="s">
        <v>308</v>
      </c>
      <c r="B19" s="43">
        <v>0</v>
      </c>
      <c r="C19" s="43" t="s">
        <v>321</v>
      </c>
      <c r="D19" s="42" t="s">
        <v>6</v>
      </c>
      <c r="F19" s="67">
        <v>221512.38</v>
      </c>
      <c r="G19" s="67">
        <f t="shared" si="0"/>
        <v>221512.38</v>
      </c>
    </row>
    <row r="20" spans="1:7" x14ac:dyDescent="0.2">
      <c r="A20" s="42" t="s">
        <v>305</v>
      </c>
      <c r="B20" s="43" t="s">
        <v>34</v>
      </c>
      <c r="C20" s="43">
        <v>3031</v>
      </c>
      <c r="D20" s="42" t="s">
        <v>35</v>
      </c>
      <c r="F20" s="67">
        <v>37594.92</v>
      </c>
      <c r="G20" s="67">
        <f t="shared" si="0"/>
        <v>37594.92</v>
      </c>
    </row>
    <row r="21" spans="1:7" x14ac:dyDescent="0.2">
      <c r="A21" s="42" t="s">
        <v>305</v>
      </c>
      <c r="B21" s="43" t="s">
        <v>36</v>
      </c>
      <c r="C21" s="43">
        <v>2203</v>
      </c>
      <c r="D21" s="42" t="s">
        <v>37</v>
      </c>
      <c r="F21" s="67">
        <v>75549.600000000006</v>
      </c>
      <c r="G21" s="67">
        <f t="shared" si="0"/>
        <v>75549.600000000006</v>
      </c>
    </row>
    <row r="22" spans="1:7" x14ac:dyDescent="0.2">
      <c r="A22" s="42" t="s">
        <v>307</v>
      </c>
      <c r="B22" s="43">
        <v>0</v>
      </c>
      <c r="C22" s="43">
        <v>2036</v>
      </c>
      <c r="D22" s="42" t="s">
        <v>38</v>
      </c>
      <c r="F22" s="67">
        <v>111525.6</v>
      </c>
      <c r="G22" s="67">
        <f t="shared" si="0"/>
        <v>111525.6</v>
      </c>
    </row>
    <row r="23" spans="1:7" x14ac:dyDescent="0.2">
      <c r="A23" s="42" t="s">
        <v>305</v>
      </c>
      <c r="B23" s="43" t="s">
        <v>39</v>
      </c>
      <c r="C23" s="43">
        <v>2087</v>
      </c>
      <c r="D23" s="42" t="s">
        <v>40</v>
      </c>
      <c r="F23" s="67">
        <v>62368.902900000001</v>
      </c>
      <c r="G23" s="67">
        <f t="shared" si="0"/>
        <v>62368.902900000001</v>
      </c>
    </row>
    <row r="24" spans="1:7" x14ac:dyDescent="0.2">
      <c r="A24" s="42" t="s">
        <v>305</v>
      </c>
      <c r="B24" s="43" t="s">
        <v>41</v>
      </c>
      <c r="C24" s="43">
        <v>2094</v>
      </c>
      <c r="D24" s="42" t="s">
        <v>42</v>
      </c>
      <c r="F24" s="67">
        <v>75549.600000000006</v>
      </c>
      <c r="G24" s="67">
        <f t="shared" si="0"/>
        <v>75549.600000000006</v>
      </c>
    </row>
    <row r="25" spans="1:7" x14ac:dyDescent="0.2">
      <c r="A25" s="42" t="s">
        <v>307</v>
      </c>
      <c r="B25" s="43">
        <v>0</v>
      </c>
      <c r="C25" s="43">
        <v>2013</v>
      </c>
      <c r="D25" s="42" t="s">
        <v>43</v>
      </c>
      <c r="F25" s="67">
        <v>33277.800000000003</v>
      </c>
      <c r="G25" s="67">
        <f t="shared" si="0"/>
        <v>33277.800000000003</v>
      </c>
    </row>
    <row r="26" spans="1:7" x14ac:dyDescent="0.2">
      <c r="A26" s="42" t="s">
        <v>307</v>
      </c>
      <c r="B26" s="43">
        <v>0</v>
      </c>
      <c r="C26" s="43">
        <v>3024</v>
      </c>
      <c r="D26" s="42" t="s">
        <v>44</v>
      </c>
      <c r="F26" s="67">
        <v>74110.559999999998</v>
      </c>
      <c r="G26" s="67">
        <f t="shared" si="0"/>
        <v>74110.559999999998</v>
      </c>
    </row>
    <row r="27" spans="1:7" x14ac:dyDescent="0.2">
      <c r="A27" s="42" t="s">
        <v>305</v>
      </c>
      <c r="B27" s="43" t="s">
        <v>45</v>
      </c>
      <c r="C27" s="43">
        <v>2015</v>
      </c>
      <c r="D27" s="42" t="s">
        <v>46</v>
      </c>
      <c r="F27" s="67">
        <v>37774.800000000003</v>
      </c>
      <c r="G27" s="67">
        <f t="shared" si="0"/>
        <v>37774.800000000003</v>
      </c>
    </row>
    <row r="28" spans="1:7" x14ac:dyDescent="0.2">
      <c r="A28" s="42" t="s">
        <v>307</v>
      </c>
      <c r="B28" s="43">
        <v>0</v>
      </c>
      <c r="C28" s="43">
        <v>2186</v>
      </c>
      <c r="D28" s="42" t="s">
        <v>429</v>
      </c>
      <c r="F28" s="67">
        <v>76808.759999999995</v>
      </c>
      <c r="G28" s="67">
        <f t="shared" si="0"/>
        <v>76808.759999999995</v>
      </c>
    </row>
    <row r="29" spans="1:7" x14ac:dyDescent="0.2">
      <c r="A29" s="42" t="s">
        <v>305</v>
      </c>
      <c r="B29" s="43" t="s">
        <v>47</v>
      </c>
      <c r="C29" s="43">
        <v>2110</v>
      </c>
      <c r="D29" s="42" t="s">
        <v>48</v>
      </c>
      <c r="F29" s="67">
        <v>75369.72</v>
      </c>
      <c r="G29" s="67">
        <f t="shared" si="0"/>
        <v>75369.72</v>
      </c>
    </row>
    <row r="30" spans="1:7" x14ac:dyDescent="0.2">
      <c r="A30" s="42" t="s">
        <v>305</v>
      </c>
      <c r="B30" s="43" t="s">
        <v>49</v>
      </c>
      <c r="C30" s="43">
        <v>2111</v>
      </c>
      <c r="D30" s="42" t="s">
        <v>50</v>
      </c>
      <c r="F30" s="67">
        <v>75909.36</v>
      </c>
      <c r="G30" s="67">
        <f t="shared" si="0"/>
        <v>75909.36</v>
      </c>
    </row>
    <row r="31" spans="1:7" x14ac:dyDescent="0.2">
      <c r="A31" s="42" t="s">
        <v>307</v>
      </c>
      <c r="B31" s="43">
        <v>0</v>
      </c>
      <c r="C31" s="43">
        <v>2024</v>
      </c>
      <c r="D31" s="42" t="s">
        <v>51</v>
      </c>
      <c r="F31" s="67">
        <v>108467.64</v>
      </c>
      <c r="G31" s="67">
        <f t="shared" si="0"/>
        <v>108467.64</v>
      </c>
    </row>
    <row r="32" spans="1:7" x14ac:dyDescent="0.2">
      <c r="A32" s="42" t="s">
        <v>307</v>
      </c>
      <c r="B32" s="43">
        <v>0</v>
      </c>
      <c r="C32" s="43">
        <v>2112</v>
      </c>
      <c r="D32" s="42" t="s">
        <v>322</v>
      </c>
      <c r="F32" s="67">
        <v>54143.88</v>
      </c>
      <c r="G32" s="67">
        <f t="shared" si="0"/>
        <v>54143.88</v>
      </c>
    </row>
    <row r="33" spans="1:7" x14ac:dyDescent="0.2">
      <c r="A33" s="42" t="s">
        <v>307</v>
      </c>
      <c r="B33" s="43">
        <v>0</v>
      </c>
      <c r="C33" s="43">
        <v>2167</v>
      </c>
      <c r="D33" s="42" t="s">
        <v>430</v>
      </c>
      <c r="F33" s="67">
        <v>37012.474300000002</v>
      </c>
      <c r="G33" s="67">
        <f t="shared" si="0"/>
        <v>37012.474300000002</v>
      </c>
    </row>
    <row r="34" spans="1:7" x14ac:dyDescent="0.2">
      <c r="A34" s="42" t="s">
        <v>307</v>
      </c>
      <c r="B34" s="43">
        <v>0</v>
      </c>
      <c r="C34" s="43" t="s">
        <v>323</v>
      </c>
      <c r="D34" s="42" t="s">
        <v>7</v>
      </c>
      <c r="F34" s="67">
        <v>396283.08</v>
      </c>
      <c r="G34" s="67">
        <f t="shared" si="0"/>
        <v>396283.08</v>
      </c>
    </row>
    <row r="35" spans="1:7" x14ac:dyDescent="0.2">
      <c r="A35" s="42" t="s">
        <v>307</v>
      </c>
      <c r="B35" s="43">
        <v>0</v>
      </c>
      <c r="C35" s="43">
        <v>2018</v>
      </c>
      <c r="D35" s="42" t="s">
        <v>53</v>
      </c>
      <c r="F35" s="67">
        <v>75009.960000000006</v>
      </c>
      <c r="G35" s="67">
        <f t="shared" si="0"/>
        <v>75009.960000000006</v>
      </c>
    </row>
    <row r="36" spans="1:7" x14ac:dyDescent="0.2">
      <c r="A36" s="42" t="s">
        <v>308</v>
      </c>
      <c r="B36" s="43">
        <v>0</v>
      </c>
      <c r="C36" s="43">
        <v>2008</v>
      </c>
      <c r="D36" s="42" t="s">
        <v>54</v>
      </c>
      <c r="F36" s="67">
        <v>81334.1486</v>
      </c>
      <c r="G36" s="67">
        <f t="shared" si="0"/>
        <v>81334.1486</v>
      </c>
    </row>
    <row r="37" spans="1:7" x14ac:dyDescent="0.2">
      <c r="A37" s="42" t="s">
        <v>307</v>
      </c>
      <c r="B37" s="43">
        <v>0</v>
      </c>
      <c r="C37" s="43">
        <v>3028</v>
      </c>
      <c r="D37" s="42" t="s">
        <v>55</v>
      </c>
      <c r="F37" s="67">
        <v>37954.68</v>
      </c>
      <c r="G37" s="67">
        <f t="shared" si="0"/>
        <v>37954.68</v>
      </c>
    </row>
    <row r="38" spans="1:7" x14ac:dyDescent="0.2">
      <c r="A38" s="42" t="s">
        <v>305</v>
      </c>
      <c r="B38" s="43" t="s">
        <v>56</v>
      </c>
      <c r="C38" s="43">
        <v>2147</v>
      </c>
      <c r="D38" s="42" t="s">
        <v>57</v>
      </c>
      <c r="F38" s="67">
        <v>36515.64</v>
      </c>
      <c r="G38" s="67">
        <f t="shared" si="0"/>
        <v>36515.64</v>
      </c>
    </row>
    <row r="39" spans="1:7" x14ac:dyDescent="0.2">
      <c r="A39" s="42" t="s">
        <v>307</v>
      </c>
      <c r="B39" s="43">
        <v>0</v>
      </c>
      <c r="C39" s="43">
        <v>2120</v>
      </c>
      <c r="D39" s="42" t="s">
        <v>324</v>
      </c>
      <c r="F39" s="67">
        <v>71952</v>
      </c>
      <c r="G39" s="67">
        <f t="shared" si="0"/>
        <v>71952</v>
      </c>
    </row>
    <row r="40" spans="1:7" x14ac:dyDescent="0.2">
      <c r="A40" s="42" t="s">
        <v>305</v>
      </c>
      <c r="B40" s="43" t="s">
        <v>58</v>
      </c>
      <c r="C40" s="43">
        <v>2113</v>
      </c>
      <c r="D40" s="42" t="s">
        <v>59</v>
      </c>
      <c r="F40" s="67">
        <v>90659.520000000004</v>
      </c>
      <c r="G40" s="67">
        <f t="shared" si="0"/>
        <v>90659.520000000004</v>
      </c>
    </row>
    <row r="41" spans="1:7" x14ac:dyDescent="0.2">
      <c r="A41" s="42" t="s">
        <v>305</v>
      </c>
      <c r="B41" s="43" t="s">
        <v>60</v>
      </c>
      <c r="C41" s="43">
        <v>2103</v>
      </c>
      <c r="D41" s="42" t="s">
        <v>61</v>
      </c>
      <c r="F41" s="67">
        <v>38854.080000000002</v>
      </c>
      <c r="G41" s="67">
        <f t="shared" si="0"/>
        <v>38854.080000000002</v>
      </c>
    </row>
    <row r="42" spans="1:7" x14ac:dyDescent="0.2">
      <c r="A42" s="42" t="s">
        <v>305</v>
      </c>
      <c r="B42" s="43" t="s">
        <v>62</v>
      </c>
      <c r="C42" s="43">
        <v>2084</v>
      </c>
      <c r="D42" s="42" t="s">
        <v>63</v>
      </c>
      <c r="F42" s="67">
        <v>72671.520000000004</v>
      </c>
      <c r="G42" s="67">
        <f t="shared" si="0"/>
        <v>72671.520000000004</v>
      </c>
    </row>
    <row r="43" spans="1:7" x14ac:dyDescent="0.2">
      <c r="A43" s="42" t="s">
        <v>307</v>
      </c>
      <c r="B43" s="43">
        <v>0</v>
      </c>
      <c r="C43" s="43">
        <v>2183</v>
      </c>
      <c r="D43" s="42" t="s">
        <v>64</v>
      </c>
      <c r="F43" s="67">
        <v>74830.080000000002</v>
      </c>
      <c r="G43" s="67">
        <f t="shared" si="0"/>
        <v>74830.080000000002</v>
      </c>
    </row>
    <row r="44" spans="1:7" x14ac:dyDescent="0.2">
      <c r="A44" s="42" t="s">
        <v>307</v>
      </c>
      <c r="B44" s="43">
        <v>0</v>
      </c>
      <c r="C44" s="43">
        <v>2065</v>
      </c>
      <c r="D44" s="42" t="s">
        <v>325</v>
      </c>
      <c r="F44" s="67">
        <v>68011.354300000006</v>
      </c>
      <c r="G44" s="67">
        <f t="shared" si="0"/>
        <v>68011.354300000006</v>
      </c>
    </row>
    <row r="45" spans="1:7" x14ac:dyDescent="0.2">
      <c r="A45" s="42" t="s">
        <v>307</v>
      </c>
      <c r="B45" s="43">
        <v>0</v>
      </c>
      <c r="C45" s="43">
        <v>2007</v>
      </c>
      <c r="D45" s="42" t="s">
        <v>65</v>
      </c>
      <c r="F45" s="67">
        <v>72131.88</v>
      </c>
      <c r="G45" s="67">
        <f t="shared" si="0"/>
        <v>72131.88</v>
      </c>
    </row>
    <row r="46" spans="1:7" x14ac:dyDescent="0.2">
      <c r="A46" s="42" t="s">
        <v>305</v>
      </c>
      <c r="B46" s="43" t="s">
        <v>66</v>
      </c>
      <c r="C46" s="43">
        <v>5201</v>
      </c>
      <c r="D46" s="42" t="s">
        <v>67</v>
      </c>
      <c r="F46" s="67">
        <v>37594.92</v>
      </c>
      <c r="G46" s="67">
        <f t="shared" si="0"/>
        <v>37594.92</v>
      </c>
    </row>
    <row r="47" spans="1:7" x14ac:dyDescent="0.2">
      <c r="A47" s="42" t="s">
        <v>305</v>
      </c>
      <c r="B47" s="43" t="s">
        <v>68</v>
      </c>
      <c r="C47" s="43">
        <v>2027</v>
      </c>
      <c r="D47" s="42" t="s">
        <v>69</v>
      </c>
      <c r="F47" s="67">
        <v>69433.679999999993</v>
      </c>
      <c r="G47" s="67">
        <f t="shared" si="0"/>
        <v>69433.679999999993</v>
      </c>
    </row>
    <row r="48" spans="1:7" x14ac:dyDescent="0.2">
      <c r="A48" s="42" t="s">
        <v>305</v>
      </c>
      <c r="B48" s="43" t="s">
        <v>70</v>
      </c>
      <c r="C48" s="43">
        <v>2182</v>
      </c>
      <c r="D48" s="42" t="s">
        <v>71</v>
      </c>
      <c r="F48" s="67">
        <v>75549.600000000006</v>
      </c>
      <c r="G48" s="67">
        <f t="shared" si="0"/>
        <v>75549.600000000006</v>
      </c>
    </row>
    <row r="49" spans="1:7" x14ac:dyDescent="0.2">
      <c r="A49" s="42" t="s">
        <v>305</v>
      </c>
      <c r="B49" s="43" t="s">
        <v>72</v>
      </c>
      <c r="C49" s="43">
        <v>2157</v>
      </c>
      <c r="D49" s="42" t="s">
        <v>73</v>
      </c>
      <c r="F49" s="67">
        <v>32018.639999999999</v>
      </c>
      <c r="G49" s="67">
        <f t="shared" si="0"/>
        <v>32018.639999999999</v>
      </c>
    </row>
    <row r="50" spans="1:7" x14ac:dyDescent="0.2">
      <c r="A50" s="42" t="s">
        <v>307</v>
      </c>
      <c r="B50" s="43">
        <v>0</v>
      </c>
      <c r="C50" s="43">
        <v>2034</v>
      </c>
      <c r="D50" s="42" t="s">
        <v>431</v>
      </c>
      <c r="F50" s="67">
        <v>106776.4114</v>
      </c>
      <c r="G50" s="67">
        <f t="shared" si="0"/>
        <v>106776.4114</v>
      </c>
    </row>
    <row r="51" spans="1:7" x14ac:dyDescent="0.2">
      <c r="A51" s="42" t="s">
        <v>307</v>
      </c>
      <c r="B51" s="43">
        <v>0</v>
      </c>
      <c r="C51" s="43">
        <v>2033</v>
      </c>
      <c r="D51" s="42" t="s">
        <v>74</v>
      </c>
      <c r="F51" s="67">
        <v>37235.160000000003</v>
      </c>
      <c r="G51" s="67">
        <f t="shared" si="0"/>
        <v>37235.160000000003</v>
      </c>
    </row>
    <row r="52" spans="1:7" x14ac:dyDescent="0.2">
      <c r="A52" s="42" t="s">
        <v>305</v>
      </c>
      <c r="B52" s="43" t="s">
        <v>75</v>
      </c>
      <c r="C52" s="43">
        <v>2093</v>
      </c>
      <c r="D52" s="42" t="s">
        <v>76</v>
      </c>
      <c r="F52" s="67">
        <v>73391.039999999994</v>
      </c>
      <c r="G52" s="67">
        <f t="shared" si="0"/>
        <v>73391.039999999994</v>
      </c>
    </row>
    <row r="53" spans="1:7" x14ac:dyDescent="0.2">
      <c r="A53" s="42" t="s">
        <v>307</v>
      </c>
      <c r="B53" s="43">
        <v>0</v>
      </c>
      <c r="C53" s="43">
        <v>2114</v>
      </c>
      <c r="D53" s="42" t="s">
        <v>77</v>
      </c>
      <c r="F53" s="67">
        <v>37774.800000000003</v>
      </c>
      <c r="G53" s="67">
        <f t="shared" si="0"/>
        <v>37774.800000000003</v>
      </c>
    </row>
    <row r="54" spans="1:7" x14ac:dyDescent="0.2">
      <c r="A54" s="42" t="s">
        <v>307</v>
      </c>
      <c r="B54" s="43">
        <v>0</v>
      </c>
      <c r="C54" s="43">
        <v>2121</v>
      </c>
      <c r="D54" s="42" t="s">
        <v>78</v>
      </c>
      <c r="F54" s="67">
        <v>53064.6</v>
      </c>
      <c r="G54" s="67">
        <f t="shared" si="0"/>
        <v>53064.6</v>
      </c>
    </row>
    <row r="55" spans="1:7" x14ac:dyDescent="0.2">
      <c r="A55" s="42" t="s">
        <v>307</v>
      </c>
      <c r="B55" s="43">
        <v>0</v>
      </c>
      <c r="C55" s="43">
        <v>2038</v>
      </c>
      <c r="D55" s="42" t="s">
        <v>24</v>
      </c>
      <c r="F55" s="67">
        <v>113864.04</v>
      </c>
      <c r="G55" s="67">
        <f t="shared" si="0"/>
        <v>113864.04</v>
      </c>
    </row>
    <row r="56" spans="1:7" x14ac:dyDescent="0.2">
      <c r="A56" s="42" t="s">
        <v>305</v>
      </c>
      <c r="B56" s="43" t="s">
        <v>79</v>
      </c>
      <c r="C56" s="43">
        <v>3308</v>
      </c>
      <c r="D56" s="42" t="s">
        <v>80</v>
      </c>
      <c r="F56" s="67">
        <v>74162.982900000003</v>
      </c>
      <c r="G56" s="67">
        <f t="shared" si="0"/>
        <v>74162.982900000003</v>
      </c>
    </row>
    <row r="57" spans="1:7" x14ac:dyDescent="0.2">
      <c r="A57" s="42" t="s">
        <v>307</v>
      </c>
      <c r="B57" s="43" t="s">
        <v>81</v>
      </c>
      <c r="C57" s="43">
        <v>2026</v>
      </c>
      <c r="D57" s="42" t="s">
        <v>82</v>
      </c>
      <c r="F57" s="67">
        <v>62778.12</v>
      </c>
      <c r="G57" s="67">
        <f t="shared" si="0"/>
        <v>62778.12</v>
      </c>
    </row>
    <row r="58" spans="1:7" x14ac:dyDescent="0.2">
      <c r="A58" s="42" t="s">
        <v>305</v>
      </c>
      <c r="B58" s="43" t="s">
        <v>83</v>
      </c>
      <c r="C58" s="43">
        <v>5203</v>
      </c>
      <c r="D58" s="42" t="s">
        <v>84</v>
      </c>
      <c r="F58" s="67">
        <v>37594.92</v>
      </c>
      <c r="G58" s="67">
        <f t="shared" si="0"/>
        <v>37594.92</v>
      </c>
    </row>
    <row r="59" spans="1:7" x14ac:dyDescent="0.2">
      <c r="A59" s="42" t="s">
        <v>307</v>
      </c>
      <c r="B59" s="43">
        <v>0</v>
      </c>
      <c r="C59" s="43">
        <v>5204</v>
      </c>
      <c r="D59" s="42" t="s">
        <v>85</v>
      </c>
      <c r="F59" s="67">
        <v>74110.559999999998</v>
      </c>
      <c r="G59" s="67">
        <f t="shared" si="0"/>
        <v>74110.559999999998</v>
      </c>
    </row>
    <row r="60" spans="1:7" x14ac:dyDescent="0.2">
      <c r="A60" s="42" t="s">
        <v>307</v>
      </c>
      <c r="B60" s="43">
        <v>0</v>
      </c>
      <c r="C60" s="43">
        <v>2196</v>
      </c>
      <c r="D60" s="42" t="s">
        <v>86</v>
      </c>
      <c r="F60" s="67">
        <v>35803.800000000003</v>
      </c>
      <c r="G60" s="67">
        <f t="shared" si="0"/>
        <v>35803.800000000003</v>
      </c>
    </row>
    <row r="61" spans="1:7" x14ac:dyDescent="0.2">
      <c r="A61" s="42" t="s">
        <v>307</v>
      </c>
      <c r="B61" s="43">
        <v>0</v>
      </c>
      <c r="C61" s="43">
        <v>2123</v>
      </c>
      <c r="D61" s="42" t="s">
        <v>326</v>
      </c>
      <c r="F61" s="67">
        <v>68510.434299999994</v>
      </c>
      <c r="G61" s="67">
        <f t="shared" si="0"/>
        <v>68510.434299999994</v>
      </c>
    </row>
    <row r="62" spans="1:7" x14ac:dyDescent="0.2">
      <c r="A62" s="42" t="s">
        <v>305</v>
      </c>
      <c r="B62" s="43" t="s">
        <v>87</v>
      </c>
      <c r="C62" s="43">
        <v>3379</v>
      </c>
      <c r="D62" s="42" t="s">
        <v>88</v>
      </c>
      <c r="F62" s="67">
        <v>74290.44</v>
      </c>
      <c r="G62" s="67">
        <f t="shared" si="0"/>
        <v>74290.44</v>
      </c>
    </row>
    <row r="63" spans="1:7" x14ac:dyDescent="0.2">
      <c r="A63" s="42" t="s">
        <v>307</v>
      </c>
      <c r="B63" s="43">
        <v>0</v>
      </c>
      <c r="C63" s="43">
        <v>2029</v>
      </c>
      <c r="D63" s="42" t="s">
        <v>432</v>
      </c>
      <c r="F63" s="67">
        <v>111525.6</v>
      </c>
      <c r="G63" s="67">
        <f t="shared" si="0"/>
        <v>111525.6</v>
      </c>
    </row>
    <row r="64" spans="1:7" x14ac:dyDescent="0.2">
      <c r="A64" s="42" t="s">
        <v>307</v>
      </c>
      <c r="B64" s="43">
        <v>0</v>
      </c>
      <c r="C64" s="43">
        <v>2180</v>
      </c>
      <c r="D64" s="42" t="s">
        <v>433</v>
      </c>
      <c r="F64" s="67">
        <v>76449</v>
      </c>
      <c r="G64" s="67">
        <f t="shared" si="0"/>
        <v>76449</v>
      </c>
    </row>
    <row r="65" spans="1:7" x14ac:dyDescent="0.2">
      <c r="A65" s="42" t="s">
        <v>305</v>
      </c>
      <c r="B65" s="43" t="s">
        <v>89</v>
      </c>
      <c r="C65" s="43">
        <v>2168</v>
      </c>
      <c r="D65" s="42" t="s">
        <v>90</v>
      </c>
      <c r="F65" s="67">
        <v>52884.72</v>
      </c>
      <c r="G65" s="67">
        <f t="shared" si="0"/>
        <v>52884.72</v>
      </c>
    </row>
    <row r="66" spans="1:7" x14ac:dyDescent="0.2">
      <c r="A66" s="42" t="s">
        <v>305</v>
      </c>
      <c r="B66" s="43" t="s">
        <v>91</v>
      </c>
      <c r="C66" s="43">
        <v>3304</v>
      </c>
      <c r="D66" s="42" t="s">
        <v>92</v>
      </c>
      <c r="F66" s="67">
        <v>71412.36</v>
      </c>
      <c r="G66" s="67">
        <f t="shared" si="0"/>
        <v>71412.36</v>
      </c>
    </row>
    <row r="67" spans="1:7" x14ac:dyDescent="0.2">
      <c r="A67" s="42" t="s">
        <v>305</v>
      </c>
      <c r="B67" s="43" t="s">
        <v>93</v>
      </c>
      <c r="C67" s="43">
        <v>2124</v>
      </c>
      <c r="D67" s="42" t="s">
        <v>94</v>
      </c>
      <c r="F67" s="67">
        <v>69613.56</v>
      </c>
      <c r="G67" s="67">
        <f t="shared" si="0"/>
        <v>69613.56</v>
      </c>
    </row>
    <row r="68" spans="1:7" x14ac:dyDescent="0.2">
      <c r="A68" s="42" t="s">
        <v>307</v>
      </c>
      <c r="B68" s="43">
        <v>0</v>
      </c>
      <c r="C68" s="43">
        <v>2195</v>
      </c>
      <c r="D68" s="42" t="s">
        <v>95</v>
      </c>
      <c r="F68" s="67">
        <v>112065.24</v>
      </c>
      <c r="G68" s="67">
        <f t="shared" si="0"/>
        <v>112065.24</v>
      </c>
    </row>
    <row r="69" spans="1:7" x14ac:dyDescent="0.2">
      <c r="A69" s="42" t="s">
        <v>305</v>
      </c>
      <c r="B69" s="43" t="s">
        <v>96</v>
      </c>
      <c r="C69" s="43">
        <v>5207</v>
      </c>
      <c r="D69" s="42" t="s">
        <v>97</v>
      </c>
      <c r="F69" s="67">
        <v>18707.52</v>
      </c>
      <c r="G69" s="67">
        <f t="shared" ref="G69:G132" si="1">E69+F69</f>
        <v>18707.52</v>
      </c>
    </row>
    <row r="70" spans="1:7" x14ac:dyDescent="0.2">
      <c r="A70" s="42" t="s">
        <v>305</v>
      </c>
      <c r="B70" s="43" t="s">
        <v>98</v>
      </c>
      <c r="C70" s="43">
        <v>3363</v>
      </c>
      <c r="D70" s="42" t="s">
        <v>99</v>
      </c>
      <c r="F70" s="67">
        <v>62598.239999999998</v>
      </c>
      <c r="G70" s="67">
        <f t="shared" si="1"/>
        <v>62598.239999999998</v>
      </c>
    </row>
    <row r="71" spans="1:7" x14ac:dyDescent="0.2">
      <c r="A71" s="42" t="s">
        <v>305</v>
      </c>
      <c r="B71" s="43" t="s">
        <v>100</v>
      </c>
      <c r="C71" s="43">
        <v>5200</v>
      </c>
      <c r="D71" s="42" t="s">
        <v>101</v>
      </c>
      <c r="F71" s="67">
        <v>113144.52</v>
      </c>
      <c r="G71" s="67">
        <f t="shared" si="1"/>
        <v>113144.52</v>
      </c>
    </row>
    <row r="72" spans="1:7" x14ac:dyDescent="0.2">
      <c r="A72" s="42" t="s">
        <v>305</v>
      </c>
      <c r="B72" s="43" t="s">
        <v>102</v>
      </c>
      <c r="C72" s="43">
        <v>2198</v>
      </c>
      <c r="D72" s="42" t="s">
        <v>103</v>
      </c>
      <c r="F72" s="67">
        <v>71052.600000000006</v>
      </c>
      <c r="G72" s="67">
        <f t="shared" si="1"/>
        <v>71052.600000000006</v>
      </c>
    </row>
    <row r="73" spans="1:7" x14ac:dyDescent="0.2">
      <c r="A73" s="42" t="s">
        <v>307</v>
      </c>
      <c r="B73" s="43">
        <v>0</v>
      </c>
      <c r="C73" s="43">
        <v>2041</v>
      </c>
      <c r="D73" s="42" t="s">
        <v>104</v>
      </c>
      <c r="F73" s="67">
        <v>113504.28</v>
      </c>
      <c r="G73" s="67">
        <f t="shared" si="1"/>
        <v>113504.28</v>
      </c>
    </row>
    <row r="74" spans="1:7" x14ac:dyDescent="0.2">
      <c r="A74" s="42" t="s">
        <v>307</v>
      </c>
      <c r="B74" s="43">
        <v>0</v>
      </c>
      <c r="C74" s="43">
        <v>2126</v>
      </c>
      <c r="D74" s="42" t="s">
        <v>105</v>
      </c>
      <c r="F74" s="67">
        <v>21793.8171</v>
      </c>
      <c r="G74" s="67">
        <f t="shared" si="1"/>
        <v>21793.8171</v>
      </c>
    </row>
    <row r="75" spans="1:7" x14ac:dyDescent="0.2">
      <c r="A75" s="42" t="s">
        <v>307</v>
      </c>
      <c r="B75" s="43">
        <v>0</v>
      </c>
      <c r="C75" s="43">
        <v>2127</v>
      </c>
      <c r="D75" s="42" t="s">
        <v>106</v>
      </c>
      <c r="F75" s="67">
        <v>37774.800000000003</v>
      </c>
      <c r="G75" s="67">
        <f t="shared" si="1"/>
        <v>37774.800000000003</v>
      </c>
    </row>
    <row r="76" spans="1:7" x14ac:dyDescent="0.2">
      <c r="A76" s="42" t="s">
        <v>305</v>
      </c>
      <c r="B76" s="43" t="s">
        <v>107</v>
      </c>
      <c r="C76" s="43">
        <v>2090</v>
      </c>
      <c r="D76" s="42" t="s">
        <v>108</v>
      </c>
      <c r="F76" s="67">
        <v>63497.64</v>
      </c>
      <c r="G76" s="67">
        <f t="shared" si="1"/>
        <v>63497.64</v>
      </c>
    </row>
    <row r="77" spans="1:7" x14ac:dyDescent="0.2">
      <c r="A77" s="42" t="s">
        <v>305</v>
      </c>
      <c r="B77" s="43" t="s">
        <v>109</v>
      </c>
      <c r="C77" s="43">
        <v>2043</v>
      </c>
      <c r="D77" s="42" t="s">
        <v>110</v>
      </c>
      <c r="F77" s="67">
        <v>99293.759999999995</v>
      </c>
      <c r="G77" s="67">
        <f t="shared" si="1"/>
        <v>99293.759999999995</v>
      </c>
    </row>
    <row r="78" spans="1:7" x14ac:dyDescent="0.2">
      <c r="A78" s="42" t="s">
        <v>307</v>
      </c>
      <c r="B78" s="43">
        <v>0</v>
      </c>
      <c r="C78" s="43">
        <v>2044</v>
      </c>
      <c r="D78" s="42" t="s">
        <v>111</v>
      </c>
      <c r="F78" s="67">
        <v>74110.559999999998</v>
      </c>
      <c r="G78" s="67">
        <f t="shared" si="1"/>
        <v>74110.559999999998</v>
      </c>
    </row>
    <row r="79" spans="1:7" x14ac:dyDescent="0.2">
      <c r="A79" s="42" t="s">
        <v>305</v>
      </c>
      <c r="B79" s="43" t="s">
        <v>112</v>
      </c>
      <c r="C79" s="43">
        <v>2002</v>
      </c>
      <c r="D79" s="42" t="s">
        <v>113</v>
      </c>
      <c r="F79" s="67">
        <v>58101.24</v>
      </c>
      <c r="G79" s="67">
        <f t="shared" si="1"/>
        <v>58101.24</v>
      </c>
    </row>
    <row r="80" spans="1:7" x14ac:dyDescent="0.2">
      <c r="A80" s="42" t="s">
        <v>305</v>
      </c>
      <c r="B80" s="43" t="s">
        <v>114</v>
      </c>
      <c r="C80" s="43">
        <v>2128</v>
      </c>
      <c r="D80" s="42" t="s">
        <v>115</v>
      </c>
      <c r="F80" s="67">
        <v>69433.679999999993</v>
      </c>
      <c r="G80" s="67">
        <f t="shared" si="1"/>
        <v>69433.679999999993</v>
      </c>
    </row>
    <row r="81" spans="1:7" x14ac:dyDescent="0.2">
      <c r="A81" s="42" t="s">
        <v>305</v>
      </c>
      <c r="B81" s="43" t="s">
        <v>116</v>
      </c>
      <c r="C81" s="43">
        <v>2145</v>
      </c>
      <c r="D81" s="42" t="s">
        <v>117</v>
      </c>
      <c r="F81" s="67">
        <v>79686.84</v>
      </c>
      <c r="G81" s="67">
        <f t="shared" si="1"/>
        <v>79686.84</v>
      </c>
    </row>
    <row r="82" spans="1:7" x14ac:dyDescent="0.2">
      <c r="A82" s="42" t="s">
        <v>305</v>
      </c>
      <c r="B82" s="43" t="s">
        <v>118</v>
      </c>
      <c r="C82" s="43">
        <v>3023</v>
      </c>
      <c r="D82" s="42" t="s">
        <v>119</v>
      </c>
      <c r="F82" s="67">
        <v>75189.84</v>
      </c>
      <c r="G82" s="67">
        <f t="shared" si="1"/>
        <v>75189.84</v>
      </c>
    </row>
    <row r="83" spans="1:7" x14ac:dyDescent="0.2">
      <c r="A83" s="42" t="s">
        <v>307</v>
      </c>
      <c r="B83" s="43">
        <v>0</v>
      </c>
      <c r="C83" s="43">
        <v>2199</v>
      </c>
      <c r="D83" s="42" t="s">
        <v>120</v>
      </c>
      <c r="F83" s="67">
        <v>73750.8</v>
      </c>
      <c r="G83" s="67">
        <f t="shared" si="1"/>
        <v>73750.8</v>
      </c>
    </row>
    <row r="84" spans="1:7" x14ac:dyDescent="0.2">
      <c r="A84" s="42" t="s">
        <v>307</v>
      </c>
      <c r="B84" s="43">
        <v>0</v>
      </c>
      <c r="C84" s="43">
        <v>2179</v>
      </c>
      <c r="D84" s="42" t="s">
        <v>121</v>
      </c>
      <c r="F84" s="67">
        <v>103970.64</v>
      </c>
      <c r="G84" s="67">
        <f t="shared" si="1"/>
        <v>103970.64</v>
      </c>
    </row>
    <row r="85" spans="1:7" x14ac:dyDescent="0.2">
      <c r="A85" s="42" t="s">
        <v>305</v>
      </c>
      <c r="B85" s="43" t="s">
        <v>122</v>
      </c>
      <c r="C85" s="43">
        <v>2048</v>
      </c>
      <c r="D85" s="42" t="s">
        <v>123</v>
      </c>
      <c r="F85" s="67">
        <v>74830.080000000002</v>
      </c>
      <c r="G85" s="67">
        <f t="shared" si="1"/>
        <v>74830.080000000002</v>
      </c>
    </row>
    <row r="86" spans="1:7" x14ac:dyDescent="0.2">
      <c r="A86" s="42" t="s">
        <v>305</v>
      </c>
      <c r="B86" s="43" t="s">
        <v>124</v>
      </c>
      <c r="C86" s="43">
        <v>2192</v>
      </c>
      <c r="D86" s="42" t="s">
        <v>125</v>
      </c>
      <c r="F86" s="67">
        <v>75909.36</v>
      </c>
      <c r="G86" s="67">
        <f t="shared" si="1"/>
        <v>75909.36</v>
      </c>
    </row>
    <row r="87" spans="1:7" x14ac:dyDescent="0.2">
      <c r="A87" s="42" t="s">
        <v>307</v>
      </c>
      <c r="B87" s="43">
        <v>0</v>
      </c>
      <c r="C87" s="43">
        <v>2014</v>
      </c>
      <c r="D87" s="42" t="s">
        <v>126</v>
      </c>
      <c r="F87" s="67">
        <v>52884.72</v>
      </c>
      <c r="G87" s="67">
        <f t="shared" si="1"/>
        <v>52884.72</v>
      </c>
    </row>
    <row r="88" spans="1:7" x14ac:dyDescent="0.2">
      <c r="A88" s="42" t="s">
        <v>305</v>
      </c>
      <c r="B88" s="43" t="s">
        <v>127</v>
      </c>
      <c r="C88" s="43">
        <v>2185</v>
      </c>
      <c r="D88" s="42" t="s">
        <v>128</v>
      </c>
      <c r="F88" s="67">
        <v>61159.199999999997</v>
      </c>
      <c r="G88" s="67">
        <f t="shared" si="1"/>
        <v>61159.199999999997</v>
      </c>
    </row>
    <row r="89" spans="1:7" x14ac:dyDescent="0.2">
      <c r="A89" s="42" t="s">
        <v>305</v>
      </c>
      <c r="B89" s="43" t="s">
        <v>129</v>
      </c>
      <c r="C89" s="43">
        <v>5206</v>
      </c>
      <c r="D89" s="42" t="s">
        <v>130</v>
      </c>
      <c r="F89" s="67">
        <v>38314.44</v>
      </c>
      <c r="G89" s="67">
        <f t="shared" si="1"/>
        <v>38314.44</v>
      </c>
    </row>
    <row r="90" spans="1:7" x14ac:dyDescent="0.2">
      <c r="A90" s="42" t="s">
        <v>307</v>
      </c>
      <c r="B90" s="43">
        <v>0</v>
      </c>
      <c r="C90" s="43">
        <v>2170</v>
      </c>
      <c r="D90" s="42" t="s">
        <v>327</v>
      </c>
      <c r="F90" s="67">
        <v>61698.84</v>
      </c>
      <c r="G90" s="67">
        <f t="shared" si="1"/>
        <v>61698.84</v>
      </c>
    </row>
    <row r="91" spans="1:7" x14ac:dyDescent="0.2">
      <c r="A91" s="42" t="s">
        <v>305</v>
      </c>
      <c r="B91" s="43" t="s">
        <v>131</v>
      </c>
      <c r="C91" s="43">
        <v>2054</v>
      </c>
      <c r="D91" s="42" t="s">
        <v>132</v>
      </c>
      <c r="F91" s="67">
        <v>77779.5429</v>
      </c>
      <c r="G91" s="67">
        <f t="shared" si="1"/>
        <v>77779.5429</v>
      </c>
    </row>
    <row r="92" spans="1:7" x14ac:dyDescent="0.2">
      <c r="A92" s="42" t="s">
        <v>305</v>
      </c>
      <c r="B92" s="43" t="s">
        <v>133</v>
      </c>
      <c r="C92" s="43">
        <v>2197</v>
      </c>
      <c r="D92" s="42" t="s">
        <v>134</v>
      </c>
      <c r="F92" s="67">
        <v>72491.64</v>
      </c>
      <c r="G92" s="67">
        <f t="shared" si="1"/>
        <v>72491.64</v>
      </c>
    </row>
    <row r="93" spans="1:7" x14ac:dyDescent="0.2">
      <c r="A93" s="42" t="s">
        <v>307</v>
      </c>
      <c r="B93" s="43">
        <v>0</v>
      </c>
      <c r="C93" s="43">
        <v>5205</v>
      </c>
      <c r="D93" s="42" t="s">
        <v>135</v>
      </c>
      <c r="F93" s="67">
        <v>73391.039999999994</v>
      </c>
      <c r="G93" s="67">
        <f t="shared" si="1"/>
        <v>73391.039999999994</v>
      </c>
    </row>
    <row r="94" spans="1:7" x14ac:dyDescent="0.2">
      <c r="A94" s="42" t="s">
        <v>307</v>
      </c>
      <c r="B94" s="43">
        <v>0</v>
      </c>
      <c r="C94" s="43">
        <v>2130</v>
      </c>
      <c r="D94" s="42" t="s">
        <v>136</v>
      </c>
      <c r="F94" s="67">
        <v>17988</v>
      </c>
      <c r="G94" s="67">
        <f t="shared" si="1"/>
        <v>17988</v>
      </c>
    </row>
    <row r="95" spans="1:7" x14ac:dyDescent="0.2">
      <c r="A95" s="42" t="s">
        <v>305</v>
      </c>
      <c r="B95" s="43" t="s">
        <v>137</v>
      </c>
      <c r="C95" s="43">
        <v>3353</v>
      </c>
      <c r="D95" s="42" t="s">
        <v>138</v>
      </c>
      <c r="F95" s="67">
        <v>32558.28</v>
      </c>
      <c r="G95" s="67">
        <f t="shared" si="1"/>
        <v>32558.28</v>
      </c>
    </row>
    <row r="96" spans="1:7" x14ac:dyDescent="0.2">
      <c r="A96" s="42" t="s">
        <v>307</v>
      </c>
      <c r="B96" s="43">
        <v>0</v>
      </c>
      <c r="C96" s="43">
        <v>3372</v>
      </c>
      <c r="D96" s="42" t="s">
        <v>139</v>
      </c>
      <c r="F96" s="67">
        <v>37954.68</v>
      </c>
      <c r="G96" s="67">
        <f t="shared" si="1"/>
        <v>37954.68</v>
      </c>
    </row>
    <row r="97" spans="1:7" x14ac:dyDescent="0.2">
      <c r="A97" s="42" t="s">
        <v>307</v>
      </c>
      <c r="B97" s="43">
        <v>0</v>
      </c>
      <c r="C97" s="43">
        <v>3375</v>
      </c>
      <c r="D97" s="42" t="s">
        <v>140</v>
      </c>
      <c r="F97" s="67">
        <v>32558.28</v>
      </c>
      <c r="G97" s="67">
        <f t="shared" si="1"/>
        <v>32558.28</v>
      </c>
    </row>
    <row r="98" spans="1:7" x14ac:dyDescent="0.2">
      <c r="A98" s="42" t="s">
        <v>307</v>
      </c>
      <c r="B98" s="43">
        <v>0</v>
      </c>
      <c r="C98" s="43">
        <v>2064</v>
      </c>
      <c r="D98" s="42" t="s">
        <v>328</v>
      </c>
      <c r="F98" s="67">
        <v>38314.44</v>
      </c>
      <c r="G98" s="67">
        <f t="shared" si="1"/>
        <v>38314.44</v>
      </c>
    </row>
    <row r="99" spans="1:7" x14ac:dyDescent="0.2">
      <c r="A99" s="42" t="s">
        <v>307</v>
      </c>
      <c r="B99" s="43">
        <v>0</v>
      </c>
      <c r="C99" s="43">
        <v>2132</v>
      </c>
      <c r="D99" s="42" t="s">
        <v>141</v>
      </c>
      <c r="F99" s="67">
        <v>36786.308599999997</v>
      </c>
      <c r="G99" s="67">
        <f t="shared" si="1"/>
        <v>36786.308599999997</v>
      </c>
    </row>
    <row r="100" spans="1:7" x14ac:dyDescent="0.2">
      <c r="A100" s="42" t="s">
        <v>305</v>
      </c>
      <c r="B100" s="43" t="s">
        <v>142</v>
      </c>
      <c r="C100" s="43">
        <v>3377</v>
      </c>
      <c r="D100" s="42" t="s">
        <v>143</v>
      </c>
      <c r="F100" s="67">
        <v>108647.52</v>
      </c>
      <c r="G100" s="67">
        <f t="shared" si="1"/>
        <v>108647.52</v>
      </c>
    </row>
    <row r="101" spans="1:7" x14ac:dyDescent="0.2">
      <c r="A101" s="42" t="s">
        <v>305</v>
      </c>
      <c r="B101" s="43" t="s">
        <v>144</v>
      </c>
      <c r="C101" s="43">
        <v>2101</v>
      </c>
      <c r="D101" s="42" t="s">
        <v>145</v>
      </c>
      <c r="F101" s="67">
        <v>46948.68</v>
      </c>
      <c r="G101" s="67">
        <f t="shared" si="1"/>
        <v>46948.68</v>
      </c>
    </row>
    <row r="102" spans="1:7" x14ac:dyDescent="0.2">
      <c r="A102" s="42" t="s">
        <v>307</v>
      </c>
      <c r="B102" s="43">
        <v>0</v>
      </c>
      <c r="C102" s="43">
        <v>2115</v>
      </c>
      <c r="D102" s="42" t="s">
        <v>25</v>
      </c>
      <c r="F102" s="67">
        <v>38196.377099999998</v>
      </c>
      <c r="G102" s="67">
        <f t="shared" si="1"/>
        <v>38196.377099999998</v>
      </c>
    </row>
    <row r="103" spans="1:7" x14ac:dyDescent="0.2">
      <c r="A103" s="42" t="s">
        <v>307</v>
      </c>
      <c r="B103" s="43">
        <v>0</v>
      </c>
      <c r="C103" s="43">
        <v>2086</v>
      </c>
      <c r="D103" s="42" t="s">
        <v>500</v>
      </c>
      <c r="F103" s="67">
        <v>85982.64</v>
      </c>
      <c r="G103" s="67">
        <f t="shared" si="1"/>
        <v>85982.64</v>
      </c>
    </row>
    <row r="104" spans="1:7" x14ac:dyDescent="0.2">
      <c r="A104" s="42" t="s">
        <v>308</v>
      </c>
      <c r="B104" s="43">
        <v>0</v>
      </c>
      <c r="C104" s="43">
        <v>2000</v>
      </c>
      <c r="D104" s="42" t="s">
        <v>147</v>
      </c>
      <c r="F104" s="67">
        <v>65476.32</v>
      </c>
      <c r="G104" s="67">
        <f t="shared" si="1"/>
        <v>65476.32</v>
      </c>
    </row>
    <row r="105" spans="1:7" x14ac:dyDescent="0.2">
      <c r="A105" s="42" t="s">
        <v>307</v>
      </c>
      <c r="B105" s="43">
        <v>0</v>
      </c>
      <c r="C105" s="43">
        <v>2031</v>
      </c>
      <c r="D105" s="42" t="s">
        <v>148</v>
      </c>
      <c r="F105" s="67">
        <v>35976</v>
      </c>
      <c r="G105" s="67">
        <f t="shared" si="1"/>
        <v>35976</v>
      </c>
    </row>
    <row r="106" spans="1:7" x14ac:dyDescent="0.2">
      <c r="A106" s="42" t="s">
        <v>305</v>
      </c>
      <c r="B106" s="43" t="s">
        <v>149</v>
      </c>
      <c r="C106" s="43">
        <v>3365</v>
      </c>
      <c r="D106" s="42" t="s">
        <v>150</v>
      </c>
      <c r="F106" s="67">
        <v>66375.72</v>
      </c>
      <c r="G106" s="67">
        <f t="shared" si="1"/>
        <v>66375.72</v>
      </c>
    </row>
    <row r="107" spans="1:7" x14ac:dyDescent="0.2">
      <c r="A107" s="42" t="s">
        <v>305</v>
      </c>
      <c r="B107" s="43" t="s">
        <v>151</v>
      </c>
      <c r="C107" s="43">
        <v>5202</v>
      </c>
      <c r="D107" s="42" t="s">
        <v>152</v>
      </c>
      <c r="F107" s="67">
        <v>37774.800000000003</v>
      </c>
      <c r="G107" s="67">
        <f t="shared" si="1"/>
        <v>37774.800000000003</v>
      </c>
    </row>
    <row r="108" spans="1:7" x14ac:dyDescent="0.2">
      <c r="A108" s="42" t="s">
        <v>307</v>
      </c>
      <c r="B108" s="43">
        <v>0</v>
      </c>
      <c r="C108" s="43">
        <v>2003</v>
      </c>
      <c r="D108" s="42" t="s">
        <v>153</v>
      </c>
      <c r="F108" s="67">
        <v>46588.92</v>
      </c>
      <c r="G108" s="67">
        <f t="shared" si="1"/>
        <v>46588.92</v>
      </c>
    </row>
    <row r="109" spans="1:7" x14ac:dyDescent="0.2">
      <c r="A109" s="42" t="s">
        <v>305</v>
      </c>
      <c r="B109" s="43" t="s">
        <v>154</v>
      </c>
      <c r="C109" s="43">
        <v>2140</v>
      </c>
      <c r="D109" s="42" t="s">
        <v>155</v>
      </c>
      <c r="F109" s="67">
        <v>75189.84</v>
      </c>
      <c r="G109" s="67">
        <f t="shared" si="1"/>
        <v>75189.84</v>
      </c>
    </row>
    <row r="110" spans="1:7" x14ac:dyDescent="0.2">
      <c r="A110" s="42" t="s">
        <v>305</v>
      </c>
      <c r="B110" s="43" t="s">
        <v>156</v>
      </c>
      <c r="C110" s="43">
        <v>2174</v>
      </c>
      <c r="D110" s="42" t="s">
        <v>157</v>
      </c>
      <c r="F110" s="67">
        <v>72851.399999999994</v>
      </c>
      <c r="G110" s="67">
        <f t="shared" si="1"/>
        <v>72851.399999999994</v>
      </c>
    </row>
    <row r="111" spans="1:7" x14ac:dyDescent="0.2">
      <c r="A111" s="42" t="s">
        <v>305</v>
      </c>
      <c r="B111" s="43" t="s">
        <v>158</v>
      </c>
      <c r="C111" s="43">
        <v>2055</v>
      </c>
      <c r="D111" s="42" t="s">
        <v>159</v>
      </c>
      <c r="F111" s="67">
        <v>54863.4</v>
      </c>
      <c r="G111" s="67">
        <f t="shared" si="1"/>
        <v>54863.4</v>
      </c>
    </row>
    <row r="112" spans="1:7" x14ac:dyDescent="0.2">
      <c r="A112" s="42" t="s">
        <v>307</v>
      </c>
      <c r="B112" s="43">
        <v>0</v>
      </c>
      <c r="C112" s="43">
        <v>2178</v>
      </c>
      <c r="D112" s="42" t="s">
        <v>160</v>
      </c>
      <c r="F112" s="67">
        <v>74290.44</v>
      </c>
      <c r="G112" s="67">
        <f t="shared" si="1"/>
        <v>74290.44</v>
      </c>
    </row>
    <row r="113" spans="1:7" x14ac:dyDescent="0.2">
      <c r="A113" s="42" t="s">
        <v>307</v>
      </c>
      <c r="B113" s="43">
        <v>0</v>
      </c>
      <c r="C113" s="43">
        <v>3366</v>
      </c>
      <c r="D113" s="42" t="s">
        <v>329</v>
      </c>
      <c r="F113" s="67">
        <v>34716.839999999997</v>
      </c>
      <c r="G113" s="67">
        <f t="shared" si="1"/>
        <v>34716.839999999997</v>
      </c>
    </row>
    <row r="114" spans="1:7" x14ac:dyDescent="0.2">
      <c r="A114" s="42" t="s">
        <v>307</v>
      </c>
      <c r="B114" s="43">
        <v>0</v>
      </c>
      <c r="C114" s="43">
        <v>2077</v>
      </c>
      <c r="D114" s="42" t="s">
        <v>161</v>
      </c>
      <c r="F114" s="67">
        <v>34126.662900000003</v>
      </c>
      <c r="G114" s="67">
        <f t="shared" si="1"/>
        <v>34126.662900000003</v>
      </c>
    </row>
    <row r="115" spans="1:7" x14ac:dyDescent="0.2">
      <c r="A115" s="42" t="s">
        <v>305</v>
      </c>
      <c r="B115" s="43" t="s">
        <v>162</v>
      </c>
      <c r="C115" s="43">
        <v>2146</v>
      </c>
      <c r="D115" s="42" t="s">
        <v>163</v>
      </c>
      <c r="F115" s="67">
        <v>105769.44</v>
      </c>
      <c r="G115" s="67">
        <f t="shared" si="1"/>
        <v>105769.44</v>
      </c>
    </row>
    <row r="116" spans="1:7" x14ac:dyDescent="0.2">
      <c r="A116" s="42" t="s">
        <v>307</v>
      </c>
      <c r="B116" s="43">
        <v>0</v>
      </c>
      <c r="C116" s="43">
        <v>2023</v>
      </c>
      <c r="D116" s="42" t="s">
        <v>164</v>
      </c>
      <c r="F116" s="67">
        <v>62418.36</v>
      </c>
      <c r="G116" s="67">
        <f t="shared" si="1"/>
        <v>62418.36</v>
      </c>
    </row>
    <row r="117" spans="1:7" x14ac:dyDescent="0.2">
      <c r="A117" s="42" t="s">
        <v>307</v>
      </c>
      <c r="B117" s="43">
        <v>0</v>
      </c>
      <c r="C117" s="43">
        <v>2025</v>
      </c>
      <c r="D117" s="42" t="s">
        <v>52</v>
      </c>
      <c r="F117" s="67">
        <v>67634.880000000005</v>
      </c>
      <c r="G117" s="67">
        <f t="shared" si="1"/>
        <v>67634.880000000005</v>
      </c>
    </row>
    <row r="118" spans="1:7" x14ac:dyDescent="0.2">
      <c r="A118" s="42" t="s">
        <v>307</v>
      </c>
      <c r="B118" s="43">
        <v>0</v>
      </c>
      <c r="C118" s="43">
        <v>3369</v>
      </c>
      <c r="D118" s="42" t="s">
        <v>165</v>
      </c>
      <c r="F118" s="67">
        <v>38134.559999999998</v>
      </c>
      <c r="G118" s="67">
        <f t="shared" si="1"/>
        <v>38134.559999999998</v>
      </c>
    </row>
    <row r="119" spans="1:7" x14ac:dyDescent="0.2">
      <c r="A119" s="42" t="s">
        <v>307</v>
      </c>
      <c r="B119" s="43">
        <v>0</v>
      </c>
      <c r="C119" s="43">
        <v>3333</v>
      </c>
      <c r="D119" s="42" t="s">
        <v>167</v>
      </c>
      <c r="F119" s="67">
        <v>38314.44</v>
      </c>
      <c r="G119" s="67">
        <f t="shared" si="1"/>
        <v>38314.44</v>
      </c>
    </row>
    <row r="120" spans="1:7" x14ac:dyDescent="0.2">
      <c r="A120" s="42" t="s">
        <v>307</v>
      </c>
      <c r="B120" s="43">
        <v>0</v>
      </c>
      <c r="C120" s="43">
        <v>3373</v>
      </c>
      <c r="D120" s="42" t="s">
        <v>169</v>
      </c>
      <c r="F120" s="67">
        <v>22844.76</v>
      </c>
      <c r="G120" s="67">
        <f t="shared" si="1"/>
        <v>22844.76</v>
      </c>
    </row>
    <row r="121" spans="1:7" x14ac:dyDescent="0.2">
      <c r="A121" s="42" t="s">
        <v>305</v>
      </c>
      <c r="B121" s="43" t="s">
        <v>170</v>
      </c>
      <c r="C121" s="43">
        <v>3334</v>
      </c>
      <c r="D121" s="42" t="s">
        <v>171</v>
      </c>
      <c r="F121" s="67">
        <v>38314.44</v>
      </c>
      <c r="G121" s="67">
        <f t="shared" si="1"/>
        <v>38314.44</v>
      </c>
    </row>
    <row r="122" spans="1:7" x14ac:dyDescent="0.2">
      <c r="A122" s="42" t="s">
        <v>305</v>
      </c>
      <c r="B122" s="43" t="s">
        <v>172</v>
      </c>
      <c r="C122" s="43">
        <v>3335</v>
      </c>
      <c r="D122" s="42" t="s">
        <v>173</v>
      </c>
      <c r="F122" s="67">
        <v>60079.92</v>
      </c>
      <c r="G122" s="67">
        <f t="shared" si="1"/>
        <v>60079.92</v>
      </c>
    </row>
    <row r="123" spans="1:7" x14ac:dyDescent="0.2">
      <c r="A123" s="42" t="s">
        <v>307</v>
      </c>
      <c r="B123" s="43">
        <v>0</v>
      </c>
      <c r="C123" s="43">
        <v>3354</v>
      </c>
      <c r="D123" s="42" t="s">
        <v>175</v>
      </c>
      <c r="F123" s="67">
        <v>37774.800000000003</v>
      </c>
      <c r="G123" s="67">
        <f t="shared" si="1"/>
        <v>37774.800000000003</v>
      </c>
    </row>
    <row r="124" spans="1:7" x14ac:dyDescent="0.2">
      <c r="A124" s="42" t="s">
        <v>307</v>
      </c>
      <c r="B124" s="43">
        <v>0</v>
      </c>
      <c r="C124" s="43">
        <v>3351</v>
      </c>
      <c r="D124" s="42" t="s">
        <v>177</v>
      </c>
      <c r="F124" s="67">
        <v>37954.68</v>
      </c>
      <c r="G124" s="67">
        <f t="shared" si="1"/>
        <v>37954.68</v>
      </c>
    </row>
    <row r="125" spans="1:7" x14ac:dyDescent="0.2">
      <c r="A125" s="42" t="s">
        <v>307</v>
      </c>
      <c r="B125" s="43">
        <v>0</v>
      </c>
      <c r="C125" s="43">
        <v>2032</v>
      </c>
      <c r="D125" s="42" t="s">
        <v>434</v>
      </c>
      <c r="F125" s="67">
        <v>51085.919999999998</v>
      </c>
      <c r="G125" s="67">
        <f t="shared" si="1"/>
        <v>51085.919999999998</v>
      </c>
    </row>
    <row r="126" spans="1:7" x14ac:dyDescent="0.2">
      <c r="A126" s="42" t="s">
        <v>307</v>
      </c>
      <c r="B126" s="43">
        <v>0</v>
      </c>
      <c r="C126" s="43">
        <v>3352</v>
      </c>
      <c r="D126" s="42" t="s">
        <v>178</v>
      </c>
      <c r="F126" s="67">
        <v>37235.160000000003</v>
      </c>
      <c r="G126" s="67">
        <f t="shared" si="1"/>
        <v>37235.160000000003</v>
      </c>
    </row>
    <row r="127" spans="1:7" x14ac:dyDescent="0.2">
      <c r="A127" s="42" t="s">
        <v>307</v>
      </c>
      <c r="B127" s="43">
        <v>0</v>
      </c>
      <c r="C127" s="43">
        <v>5208</v>
      </c>
      <c r="D127" s="42" t="s">
        <v>179</v>
      </c>
      <c r="F127" s="67">
        <v>75369.72</v>
      </c>
      <c r="G127" s="67">
        <f t="shared" si="1"/>
        <v>75369.72</v>
      </c>
    </row>
    <row r="128" spans="1:7" x14ac:dyDescent="0.2">
      <c r="A128" s="42" t="s">
        <v>307</v>
      </c>
      <c r="B128" s="43">
        <v>0</v>
      </c>
      <c r="C128" s="43">
        <v>3367</v>
      </c>
      <c r="D128" s="42" t="s">
        <v>181</v>
      </c>
      <c r="F128" s="67">
        <v>37415.040000000001</v>
      </c>
      <c r="G128" s="67">
        <f t="shared" si="1"/>
        <v>37415.040000000001</v>
      </c>
    </row>
    <row r="129" spans="1:7" x14ac:dyDescent="0.2">
      <c r="A129" s="42" t="s">
        <v>305</v>
      </c>
      <c r="B129" s="43" t="s">
        <v>182</v>
      </c>
      <c r="C129" s="43">
        <v>3338</v>
      </c>
      <c r="D129" s="42" t="s">
        <v>183</v>
      </c>
      <c r="F129" s="67">
        <v>54863.4</v>
      </c>
      <c r="G129" s="67">
        <f t="shared" si="1"/>
        <v>54863.4</v>
      </c>
    </row>
    <row r="130" spans="1:7" x14ac:dyDescent="0.2">
      <c r="A130" s="42" t="s">
        <v>307</v>
      </c>
      <c r="B130" s="43">
        <v>0</v>
      </c>
      <c r="C130" s="43">
        <v>3370</v>
      </c>
      <c r="D130" s="42" t="s">
        <v>184</v>
      </c>
      <c r="F130" s="67">
        <v>44970</v>
      </c>
      <c r="G130" s="67">
        <f t="shared" si="1"/>
        <v>44970</v>
      </c>
    </row>
    <row r="131" spans="1:7" x14ac:dyDescent="0.2">
      <c r="A131" s="42" t="s">
        <v>305</v>
      </c>
      <c r="B131" s="43" t="s">
        <v>185</v>
      </c>
      <c r="C131" s="43">
        <v>3021</v>
      </c>
      <c r="D131" s="42" t="s">
        <v>186</v>
      </c>
      <c r="F131" s="67">
        <v>37055.279999999999</v>
      </c>
      <c r="G131" s="67">
        <f t="shared" si="1"/>
        <v>37055.279999999999</v>
      </c>
    </row>
    <row r="132" spans="1:7" x14ac:dyDescent="0.2">
      <c r="A132" s="42" t="s">
        <v>305</v>
      </c>
      <c r="B132" s="43" t="s">
        <v>187</v>
      </c>
      <c r="C132" s="43">
        <v>3347</v>
      </c>
      <c r="D132" s="42" t="s">
        <v>188</v>
      </c>
      <c r="F132" s="67">
        <v>35436.36</v>
      </c>
      <c r="G132" s="67">
        <f t="shared" si="1"/>
        <v>35436.36</v>
      </c>
    </row>
    <row r="133" spans="1:7" x14ac:dyDescent="0.2">
      <c r="A133" s="42" t="s">
        <v>305</v>
      </c>
      <c r="B133" s="43" t="s">
        <v>189</v>
      </c>
      <c r="C133" s="43">
        <v>3355</v>
      </c>
      <c r="D133" s="42" t="s">
        <v>190</v>
      </c>
      <c r="F133" s="67">
        <v>36695.519999999997</v>
      </c>
      <c r="G133" s="67">
        <f t="shared" ref="G133:G192" si="2">E133+F133</f>
        <v>36695.519999999997</v>
      </c>
    </row>
    <row r="134" spans="1:7" x14ac:dyDescent="0.2">
      <c r="A134" s="42" t="s">
        <v>305</v>
      </c>
      <c r="B134" s="43" t="s">
        <v>191</v>
      </c>
      <c r="C134" s="43">
        <v>3013</v>
      </c>
      <c r="D134" s="42" t="s">
        <v>192</v>
      </c>
      <c r="F134" s="67">
        <v>75369.72</v>
      </c>
      <c r="G134" s="67">
        <f t="shared" si="2"/>
        <v>75369.72</v>
      </c>
    </row>
    <row r="135" spans="1:7" x14ac:dyDescent="0.2">
      <c r="A135" s="42" t="s">
        <v>307</v>
      </c>
      <c r="B135" s="43">
        <v>0</v>
      </c>
      <c r="C135" s="43">
        <v>2010</v>
      </c>
      <c r="D135" s="42" t="s">
        <v>193</v>
      </c>
      <c r="F135" s="67">
        <v>66195.839999999997</v>
      </c>
      <c r="G135" s="67">
        <f t="shared" si="2"/>
        <v>66195.839999999997</v>
      </c>
    </row>
    <row r="136" spans="1:7" x14ac:dyDescent="0.2">
      <c r="A136" s="42" t="s">
        <v>305</v>
      </c>
      <c r="B136" s="43" t="s">
        <v>194</v>
      </c>
      <c r="C136" s="43">
        <v>3301</v>
      </c>
      <c r="D136" s="42" t="s">
        <v>195</v>
      </c>
      <c r="F136" s="67">
        <v>39893.245699999999</v>
      </c>
      <c r="G136" s="67">
        <f t="shared" si="2"/>
        <v>39893.245699999999</v>
      </c>
    </row>
    <row r="137" spans="1:7" x14ac:dyDescent="0.2">
      <c r="A137" s="42" t="s">
        <v>307</v>
      </c>
      <c r="B137" s="43">
        <v>0</v>
      </c>
      <c r="C137" s="43">
        <v>2022</v>
      </c>
      <c r="D137" s="42" t="s">
        <v>196</v>
      </c>
      <c r="F137" s="67">
        <v>36695.519999999997</v>
      </c>
      <c r="G137" s="67">
        <f t="shared" si="2"/>
        <v>36695.519999999997</v>
      </c>
    </row>
    <row r="138" spans="1:7" x14ac:dyDescent="0.2">
      <c r="A138" s="42" t="s">
        <v>305</v>
      </c>
      <c r="B138" s="43" t="s">
        <v>197</v>
      </c>
      <c r="C138" s="43">
        <v>3313</v>
      </c>
      <c r="D138" s="42" t="s">
        <v>198</v>
      </c>
      <c r="F138" s="67">
        <v>73391.039999999994</v>
      </c>
      <c r="G138" s="67">
        <f t="shared" si="2"/>
        <v>73391.039999999994</v>
      </c>
    </row>
    <row r="139" spans="1:7" x14ac:dyDescent="0.2">
      <c r="A139" s="42" t="s">
        <v>307</v>
      </c>
      <c r="B139" s="43">
        <v>0</v>
      </c>
      <c r="C139" s="43">
        <v>3371</v>
      </c>
      <c r="D139" s="42" t="s">
        <v>199</v>
      </c>
      <c r="F139" s="67">
        <v>37415.040000000001</v>
      </c>
      <c r="G139" s="67">
        <f t="shared" si="2"/>
        <v>37415.040000000001</v>
      </c>
    </row>
    <row r="140" spans="1:7" x14ac:dyDescent="0.2">
      <c r="A140" s="42" t="s">
        <v>305</v>
      </c>
      <c r="B140" s="43" t="s">
        <v>200</v>
      </c>
      <c r="C140" s="43">
        <v>3349</v>
      </c>
      <c r="D140" s="42" t="s">
        <v>201</v>
      </c>
      <c r="F140" s="67">
        <v>27881.4</v>
      </c>
      <c r="G140" s="67">
        <f t="shared" si="2"/>
        <v>27881.4</v>
      </c>
    </row>
    <row r="141" spans="1:7" x14ac:dyDescent="0.2">
      <c r="A141" s="42" t="s">
        <v>307</v>
      </c>
      <c r="B141" s="43">
        <v>0</v>
      </c>
      <c r="C141" s="43">
        <v>3350</v>
      </c>
      <c r="D141" s="42" t="s">
        <v>202</v>
      </c>
      <c r="F141" s="67">
        <v>74650.2</v>
      </c>
      <c r="G141" s="67">
        <f t="shared" si="2"/>
        <v>74650.2</v>
      </c>
    </row>
    <row r="142" spans="1:7" x14ac:dyDescent="0.2">
      <c r="A142" s="42" t="s">
        <v>305</v>
      </c>
      <c r="B142" s="43" t="s">
        <v>203</v>
      </c>
      <c r="C142" s="43">
        <v>2134</v>
      </c>
      <c r="D142" s="42" t="s">
        <v>204</v>
      </c>
      <c r="F142" s="67">
        <v>17988</v>
      </c>
      <c r="G142" s="67">
        <f t="shared" si="2"/>
        <v>17988</v>
      </c>
    </row>
    <row r="143" spans="1:7" x14ac:dyDescent="0.2">
      <c r="A143" s="42" t="s">
        <v>305</v>
      </c>
      <c r="B143" s="43" t="s">
        <v>205</v>
      </c>
      <c r="C143" s="43">
        <v>2148</v>
      </c>
      <c r="D143" s="42" t="s">
        <v>206</v>
      </c>
      <c r="F143" s="67">
        <v>51985.32</v>
      </c>
      <c r="G143" s="67">
        <f t="shared" si="2"/>
        <v>51985.32</v>
      </c>
    </row>
    <row r="144" spans="1:7" x14ac:dyDescent="0.2">
      <c r="A144" s="42" t="s">
        <v>305</v>
      </c>
      <c r="B144" s="43" t="s">
        <v>207</v>
      </c>
      <c r="C144" s="43">
        <v>2081</v>
      </c>
      <c r="D144" s="42" t="s">
        <v>208</v>
      </c>
      <c r="F144" s="67">
        <v>32558.28</v>
      </c>
      <c r="G144" s="67">
        <f t="shared" si="2"/>
        <v>32558.28</v>
      </c>
    </row>
    <row r="145" spans="1:7" x14ac:dyDescent="0.2">
      <c r="A145" s="42" t="s">
        <v>305</v>
      </c>
      <c r="B145" s="43" t="s">
        <v>209</v>
      </c>
      <c r="C145" s="43">
        <v>2057</v>
      </c>
      <c r="D145" s="42" t="s">
        <v>210</v>
      </c>
      <c r="F145" s="67">
        <v>78427.679999999993</v>
      </c>
      <c r="G145" s="67">
        <f t="shared" si="2"/>
        <v>78427.679999999993</v>
      </c>
    </row>
    <row r="146" spans="1:7" x14ac:dyDescent="0.2">
      <c r="A146" s="42" t="s">
        <v>305</v>
      </c>
      <c r="B146" s="43" t="s">
        <v>211</v>
      </c>
      <c r="C146" s="43">
        <v>2058</v>
      </c>
      <c r="D146" s="42" t="s">
        <v>212</v>
      </c>
      <c r="F146" s="67">
        <v>74830.080000000002</v>
      </c>
      <c r="G146" s="67">
        <f t="shared" si="2"/>
        <v>74830.080000000002</v>
      </c>
    </row>
    <row r="147" spans="1:7" x14ac:dyDescent="0.2">
      <c r="A147" s="42" t="s">
        <v>307</v>
      </c>
      <c r="B147" s="43">
        <v>0</v>
      </c>
      <c r="C147" s="43">
        <v>3368</v>
      </c>
      <c r="D147" s="42" t="s">
        <v>213</v>
      </c>
      <c r="F147" s="67">
        <v>33277.800000000003</v>
      </c>
      <c r="G147" s="67">
        <f t="shared" si="2"/>
        <v>33277.800000000003</v>
      </c>
    </row>
    <row r="148" spans="1:7" x14ac:dyDescent="0.2">
      <c r="A148" s="42" t="s">
        <v>307</v>
      </c>
      <c r="B148" s="43">
        <v>0</v>
      </c>
      <c r="C148" s="43">
        <v>2060</v>
      </c>
      <c r="D148" s="42" t="s">
        <v>214</v>
      </c>
      <c r="F148" s="67">
        <v>100373.04</v>
      </c>
      <c r="G148" s="67">
        <f t="shared" si="2"/>
        <v>100373.04</v>
      </c>
    </row>
    <row r="149" spans="1:7" x14ac:dyDescent="0.2">
      <c r="A149" s="42" t="s">
        <v>307</v>
      </c>
      <c r="B149" s="43">
        <v>0</v>
      </c>
      <c r="C149" s="43">
        <v>2061</v>
      </c>
      <c r="D149" s="42" t="s">
        <v>215</v>
      </c>
      <c r="F149" s="67">
        <v>96775.44</v>
      </c>
      <c r="G149" s="67">
        <f t="shared" si="2"/>
        <v>96775.44</v>
      </c>
    </row>
    <row r="150" spans="1:7" x14ac:dyDescent="0.2">
      <c r="A150" s="42" t="s">
        <v>305</v>
      </c>
      <c r="B150" s="43" t="s">
        <v>216</v>
      </c>
      <c r="C150" s="43">
        <v>2200</v>
      </c>
      <c r="D150" s="42" t="s">
        <v>217</v>
      </c>
      <c r="F150" s="67">
        <v>36695.519999999997</v>
      </c>
      <c r="G150" s="67">
        <f t="shared" si="2"/>
        <v>36695.519999999997</v>
      </c>
    </row>
    <row r="151" spans="1:7" x14ac:dyDescent="0.2">
      <c r="A151" s="42" t="s">
        <v>305</v>
      </c>
      <c r="B151" s="43" t="s">
        <v>218</v>
      </c>
      <c r="C151" s="43">
        <v>3362</v>
      </c>
      <c r="D151" s="42" t="s">
        <v>219</v>
      </c>
      <c r="F151" s="67">
        <v>49467</v>
      </c>
      <c r="G151" s="67">
        <f t="shared" si="2"/>
        <v>49467</v>
      </c>
    </row>
    <row r="152" spans="1:7" x14ac:dyDescent="0.2">
      <c r="A152" s="42" t="s">
        <v>307</v>
      </c>
      <c r="B152" s="43">
        <v>0</v>
      </c>
      <c r="C152" s="43">
        <v>2135</v>
      </c>
      <c r="D152" s="42" t="s">
        <v>220</v>
      </c>
      <c r="F152" s="67">
        <v>52345.08</v>
      </c>
      <c r="G152" s="67">
        <f t="shared" si="2"/>
        <v>52345.08</v>
      </c>
    </row>
    <row r="153" spans="1:7" x14ac:dyDescent="0.2">
      <c r="A153" s="42" t="s">
        <v>305</v>
      </c>
      <c r="B153" s="43" t="s">
        <v>221</v>
      </c>
      <c r="C153" s="43">
        <v>2071</v>
      </c>
      <c r="D153" s="42" t="s">
        <v>222</v>
      </c>
      <c r="F153" s="67">
        <v>77168.52</v>
      </c>
      <c r="G153" s="67">
        <f t="shared" si="2"/>
        <v>77168.52</v>
      </c>
    </row>
    <row r="154" spans="1:7" x14ac:dyDescent="0.2">
      <c r="A154" s="42" t="s">
        <v>307</v>
      </c>
      <c r="B154" s="43">
        <v>0</v>
      </c>
      <c r="C154" s="43">
        <v>2193</v>
      </c>
      <c r="D154" s="42" t="s">
        <v>223</v>
      </c>
      <c r="F154" s="67">
        <v>85652.708599999998</v>
      </c>
      <c r="G154" s="67">
        <f t="shared" si="2"/>
        <v>85652.708599999998</v>
      </c>
    </row>
    <row r="155" spans="1:7" x14ac:dyDescent="0.2">
      <c r="A155" s="42" t="s">
        <v>307</v>
      </c>
      <c r="B155" s="43">
        <v>0</v>
      </c>
      <c r="C155" s="43">
        <v>2028</v>
      </c>
      <c r="D155" s="42" t="s">
        <v>224</v>
      </c>
      <c r="F155" s="67">
        <v>98934</v>
      </c>
      <c r="G155" s="67">
        <f t="shared" si="2"/>
        <v>98934</v>
      </c>
    </row>
    <row r="156" spans="1:7" x14ac:dyDescent="0.2">
      <c r="A156" s="42" t="s">
        <v>307</v>
      </c>
      <c r="B156" s="43">
        <v>0</v>
      </c>
      <c r="C156" s="43">
        <v>2012</v>
      </c>
      <c r="D156" s="42" t="s">
        <v>225</v>
      </c>
      <c r="F156" s="67">
        <v>84183.84</v>
      </c>
      <c r="G156" s="67">
        <f t="shared" si="2"/>
        <v>84183.84</v>
      </c>
    </row>
    <row r="157" spans="1:7" x14ac:dyDescent="0.2">
      <c r="A157" s="42" t="s">
        <v>305</v>
      </c>
      <c r="B157" s="43" t="s">
        <v>226</v>
      </c>
      <c r="C157" s="43">
        <v>2074</v>
      </c>
      <c r="D157" s="42" t="s">
        <v>227</v>
      </c>
      <c r="F157" s="67">
        <v>111165.84</v>
      </c>
      <c r="G157" s="67">
        <f t="shared" si="2"/>
        <v>111165.84</v>
      </c>
    </row>
    <row r="158" spans="1:7" x14ac:dyDescent="0.2">
      <c r="A158" s="42" t="s">
        <v>307</v>
      </c>
      <c r="B158" s="43">
        <v>0</v>
      </c>
      <c r="C158" s="43">
        <v>2117</v>
      </c>
      <c r="D158" s="42" t="s">
        <v>228</v>
      </c>
      <c r="F158" s="67">
        <v>60619.56</v>
      </c>
      <c r="G158" s="67">
        <f t="shared" si="2"/>
        <v>60619.56</v>
      </c>
    </row>
    <row r="159" spans="1:7" x14ac:dyDescent="0.2">
      <c r="A159" s="42" t="s">
        <v>307</v>
      </c>
      <c r="B159" s="43">
        <v>0</v>
      </c>
      <c r="C159" s="43">
        <v>3035</v>
      </c>
      <c r="D159" s="42" t="s">
        <v>229</v>
      </c>
      <c r="F159" s="67">
        <v>19427.04</v>
      </c>
      <c r="G159" s="67">
        <f t="shared" si="2"/>
        <v>19427.04</v>
      </c>
    </row>
    <row r="160" spans="1:7" x14ac:dyDescent="0.2">
      <c r="A160" s="42" t="s">
        <v>307</v>
      </c>
      <c r="B160" s="43">
        <v>0</v>
      </c>
      <c r="C160" s="43">
        <v>2078</v>
      </c>
      <c r="D160" s="42" t="s">
        <v>230</v>
      </c>
      <c r="F160" s="67">
        <v>71052.600000000006</v>
      </c>
      <c r="G160" s="67">
        <f t="shared" si="2"/>
        <v>71052.600000000006</v>
      </c>
    </row>
    <row r="161" spans="1:7" x14ac:dyDescent="0.2">
      <c r="A161" s="42" t="s">
        <v>307</v>
      </c>
      <c r="B161" s="43">
        <v>0</v>
      </c>
      <c r="C161" s="43">
        <v>2030</v>
      </c>
      <c r="D161" s="42" t="s">
        <v>435</v>
      </c>
      <c r="F161" s="67">
        <v>33457.68</v>
      </c>
      <c r="G161" s="67">
        <f t="shared" si="2"/>
        <v>33457.68</v>
      </c>
    </row>
    <row r="162" spans="1:7" x14ac:dyDescent="0.2">
      <c r="A162" s="42" t="s">
        <v>305</v>
      </c>
      <c r="B162" s="43" t="s">
        <v>231</v>
      </c>
      <c r="C162" s="43">
        <v>2100</v>
      </c>
      <c r="D162" s="42" t="s">
        <v>232</v>
      </c>
      <c r="F162" s="67">
        <v>37709.879999999997</v>
      </c>
      <c r="G162" s="67">
        <f t="shared" si="2"/>
        <v>37709.879999999997</v>
      </c>
    </row>
    <row r="163" spans="1:7" x14ac:dyDescent="0.2">
      <c r="A163" s="42" t="s">
        <v>307</v>
      </c>
      <c r="B163" s="43">
        <v>0</v>
      </c>
      <c r="C163" s="43">
        <v>3036</v>
      </c>
      <c r="D163" s="42" t="s">
        <v>330</v>
      </c>
      <c r="F163" s="67">
        <v>58640.88</v>
      </c>
      <c r="G163" s="67">
        <f t="shared" si="2"/>
        <v>58640.88</v>
      </c>
    </row>
    <row r="164" spans="1:7" x14ac:dyDescent="0.2">
      <c r="A164" s="42"/>
      <c r="B164" s="43"/>
      <c r="C164" s="43"/>
      <c r="D164" s="42"/>
    </row>
    <row r="165" spans="1:7" x14ac:dyDescent="0.2">
      <c r="A165" s="42" t="s">
        <v>307</v>
      </c>
      <c r="B165" s="43">
        <v>0</v>
      </c>
      <c r="C165" s="43">
        <v>6907</v>
      </c>
      <c r="D165" s="42" t="s">
        <v>4</v>
      </c>
      <c r="F165" s="67">
        <v>0</v>
      </c>
      <c r="G165" s="67">
        <f t="shared" si="2"/>
        <v>0</v>
      </c>
    </row>
    <row r="166" spans="1:7" x14ac:dyDescent="0.2">
      <c r="A166" s="42" t="s">
        <v>307</v>
      </c>
      <c r="B166" s="43">
        <v>0</v>
      </c>
      <c r="C166" s="43">
        <v>4064</v>
      </c>
      <c r="D166" s="42" t="s">
        <v>234</v>
      </c>
      <c r="F166" s="67">
        <v>366720.3</v>
      </c>
      <c r="G166" s="67">
        <f t="shared" si="2"/>
        <v>366720.3</v>
      </c>
    </row>
    <row r="167" spans="1:7" x14ac:dyDescent="0.2">
      <c r="A167" s="42" t="s">
        <v>307</v>
      </c>
      <c r="B167" s="43">
        <v>0</v>
      </c>
      <c r="C167" s="43">
        <v>4025</v>
      </c>
      <c r="D167" s="42" t="s">
        <v>237</v>
      </c>
      <c r="F167" s="67">
        <v>157014.54</v>
      </c>
      <c r="G167" s="67">
        <f t="shared" si="2"/>
        <v>157014.54</v>
      </c>
    </row>
    <row r="168" spans="1:7" x14ac:dyDescent="0.2">
      <c r="A168" s="42" t="s">
        <v>307</v>
      </c>
      <c r="B168" s="43">
        <v>0</v>
      </c>
      <c r="C168" s="43">
        <v>4041</v>
      </c>
      <c r="D168" s="42" t="s">
        <v>238</v>
      </c>
      <c r="F168" s="67">
        <v>251276.22</v>
      </c>
      <c r="G168" s="67">
        <f t="shared" si="2"/>
        <v>251276.22</v>
      </c>
    </row>
    <row r="169" spans="1:7" x14ac:dyDescent="0.2">
      <c r="A169" s="42" t="s">
        <v>306</v>
      </c>
      <c r="B169" s="43" t="s">
        <v>239</v>
      </c>
      <c r="C169" s="43">
        <v>5400</v>
      </c>
      <c r="D169" s="42" t="s">
        <v>240</v>
      </c>
      <c r="F169" s="67">
        <v>402995.16</v>
      </c>
      <c r="G169" s="67">
        <f t="shared" si="2"/>
        <v>402995.16</v>
      </c>
    </row>
    <row r="170" spans="1:7" x14ac:dyDescent="0.2">
      <c r="A170" s="42" t="s">
        <v>307</v>
      </c>
      <c r="B170" s="43">
        <v>0</v>
      </c>
      <c r="C170" s="43">
        <v>6906</v>
      </c>
      <c r="D170" s="42" t="s">
        <v>5</v>
      </c>
      <c r="F170" s="67">
        <v>0</v>
      </c>
      <c r="G170" s="67">
        <f t="shared" si="2"/>
        <v>0</v>
      </c>
    </row>
    <row r="171" spans="1:7" x14ac:dyDescent="0.2">
      <c r="A171" s="42" t="s">
        <v>308</v>
      </c>
      <c r="B171" s="43">
        <v>0</v>
      </c>
      <c r="C171" s="43">
        <v>6102</v>
      </c>
      <c r="D171" s="42" t="s">
        <v>6</v>
      </c>
      <c r="F171" s="67">
        <v>0</v>
      </c>
      <c r="G171" s="67">
        <f t="shared" si="2"/>
        <v>0</v>
      </c>
    </row>
    <row r="172" spans="1:7" x14ac:dyDescent="0.2">
      <c r="A172" s="42" t="s">
        <v>307</v>
      </c>
      <c r="B172" s="43">
        <v>0</v>
      </c>
      <c r="C172" s="43">
        <v>4029</v>
      </c>
      <c r="D172" s="42" t="s">
        <v>331</v>
      </c>
      <c r="F172" s="67">
        <v>367514.64</v>
      </c>
      <c r="G172" s="67">
        <f t="shared" si="2"/>
        <v>367514.64</v>
      </c>
    </row>
    <row r="173" spans="1:7" x14ac:dyDescent="0.2">
      <c r="A173" s="42" t="s">
        <v>307</v>
      </c>
      <c r="B173" s="43">
        <v>0</v>
      </c>
      <c r="C173" s="43">
        <v>4100</v>
      </c>
      <c r="D173" s="42" t="s">
        <v>243</v>
      </c>
      <c r="F173" s="67">
        <v>392590.65429999999</v>
      </c>
      <c r="G173" s="67">
        <f t="shared" si="2"/>
        <v>392590.65429999999</v>
      </c>
    </row>
    <row r="174" spans="1:7" x14ac:dyDescent="0.2">
      <c r="A174" s="42" t="s">
        <v>307</v>
      </c>
      <c r="B174" s="43">
        <v>0</v>
      </c>
      <c r="C174" s="43">
        <v>6908</v>
      </c>
      <c r="D174" s="42" t="s">
        <v>7</v>
      </c>
      <c r="F174" s="67">
        <v>0</v>
      </c>
      <c r="G174" s="67">
        <f t="shared" si="2"/>
        <v>0</v>
      </c>
    </row>
    <row r="175" spans="1:7" x14ac:dyDescent="0.2">
      <c r="A175" s="42" t="s">
        <v>307</v>
      </c>
      <c r="B175" s="43">
        <v>0</v>
      </c>
      <c r="C175" s="43">
        <v>6905</v>
      </c>
      <c r="D175" s="42" t="s">
        <v>244</v>
      </c>
      <c r="F175" s="67">
        <v>243829.31140000001</v>
      </c>
      <c r="G175" s="67">
        <f t="shared" si="2"/>
        <v>243829.31140000001</v>
      </c>
    </row>
    <row r="176" spans="1:7" x14ac:dyDescent="0.2">
      <c r="A176" s="42" t="s">
        <v>308</v>
      </c>
      <c r="B176" s="43">
        <v>0</v>
      </c>
      <c r="C176" s="43">
        <v>4024</v>
      </c>
      <c r="D176" s="42" t="s">
        <v>247</v>
      </c>
      <c r="F176" s="67">
        <v>167250.28289999999</v>
      </c>
      <c r="G176" s="67">
        <f t="shared" si="2"/>
        <v>167250.28289999999</v>
      </c>
    </row>
    <row r="177" spans="1:7" x14ac:dyDescent="0.2">
      <c r="A177" s="42" t="s">
        <v>308</v>
      </c>
      <c r="B177" s="43">
        <v>0</v>
      </c>
      <c r="C177" s="43">
        <v>4010</v>
      </c>
      <c r="D177" s="42" t="s">
        <v>248</v>
      </c>
      <c r="F177" s="67">
        <v>157776.46290000001</v>
      </c>
      <c r="G177" s="67">
        <f t="shared" si="2"/>
        <v>157776.46290000001</v>
      </c>
    </row>
    <row r="178" spans="1:7" x14ac:dyDescent="0.2">
      <c r="A178" s="42" t="s">
        <v>307</v>
      </c>
      <c r="B178" s="43">
        <v>0</v>
      </c>
      <c r="C178" s="43">
        <v>4021</v>
      </c>
      <c r="D178" s="42" t="s">
        <v>241</v>
      </c>
      <c r="F178" s="67">
        <v>252335.34</v>
      </c>
      <c r="G178" s="67">
        <f t="shared" si="2"/>
        <v>252335.34</v>
      </c>
    </row>
    <row r="179" spans="1:7" x14ac:dyDescent="0.2">
      <c r="A179" s="42" t="s">
        <v>307</v>
      </c>
      <c r="B179" s="43">
        <v>0</v>
      </c>
      <c r="C179" s="43">
        <v>4613</v>
      </c>
      <c r="D179" s="42" t="s">
        <v>250</v>
      </c>
      <c r="F179" s="67">
        <v>169723.98</v>
      </c>
      <c r="G179" s="67">
        <f t="shared" si="2"/>
        <v>169723.98</v>
      </c>
    </row>
    <row r="180" spans="1:7" x14ac:dyDescent="0.2">
      <c r="A180" s="42" t="s">
        <v>307</v>
      </c>
      <c r="B180" s="43">
        <v>0</v>
      </c>
      <c r="C180" s="43">
        <v>4101</v>
      </c>
      <c r="D180" s="42" t="s">
        <v>436</v>
      </c>
      <c r="F180" s="67">
        <v>400876.92</v>
      </c>
      <c r="G180" s="67">
        <f t="shared" si="2"/>
        <v>400876.92</v>
      </c>
    </row>
    <row r="181" spans="1:7" x14ac:dyDescent="0.2">
      <c r="A181" s="42" t="s">
        <v>306</v>
      </c>
      <c r="B181" s="43" t="s">
        <v>251</v>
      </c>
      <c r="C181" s="43">
        <v>5401</v>
      </c>
      <c r="D181" s="42" t="s">
        <v>252</v>
      </c>
      <c r="F181" s="67">
        <v>367514.64</v>
      </c>
      <c r="G181" s="67">
        <f t="shared" si="2"/>
        <v>367514.64</v>
      </c>
    </row>
    <row r="182" spans="1:7" x14ac:dyDescent="0.2">
      <c r="A182" s="42" t="s">
        <v>307</v>
      </c>
      <c r="B182" s="43">
        <v>0</v>
      </c>
      <c r="C182" s="43">
        <v>4502</v>
      </c>
      <c r="D182" s="42" t="s">
        <v>253</v>
      </c>
      <c r="F182" s="67">
        <v>375193.26</v>
      </c>
      <c r="G182" s="67">
        <f t="shared" si="2"/>
        <v>375193.26</v>
      </c>
    </row>
    <row r="183" spans="1:7" x14ac:dyDescent="0.2">
      <c r="A183" s="42" t="s">
        <v>307</v>
      </c>
      <c r="B183" s="43">
        <v>0</v>
      </c>
      <c r="C183" s="43">
        <v>4616</v>
      </c>
      <c r="D183" s="42" t="s">
        <v>254</v>
      </c>
      <c r="F183" s="67">
        <v>339712.74</v>
      </c>
      <c r="G183" s="67">
        <f t="shared" si="2"/>
        <v>339712.74</v>
      </c>
    </row>
    <row r="184" spans="1:7" x14ac:dyDescent="0.2">
      <c r="A184" s="42" t="s">
        <v>308</v>
      </c>
      <c r="B184" s="43">
        <v>0</v>
      </c>
      <c r="C184" s="43">
        <v>4004</v>
      </c>
      <c r="D184" s="42" t="s">
        <v>246</v>
      </c>
      <c r="F184" s="67">
        <v>221356.08</v>
      </c>
      <c r="G184" s="67">
        <f t="shared" si="2"/>
        <v>221356.08</v>
      </c>
    </row>
    <row r="185" spans="1:7" x14ac:dyDescent="0.2">
      <c r="A185" s="42" t="s">
        <v>307</v>
      </c>
      <c r="B185" s="43">
        <v>0</v>
      </c>
      <c r="C185" s="43">
        <v>4027</v>
      </c>
      <c r="D185" s="42" t="s">
        <v>255</v>
      </c>
      <c r="F185" s="67">
        <v>227710.8</v>
      </c>
      <c r="G185" s="67">
        <f t="shared" si="2"/>
        <v>227710.8</v>
      </c>
    </row>
    <row r="186" spans="1:7" x14ac:dyDescent="0.2">
      <c r="A186" s="42" t="s">
        <v>307</v>
      </c>
      <c r="B186" s="43">
        <v>0</v>
      </c>
      <c r="C186" s="43">
        <v>4032</v>
      </c>
      <c r="D186" s="42" t="s">
        <v>235</v>
      </c>
      <c r="F186" s="67">
        <v>373075.02</v>
      </c>
      <c r="G186" s="67">
        <f t="shared" si="2"/>
        <v>373075.02</v>
      </c>
    </row>
    <row r="187" spans="1:7" x14ac:dyDescent="0.2">
      <c r="A187" s="42" t="s">
        <v>307</v>
      </c>
      <c r="B187" s="43">
        <v>0</v>
      </c>
      <c r="C187" s="43">
        <v>4019</v>
      </c>
      <c r="D187" s="42" t="s">
        <v>256</v>
      </c>
      <c r="F187" s="67">
        <v>216060.48</v>
      </c>
      <c r="G187" s="67">
        <f t="shared" si="2"/>
        <v>216060.48</v>
      </c>
    </row>
    <row r="188" spans="1:7" x14ac:dyDescent="0.2">
      <c r="A188" s="42" t="s">
        <v>308</v>
      </c>
      <c r="B188" s="43">
        <v>0</v>
      </c>
      <c r="C188" s="43">
        <v>4013</v>
      </c>
      <c r="D188" s="42" t="s">
        <v>257</v>
      </c>
      <c r="F188" s="67">
        <v>99557.28</v>
      </c>
      <c r="G188" s="67">
        <f t="shared" si="2"/>
        <v>99557.28</v>
      </c>
    </row>
    <row r="189" spans="1:7" x14ac:dyDescent="0.2">
      <c r="A189" s="42" t="s">
        <v>306</v>
      </c>
      <c r="B189" s="43" t="s">
        <v>258</v>
      </c>
      <c r="C189" s="43">
        <v>4112</v>
      </c>
      <c r="D189" s="42" t="s">
        <v>259</v>
      </c>
      <c r="F189" s="67">
        <v>255777.48</v>
      </c>
      <c r="G189" s="67">
        <f t="shared" si="2"/>
        <v>255777.48</v>
      </c>
    </row>
    <row r="190" spans="1:7" x14ac:dyDescent="0.2">
      <c r="A190" s="42" t="s">
        <v>307</v>
      </c>
      <c r="B190" s="43">
        <v>0</v>
      </c>
      <c r="C190" s="43">
        <v>4039</v>
      </c>
      <c r="D190" s="42" t="s">
        <v>260</v>
      </c>
      <c r="F190" s="67">
        <v>241214.58</v>
      </c>
      <c r="G190" s="67">
        <f t="shared" si="2"/>
        <v>241214.58</v>
      </c>
    </row>
    <row r="191" spans="1:7" x14ac:dyDescent="0.2">
      <c r="A191" s="42" t="s">
        <v>307</v>
      </c>
      <c r="B191" s="43">
        <v>0</v>
      </c>
      <c r="C191" s="43">
        <v>4006</v>
      </c>
      <c r="D191" s="42" t="s">
        <v>245</v>
      </c>
      <c r="F191" s="67">
        <v>186405.12</v>
      </c>
      <c r="G191" s="67">
        <f t="shared" si="2"/>
        <v>186405.12</v>
      </c>
    </row>
    <row r="192" spans="1:7" x14ac:dyDescent="0.2">
      <c r="A192" s="42" t="s">
        <v>306</v>
      </c>
      <c r="B192" s="43" t="s">
        <v>261</v>
      </c>
      <c r="C192" s="43">
        <v>4023</v>
      </c>
      <c r="D192" s="42" t="s">
        <v>262</v>
      </c>
      <c r="F192" s="67">
        <v>386314.02</v>
      </c>
      <c r="G192" s="67">
        <f t="shared" si="2"/>
        <v>386314.02</v>
      </c>
    </row>
    <row r="193" spans="1:7" x14ac:dyDescent="0.2">
      <c r="A193" s="42" t="s">
        <v>306</v>
      </c>
      <c r="B193" s="43" t="s">
        <v>263</v>
      </c>
      <c r="C193" s="43">
        <v>4610</v>
      </c>
      <c r="D193" s="42" t="s">
        <v>264</v>
      </c>
      <c r="F193" s="67">
        <v>210500.1</v>
      </c>
      <c r="G193" s="67">
        <f t="shared" ref="G193:G199" si="3">E193+F193</f>
        <v>210500.1</v>
      </c>
    </row>
    <row r="194" spans="1:7" x14ac:dyDescent="0.2">
      <c r="A194" s="42" t="s">
        <v>307</v>
      </c>
      <c r="B194" s="43">
        <v>0</v>
      </c>
      <c r="C194" s="43">
        <v>4040</v>
      </c>
      <c r="D194" s="42" t="s">
        <v>236</v>
      </c>
      <c r="F194" s="67">
        <v>339977.52</v>
      </c>
      <c r="G194" s="67">
        <f t="shared" si="3"/>
        <v>339977.52</v>
      </c>
    </row>
    <row r="195" spans="1:7" x14ac:dyDescent="0.2">
      <c r="A195" s="42" t="s">
        <v>306</v>
      </c>
      <c r="B195" s="43" t="s">
        <v>265</v>
      </c>
      <c r="C195" s="43">
        <v>4074</v>
      </c>
      <c r="D195" s="42" t="s">
        <v>266</v>
      </c>
      <c r="F195" s="67">
        <v>324355.5</v>
      </c>
      <c r="G195" s="67">
        <f t="shared" si="3"/>
        <v>324355.5</v>
      </c>
    </row>
    <row r="196" spans="1:7" x14ac:dyDescent="0.2">
      <c r="A196" s="42" t="s">
        <v>307</v>
      </c>
      <c r="B196" s="43">
        <v>0</v>
      </c>
      <c r="C196" s="43">
        <v>4028</v>
      </c>
      <c r="D196" s="42" t="s">
        <v>267</v>
      </c>
      <c r="F196" s="67">
        <v>226651.68</v>
      </c>
      <c r="G196" s="67">
        <f t="shared" si="3"/>
        <v>226651.68</v>
      </c>
    </row>
    <row r="197" spans="1:7" x14ac:dyDescent="0.2">
      <c r="A197" s="42" t="s">
        <v>307</v>
      </c>
      <c r="B197" s="43">
        <v>0</v>
      </c>
      <c r="C197" s="43">
        <v>6909</v>
      </c>
      <c r="D197" s="42" t="s">
        <v>268</v>
      </c>
      <c r="F197" s="67">
        <v>153837.18</v>
      </c>
      <c r="G197" s="67">
        <f t="shared" si="3"/>
        <v>153837.18</v>
      </c>
    </row>
    <row r="198" spans="1:7" x14ac:dyDescent="0.2">
      <c r="A198" s="54" t="s">
        <v>308</v>
      </c>
      <c r="B198" s="55">
        <v>0</v>
      </c>
      <c r="C198" s="55">
        <v>9998</v>
      </c>
      <c r="D198" s="54" t="s">
        <v>242</v>
      </c>
      <c r="F198" s="67">
        <v>33097.5</v>
      </c>
      <c r="G198" s="67">
        <f t="shared" si="3"/>
        <v>33097.5</v>
      </c>
    </row>
    <row r="199" spans="1:7" x14ac:dyDescent="0.2">
      <c r="A199" s="54" t="s">
        <v>308</v>
      </c>
      <c r="B199" s="55">
        <v>0</v>
      </c>
      <c r="C199" s="55">
        <v>9997</v>
      </c>
      <c r="D199" s="54" t="s">
        <v>249</v>
      </c>
      <c r="F199" s="67">
        <v>35662.8943</v>
      </c>
      <c r="G199" s="67">
        <f t="shared" si="3"/>
        <v>35662.8943</v>
      </c>
    </row>
    <row r="200" spans="1:7" x14ac:dyDescent="0.2">
      <c r="A200" s="42"/>
      <c r="B200" s="43"/>
      <c r="C200" s="43"/>
      <c r="D200" s="42"/>
    </row>
    <row r="201" spans="1:7" hidden="1" x14ac:dyDescent="0.2">
      <c r="A201" s="42"/>
      <c r="B201" s="43"/>
      <c r="C201" s="43"/>
      <c r="D201" s="42"/>
    </row>
    <row r="202" spans="1:7" hidden="1" x14ac:dyDescent="0.2">
      <c r="A202" s="42"/>
      <c r="B202" s="43"/>
      <c r="C202" s="43"/>
      <c r="D202" s="42"/>
    </row>
    <row r="203" spans="1:7" x14ac:dyDescent="0.2">
      <c r="G203" s="67">
        <f>SUM(G4:G199)</f>
        <v>18853859.177399993</v>
      </c>
    </row>
    <row r="204" spans="1:7" x14ac:dyDescent="0.2">
      <c r="G204" s="347">
        <f>G203+'[1]Primary MFG'!$J$184+'[1]Secondary MFG'!$I$50+'[1]Combined MFG'!$H$16</f>
        <v>-2.3283064365386963E-9</v>
      </c>
    </row>
    <row r="206" spans="1:7" ht="3" customHeight="1" x14ac:dyDescent="0.2"/>
    <row r="208" spans="1:7" hidden="1" x14ac:dyDescent="0.2"/>
    <row r="211" spans="1:4" x14ac:dyDescent="0.2">
      <c r="A211" s="45"/>
      <c r="B211" s="45"/>
      <c r="C211" s="45"/>
      <c r="D211" s="45"/>
    </row>
    <row r="212" spans="1:4" x14ac:dyDescent="0.2">
      <c r="A212" s="45"/>
      <c r="B212" s="45"/>
      <c r="C212" s="45"/>
      <c r="D212" s="45"/>
    </row>
    <row r="213" spans="1:4" x14ac:dyDescent="0.2">
      <c r="A213" s="45"/>
      <c r="B213" s="45"/>
      <c r="C213" s="45"/>
      <c r="D213" s="45"/>
    </row>
    <row r="214" spans="1:4" x14ac:dyDescent="0.2">
      <c r="A214" s="45"/>
      <c r="B214" s="45"/>
      <c r="C214" s="45"/>
      <c r="D214" s="45"/>
    </row>
    <row r="215" spans="1:4" x14ac:dyDescent="0.2">
      <c r="A215" s="45"/>
      <c r="B215" s="45"/>
      <c r="C215" s="45"/>
      <c r="D215" s="45"/>
    </row>
    <row r="216" spans="1:4" x14ac:dyDescent="0.2">
      <c r="A216" s="45"/>
      <c r="B216" s="45"/>
      <c r="C216" s="45"/>
      <c r="D216" s="45"/>
    </row>
    <row r="217" spans="1:4" x14ac:dyDescent="0.2">
      <c r="A217" s="45"/>
      <c r="B217" s="45"/>
      <c r="C217" s="45"/>
      <c r="D217" s="45"/>
    </row>
    <row r="218" spans="1:4" x14ac:dyDescent="0.2">
      <c r="A218" s="45"/>
      <c r="B218" s="45"/>
      <c r="C218" s="45"/>
      <c r="D218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R232"/>
  <sheetViews>
    <sheetView topLeftCell="A73" workbookViewId="0">
      <selection activeCell="D107" sqref="D107"/>
    </sheetView>
  </sheetViews>
  <sheetFormatPr defaultRowHeight="11.25" x14ac:dyDescent="0.2"/>
  <cols>
    <col min="1" max="1" width="18.5703125" style="70" customWidth="1"/>
    <col min="2" max="2" width="5.5703125" style="70" bestFit="1" customWidth="1"/>
    <col min="3" max="3" width="6.85546875" style="71" customWidth="1"/>
    <col min="4" max="4" width="40.5703125" style="70" customWidth="1"/>
    <col min="5" max="5" width="9.7109375" style="45" customWidth="1"/>
    <col min="6" max="6" width="8.85546875" style="45" hidden="1" customWidth="1"/>
    <col min="7" max="7" width="10" style="45" bestFit="1" customWidth="1"/>
    <col min="8" max="8" width="12.7109375" style="45" customWidth="1"/>
    <col min="9" max="9" width="11.42578125" style="45" customWidth="1"/>
    <col min="10" max="10" width="9.28515625" style="45" bestFit="1" customWidth="1"/>
    <col min="11" max="11" width="1.42578125" style="45" customWidth="1"/>
    <col min="12" max="12" width="10.7109375" style="67" bestFit="1" customWidth="1"/>
    <col min="13" max="13" width="1.42578125" style="45" customWidth="1"/>
    <col min="14" max="14" width="10" style="45" hidden="1" customWidth="1"/>
    <col min="15" max="15" width="10.5703125" style="45" hidden="1" customWidth="1"/>
    <col min="16" max="16" width="12.7109375" style="45" bestFit="1" customWidth="1"/>
    <col min="17" max="17" width="13.85546875" style="45" hidden="1" customWidth="1"/>
    <col min="18" max="18" width="1.5703125" style="45" customWidth="1"/>
    <col min="19" max="19" width="13.140625" style="45" bestFit="1" customWidth="1"/>
    <col min="20" max="20" width="11.5703125" style="45" customWidth="1"/>
    <col min="21" max="21" width="4.140625" style="48" customWidth="1"/>
    <col min="22" max="22" width="9.140625" style="45" hidden="1" customWidth="1"/>
    <col min="23" max="23" width="9.140625" style="45" customWidth="1"/>
    <col min="24" max="16384" width="9.140625" style="45"/>
  </cols>
  <sheetData>
    <row r="1" spans="1:96" s="2" customFormat="1" x14ac:dyDescent="0.2">
      <c r="A1" s="1" t="s">
        <v>425</v>
      </c>
      <c r="B1" s="1"/>
      <c r="D1" s="3"/>
      <c r="E1" s="3"/>
      <c r="F1" s="4"/>
      <c r="G1" s="3"/>
      <c r="H1" s="3"/>
      <c r="I1" s="5"/>
      <c r="J1" s="5"/>
      <c r="K1" s="5"/>
      <c r="L1" s="6"/>
      <c r="M1" s="5"/>
      <c r="N1" s="7"/>
      <c r="O1" s="7"/>
      <c r="P1" s="7"/>
      <c r="Q1" s="7"/>
      <c r="R1" s="7"/>
      <c r="S1" s="7"/>
      <c r="T1" s="7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s="2" customFormat="1" x14ac:dyDescent="0.2">
      <c r="A2" s="1"/>
      <c r="B2" s="1"/>
      <c r="D2" s="3"/>
      <c r="E2" s="3"/>
      <c r="F2" s="5"/>
      <c r="G2" s="8"/>
      <c r="H2" s="9"/>
      <c r="I2" s="9"/>
      <c r="J2" s="5"/>
      <c r="K2" s="5"/>
      <c r="L2" s="10"/>
      <c r="M2" s="5"/>
      <c r="N2" s="11"/>
      <c r="O2" s="12"/>
      <c r="P2" s="255" t="s">
        <v>426</v>
      </c>
      <c r="Q2" s="7"/>
      <c r="R2" s="7"/>
      <c r="S2" s="13"/>
      <c r="T2" s="7"/>
      <c r="U2" s="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s="2" customFormat="1" x14ac:dyDescent="0.2">
      <c r="A3" s="14" t="s">
        <v>283</v>
      </c>
      <c r="B3" s="1"/>
      <c r="D3" s="15">
        <v>2857.4571223570902</v>
      </c>
      <c r="E3" s="16">
        <v>-2.3570901248604059E-6</v>
      </c>
      <c r="F3" s="17" t="s">
        <v>284</v>
      </c>
      <c r="G3" s="17" t="s">
        <v>284</v>
      </c>
      <c r="H3" s="18"/>
      <c r="I3" s="5"/>
      <c r="J3" s="5"/>
      <c r="K3" s="5"/>
      <c r="L3" s="19"/>
      <c r="M3" s="5"/>
      <c r="N3" s="7"/>
      <c r="O3" s="7"/>
      <c r="P3" s="7"/>
      <c r="Q3" s="7"/>
      <c r="R3" s="7"/>
      <c r="S3" s="7"/>
      <c r="T3" s="7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s="2" customFormat="1" x14ac:dyDescent="0.2">
      <c r="A4" s="14" t="s">
        <v>285</v>
      </c>
      <c r="B4" s="20"/>
      <c r="D4" s="15">
        <v>4018.6428772586096</v>
      </c>
      <c r="E4" s="16">
        <v>2.7413902898842935E-6</v>
      </c>
      <c r="F4" s="17" t="s">
        <v>284</v>
      </c>
      <c r="G4" s="17" t="s">
        <v>284</v>
      </c>
      <c r="H4" s="21"/>
      <c r="I4" s="5"/>
      <c r="J4" s="5"/>
      <c r="K4" s="5"/>
      <c r="L4" s="19"/>
      <c r="M4" s="5"/>
      <c r="N4" s="22" t="s">
        <v>286</v>
      </c>
      <c r="O4" s="22" t="s">
        <v>286</v>
      </c>
      <c r="P4" s="324" t="s">
        <v>481</v>
      </c>
      <c r="Q4" s="7"/>
      <c r="R4" s="7"/>
      <c r="S4" s="23" t="s">
        <v>287</v>
      </c>
      <c r="T4" s="7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s="2" customFormat="1" x14ac:dyDescent="0.2">
      <c r="A5" s="14" t="s">
        <v>288</v>
      </c>
      <c r="B5" s="20"/>
      <c r="D5" s="15">
        <v>4561.7297559198005</v>
      </c>
      <c r="E5" s="16">
        <v>4.0801996874506585E-6</v>
      </c>
      <c r="F5" s="17" t="s">
        <v>284</v>
      </c>
      <c r="G5" s="17" t="s">
        <v>284</v>
      </c>
      <c r="H5" s="21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s="2" customFormat="1" ht="11.25" customHeight="1" x14ac:dyDescent="0.2">
      <c r="A6" s="24" t="s">
        <v>289</v>
      </c>
      <c r="B6" s="24"/>
      <c r="C6" s="25"/>
      <c r="D6" s="26"/>
      <c r="E6" s="356" t="s">
        <v>290</v>
      </c>
      <c r="F6" s="356"/>
      <c r="G6" s="5"/>
      <c r="H6" s="357" t="s">
        <v>290</v>
      </c>
      <c r="I6" s="357"/>
      <c r="J6" s="5"/>
      <c r="K6" s="5"/>
      <c r="L6" s="27"/>
      <c r="M6" s="7"/>
      <c r="N6" s="358"/>
      <c r="O6" s="358"/>
      <c r="P6" s="7"/>
      <c r="Q6" s="28"/>
      <c r="R6" s="7"/>
      <c r="S6" s="11"/>
      <c r="T6" s="13"/>
      <c r="U6" s="1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s="41" customFormat="1" ht="57.75" customHeight="1" x14ac:dyDescent="0.2">
      <c r="A7" s="29" t="s">
        <v>0</v>
      </c>
      <c r="B7" s="30" t="s">
        <v>291</v>
      </c>
      <c r="C7" s="31" t="s">
        <v>292</v>
      </c>
      <c r="D7" s="29" t="s">
        <v>1</v>
      </c>
      <c r="E7" s="32" t="s">
        <v>293</v>
      </c>
      <c r="F7" s="33" t="s">
        <v>294</v>
      </c>
      <c r="G7" s="34" t="s">
        <v>295</v>
      </c>
      <c r="H7" s="35" t="s">
        <v>296</v>
      </c>
      <c r="I7" s="35" t="s">
        <v>297</v>
      </c>
      <c r="J7" s="34" t="s">
        <v>298</v>
      </c>
      <c r="K7" s="36"/>
      <c r="L7" s="37" t="s">
        <v>299</v>
      </c>
      <c r="M7" s="38"/>
      <c r="N7" s="39" t="s">
        <v>300</v>
      </c>
      <c r="O7" s="39" t="s">
        <v>301</v>
      </c>
      <c r="P7" s="256" t="s">
        <v>427</v>
      </c>
      <c r="Q7" s="40" t="s">
        <v>302</v>
      </c>
      <c r="R7" s="38"/>
      <c r="S7" s="256" t="s">
        <v>428</v>
      </c>
      <c r="T7" s="38"/>
      <c r="U7" s="36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</row>
    <row r="8" spans="1:96" x14ac:dyDescent="0.2">
      <c r="A8" s="42" t="s">
        <v>305</v>
      </c>
      <c r="B8" s="43" t="s">
        <v>9</v>
      </c>
      <c r="C8" s="43">
        <v>2173</v>
      </c>
      <c r="D8" s="42" t="s">
        <v>10</v>
      </c>
      <c r="E8" s="44">
        <v>222</v>
      </c>
      <c r="F8" s="15"/>
      <c r="G8" s="45">
        <v>222</v>
      </c>
      <c r="H8" s="46"/>
      <c r="I8" s="47"/>
      <c r="J8" s="45">
        <v>0</v>
      </c>
      <c r="K8" s="48"/>
      <c r="L8" s="49">
        <v>634355.48116327403</v>
      </c>
      <c r="N8" s="47"/>
      <c r="O8" s="47"/>
      <c r="P8" s="47"/>
      <c r="Q8" s="47"/>
      <c r="S8" s="325">
        <v>222</v>
      </c>
      <c r="T8" s="50"/>
      <c r="U8" s="13"/>
    </row>
    <row r="9" spans="1:96" x14ac:dyDescent="0.2">
      <c r="A9" s="42" t="s">
        <v>305</v>
      </c>
      <c r="B9" s="43" t="s">
        <v>11</v>
      </c>
      <c r="C9" s="43">
        <v>3000</v>
      </c>
      <c r="D9" s="42" t="s">
        <v>12</v>
      </c>
      <c r="E9" s="44">
        <v>614</v>
      </c>
      <c r="F9" s="15"/>
      <c r="G9" s="45">
        <v>614</v>
      </c>
      <c r="H9" s="46"/>
      <c r="I9" s="47"/>
      <c r="J9" s="45">
        <v>0</v>
      </c>
      <c r="K9" s="48"/>
      <c r="L9" s="49">
        <v>1754478.6731272533</v>
      </c>
      <c r="N9" s="47"/>
      <c r="O9" s="47"/>
      <c r="P9" s="47"/>
      <c r="Q9" s="47"/>
      <c r="S9" s="325">
        <v>614</v>
      </c>
    </row>
    <row r="10" spans="1:96" x14ac:dyDescent="0.2">
      <c r="A10" s="42" t="s">
        <v>305</v>
      </c>
      <c r="B10" s="43" t="s">
        <v>13</v>
      </c>
      <c r="C10" s="43">
        <v>3026</v>
      </c>
      <c r="D10" s="42" t="s">
        <v>14</v>
      </c>
      <c r="E10" s="44">
        <v>340</v>
      </c>
      <c r="F10" s="15"/>
      <c r="G10" s="45">
        <v>340</v>
      </c>
      <c r="H10" s="46"/>
      <c r="I10" s="47"/>
      <c r="J10" s="45">
        <v>0</v>
      </c>
      <c r="K10" s="48"/>
      <c r="L10" s="49">
        <v>971535.42160141061</v>
      </c>
      <c r="N10" s="47"/>
      <c r="O10" s="47"/>
      <c r="P10" s="47"/>
      <c r="Q10" s="47"/>
      <c r="S10" s="325">
        <v>340</v>
      </c>
    </row>
    <row r="11" spans="1:96" x14ac:dyDescent="0.2">
      <c r="A11" s="42" t="s">
        <v>307</v>
      </c>
      <c r="B11" s="43">
        <v>0</v>
      </c>
      <c r="C11" s="43">
        <v>2001</v>
      </c>
      <c r="D11" s="42" t="s">
        <v>23</v>
      </c>
      <c r="E11" s="44">
        <v>411</v>
      </c>
      <c r="F11" s="15"/>
      <c r="G11" s="45">
        <v>411</v>
      </c>
      <c r="H11" s="46"/>
      <c r="I11" s="47"/>
      <c r="J11" s="45">
        <v>0</v>
      </c>
      <c r="K11" s="48"/>
      <c r="L11" s="49">
        <v>1174414.8772887641</v>
      </c>
      <c r="N11" s="47"/>
      <c r="O11" s="47"/>
      <c r="P11" s="47"/>
      <c r="Q11" s="47"/>
      <c r="S11" s="325">
        <v>411</v>
      </c>
    </row>
    <row r="12" spans="1:96" x14ac:dyDescent="0.2">
      <c r="A12" s="42" t="s">
        <v>307</v>
      </c>
      <c r="B12" s="43">
        <v>0</v>
      </c>
      <c r="C12" s="43" t="s">
        <v>319</v>
      </c>
      <c r="D12" s="42" t="s">
        <v>4</v>
      </c>
      <c r="E12" s="44">
        <v>408</v>
      </c>
      <c r="F12" s="15"/>
      <c r="G12" s="45">
        <v>408</v>
      </c>
      <c r="H12" s="46"/>
      <c r="I12" s="47"/>
      <c r="J12" s="45">
        <v>0</v>
      </c>
      <c r="K12" s="48"/>
      <c r="L12" s="49">
        <v>1165842.5059216928</v>
      </c>
      <c r="N12" s="47"/>
      <c r="O12" s="47"/>
      <c r="P12" s="47"/>
      <c r="Q12" s="47"/>
      <c r="S12" s="325">
        <v>408</v>
      </c>
    </row>
    <row r="13" spans="1:96" x14ac:dyDescent="0.2">
      <c r="A13" s="42" t="s">
        <v>305</v>
      </c>
      <c r="B13" s="43" t="s">
        <v>15</v>
      </c>
      <c r="C13" s="43">
        <v>2150</v>
      </c>
      <c r="D13" s="42" t="s">
        <v>16</v>
      </c>
      <c r="E13" s="44">
        <v>396</v>
      </c>
      <c r="F13" s="15"/>
      <c r="G13" s="45">
        <v>396</v>
      </c>
      <c r="H13" s="46"/>
      <c r="I13" s="47"/>
      <c r="J13" s="45">
        <v>0</v>
      </c>
      <c r="K13" s="48"/>
      <c r="L13" s="49">
        <v>1131553.0204534077</v>
      </c>
      <c r="N13" s="47"/>
      <c r="O13" s="47"/>
      <c r="P13" s="47"/>
      <c r="Q13" s="47"/>
      <c r="S13" s="325">
        <v>396</v>
      </c>
    </row>
    <row r="14" spans="1:96" x14ac:dyDescent="0.2">
      <c r="A14" s="42" t="s">
        <v>307</v>
      </c>
      <c r="B14" s="43">
        <v>0</v>
      </c>
      <c r="C14" s="43">
        <v>2184</v>
      </c>
      <c r="D14" s="42" t="s">
        <v>17</v>
      </c>
      <c r="E14" s="44">
        <v>187</v>
      </c>
      <c r="F14" s="15"/>
      <c r="G14" s="45">
        <v>187</v>
      </c>
      <c r="H14" s="46"/>
      <c r="I14" s="47"/>
      <c r="J14" s="45">
        <v>0</v>
      </c>
      <c r="K14" s="48"/>
      <c r="L14" s="49">
        <v>534344.48188077589</v>
      </c>
      <c r="N14" s="47"/>
      <c r="O14" s="47"/>
      <c r="P14" s="47"/>
      <c r="Q14" s="47"/>
      <c r="S14" s="325">
        <v>187</v>
      </c>
    </row>
    <row r="15" spans="1:96" x14ac:dyDescent="0.2">
      <c r="A15" s="42" t="s">
        <v>305</v>
      </c>
      <c r="B15" s="43" t="s">
        <v>18</v>
      </c>
      <c r="C15" s="43">
        <v>3360</v>
      </c>
      <c r="D15" s="42" t="s">
        <v>19</v>
      </c>
      <c r="E15" s="44">
        <v>417</v>
      </c>
      <c r="F15" s="15"/>
      <c r="G15" s="45">
        <v>417</v>
      </c>
      <c r="H15" s="46"/>
      <c r="I15" s="47"/>
      <c r="J15" s="45">
        <v>0</v>
      </c>
      <c r="K15" s="48"/>
      <c r="L15" s="49">
        <v>1191559.6200229067</v>
      </c>
      <c r="N15" s="47"/>
      <c r="O15" s="47"/>
      <c r="P15" s="47"/>
      <c r="Q15" s="47"/>
      <c r="S15" s="325">
        <v>417</v>
      </c>
    </row>
    <row r="16" spans="1:96" x14ac:dyDescent="0.2">
      <c r="A16" s="42" t="s">
        <v>305</v>
      </c>
      <c r="B16" s="43" t="s">
        <v>20</v>
      </c>
      <c r="C16" s="43">
        <v>2102</v>
      </c>
      <c r="D16" s="42" t="s">
        <v>21</v>
      </c>
      <c r="E16" s="44">
        <v>243</v>
      </c>
      <c r="F16" s="15"/>
      <c r="G16" s="45">
        <v>243</v>
      </c>
      <c r="H16" s="46"/>
      <c r="I16" s="47"/>
      <c r="J16" s="45">
        <v>0</v>
      </c>
      <c r="K16" s="48"/>
      <c r="L16" s="49">
        <v>694362.08073277294</v>
      </c>
      <c r="N16" s="47"/>
      <c r="O16" s="47"/>
      <c r="P16" s="47"/>
      <c r="Q16" s="47"/>
      <c r="S16" s="325">
        <v>243</v>
      </c>
    </row>
    <row r="17" spans="1:21" x14ac:dyDescent="0.2">
      <c r="A17" s="42" t="s">
        <v>307</v>
      </c>
      <c r="B17" s="43">
        <v>0</v>
      </c>
      <c r="C17" s="43">
        <v>2020</v>
      </c>
      <c r="D17" s="42" t="s">
        <v>22</v>
      </c>
      <c r="E17" s="44">
        <v>463</v>
      </c>
      <c r="F17" s="15"/>
      <c r="G17" s="45">
        <v>463</v>
      </c>
      <c r="H17" s="46"/>
      <c r="I17" s="47"/>
      <c r="J17" s="45">
        <v>0</v>
      </c>
      <c r="K17" s="48"/>
      <c r="L17" s="49">
        <v>1323002.6476513327</v>
      </c>
      <c r="N17" s="47"/>
      <c r="O17" s="47"/>
      <c r="P17" s="47"/>
      <c r="Q17" s="47"/>
      <c r="S17" s="325">
        <v>463</v>
      </c>
      <c r="T17" s="51"/>
      <c r="U17" s="52"/>
    </row>
    <row r="18" spans="1:21" x14ac:dyDescent="0.2">
      <c r="A18" s="42" t="s">
        <v>305</v>
      </c>
      <c r="B18" s="43" t="s">
        <v>26</v>
      </c>
      <c r="C18" s="43">
        <v>2166</v>
      </c>
      <c r="D18" s="42" t="s">
        <v>27</v>
      </c>
      <c r="E18" s="44">
        <v>204</v>
      </c>
      <c r="F18" s="15"/>
      <c r="G18" s="45">
        <v>204</v>
      </c>
      <c r="H18" s="46"/>
      <c r="I18" s="47"/>
      <c r="J18" s="45">
        <v>0</v>
      </c>
      <c r="K18" s="48"/>
      <c r="L18" s="49">
        <v>582921.25296084641</v>
      </c>
      <c r="N18" s="47"/>
      <c r="O18" s="47"/>
      <c r="P18" s="47"/>
      <c r="Q18" s="47"/>
      <c r="S18" s="325">
        <v>204</v>
      </c>
    </row>
    <row r="19" spans="1:21" x14ac:dyDescent="0.2">
      <c r="A19" s="42" t="s">
        <v>305</v>
      </c>
      <c r="B19" s="43" t="s">
        <v>28</v>
      </c>
      <c r="C19" s="43">
        <v>2062</v>
      </c>
      <c r="D19" s="42" t="s">
        <v>29</v>
      </c>
      <c r="E19" s="44">
        <v>425</v>
      </c>
      <c r="F19" s="15"/>
      <c r="G19" s="45">
        <v>425</v>
      </c>
      <c r="H19" s="46"/>
      <c r="I19" s="47"/>
      <c r="J19" s="45">
        <v>0</v>
      </c>
      <c r="K19" s="48"/>
      <c r="L19" s="49">
        <v>1214419.2770017632</v>
      </c>
      <c r="N19" s="47"/>
      <c r="O19" s="47"/>
      <c r="P19" s="47"/>
      <c r="Q19" s="47"/>
      <c r="S19" s="325">
        <v>425</v>
      </c>
    </row>
    <row r="20" spans="1:21" x14ac:dyDescent="0.2">
      <c r="A20" s="42" t="s">
        <v>305</v>
      </c>
      <c r="B20" s="43" t="s">
        <v>30</v>
      </c>
      <c r="C20" s="43">
        <v>2075</v>
      </c>
      <c r="D20" s="42" t="s">
        <v>31</v>
      </c>
      <c r="E20" s="44">
        <v>628</v>
      </c>
      <c r="F20" s="15"/>
      <c r="G20" s="45">
        <v>628</v>
      </c>
      <c r="H20" s="46"/>
      <c r="I20" s="47"/>
      <c r="J20" s="45">
        <v>0</v>
      </c>
      <c r="K20" s="48"/>
      <c r="L20" s="49">
        <v>1794483.0728402527</v>
      </c>
      <c r="N20" s="47"/>
      <c r="O20" s="47"/>
      <c r="P20" s="47"/>
      <c r="Q20" s="47"/>
      <c r="S20" s="325">
        <v>628</v>
      </c>
    </row>
    <row r="21" spans="1:21" x14ac:dyDescent="0.2">
      <c r="A21" s="42" t="s">
        <v>305</v>
      </c>
      <c r="B21" s="43" t="s">
        <v>32</v>
      </c>
      <c r="C21" s="43">
        <v>2107</v>
      </c>
      <c r="D21" s="42" t="s">
        <v>33</v>
      </c>
      <c r="E21" s="44">
        <v>406</v>
      </c>
      <c r="F21" s="15"/>
      <c r="G21" s="45">
        <v>406</v>
      </c>
      <c r="H21" s="46"/>
      <c r="I21" s="47"/>
      <c r="J21" s="45">
        <v>0</v>
      </c>
      <c r="K21" s="48"/>
      <c r="L21" s="49">
        <v>1160127.5916769786</v>
      </c>
      <c r="N21" s="47"/>
      <c r="O21" s="47"/>
      <c r="P21" s="47"/>
      <c r="Q21" s="47"/>
      <c r="S21" s="325">
        <v>406</v>
      </c>
    </row>
    <row r="22" spans="1:21" x14ac:dyDescent="0.2">
      <c r="A22" s="42" t="s">
        <v>307</v>
      </c>
      <c r="B22" s="43">
        <v>0</v>
      </c>
      <c r="C22" s="43" t="s">
        <v>320</v>
      </c>
      <c r="D22" s="42" t="s">
        <v>5</v>
      </c>
      <c r="E22" s="44">
        <v>417</v>
      </c>
      <c r="F22" s="15"/>
      <c r="G22" s="45">
        <v>417</v>
      </c>
      <c r="H22" s="46"/>
      <c r="I22" s="47"/>
      <c r="J22" s="45">
        <v>0</v>
      </c>
      <c r="K22" s="48"/>
      <c r="L22" s="49">
        <v>1191559.6200229067</v>
      </c>
      <c r="N22" s="47"/>
      <c r="O22" s="47"/>
      <c r="P22" s="47"/>
      <c r="Q22" s="15">
        <v>0</v>
      </c>
      <c r="S22" s="325">
        <v>417</v>
      </c>
    </row>
    <row r="23" spans="1:21" x14ac:dyDescent="0.2">
      <c r="A23" s="42" t="s">
        <v>308</v>
      </c>
      <c r="B23" s="43">
        <v>0</v>
      </c>
      <c r="C23" s="43" t="s">
        <v>321</v>
      </c>
      <c r="D23" s="42" t="s">
        <v>6</v>
      </c>
      <c r="E23" s="44">
        <v>388</v>
      </c>
      <c r="F23" s="15"/>
      <c r="G23" s="45">
        <v>388</v>
      </c>
      <c r="H23" s="46"/>
      <c r="I23" s="47"/>
      <c r="J23" s="45">
        <v>0</v>
      </c>
      <c r="K23" s="48"/>
      <c r="L23" s="49">
        <v>1108693.3634745509</v>
      </c>
      <c r="N23" s="47"/>
      <c r="O23" s="47"/>
      <c r="P23" s="47"/>
      <c r="Q23" s="47"/>
      <c r="S23" s="325">
        <v>388</v>
      </c>
    </row>
    <row r="24" spans="1:21" x14ac:dyDescent="0.2">
      <c r="A24" s="42" t="s">
        <v>305</v>
      </c>
      <c r="B24" s="43" t="s">
        <v>34</v>
      </c>
      <c r="C24" s="43">
        <v>3031</v>
      </c>
      <c r="D24" s="42" t="s">
        <v>35</v>
      </c>
      <c r="E24" s="44">
        <v>209</v>
      </c>
      <c r="F24" s="15"/>
      <c r="G24" s="45">
        <v>209</v>
      </c>
      <c r="H24" s="46"/>
      <c r="I24" s="47"/>
      <c r="J24" s="45">
        <v>0</v>
      </c>
      <c r="K24" s="48"/>
      <c r="L24" s="49">
        <v>597208.53857263189</v>
      </c>
      <c r="N24" s="47"/>
      <c r="O24" s="47"/>
      <c r="P24" s="47"/>
      <c r="Q24" s="47"/>
      <c r="S24" s="325">
        <v>209</v>
      </c>
    </row>
    <row r="25" spans="1:21" x14ac:dyDescent="0.2">
      <c r="A25" s="42" t="s">
        <v>305</v>
      </c>
      <c r="B25" s="43" t="s">
        <v>36</v>
      </c>
      <c r="C25" s="43">
        <v>2203</v>
      </c>
      <c r="D25" s="42" t="s">
        <v>37</v>
      </c>
      <c r="E25" s="44">
        <v>420</v>
      </c>
      <c r="F25" s="15"/>
      <c r="G25" s="45">
        <v>420</v>
      </c>
      <c r="H25" s="46"/>
      <c r="I25" s="47"/>
      <c r="J25" s="45">
        <v>0</v>
      </c>
      <c r="K25" s="48"/>
      <c r="L25" s="49">
        <v>1200131.991389978</v>
      </c>
      <c r="N25" s="47"/>
      <c r="O25" s="47"/>
      <c r="P25" s="47"/>
      <c r="Q25" s="47"/>
      <c r="S25" s="325">
        <v>420</v>
      </c>
    </row>
    <row r="26" spans="1:21" x14ac:dyDescent="0.2">
      <c r="A26" s="42" t="s">
        <v>307</v>
      </c>
      <c r="B26" s="43">
        <v>0</v>
      </c>
      <c r="C26" s="43">
        <v>2036</v>
      </c>
      <c r="D26" s="42" t="s">
        <v>38</v>
      </c>
      <c r="E26" s="44">
        <v>620</v>
      </c>
      <c r="F26" s="15"/>
      <c r="G26" s="45">
        <v>620</v>
      </c>
      <c r="H26" s="46"/>
      <c r="I26" s="47"/>
      <c r="J26" s="45">
        <v>0</v>
      </c>
      <c r="K26" s="48"/>
      <c r="L26" s="49">
        <v>1771623.4158613959</v>
      </c>
      <c r="N26" s="47"/>
      <c r="O26" s="47"/>
      <c r="P26" s="47"/>
      <c r="Q26" s="47"/>
      <c r="S26" s="325">
        <v>620</v>
      </c>
    </row>
    <row r="27" spans="1:21" x14ac:dyDescent="0.2">
      <c r="A27" s="42" t="s">
        <v>305</v>
      </c>
      <c r="B27" s="43" t="s">
        <v>39</v>
      </c>
      <c r="C27" s="43">
        <v>2087</v>
      </c>
      <c r="D27" s="42" t="s">
        <v>40</v>
      </c>
      <c r="E27" s="44">
        <v>327</v>
      </c>
      <c r="F27" s="15"/>
      <c r="G27" s="45">
        <v>327</v>
      </c>
      <c r="H27" s="46"/>
      <c r="I27" s="47"/>
      <c r="J27" s="45">
        <v>0</v>
      </c>
      <c r="K27" s="48"/>
      <c r="L27" s="49">
        <v>934388.47901076847</v>
      </c>
      <c r="N27" s="47"/>
      <c r="O27" s="47"/>
      <c r="P27" s="47"/>
      <c r="Q27" s="47"/>
      <c r="S27" s="325">
        <v>327</v>
      </c>
    </row>
    <row r="28" spans="1:21" x14ac:dyDescent="0.2">
      <c r="A28" s="42" t="s">
        <v>305</v>
      </c>
      <c r="B28" s="43" t="s">
        <v>41</v>
      </c>
      <c r="C28" s="43">
        <v>2094</v>
      </c>
      <c r="D28" s="42" t="s">
        <v>42</v>
      </c>
      <c r="E28" s="44">
        <v>420</v>
      </c>
      <c r="F28" s="15"/>
      <c r="G28" s="45">
        <v>420</v>
      </c>
      <c r="H28" s="46"/>
      <c r="I28" s="47"/>
      <c r="J28" s="45">
        <v>0</v>
      </c>
      <c r="K28" s="48"/>
      <c r="L28" s="49">
        <v>1200131.991389978</v>
      </c>
      <c r="N28" s="47"/>
      <c r="O28" s="47"/>
      <c r="P28" s="47"/>
      <c r="Q28" s="47"/>
      <c r="S28" s="325">
        <v>420</v>
      </c>
    </row>
    <row r="29" spans="1:21" x14ac:dyDescent="0.2">
      <c r="A29" s="42" t="s">
        <v>307</v>
      </c>
      <c r="B29" s="43">
        <v>0</v>
      </c>
      <c r="C29" s="43">
        <v>2013</v>
      </c>
      <c r="D29" s="42" t="s">
        <v>43</v>
      </c>
      <c r="E29" s="44">
        <v>185</v>
      </c>
      <c r="F29" s="15"/>
      <c r="G29" s="45">
        <v>185</v>
      </c>
      <c r="H29" s="46"/>
      <c r="I29" s="47"/>
      <c r="J29" s="45">
        <v>0</v>
      </c>
      <c r="K29" s="48"/>
      <c r="L29" s="49">
        <v>528629.56763606169</v>
      </c>
      <c r="N29" s="47"/>
      <c r="O29" s="47"/>
      <c r="P29" s="47"/>
      <c r="Q29" s="47"/>
      <c r="S29" s="325">
        <v>185</v>
      </c>
    </row>
    <row r="30" spans="1:21" x14ac:dyDescent="0.2">
      <c r="A30" s="42" t="s">
        <v>307</v>
      </c>
      <c r="B30" s="43">
        <v>0</v>
      </c>
      <c r="C30" s="43">
        <v>3024</v>
      </c>
      <c r="D30" s="42" t="s">
        <v>44</v>
      </c>
      <c r="E30" s="44">
        <v>412</v>
      </c>
      <c r="F30" s="15"/>
      <c r="G30" s="45">
        <v>412</v>
      </c>
      <c r="H30" s="46"/>
      <c r="I30" s="47"/>
      <c r="J30" s="45">
        <v>0</v>
      </c>
      <c r="K30" s="48"/>
      <c r="L30" s="49">
        <v>1177272.3344111212</v>
      </c>
      <c r="N30" s="47"/>
      <c r="O30" s="47"/>
      <c r="P30" s="47"/>
      <c r="Q30" s="47"/>
      <c r="S30" s="325">
        <v>412</v>
      </c>
    </row>
    <row r="31" spans="1:21" x14ac:dyDescent="0.2">
      <c r="A31" s="42" t="s">
        <v>305</v>
      </c>
      <c r="B31" s="43" t="s">
        <v>45</v>
      </c>
      <c r="C31" s="43">
        <v>2015</v>
      </c>
      <c r="D31" s="42" t="s">
        <v>46</v>
      </c>
      <c r="E31" s="44">
        <v>210</v>
      </c>
      <c r="F31" s="15"/>
      <c r="G31" s="45">
        <v>210</v>
      </c>
      <c r="H31" s="46"/>
      <c r="I31" s="47"/>
      <c r="J31" s="45">
        <v>0</v>
      </c>
      <c r="K31" s="48"/>
      <c r="L31" s="49">
        <v>600065.99569498899</v>
      </c>
      <c r="N31" s="47"/>
      <c r="O31" s="47"/>
      <c r="P31" s="47"/>
      <c r="Q31" s="47"/>
      <c r="S31" s="325">
        <v>210</v>
      </c>
    </row>
    <row r="32" spans="1:21" x14ac:dyDescent="0.2">
      <c r="A32" s="42" t="s">
        <v>307</v>
      </c>
      <c r="B32" s="43">
        <v>0</v>
      </c>
      <c r="C32" s="43">
        <v>2186</v>
      </c>
      <c r="D32" s="42" t="s">
        <v>429</v>
      </c>
      <c r="E32" s="44">
        <v>427</v>
      </c>
      <c r="F32" s="15"/>
      <c r="G32" s="45">
        <v>427</v>
      </c>
      <c r="H32" s="46"/>
      <c r="I32" s="47"/>
      <c r="J32" s="45">
        <v>0</v>
      </c>
      <c r="K32" s="48"/>
      <c r="L32" s="49">
        <v>1220134.1912464774</v>
      </c>
      <c r="N32" s="47"/>
      <c r="O32" s="47"/>
      <c r="P32" s="47"/>
      <c r="Q32" s="47"/>
      <c r="S32" s="325">
        <v>427</v>
      </c>
    </row>
    <row r="33" spans="1:21" x14ac:dyDescent="0.2">
      <c r="A33" s="42" t="s">
        <v>305</v>
      </c>
      <c r="B33" s="43" t="s">
        <v>47</v>
      </c>
      <c r="C33" s="43">
        <v>2110</v>
      </c>
      <c r="D33" s="42" t="s">
        <v>48</v>
      </c>
      <c r="E33" s="44">
        <v>419</v>
      </c>
      <c r="F33" s="15"/>
      <c r="G33" s="45">
        <v>419</v>
      </c>
      <c r="H33" s="46"/>
      <c r="I33" s="47"/>
      <c r="J33" s="45">
        <v>0</v>
      </c>
      <c r="K33" s="48"/>
      <c r="L33" s="49">
        <v>1197274.5342676209</v>
      </c>
      <c r="N33" s="47"/>
      <c r="O33" s="47"/>
      <c r="P33" s="47"/>
      <c r="Q33" s="47"/>
      <c r="S33" s="325">
        <v>419</v>
      </c>
    </row>
    <row r="34" spans="1:21" x14ac:dyDescent="0.2">
      <c r="A34" s="42" t="s">
        <v>305</v>
      </c>
      <c r="B34" s="43" t="s">
        <v>49</v>
      </c>
      <c r="C34" s="43">
        <v>2111</v>
      </c>
      <c r="D34" s="42" t="s">
        <v>50</v>
      </c>
      <c r="E34" s="44">
        <v>422</v>
      </c>
      <c r="F34" s="15"/>
      <c r="G34" s="45">
        <v>422</v>
      </c>
      <c r="H34" s="46"/>
      <c r="I34" s="47"/>
      <c r="J34" s="45">
        <v>0</v>
      </c>
      <c r="K34" s="48"/>
      <c r="L34" s="49">
        <v>1205846.9056346919</v>
      </c>
      <c r="N34" s="53"/>
      <c r="O34" s="47"/>
      <c r="P34" s="47"/>
      <c r="Q34" s="47"/>
      <c r="S34" s="325">
        <v>422</v>
      </c>
    </row>
    <row r="35" spans="1:21" x14ac:dyDescent="0.2">
      <c r="A35" s="42" t="s">
        <v>307</v>
      </c>
      <c r="B35" s="43">
        <v>0</v>
      </c>
      <c r="C35" s="43">
        <v>2024</v>
      </c>
      <c r="D35" s="42" t="s">
        <v>51</v>
      </c>
      <c r="E35" s="44">
        <v>603</v>
      </c>
      <c r="F35" s="15"/>
      <c r="G35" s="45">
        <v>603</v>
      </c>
      <c r="H35" s="46"/>
      <c r="I35" s="47"/>
      <c r="J35" s="45">
        <v>0</v>
      </c>
      <c r="K35" s="48"/>
      <c r="L35" s="49">
        <v>1723046.6447813255</v>
      </c>
      <c r="N35" s="47"/>
      <c r="O35" s="47"/>
      <c r="P35" s="47"/>
      <c r="Q35" s="47"/>
      <c r="S35" s="325">
        <v>603</v>
      </c>
    </row>
    <row r="36" spans="1:21" x14ac:dyDescent="0.2">
      <c r="A36" s="42" t="s">
        <v>307</v>
      </c>
      <c r="B36" s="43">
        <v>0</v>
      </c>
      <c r="C36" s="43">
        <v>2112</v>
      </c>
      <c r="D36" s="42" t="s">
        <v>322</v>
      </c>
      <c r="E36" s="44">
        <v>301</v>
      </c>
      <c r="F36" s="15"/>
      <c r="G36" s="45">
        <v>301</v>
      </c>
      <c r="H36" s="46"/>
      <c r="I36" s="47"/>
      <c r="J36" s="45">
        <v>0</v>
      </c>
      <c r="K36" s="48"/>
      <c r="L36" s="49">
        <v>860094.59382948419</v>
      </c>
      <c r="N36" s="47"/>
      <c r="O36" s="47"/>
      <c r="P36" s="47"/>
      <c r="Q36" s="47"/>
      <c r="S36" s="325">
        <v>301</v>
      </c>
      <c r="T36" s="51"/>
      <c r="U36" s="52"/>
    </row>
    <row r="37" spans="1:21" x14ac:dyDescent="0.2">
      <c r="A37" s="42" t="s">
        <v>307</v>
      </c>
      <c r="B37" s="43">
        <v>0</v>
      </c>
      <c r="C37" s="43">
        <v>2167</v>
      </c>
      <c r="D37" s="42" t="s">
        <v>430</v>
      </c>
      <c r="E37" s="44">
        <v>204</v>
      </c>
      <c r="F37" s="15"/>
      <c r="G37" s="45">
        <v>204</v>
      </c>
      <c r="H37" s="46"/>
      <c r="I37" s="47"/>
      <c r="J37" s="45">
        <v>0</v>
      </c>
      <c r="K37" s="48"/>
      <c r="L37" s="49">
        <v>582921.25296084641</v>
      </c>
      <c r="N37" s="53"/>
      <c r="O37" s="47"/>
      <c r="P37" s="47"/>
      <c r="Q37" s="47"/>
      <c r="S37" s="325">
        <v>204</v>
      </c>
    </row>
    <row r="38" spans="1:21" x14ac:dyDescent="0.2">
      <c r="A38" s="42" t="s">
        <v>307</v>
      </c>
      <c r="B38" s="43">
        <v>0</v>
      </c>
      <c r="C38" s="43" t="s">
        <v>323</v>
      </c>
      <c r="D38" s="42" t="s">
        <v>7</v>
      </c>
      <c r="E38" s="44">
        <v>419</v>
      </c>
      <c r="F38" s="15"/>
      <c r="G38" s="45">
        <v>419</v>
      </c>
      <c r="H38" s="46"/>
      <c r="I38" s="47"/>
      <c r="J38" s="45">
        <v>0</v>
      </c>
      <c r="K38" s="48"/>
      <c r="L38" s="49">
        <v>1197274.5342676209</v>
      </c>
      <c r="N38" s="47"/>
      <c r="O38" s="47"/>
      <c r="P38" s="47"/>
      <c r="Q38" s="15">
        <v>0</v>
      </c>
      <c r="S38" s="325">
        <v>419</v>
      </c>
    </row>
    <row r="39" spans="1:21" x14ac:dyDescent="0.2">
      <c r="A39" s="42" t="s">
        <v>307</v>
      </c>
      <c r="B39" s="43">
        <v>0</v>
      </c>
      <c r="C39" s="43">
        <v>2018</v>
      </c>
      <c r="D39" s="42" t="s">
        <v>53</v>
      </c>
      <c r="E39" s="44">
        <v>417</v>
      </c>
      <c r="F39" s="15"/>
      <c r="G39" s="45">
        <v>417</v>
      </c>
      <c r="H39" s="46"/>
      <c r="I39" s="47"/>
      <c r="J39" s="45">
        <v>0</v>
      </c>
      <c r="K39" s="48"/>
      <c r="L39" s="49">
        <v>1191559.6200229067</v>
      </c>
      <c r="N39" s="47"/>
      <c r="O39" s="47"/>
      <c r="P39" s="47"/>
      <c r="Q39" s="47"/>
      <c r="S39" s="325">
        <v>417</v>
      </c>
    </row>
    <row r="40" spans="1:21" x14ac:dyDescent="0.2">
      <c r="A40" s="42" t="s">
        <v>308</v>
      </c>
      <c r="B40" s="43">
        <v>0</v>
      </c>
      <c r="C40" s="43">
        <v>2008</v>
      </c>
      <c r="D40" s="42" t="s">
        <v>54</v>
      </c>
      <c r="E40" s="44">
        <v>419</v>
      </c>
      <c r="F40" s="15"/>
      <c r="G40" s="45">
        <v>419</v>
      </c>
      <c r="H40" s="46"/>
      <c r="I40" s="47"/>
      <c r="J40" s="45">
        <v>0</v>
      </c>
      <c r="K40" s="48"/>
      <c r="L40" s="49">
        <v>1197274.5342676209</v>
      </c>
      <c r="N40" s="47"/>
      <c r="O40" s="47"/>
      <c r="P40" s="47"/>
      <c r="Q40" s="15">
        <v>0</v>
      </c>
      <c r="S40" s="325">
        <v>419</v>
      </c>
    </row>
    <row r="41" spans="1:21" x14ac:dyDescent="0.2">
      <c r="A41" s="42" t="s">
        <v>307</v>
      </c>
      <c r="B41" s="43">
        <v>0</v>
      </c>
      <c r="C41" s="43">
        <v>3028</v>
      </c>
      <c r="D41" s="42" t="s">
        <v>55</v>
      </c>
      <c r="E41" s="44">
        <v>211</v>
      </c>
      <c r="F41" s="15"/>
      <c r="G41" s="45">
        <v>211</v>
      </c>
      <c r="H41" s="46"/>
      <c r="I41" s="47"/>
      <c r="J41" s="45">
        <v>0</v>
      </c>
      <c r="K41" s="48"/>
      <c r="L41" s="49">
        <v>602923.45281734597</v>
      </c>
      <c r="N41" s="47"/>
      <c r="O41" s="47"/>
      <c r="P41" s="47"/>
      <c r="Q41" s="47"/>
      <c r="S41" s="325">
        <v>211</v>
      </c>
    </row>
    <row r="42" spans="1:21" x14ac:dyDescent="0.2">
      <c r="A42" s="42" t="s">
        <v>305</v>
      </c>
      <c r="B42" s="43" t="s">
        <v>56</v>
      </c>
      <c r="C42" s="43">
        <v>2147</v>
      </c>
      <c r="D42" s="42" t="s">
        <v>57</v>
      </c>
      <c r="E42" s="44">
        <v>203</v>
      </c>
      <c r="F42" s="15"/>
      <c r="G42" s="45">
        <v>203</v>
      </c>
      <c r="H42" s="46"/>
      <c r="I42" s="47"/>
      <c r="J42" s="45">
        <v>0</v>
      </c>
      <c r="K42" s="48"/>
      <c r="L42" s="49">
        <v>580063.79583848931</v>
      </c>
      <c r="N42" s="47"/>
      <c r="O42" s="47"/>
      <c r="P42" s="47"/>
      <c r="Q42" s="47"/>
      <c r="S42" s="325">
        <v>203</v>
      </c>
    </row>
    <row r="43" spans="1:21" x14ac:dyDescent="0.2">
      <c r="A43" s="42" t="s">
        <v>307</v>
      </c>
      <c r="B43" s="43">
        <v>0</v>
      </c>
      <c r="C43" s="43">
        <v>2120</v>
      </c>
      <c r="D43" s="42" t="s">
        <v>324</v>
      </c>
      <c r="E43" s="44">
        <v>400</v>
      </c>
      <c r="F43" s="15"/>
      <c r="G43" s="45">
        <v>400</v>
      </c>
      <c r="H43" s="46"/>
      <c r="I43" s="47"/>
      <c r="J43" s="45">
        <v>0</v>
      </c>
      <c r="K43" s="48"/>
      <c r="L43" s="49">
        <v>1142982.848942836</v>
      </c>
      <c r="N43" s="47"/>
      <c r="O43" s="47"/>
      <c r="P43" s="47"/>
      <c r="Q43" s="47"/>
      <c r="S43" s="325">
        <v>400</v>
      </c>
    </row>
    <row r="44" spans="1:21" x14ac:dyDescent="0.2">
      <c r="A44" s="42" t="s">
        <v>305</v>
      </c>
      <c r="B44" s="43" t="s">
        <v>58</v>
      </c>
      <c r="C44" s="43">
        <v>2113</v>
      </c>
      <c r="D44" s="42" t="s">
        <v>59</v>
      </c>
      <c r="E44" s="44">
        <v>504</v>
      </c>
      <c r="F44" s="15"/>
      <c r="G44" s="45">
        <v>504</v>
      </c>
      <c r="H44" s="46"/>
      <c r="I44" s="47"/>
      <c r="J44" s="45">
        <v>0</v>
      </c>
      <c r="K44" s="48"/>
      <c r="L44" s="49">
        <v>1440158.3896679734</v>
      </c>
      <c r="N44" s="47"/>
      <c r="O44" s="47"/>
      <c r="P44" s="47"/>
      <c r="Q44" s="47"/>
      <c r="S44" s="325">
        <v>504</v>
      </c>
      <c r="T44" s="51"/>
      <c r="U44" s="52"/>
    </row>
    <row r="45" spans="1:21" x14ac:dyDescent="0.2">
      <c r="A45" s="42" t="s">
        <v>305</v>
      </c>
      <c r="B45" s="43" t="s">
        <v>60</v>
      </c>
      <c r="C45" s="43">
        <v>2103</v>
      </c>
      <c r="D45" s="42" t="s">
        <v>61</v>
      </c>
      <c r="E45" s="44">
        <v>216</v>
      </c>
      <c r="F45" s="15"/>
      <c r="G45" s="45">
        <v>216</v>
      </c>
      <c r="H45" s="46"/>
      <c r="I45" s="47"/>
      <c r="J45" s="45">
        <v>0</v>
      </c>
      <c r="K45" s="48"/>
      <c r="L45" s="49">
        <v>617210.73842913145</v>
      </c>
      <c r="N45" s="47"/>
      <c r="O45" s="47"/>
      <c r="P45" s="47"/>
      <c r="Q45" s="47"/>
      <c r="S45" s="325">
        <v>216</v>
      </c>
    </row>
    <row r="46" spans="1:21" x14ac:dyDescent="0.2">
      <c r="A46" s="42" t="s">
        <v>305</v>
      </c>
      <c r="B46" s="43" t="s">
        <v>62</v>
      </c>
      <c r="C46" s="43">
        <v>2084</v>
      </c>
      <c r="D46" s="42" t="s">
        <v>63</v>
      </c>
      <c r="E46" s="44">
        <v>404</v>
      </c>
      <c r="F46" s="15"/>
      <c r="G46" s="45">
        <v>404</v>
      </c>
      <c r="H46" s="46"/>
      <c r="I46" s="47"/>
      <c r="J46" s="45">
        <v>0</v>
      </c>
      <c r="K46" s="48"/>
      <c r="L46" s="49">
        <v>1154412.6774322644</v>
      </c>
      <c r="N46" s="47"/>
      <c r="O46" s="47"/>
      <c r="P46" s="47"/>
      <c r="Q46" s="47"/>
      <c r="S46" s="325">
        <v>404</v>
      </c>
    </row>
    <row r="47" spans="1:21" x14ac:dyDescent="0.2">
      <c r="A47" s="42" t="s">
        <v>307</v>
      </c>
      <c r="B47" s="43">
        <v>0</v>
      </c>
      <c r="C47" s="43">
        <v>2183</v>
      </c>
      <c r="D47" s="42" t="s">
        <v>64</v>
      </c>
      <c r="E47" s="44">
        <v>416</v>
      </c>
      <c r="F47" s="15"/>
      <c r="G47" s="45">
        <v>416</v>
      </c>
      <c r="H47" s="46"/>
      <c r="I47" s="47"/>
      <c r="J47" s="45">
        <v>0</v>
      </c>
      <c r="K47" s="48"/>
      <c r="L47" s="49">
        <v>1188702.1629005496</v>
      </c>
      <c r="N47" s="47"/>
      <c r="O47" s="47"/>
      <c r="P47" s="47"/>
      <c r="Q47" s="47"/>
      <c r="S47" s="325">
        <v>416</v>
      </c>
    </row>
    <row r="48" spans="1:21" x14ac:dyDescent="0.2">
      <c r="A48" s="42" t="s">
        <v>307</v>
      </c>
      <c r="B48" s="43">
        <v>0</v>
      </c>
      <c r="C48" s="43">
        <v>2065</v>
      </c>
      <c r="D48" s="42" t="s">
        <v>325</v>
      </c>
      <c r="E48" s="44">
        <v>361</v>
      </c>
      <c r="F48" s="15"/>
      <c r="G48" s="45">
        <v>361</v>
      </c>
      <c r="H48" s="46"/>
      <c r="I48" s="47"/>
      <c r="J48" s="45">
        <v>0</v>
      </c>
      <c r="K48" s="48"/>
      <c r="L48" s="49">
        <v>1031542.0211709095</v>
      </c>
      <c r="N48" s="47"/>
      <c r="O48" s="47"/>
      <c r="P48" s="47"/>
      <c r="Q48" s="47"/>
      <c r="S48" s="325">
        <v>361</v>
      </c>
    </row>
    <row r="49" spans="1:21" x14ac:dyDescent="0.2">
      <c r="A49" s="42" t="s">
        <v>307</v>
      </c>
      <c r="B49" s="43">
        <v>0</v>
      </c>
      <c r="C49" s="43">
        <v>2007</v>
      </c>
      <c r="D49" s="42" t="s">
        <v>65</v>
      </c>
      <c r="E49" s="44">
        <v>401</v>
      </c>
      <c r="F49" s="15"/>
      <c r="G49" s="45">
        <v>401</v>
      </c>
      <c r="H49" s="46"/>
      <c r="I49" s="47"/>
      <c r="J49" s="45">
        <v>0</v>
      </c>
      <c r="K49" s="48"/>
      <c r="L49" s="49">
        <v>1145840.3060651931</v>
      </c>
      <c r="N49" s="47"/>
      <c r="O49" s="47"/>
      <c r="P49" s="47"/>
      <c r="Q49" s="47"/>
      <c r="S49" s="325">
        <v>401</v>
      </c>
    </row>
    <row r="50" spans="1:21" x14ac:dyDescent="0.2">
      <c r="A50" s="42" t="s">
        <v>305</v>
      </c>
      <c r="B50" s="43" t="s">
        <v>66</v>
      </c>
      <c r="C50" s="43">
        <v>5201</v>
      </c>
      <c r="D50" s="42" t="s">
        <v>67</v>
      </c>
      <c r="E50" s="44">
        <v>209</v>
      </c>
      <c r="F50" s="15"/>
      <c r="G50" s="45">
        <v>209</v>
      </c>
      <c r="H50" s="46"/>
      <c r="I50" s="47"/>
      <c r="J50" s="45">
        <v>0</v>
      </c>
      <c r="K50" s="48"/>
      <c r="L50" s="49">
        <v>597208.53857263189</v>
      </c>
      <c r="N50" s="47"/>
      <c r="O50" s="47"/>
      <c r="P50" s="47"/>
      <c r="Q50" s="47"/>
      <c r="S50" s="325">
        <v>209</v>
      </c>
    </row>
    <row r="51" spans="1:21" x14ac:dyDescent="0.2">
      <c r="A51" s="42" t="s">
        <v>305</v>
      </c>
      <c r="B51" s="43" t="s">
        <v>68</v>
      </c>
      <c r="C51" s="43">
        <v>2027</v>
      </c>
      <c r="D51" s="42" t="s">
        <v>69</v>
      </c>
      <c r="E51" s="44">
        <v>386</v>
      </c>
      <c r="F51" s="15"/>
      <c r="G51" s="45">
        <v>386</v>
      </c>
      <c r="H51" s="46"/>
      <c r="I51" s="47"/>
      <c r="J51" s="45">
        <v>0</v>
      </c>
      <c r="K51" s="48"/>
      <c r="L51" s="49">
        <v>1102978.4492298367</v>
      </c>
      <c r="N51" s="47"/>
      <c r="O51" s="47"/>
      <c r="P51" s="47"/>
      <c r="Q51" s="47"/>
      <c r="S51" s="325">
        <v>386</v>
      </c>
    </row>
    <row r="52" spans="1:21" x14ac:dyDescent="0.2">
      <c r="A52" s="42" t="s">
        <v>305</v>
      </c>
      <c r="B52" s="43" t="s">
        <v>70</v>
      </c>
      <c r="C52" s="43">
        <v>2182</v>
      </c>
      <c r="D52" s="42" t="s">
        <v>71</v>
      </c>
      <c r="E52" s="44">
        <v>420</v>
      </c>
      <c r="F52" s="15"/>
      <c r="G52" s="45">
        <v>420</v>
      </c>
      <c r="H52" s="46"/>
      <c r="I52" s="47"/>
      <c r="J52" s="45">
        <v>0</v>
      </c>
      <c r="K52" s="48"/>
      <c r="L52" s="49">
        <v>1200131.991389978</v>
      </c>
      <c r="N52" s="53"/>
      <c r="O52" s="47"/>
      <c r="P52" s="47"/>
      <c r="Q52" s="47"/>
      <c r="S52" s="325">
        <v>420</v>
      </c>
    </row>
    <row r="53" spans="1:21" x14ac:dyDescent="0.2">
      <c r="A53" s="42" t="s">
        <v>305</v>
      </c>
      <c r="B53" s="43" t="s">
        <v>72</v>
      </c>
      <c r="C53" s="43">
        <v>2157</v>
      </c>
      <c r="D53" s="42" t="s">
        <v>73</v>
      </c>
      <c r="E53" s="44">
        <v>178</v>
      </c>
      <c r="F53" s="15"/>
      <c r="G53" s="45">
        <v>178</v>
      </c>
      <c r="H53" s="46"/>
      <c r="I53" s="47"/>
      <c r="J53" s="45">
        <v>0</v>
      </c>
      <c r="K53" s="48"/>
      <c r="L53" s="49">
        <v>508627.36777956208</v>
      </c>
      <c r="N53" s="47"/>
      <c r="O53" s="47"/>
      <c r="P53" s="47"/>
      <c r="Q53" s="47"/>
      <c r="S53" s="325">
        <v>178</v>
      </c>
    </row>
    <row r="54" spans="1:21" x14ac:dyDescent="0.2">
      <c r="A54" s="42" t="s">
        <v>307</v>
      </c>
      <c r="B54" s="43">
        <v>0</v>
      </c>
      <c r="C54" s="43">
        <v>2034</v>
      </c>
      <c r="D54" s="42" t="s">
        <v>431</v>
      </c>
      <c r="E54" s="44">
        <v>566</v>
      </c>
      <c r="F54" s="15"/>
      <c r="G54" s="45">
        <v>566</v>
      </c>
      <c r="H54" s="46"/>
      <c r="I54" s="47"/>
      <c r="J54" s="45">
        <v>0</v>
      </c>
      <c r="K54" s="48"/>
      <c r="L54" s="49">
        <v>1617320.7312541131</v>
      </c>
      <c r="N54" s="15"/>
      <c r="O54" s="47"/>
      <c r="P54" s="47"/>
      <c r="Q54" s="47"/>
      <c r="S54" s="325">
        <v>566</v>
      </c>
    </row>
    <row r="55" spans="1:21" x14ac:dyDescent="0.2">
      <c r="A55" s="42" t="s">
        <v>307</v>
      </c>
      <c r="B55" s="43">
        <v>0</v>
      </c>
      <c r="C55" s="43">
        <v>2033</v>
      </c>
      <c r="D55" s="42" t="s">
        <v>74</v>
      </c>
      <c r="E55" s="44">
        <v>207</v>
      </c>
      <c r="F55" s="15"/>
      <c r="G55" s="45">
        <v>207</v>
      </c>
      <c r="H55" s="46"/>
      <c r="I55" s="47"/>
      <c r="J55" s="45">
        <v>0</v>
      </c>
      <c r="K55" s="48"/>
      <c r="L55" s="49">
        <v>591493.6243279177</v>
      </c>
      <c r="N55" s="47"/>
      <c r="O55" s="47"/>
      <c r="P55" s="47"/>
      <c r="Q55" s="47"/>
      <c r="S55" s="325">
        <v>207</v>
      </c>
    </row>
    <row r="56" spans="1:21" x14ac:dyDescent="0.2">
      <c r="A56" s="42" t="s">
        <v>305</v>
      </c>
      <c r="B56" s="43" t="s">
        <v>75</v>
      </c>
      <c r="C56" s="43">
        <v>2093</v>
      </c>
      <c r="D56" s="42" t="s">
        <v>76</v>
      </c>
      <c r="E56" s="44">
        <v>408</v>
      </c>
      <c r="F56" s="15"/>
      <c r="G56" s="45">
        <v>408</v>
      </c>
      <c r="H56" s="46"/>
      <c r="I56" s="47"/>
      <c r="J56" s="45">
        <v>0</v>
      </c>
      <c r="K56" s="48"/>
      <c r="L56" s="49">
        <v>1165842.5059216928</v>
      </c>
      <c r="N56" s="53"/>
      <c r="O56" s="47"/>
      <c r="P56" s="47"/>
      <c r="Q56" s="47"/>
      <c r="S56" s="325">
        <v>408</v>
      </c>
    </row>
    <row r="57" spans="1:21" x14ac:dyDescent="0.2">
      <c r="A57" s="42" t="s">
        <v>307</v>
      </c>
      <c r="B57" s="43">
        <v>0</v>
      </c>
      <c r="C57" s="43">
        <v>2114</v>
      </c>
      <c r="D57" s="42" t="s">
        <v>77</v>
      </c>
      <c r="E57" s="44">
        <v>210</v>
      </c>
      <c r="F57" s="15"/>
      <c r="G57" s="45">
        <v>210</v>
      </c>
      <c r="H57" s="46"/>
      <c r="I57" s="47"/>
      <c r="J57" s="45">
        <v>0</v>
      </c>
      <c r="K57" s="48"/>
      <c r="L57" s="49">
        <v>600065.99569498899</v>
      </c>
      <c r="N57" s="47"/>
      <c r="O57" s="47"/>
      <c r="P57" s="47"/>
      <c r="Q57" s="47"/>
      <c r="S57" s="325">
        <v>210</v>
      </c>
    </row>
    <row r="58" spans="1:21" x14ac:dyDescent="0.2">
      <c r="A58" s="42" t="s">
        <v>307</v>
      </c>
      <c r="B58" s="43">
        <v>0</v>
      </c>
      <c r="C58" s="43">
        <v>2121</v>
      </c>
      <c r="D58" s="42" t="s">
        <v>78</v>
      </c>
      <c r="E58" s="44">
        <v>295</v>
      </c>
      <c r="F58" s="15"/>
      <c r="G58" s="45">
        <v>295</v>
      </c>
      <c r="H58" s="46"/>
      <c r="I58" s="47"/>
      <c r="J58" s="45">
        <v>0</v>
      </c>
      <c r="K58" s="48"/>
      <c r="L58" s="49">
        <v>842949.85109534161</v>
      </c>
      <c r="N58" s="15"/>
      <c r="O58" s="47"/>
      <c r="P58" s="47"/>
      <c r="Q58" s="47"/>
      <c r="S58" s="325">
        <v>295</v>
      </c>
      <c r="T58" s="51"/>
      <c r="U58" s="52"/>
    </row>
    <row r="59" spans="1:21" x14ac:dyDescent="0.2">
      <c r="A59" s="42" t="s">
        <v>307</v>
      </c>
      <c r="B59" s="43">
        <v>0</v>
      </c>
      <c r="C59" s="43">
        <v>2038</v>
      </c>
      <c r="D59" s="42" t="s">
        <v>24</v>
      </c>
      <c r="E59" s="44">
        <v>633</v>
      </c>
      <c r="F59" s="15"/>
      <c r="G59" s="45">
        <v>633</v>
      </c>
      <c r="H59" s="46"/>
      <c r="I59" s="47"/>
      <c r="J59" s="45">
        <v>0</v>
      </c>
      <c r="K59" s="48"/>
      <c r="L59" s="49">
        <v>1808770.3584520381</v>
      </c>
      <c r="N59" s="47"/>
      <c r="O59" s="47"/>
      <c r="P59" s="47"/>
      <c r="Q59" s="47"/>
      <c r="S59" s="325">
        <v>633</v>
      </c>
    </row>
    <row r="60" spans="1:21" x14ac:dyDescent="0.2">
      <c r="A60" s="42" t="s">
        <v>305</v>
      </c>
      <c r="B60" s="43" t="s">
        <v>79</v>
      </c>
      <c r="C60" s="43">
        <v>3308</v>
      </c>
      <c r="D60" s="42" t="s">
        <v>80</v>
      </c>
      <c r="E60" s="44">
        <v>404</v>
      </c>
      <c r="F60" s="15"/>
      <c r="G60" s="45">
        <v>404</v>
      </c>
      <c r="H60" s="46"/>
      <c r="I60" s="47"/>
      <c r="J60" s="45">
        <v>0</v>
      </c>
      <c r="K60" s="48"/>
      <c r="L60" s="49">
        <v>1154412.6774322644</v>
      </c>
      <c r="N60" s="47"/>
      <c r="O60" s="47"/>
      <c r="P60" s="47"/>
      <c r="Q60" s="47"/>
      <c r="S60" s="325">
        <v>404</v>
      </c>
    </row>
    <row r="61" spans="1:21" x14ac:dyDescent="0.2">
      <c r="A61" s="42" t="s">
        <v>307</v>
      </c>
      <c r="B61" s="43" t="s">
        <v>81</v>
      </c>
      <c r="C61" s="43">
        <v>2026</v>
      </c>
      <c r="D61" s="42" t="s">
        <v>82</v>
      </c>
      <c r="E61" s="44">
        <v>349</v>
      </c>
      <c r="F61" s="15"/>
      <c r="G61" s="45">
        <v>349</v>
      </c>
      <c r="H61" s="46"/>
      <c r="I61" s="47"/>
      <c r="J61" s="45">
        <v>0</v>
      </c>
      <c r="K61" s="48"/>
      <c r="L61" s="49">
        <v>997252.53570262447</v>
      </c>
      <c r="N61" s="53"/>
      <c r="O61" s="47"/>
      <c r="P61" s="47"/>
      <c r="Q61" s="47"/>
      <c r="S61" s="325">
        <v>349</v>
      </c>
    </row>
    <row r="62" spans="1:21" x14ac:dyDescent="0.2">
      <c r="A62" s="42" t="s">
        <v>305</v>
      </c>
      <c r="B62" s="43" t="s">
        <v>83</v>
      </c>
      <c r="C62" s="43">
        <v>5203</v>
      </c>
      <c r="D62" s="42" t="s">
        <v>84</v>
      </c>
      <c r="E62" s="44">
        <v>209</v>
      </c>
      <c r="F62" s="15"/>
      <c r="G62" s="45">
        <v>209</v>
      </c>
      <c r="H62" s="46"/>
      <c r="I62" s="47"/>
      <c r="J62" s="45">
        <v>0</v>
      </c>
      <c r="K62" s="48"/>
      <c r="L62" s="49">
        <v>597208.53857263189</v>
      </c>
      <c r="N62" s="47"/>
      <c r="O62" s="47"/>
      <c r="P62" s="47"/>
      <c r="Q62" s="47"/>
      <c r="S62" s="325">
        <v>209</v>
      </c>
    </row>
    <row r="63" spans="1:21" x14ac:dyDescent="0.2">
      <c r="A63" s="42" t="s">
        <v>307</v>
      </c>
      <c r="B63" s="43">
        <v>0</v>
      </c>
      <c r="C63" s="43">
        <v>5204</v>
      </c>
      <c r="D63" s="42" t="s">
        <v>85</v>
      </c>
      <c r="E63" s="44">
        <v>412</v>
      </c>
      <c r="F63" s="15"/>
      <c r="G63" s="45">
        <v>412</v>
      </c>
      <c r="H63" s="46"/>
      <c r="I63" s="47"/>
      <c r="J63" s="45">
        <v>0</v>
      </c>
      <c r="K63" s="48"/>
      <c r="L63" s="49">
        <v>1177272.3344111212</v>
      </c>
      <c r="N63" s="47"/>
      <c r="O63" s="47"/>
      <c r="P63" s="47"/>
      <c r="Q63" s="47"/>
      <c r="S63" s="325">
        <v>412</v>
      </c>
    </row>
    <row r="64" spans="1:21" x14ac:dyDescent="0.2">
      <c r="A64" s="42" t="s">
        <v>307</v>
      </c>
      <c r="B64" s="43">
        <v>0</v>
      </c>
      <c r="C64" s="43">
        <v>2196</v>
      </c>
      <c r="D64" s="42" t="s">
        <v>86</v>
      </c>
      <c r="E64" s="44">
        <v>196</v>
      </c>
      <c r="F64" s="15"/>
      <c r="G64" s="45">
        <v>196</v>
      </c>
      <c r="H64" s="46"/>
      <c r="I64" s="47"/>
      <c r="J64" s="45">
        <v>0</v>
      </c>
      <c r="K64" s="48"/>
      <c r="L64" s="49">
        <v>560061.59598198964</v>
      </c>
      <c r="N64" s="47"/>
      <c r="O64" s="47"/>
      <c r="P64" s="47"/>
      <c r="Q64" s="47"/>
      <c r="S64" s="325">
        <v>196</v>
      </c>
    </row>
    <row r="65" spans="1:21" x14ac:dyDescent="0.2">
      <c r="A65" s="42" t="s">
        <v>307</v>
      </c>
      <c r="B65" s="43">
        <v>0</v>
      </c>
      <c r="C65" s="43">
        <v>2123</v>
      </c>
      <c r="D65" s="42" t="s">
        <v>326</v>
      </c>
      <c r="E65" s="44">
        <v>363</v>
      </c>
      <c r="F65" s="15"/>
      <c r="G65" s="45">
        <v>363</v>
      </c>
      <c r="H65" s="46"/>
      <c r="I65" s="47"/>
      <c r="J65" s="45">
        <v>0</v>
      </c>
      <c r="K65" s="48"/>
      <c r="L65" s="49">
        <v>1037256.9354156237</v>
      </c>
      <c r="N65" s="47"/>
      <c r="O65" s="47"/>
      <c r="P65" s="47"/>
      <c r="Q65" s="47"/>
      <c r="S65" s="325">
        <v>363</v>
      </c>
    </row>
    <row r="66" spans="1:21" x14ac:dyDescent="0.2">
      <c r="A66" s="42" t="s">
        <v>305</v>
      </c>
      <c r="B66" s="43" t="s">
        <v>87</v>
      </c>
      <c r="C66" s="43">
        <v>3379</v>
      </c>
      <c r="D66" s="42" t="s">
        <v>88</v>
      </c>
      <c r="E66" s="44">
        <v>413</v>
      </c>
      <c r="F66" s="15"/>
      <c r="G66" s="45">
        <v>413</v>
      </c>
      <c r="H66" s="46"/>
      <c r="I66" s="47"/>
      <c r="J66" s="45">
        <v>0</v>
      </c>
      <c r="K66" s="48"/>
      <c r="L66" s="49">
        <v>1180129.7915334783</v>
      </c>
      <c r="N66" s="47"/>
      <c r="O66" s="47"/>
      <c r="P66" s="47"/>
      <c r="Q66" s="47"/>
      <c r="S66" s="325">
        <v>413</v>
      </c>
    </row>
    <row r="67" spans="1:21" x14ac:dyDescent="0.2">
      <c r="A67" s="42" t="s">
        <v>307</v>
      </c>
      <c r="B67" s="43">
        <v>0</v>
      </c>
      <c r="C67" s="43">
        <v>2029</v>
      </c>
      <c r="D67" s="42" t="s">
        <v>432</v>
      </c>
      <c r="E67" s="44">
        <v>620</v>
      </c>
      <c r="F67" s="15"/>
      <c r="G67" s="45">
        <v>620</v>
      </c>
      <c r="H67" s="46"/>
      <c r="I67" s="47"/>
      <c r="J67" s="45">
        <v>0</v>
      </c>
      <c r="K67" s="48"/>
      <c r="L67" s="49">
        <v>1771623.4158613959</v>
      </c>
      <c r="N67" s="47"/>
      <c r="O67" s="47"/>
      <c r="P67" s="47"/>
      <c r="Q67" s="47"/>
      <c r="S67" s="325">
        <v>620</v>
      </c>
    </row>
    <row r="68" spans="1:21" x14ac:dyDescent="0.2">
      <c r="A68" s="42" t="s">
        <v>307</v>
      </c>
      <c r="B68" s="43">
        <v>0</v>
      </c>
      <c r="C68" s="43">
        <v>2180</v>
      </c>
      <c r="D68" s="42" t="s">
        <v>433</v>
      </c>
      <c r="E68" s="44">
        <v>425</v>
      </c>
      <c r="F68" s="15"/>
      <c r="G68" s="45">
        <v>425</v>
      </c>
      <c r="H68" s="46"/>
      <c r="I68" s="47"/>
      <c r="J68" s="45">
        <v>0</v>
      </c>
      <c r="K68" s="48"/>
      <c r="L68" s="49">
        <v>1214419.2770017632</v>
      </c>
      <c r="N68" s="47"/>
      <c r="O68" s="47"/>
      <c r="P68" s="47"/>
      <c r="Q68" s="47"/>
      <c r="S68" s="325">
        <v>425</v>
      </c>
    </row>
    <row r="69" spans="1:21" x14ac:dyDescent="0.2">
      <c r="A69" s="42" t="s">
        <v>305</v>
      </c>
      <c r="B69" s="43" t="s">
        <v>89</v>
      </c>
      <c r="C69" s="43">
        <v>2168</v>
      </c>
      <c r="D69" s="42" t="s">
        <v>90</v>
      </c>
      <c r="E69" s="44">
        <v>294</v>
      </c>
      <c r="F69" s="15"/>
      <c r="G69" s="45">
        <v>294</v>
      </c>
      <c r="H69" s="46"/>
      <c r="I69" s="47"/>
      <c r="J69" s="45">
        <v>0</v>
      </c>
      <c r="K69" s="48"/>
      <c r="L69" s="49">
        <v>840092.39397298452</v>
      </c>
      <c r="N69" s="47"/>
      <c r="O69" s="47"/>
      <c r="P69" s="47"/>
      <c r="Q69" s="47"/>
      <c r="S69" s="325">
        <v>294</v>
      </c>
    </row>
    <row r="70" spans="1:21" x14ac:dyDescent="0.2">
      <c r="A70" s="42" t="s">
        <v>305</v>
      </c>
      <c r="B70" s="43" t="s">
        <v>91</v>
      </c>
      <c r="C70" s="43">
        <v>3304</v>
      </c>
      <c r="D70" s="42" t="s">
        <v>92</v>
      </c>
      <c r="E70" s="44">
        <v>397</v>
      </c>
      <c r="F70" s="15"/>
      <c r="G70" s="45">
        <v>397</v>
      </c>
      <c r="H70" s="46"/>
      <c r="I70" s="47"/>
      <c r="J70" s="45">
        <v>0</v>
      </c>
      <c r="K70" s="48"/>
      <c r="L70" s="49">
        <v>1134410.4775757648</v>
      </c>
      <c r="N70" s="47"/>
      <c r="O70" s="47"/>
      <c r="P70" s="47"/>
      <c r="Q70" s="47"/>
      <c r="S70" s="325">
        <v>397</v>
      </c>
      <c r="T70" s="51"/>
      <c r="U70" s="52"/>
    </row>
    <row r="71" spans="1:21" x14ac:dyDescent="0.2">
      <c r="A71" s="42" t="s">
        <v>305</v>
      </c>
      <c r="B71" s="43" t="s">
        <v>93</v>
      </c>
      <c r="C71" s="43">
        <v>2124</v>
      </c>
      <c r="D71" s="42" t="s">
        <v>94</v>
      </c>
      <c r="E71" s="44">
        <v>387</v>
      </c>
      <c r="F71" s="15"/>
      <c r="G71" s="45">
        <v>387</v>
      </c>
      <c r="H71" s="46"/>
      <c r="I71" s="47"/>
      <c r="J71" s="45">
        <v>0</v>
      </c>
      <c r="K71" s="48"/>
      <c r="L71" s="49">
        <v>1105835.9063521938</v>
      </c>
      <c r="N71" s="47"/>
      <c r="O71" s="47"/>
      <c r="P71" s="47"/>
      <c r="Q71" s="47"/>
      <c r="S71" s="325">
        <v>387</v>
      </c>
      <c r="T71" s="51"/>
      <c r="U71" s="52"/>
    </row>
    <row r="72" spans="1:21" x14ac:dyDescent="0.2">
      <c r="A72" s="42" t="s">
        <v>307</v>
      </c>
      <c r="B72" s="43">
        <v>0</v>
      </c>
      <c r="C72" s="43">
        <v>2195</v>
      </c>
      <c r="D72" s="42" t="s">
        <v>95</v>
      </c>
      <c r="E72" s="44">
        <v>623</v>
      </c>
      <c r="F72" s="15"/>
      <c r="G72" s="45">
        <v>623</v>
      </c>
      <c r="H72" s="46"/>
      <c r="I72" s="47"/>
      <c r="J72" s="45">
        <v>0</v>
      </c>
      <c r="K72" s="48"/>
      <c r="L72" s="49">
        <v>1780195.7872284672</v>
      </c>
      <c r="N72" s="47"/>
      <c r="O72" s="47"/>
      <c r="P72" s="47"/>
      <c r="Q72" s="47"/>
      <c r="S72" s="325">
        <v>623</v>
      </c>
    </row>
    <row r="73" spans="1:21" x14ac:dyDescent="0.2">
      <c r="A73" s="42" t="s">
        <v>305</v>
      </c>
      <c r="B73" s="43" t="s">
        <v>96</v>
      </c>
      <c r="C73" s="43">
        <v>5207</v>
      </c>
      <c r="D73" s="42" t="s">
        <v>97</v>
      </c>
      <c r="E73" s="44">
        <v>104</v>
      </c>
      <c r="F73" s="15"/>
      <c r="G73" s="45">
        <v>104</v>
      </c>
      <c r="H73" s="46"/>
      <c r="I73" s="47"/>
      <c r="J73" s="45">
        <v>0</v>
      </c>
      <c r="K73" s="48"/>
      <c r="L73" s="49">
        <v>297175.5407251374</v>
      </c>
      <c r="N73" s="47"/>
      <c r="O73" s="47"/>
      <c r="P73" s="47"/>
      <c r="Q73" s="47"/>
      <c r="S73" s="325">
        <v>104</v>
      </c>
    </row>
    <row r="74" spans="1:21" x14ac:dyDescent="0.2">
      <c r="A74" s="42" t="s">
        <v>305</v>
      </c>
      <c r="B74" s="43" t="s">
        <v>98</v>
      </c>
      <c r="C74" s="43">
        <v>3363</v>
      </c>
      <c r="D74" s="42" t="s">
        <v>99</v>
      </c>
      <c r="E74" s="44">
        <v>348</v>
      </c>
      <c r="F74" s="15"/>
      <c r="G74" s="45">
        <v>348</v>
      </c>
      <c r="H74" s="46"/>
      <c r="I74" s="47"/>
      <c r="J74" s="45">
        <v>0</v>
      </c>
      <c r="K74" s="48"/>
      <c r="L74" s="49">
        <v>994395.07858026738</v>
      </c>
      <c r="N74" s="47"/>
      <c r="O74" s="47"/>
      <c r="P74" s="47"/>
      <c r="Q74" s="47"/>
      <c r="S74" s="325">
        <v>348</v>
      </c>
    </row>
    <row r="75" spans="1:21" x14ac:dyDescent="0.2">
      <c r="A75" s="42" t="s">
        <v>305</v>
      </c>
      <c r="B75" s="43" t="s">
        <v>100</v>
      </c>
      <c r="C75" s="43">
        <v>5200</v>
      </c>
      <c r="D75" s="42" t="s">
        <v>101</v>
      </c>
      <c r="E75" s="44">
        <v>629</v>
      </c>
      <c r="F75" s="15"/>
      <c r="G75" s="45">
        <v>629</v>
      </c>
      <c r="H75" s="46"/>
      <c r="I75" s="47"/>
      <c r="J75" s="45">
        <v>0</v>
      </c>
      <c r="K75" s="48"/>
      <c r="L75" s="49">
        <v>1797340.5299626098</v>
      </c>
      <c r="N75" s="47"/>
      <c r="O75" s="47"/>
      <c r="P75" s="47"/>
      <c r="Q75" s="47"/>
      <c r="S75" s="325">
        <v>629</v>
      </c>
    </row>
    <row r="76" spans="1:21" x14ac:dyDescent="0.2">
      <c r="A76" s="42" t="s">
        <v>305</v>
      </c>
      <c r="B76" s="43" t="s">
        <v>102</v>
      </c>
      <c r="C76" s="43">
        <v>2198</v>
      </c>
      <c r="D76" s="42" t="s">
        <v>103</v>
      </c>
      <c r="E76" s="44">
        <v>395</v>
      </c>
      <c r="F76" s="15"/>
      <c r="G76" s="45">
        <v>395</v>
      </c>
      <c r="H76" s="46"/>
      <c r="I76" s="47"/>
      <c r="J76" s="45">
        <v>0</v>
      </c>
      <c r="K76" s="48"/>
      <c r="L76" s="49">
        <v>1128695.5633310506</v>
      </c>
      <c r="N76" s="47"/>
      <c r="O76" s="47"/>
      <c r="P76" s="47"/>
      <c r="Q76" s="47"/>
      <c r="S76" s="325">
        <v>395</v>
      </c>
    </row>
    <row r="77" spans="1:21" x14ac:dyDescent="0.2">
      <c r="A77" s="42" t="s">
        <v>307</v>
      </c>
      <c r="B77" s="43">
        <v>0</v>
      </c>
      <c r="C77" s="43">
        <v>2041</v>
      </c>
      <c r="D77" s="42" t="s">
        <v>104</v>
      </c>
      <c r="E77" s="44">
        <v>631</v>
      </c>
      <c r="F77" s="15"/>
      <c r="G77" s="45">
        <v>631</v>
      </c>
      <c r="H77" s="46"/>
      <c r="I77" s="47"/>
      <c r="J77" s="45">
        <v>0</v>
      </c>
      <c r="K77" s="48"/>
      <c r="L77" s="49">
        <v>1803055.4442073239</v>
      </c>
      <c r="N77" s="47"/>
      <c r="O77" s="47"/>
      <c r="P77" s="47"/>
      <c r="Q77" s="47"/>
      <c r="S77" s="325">
        <v>631</v>
      </c>
    </row>
    <row r="78" spans="1:21" x14ac:dyDescent="0.2">
      <c r="A78" s="42" t="s">
        <v>307</v>
      </c>
      <c r="B78" s="43">
        <v>0</v>
      </c>
      <c r="C78" s="43">
        <v>2126</v>
      </c>
      <c r="D78" s="42" t="s">
        <v>105</v>
      </c>
      <c r="E78" s="44">
        <v>98</v>
      </c>
      <c r="F78" s="15"/>
      <c r="G78" s="45">
        <v>98</v>
      </c>
      <c r="H78" s="46"/>
      <c r="I78" s="47"/>
      <c r="J78" s="45">
        <v>0</v>
      </c>
      <c r="K78" s="48"/>
      <c r="L78" s="49">
        <v>280030.79799099482</v>
      </c>
      <c r="N78" s="47"/>
      <c r="O78" s="47"/>
      <c r="P78" s="47"/>
      <c r="Q78" s="47"/>
      <c r="S78" s="325">
        <v>98</v>
      </c>
    </row>
    <row r="79" spans="1:21" x14ac:dyDescent="0.2">
      <c r="A79" s="42" t="s">
        <v>307</v>
      </c>
      <c r="B79" s="43">
        <v>0</v>
      </c>
      <c r="C79" s="43">
        <v>2127</v>
      </c>
      <c r="D79" s="42" t="s">
        <v>106</v>
      </c>
      <c r="E79" s="44">
        <v>210</v>
      </c>
      <c r="F79" s="15"/>
      <c r="G79" s="45">
        <v>210</v>
      </c>
      <c r="H79" s="46"/>
      <c r="I79" s="47"/>
      <c r="J79" s="45">
        <v>0</v>
      </c>
      <c r="K79" s="48"/>
      <c r="L79" s="49">
        <v>600065.99569498899</v>
      </c>
      <c r="N79" s="47"/>
      <c r="O79" s="47"/>
      <c r="P79" s="47"/>
      <c r="Q79" s="47"/>
      <c r="S79" s="325">
        <v>210</v>
      </c>
    </row>
    <row r="80" spans="1:21" x14ac:dyDescent="0.2">
      <c r="A80" s="42" t="s">
        <v>305</v>
      </c>
      <c r="B80" s="43" t="s">
        <v>107</v>
      </c>
      <c r="C80" s="43">
        <v>2090</v>
      </c>
      <c r="D80" s="42" t="s">
        <v>108</v>
      </c>
      <c r="E80" s="44">
        <v>353</v>
      </c>
      <c r="F80" s="15"/>
      <c r="G80" s="45">
        <v>353</v>
      </c>
      <c r="H80" s="46"/>
      <c r="I80" s="47"/>
      <c r="J80" s="45">
        <v>0</v>
      </c>
      <c r="K80" s="48"/>
      <c r="L80" s="49">
        <v>1008682.3641920529</v>
      </c>
      <c r="N80" s="47"/>
      <c r="O80" s="47"/>
      <c r="P80" s="47"/>
      <c r="Q80" s="47"/>
      <c r="S80" s="325">
        <v>353</v>
      </c>
    </row>
    <row r="81" spans="1:21" x14ac:dyDescent="0.2">
      <c r="A81" s="42" t="s">
        <v>305</v>
      </c>
      <c r="B81" s="43" t="s">
        <v>109</v>
      </c>
      <c r="C81" s="43">
        <v>2043</v>
      </c>
      <c r="D81" s="42" t="s">
        <v>110</v>
      </c>
      <c r="E81" s="44">
        <v>552</v>
      </c>
      <c r="F81" s="15"/>
      <c r="G81" s="45">
        <v>552</v>
      </c>
      <c r="H81" s="46"/>
      <c r="I81" s="47"/>
      <c r="J81" s="45">
        <v>0</v>
      </c>
      <c r="K81" s="48"/>
      <c r="L81" s="49">
        <v>1577316.3315411138</v>
      </c>
      <c r="N81" s="47"/>
      <c r="O81" s="47"/>
      <c r="P81" s="47"/>
      <c r="Q81" s="47"/>
      <c r="S81" s="325">
        <v>552</v>
      </c>
      <c r="T81" s="51"/>
      <c r="U81" s="52"/>
    </row>
    <row r="82" spans="1:21" x14ac:dyDescent="0.2">
      <c r="A82" s="42" t="s">
        <v>307</v>
      </c>
      <c r="B82" s="43">
        <v>0</v>
      </c>
      <c r="C82" s="43">
        <v>2044</v>
      </c>
      <c r="D82" s="42" t="s">
        <v>111</v>
      </c>
      <c r="E82" s="44">
        <v>412</v>
      </c>
      <c r="F82" s="15"/>
      <c r="G82" s="45">
        <v>412</v>
      </c>
      <c r="H82" s="46"/>
      <c r="I82" s="47"/>
      <c r="J82" s="45">
        <v>0</v>
      </c>
      <c r="K82" s="48"/>
      <c r="L82" s="49">
        <v>1177272.3344111212</v>
      </c>
      <c r="N82" s="47"/>
      <c r="O82" s="47"/>
      <c r="P82" s="47"/>
      <c r="Q82" s="47"/>
      <c r="S82" s="325">
        <v>412</v>
      </c>
    </row>
    <row r="83" spans="1:21" x14ac:dyDescent="0.2">
      <c r="A83" s="42" t="s">
        <v>305</v>
      </c>
      <c r="B83" s="43" t="s">
        <v>112</v>
      </c>
      <c r="C83" s="43">
        <v>2002</v>
      </c>
      <c r="D83" s="42" t="s">
        <v>113</v>
      </c>
      <c r="E83" s="44">
        <v>323</v>
      </c>
      <c r="F83" s="15"/>
      <c r="G83" s="45">
        <v>323</v>
      </c>
      <c r="H83" s="46"/>
      <c r="I83" s="47"/>
      <c r="J83" s="45">
        <v>0</v>
      </c>
      <c r="K83" s="48"/>
      <c r="L83" s="49">
        <v>922958.65052134008</v>
      </c>
      <c r="N83" s="47"/>
      <c r="O83" s="47"/>
      <c r="P83" s="47"/>
      <c r="Q83" s="47"/>
      <c r="S83" s="325">
        <v>323</v>
      </c>
    </row>
    <row r="84" spans="1:21" x14ac:dyDescent="0.2">
      <c r="A84" s="42" t="s">
        <v>305</v>
      </c>
      <c r="B84" s="43" t="s">
        <v>114</v>
      </c>
      <c r="C84" s="43">
        <v>2128</v>
      </c>
      <c r="D84" s="42" t="s">
        <v>115</v>
      </c>
      <c r="E84" s="44">
        <v>386</v>
      </c>
      <c r="F84" s="15"/>
      <c r="G84" s="45">
        <v>386</v>
      </c>
      <c r="H84" s="46"/>
      <c r="I84" s="47"/>
      <c r="J84" s="45">
        <v>0</v>
      </c>
      <c r="K84" s="48"/>
      <c r="L84" s="49">
        <v>1102978.4492298367</v>
      </c>
      <c r="N84" s="47"/>
      <c r="O84" s="47"/>
      <c r="P84" s="47"/>
      <c r="Q84" s="47"/>
      <c r="S84" s="325">
        <v>386</v>
      </c>
    </row>
    <row r="85" spans="1:21" x14ac:dyDescent="0.2">
      <c r="A85" s="42" t="s">
        <v>305</v>
      </c>
      <c r="B85" s="43" t="s">
        <v>116</v>
      </c>
      <c r="C85" s="43">
        <v>2145</v>
      </c>
      <c r="D85" s="42" t="s">
        <v>117</v>
      </c>
      <c r="E85" s="44">
        <v>443</v>
      </c>
      <c r="F85" s="15"/>
      <c r="G85" s="45">
        <v>443</v>
      </c>
      <c r="H85" s="46"/>
      <c r="I85" s="47"/>
      <c r="J85" s="45">
        <v>0</v>
      </c>
      <c r="K85" s="48"/>
      <c r="L85" s="49">
        <v>1265853.505204191</v>
      </c>
      <c r="N85" s="47"/>
      <c r="O85" s="47"/>
      <c r="P85" s="47"/>
      <c r="Q85" s="47"/>
      <c r="S85" s="325">
        <v>443</v>
      </c>
    </row>
    <row r="86" spans="1:21" x14ac:dyDescent="0.2">
      <c r="A86" s="42" t="s">
        <v>305</v>
      </c>
      <c r="B86" s="43" t="s">
        <v>118</v>
      </c>
      <c r="C86" s="43">
        <v>3023</v>
      </c>
      <c r="D86" s="42" t="s">
        <v>119</v>
      </c>
      <c r="E86" s="44">
        <v>418</v>
      </c>
      <c r="F86" s="15"/>
      <c r="G86" s="45">
        <v>418</v>
      </c>
      <c r="H86" s="46"/>
      <c r="I86" s="47"/>
      <c r="J86" s="45">
        <v>0</v>
      </c>
      <c r="K86" s="48"/>
      <c r="L86" s="49">
        <v>1194417.0771452638</v>
      </c>
      <c r="N86" s="47"/>
      <c r="O86" s="47"/>
      <c r="P86" s="47"/>
      <c r="Q86" s="47"/>
      <c r="S86" s="325">
        <v>418</v>
      </c>
    </row>
    <row r="87" spans="1:21" x14ac:dyDescent="0.2">
      <c r="A87" s="42" t="s">
        <v>307</v>
      </c>
      <c r="B87" s="43">
        <v>0</v>
      </c>
      <c r="C87" s="43">
        <v>2199</v>
      </c>
      <c r="D87" s="42" t="s">
        <v>120</v>
      </c>
      <c r="E87" s="44">
        <v>410</v>
      </c>
      <c r="F87" s="15"/>
      <c r="G87" s="45">
        <v>410</v>
      </c>
      <c r="H87" s="46"/>
      <c r="I87" s="47"/>
      <c r="J87" s="45">
        <v>0</v>
      </c>
      <c r="K87" s="48"/>
      <c r="L87" s="49">
        <v>1171557.420166407</v>
      </c>
      <c r="N87" s="47"/>
      <c r="O87" s="47"/>
      <c r="P87" s="47"/>
      <c r="Q87" s="47"/>
      <c r="S87" s="325">
        <v>410</v>
      </c>
    </row>
    <row r="88" spans="1:21" x14ac:dyDescent="0.2">
      <c r="A88" s="42" t="s">
        <v>307</v>
      </c>
      <c r="B88" s="43">
        <v>0</v>
      </c>
      <c r="C88" s="43">
        <v>2179</v>
      </c>
      <c r="D88" s="42" t="s">
        <v>121</v>
      </c>
      <c r="E88" s="44">
        <v>578</v>
      </c>
      <c r="F88" s="15"/>
      <c r="G88" s="45">
        <v>578</v>
      </c>
      <c r="H88" s="46"/>
      <c r="I88" s="47"/>
      <c r="J88" s="45">
        <v>0</v>
      </c>
      <c r="K88" s="48"/>
      <c r="L88" s="49">
        <v>1651610.2167223981</v>
      </c>
      <c r="N88" s="47"/>
      <c r="O88" s="47"/>
      <c r="P88" s="47"/>
      <c r="Q88" s="47"/>
      <c r="S88" s="325">
        <v>578</v>
      </c>
    </row>
    <row r="89" spans="1:21" x14ac:dyDescent="0.2">
      <c r="A89" s="42" t="s">
        <v>305</v>
      </c>
      <c r="B89" s="43" t="s">
        <v>122</v>
      </c>
      <c r="C89" s="43">
        <v>2048</v>
      </c>
      <c r="D89" s="42" t="s">
        <v>123</v>
      </c>
      <c r="E89" s="44">
        <v>416</v>
      </c>
      <c r="F89" s="15"/>
      <c r="G89" s="45">
        <v>416</v>
      </c>
      <c r="H89" s="46"/>
      <c r="I89" s="47"/>
      <c r="J89" s="45">
        <v>0</v>
      </c>
      <c r="K89" s="48"/>
      <c r="L89" s="49">
        <v>1188702.1629005496</v>
      </c>
      <c r="N89" s="47"/>
      <c r="O89" s="47"/>
      <c r="P89" s="47"/>
      <c r="Q89" s="47"/>
      <c r="S89" s="325">
        <v>416</v>
      </c>
    </row>
    <row r="90" spans="1:21" x14ac:dyDescent="0.2">
      <c r="A90" s="42" t="s">
        <v>305</v>
      </c>
      <c r="B90" s="43" t="s">
        <v>124</v>
      </c>
      <c r="C90" s="43">
        <v>2192</v>
      </c>
      <c r="D90" s="42" t="s">
        <v>125</v>
      </c>
      <c r="E90" s="44">
        <v>422</v>
      </c>
      <c r="F90" s="15"/>
      <c r="G90" s="45">
        <v>422</v>
      </c>
      <c r="H90" s="46"/>
      <c r="I90" s="47"/>
      <c r="J90" s="45">
        <v>0</v>
      </c>
      <c r="K90" s="48"/>
      <c r="L90" s="49">
        <v>1205846.9056346919</v>
      </c>
      <c r="N90" s="47"/>
      <c r="O90" s="47"/>
      <c r="P90" s="47"/>
      <c r="Q90" s="47"/>
      <c r="S90" s="325">
        <v>422</v>
      </c>
      <c r="T90" s="51"/>
      <c r="U90" s="52"/>
    </row>
    <row r="91" spans="1:21" x14ac:dyDescent="0.2">
      <c r="A91" s="42" t="s">
        <v>307</v>
      </c>
      <c r="B91" s="43">
        <v>0</v>
      </c>
      <c r="C91" s="43">
        <v>2014</v>
      </c>
      <c r="D91" s="42" t="s">
        <v>126</v>
      </c>
      <c r="E91" s="44">
        <v>294</v>
      </c>
      <c r="F91" s="15"/>
      <c r="G91" s="45">
        <v>294</v>
      </c>
      <c r="H91" s="46"/>
      <c r="I91" s="47"/>
      <c r="J91" s="45">
        <v>0</v>
      </c>
      <c r="K91" s="48"/>
      <c r="L91" s="49">
        <v>840092.39397298452</v>
      </c>
      <c r="N91" s="47"/>
      <c r="O91" s="47"/>
      <c r="P91" s="47"/>
      <c r="Q91" s="47"/>
      <c r="S91" s="325">
        <v>294</v>
      </c>
    </row>
    <row r="92" spans="1:21" x14ac:dyDescent="0.2">
      <c r="A92" s="42" t="s">
        <v>305</v>
      </c>
      <c r="B92" s="43" t="s">
        <v>127</v>
      </c>
      <c r="C92" s="43">
        <v>2185</v>
      </c>
      <c r="D92" s="42" t="s">
        <v>128</v>
      </c>
      <c r="E92" s="44">
        <v>340</v>
      </c>
      <c r="F92" s="15"/>
      <c r="G92" s="45">
        <v>340</v>
      </c>
      <c r="H92" s="46"/>
      <c r="I92" s="47"/>
      <c r="J92" s="45">
        <v>0</v>
      </c>
      <c r="K92" s="48"/>
      <c r="L92" s="49">
        <v>971535.42160141061</v>
      </c>
      <c r="N92" s="47"/>
      <c r="O92" s="47"/>
      <c r="P92" s="47"/>
      <c r="Q92" s="47"/>
      <c r="S92" s="325">
        <v>340</v>
      </c>
    </row>
    <row r="93" spans="1:21" x14ac:dyDescent="0.2">
      <c r="A93" s="42" t="s">
        <v>305</v>
      </c>
      <c r="B93" s="43" t="s">
        <v>129</v>
      </c>
      <c r="C93" s="43">
        <v>5206</v>
      </c>
      <c r="D93" s="42" t="s">
        <v>130</v>
      </c>
      <c r="E93" s="44">
        <v>213</v>
      </c>
      <c r="F93" s="15"/>
      <c r="G93" s="45">
        <v>213</v>
      </c>
      <c r="H93" s="46"/>
      <c r="I93" s="47"/>
      <c r="J93" s="45">
        <v>0</v>
      </c>
      <c r="K93" s="48"/>
      <c r="L93" s="49">
        <v>608638.36706206016</v>
      </c>
      <c r="N93" s="47"/>
      <c r="O93" s="47"/>
      <c r="P93" s="47"/>
      <c r="Q93" s="47"/>
      <c r="S93" s="325">
        <v>213</v>
      </c>
    </row>
    <row r="94" spans="1:21" x14ac:dyDescent="0.2">
      <c r="A94" s="42" t="s">
        <v>307</v>
      </c>
      <c r="B94" s="43">
        <v>0</v>
      </c>
      <c r="C94" s="43">
        <v>2170</v>
      </c>
      <c r="D94" s="42" t="s">
        <v>327</v>
      </c>
      <c r="E94" s="44">
        <v>343</v>
      </c>
      <c r="F94" s="15"/>
      <c r="G94" s="45">
        <v>343</v>
      </c>
      <c r="H94" s="46"/>
      <c r="I94" s="47"/>
      <c r="J94" s="45">
        <v>0</v>
      </c>
      <c r="K94" s="48"/>
      <c r="L94" s="49">
        <v>980107.7929684819</v>
      </c>
      <c r="N94" s="47"/>
      <c r="O94" s="47"/>
      <c r="P94" s="47"/>
      <c r="Q94" s="47"/>
      <c r="S94" s="325">
        <v>343</v>
      </c>
    </row>
    <row r="95" spans="1:21" x14ac:dyDescent="0.2">
      <c r="A95" s="42" t="s">
        <v>305</v>
      </c>
      <c r="B95" s="43" t="s">
        <v>131</v>
      </c>
      <c r="C95" s="43">
        <v>2054</v>
      </c>
      <c r="D95" s="42" t="s">
        <v>132</v>
      </c>
      <c r="E95" s="44">
        <v>427</v>
      </c>
      <c r="F95" s="15"/>
      <c r="G95" s="45">
        <v>427</v>
      </c>
      <c r="H95" s="46"/>
      <c r="I95" s="47"/>
      <c r="J95" s="45">
        <v>0</v>
      </c>
      <c r="K95" s="48"/>
      <c r="L95" s="49">
        <v>1220134.1912464774</v>
      </c>
      <c r="N95" s="47"/>
      <c r="O95" s="47"/>
      <c r="P95" s="47"/>
      <c r="Q95" s="47"/>
      <c r="S95" s="325">
        <v>427</v>
      </c>
    </row>
    <row r="96" spans="1:21" x14ac:dyDescent="0.2">
      <c r="A96" s="42" t="s">
        <v>305</v>
      </c>
      <c r="B96" s="43" t="s">
        <v>133</v>
      </c>
      <c r="C96" s="43">
        <v>2197</v>
      </c>
      <c r="D96" s="42" t="s">
        <v>134</v>
      </c>
      <c r="E96" s="44">
        <v>403</v>
      </c>
      <c r="F96" s="15"/>
      <c r="G96" s="45">
        <v>403</v>
      </c>
      <c r="H96" s="46"/>
      <c r="I96" s="47"/>
      <c r="J96" s="45">
        <v>0</v>
      </c>
      <c r="K96" s="48"/>
      <c r="L96" s="49">
        <v>1151555.2203099073</v>
      </c>
      <c r="N96" s="47"/>
      <c r="O96" s="47"/>
      <c r="P96" s="47"/>
      <c r="Q96" s="47"/>
      <c r="S96" s="325">
        <v>403</v>
      </c>
    </row>
    <row r="97" spans="1:21" x14ac:dyDescent="0.2">
      <c r="A97" s="42" t="s">
        <v>307</v>
      </c>
      <c r="B97" s="43">
        <v>0</v>
      </c>
      <c r="C97" s="43">
        <v>5205</v>
      </c>
      <c r="D97" s="42" t="s">
        <v>135</v>
      </c>
      <c r="E97" s="44">
        <v>408</v>
      </c>
      <c r="F97" s="15"/>
      <c r="G97" s="45">
        <v>408</v>
      </c>
      <c r="H97" s="46"/>
      <c r="I97" s="47"/>
      <c r="J97" s="45">
        <v>0</v>
      </c>
      <c r="K97" s="48"/>
      <c r="L97" s="49">
        <v>1165842.5059216928</v>
      </c>
      <c r="N97" s="47"/>
      <c r="O97" s="47"/>
      <c r="P97" s="47"/>
      <c r="Q97" s="47"/>
      <c r="S97" s="325">
        <v>408</v>
      </c>
    </row>
    <row r="98" spans="1:21" x14ac:dyDescent="0.2">
      <c r="A98" s="42" t="s">
        <v>307</v>
      </c>
      <c r="B98" s="43">
        <v>0</v>
      </c>
      <c r="C98" s="43">
        <v>2130</v>
      </c>
      <c r="D98" s="42" t="s">
        <v>136</v>
      </c>
      <c r="E98" s="44">
        <v>56</v>
      </c>
      <c r="F98" s="15"/>
      <c r="G98" s="45">
        <v>56</v>
      </c>
      <c r="H98" s="46"/>
      <c r="I98" s="47"/>
      <c r="J98" s="45">
        <v>0</v>
      </c>
      <c r="K98" s="48"/>
      <c r="L98" s="49">
        <v>160017.59885199706</v>
      </c>
      <c r="N98" s="47"/>
      <c r="O98" s="47"/>
      <c r="P98" s="47"/>
      <c r="Q98" s="47"/>
      <c r="S98" s="325">
        <v>56</v>
      </c>
    </row>
    <row r="99" spans="1:21" x14ac:dyDescent="0.2">
      <c r="A99" s="42" t="s">
        <v>305</v>
      </c>
      <c r="B99" s="43" t="s">
        <v>137</v>
      </c>
      <c r="C99" s="43">
        <v>3353</v>
      </c>
      <c r="D99" s="42" t="s">
        <v>138</v>
      </c>
      <c r="E99" s="44">
        <v>181</v>
      </c>
      <c r="F99" s="15"/>
      <c r="G99" s="45">
        <v>181</v>
      </c>
      <c r="H99" s="46"/>
      <c r="I99" s="47"/>
      <c r="J99" s="45">
        <v>0</v>
      </c>
      <c r="K99" s="48"/>
      <c r="L99" s="49">
        <v>517199.73914663331</v>
      </c>
      <c r="N99" s="47"/>
      <c r="O99" s="47"/>
      <c r="P99" s="47"/>
      <c r="Q99" s="47"/>
      <c r="S99" s="325">
        <v>181</v>
      </c>
    </row>
    <row r="100" spans="1:21" x14ac:dyDescent="0.2">
      <c r="A100" s="42" t="s">
        <v>307</v>
      </c>
      <c r="B100" s="43">
        <v>0</v>
      </c>
      <c r="C100" s="43">
        <v>3372</v>
      </c>
      <c r="D100" s="42" t="s">
        <v>139</v>
      </c>
      <c r="E100" s="44">
        <v>211</v>
      </c>
      <c r="F100" s="15"/>
      <c r="G100" s="45">
        <v>211</v>
      </c>
      <c r="H100" s="46"/>
      <c r="I100" s="47"/>
      <c r="J100" s="45">
        <v>0</v>
      </c>
      <c r="K100" s="48"/>
      <c r="L100" s="49">
        <v>602923.45281734597</v>
      </c>
      <c r="N100" s="47"/>
      <c r="O100" s="47"/>
      <c r="P100" s="47"/>
      <c r="Q100" s="47"/>
      <c r="S100" s="325">
        <v>211</v>
      </c>
    </row>
    <row r="101" spans="1:21" x14ac:dyDescent="0.2">
      <c r="A101" s="42" t="s">
        <v>307</v>
      </c>
      <c r="B101" s="43">
        <v>0</v>
      </c>
      <c r="C101" s="43">
        <v>3375</v>
      </c>
      <c r="D101" s="42" t="s">
        <v>140</v>
      </c>
      <c r="E101" s="44">
        <v>181</v>
      </c>
      <c r="F101" s="15"/>
      <c r="G101" s="45">
        <v>181</v>
      </c>
      <c r="H101" s="46"/>
      <c r="I101" s="47"/>
      <c r="J101" s="45">
        <v>0</v>
      </c>
      <c r="K101" s="48"/>
      <c r="L101" s="49">
        <v>517199.73914663331</v>
      </c>
      <c r="N101" s="47"/>
      <c r="O101" s="47"/>
      <c r="P101" s="47"/>
      <c r="Q101" s="47"/>
      <c r="S101" s="325">
        <v>181</v>
      </c>
    </row>
    <row r="102" spans="1:21" x14ac:dyDescent="0.2">
      <c r="A102" s="42" t="s">
        <v>307</v>
      </c>
      <c r="B102" s="43">
        <v>0</v>
      </c>
      <c r="C102" s="43">
        <v>2064</v>
      </c>
      <c r="D102" s="42" t="s">
        <v>328</v>
      </c>
      <c r="E102" s="44">
        <v>213</v>
      </c>
      <c r="F102" s="15"/>
      <c r="G102" s="45">
        <v>213</v>
      </c>
      <c r="H102" s="46"/>
      <c r="I102" s="47"/>
      <c r="J102" s="45">
        <v>0</v>
      </c>
      <c r="K102" s="48"/>
      <c r="L102" s="49">
        <v>608638.36706206016</v>
      </c>
      <c r="N102" s="47"/>
      <c r="O102" s="47"/>
      <c r="P102" s="47"/>
      <c r="Q102" s="47"/>
      <c r="S102" s="325">
        <v>213</v>
      </c>
      <c r="T102" s="51"/>
      <c r="U102" s="52"/>
    </row>
    <row r="103" spans="1:21" x14ac:dyDescent="0.2">
      <c r="A103" s="42" t="s">
        <v>307</v>
      </c>
      <c r="B103" s="43">
        <v>0</v>
      </c>
      <c r="C103" s="43">
        <v>2132</v>
      </c>
      <c r="D103" s="42" t="s">
        <v>141</v>
      </c>
      <c r="E103" s="44">
        <v>194</v>
      </c>
      <c r="F103" s="15"/>
      <c r="G103" s="45">
        <v>194</v>
      </c>
      <c r="H103" s="46"/>
      <c r="I103" s="47"/>
      <c r="J103" s="45">
        <v>0</v>
      </c>
      <c r="K103" s="48"/>
      <c r="L103" s="49">
        <v>554346.68173727544</v>
      </c>
      <c r="N103" s="47"/>
      <c r="O103" s="47"/>
      <c r="P103" s="47"/>
      <c r="Q103" s="47"/>
      <c r="S103" s="325">
        <v>194</v>
      </c>
    </row>
    <row r="104" spans="1:21" x14ac:dyDescent="0.2">
      <c r="A104" s="42" t="s">
        <v>305</v>
      </c>
      <c r="B104" s="43" t="s">
        <v>142</v>
      </c>
      <c r="C104" s="43">
        <v>3377</v>
      </c>
      <c r="D104" s="42" t="s">
        <v>143</v>
      </c>
      <c r="E104" s="44">
        <v>604</v>
      </c>
      <c r="F104" s="15"/>
      <c r="G104" s="45">
        <v>604</v>
      </c>
      <c r="H104" s="46"/>
      <c r="I104" s="47"/>
      <c r="J104" s="45">
        <v>0</v>
      </c>
      <c r="K104" s="48"/>
      <c r="L104" s="49">
        <v>1725904.1019036823</v>
      </c>
      <c r="N104" s="47"/>
      <c r="O104" s="47"/>
      <c r="P104" s="47"/>
      <c r="Q104" s="47"/>
      <c r="S104" s="325">
        <v>604</v>
      </c>
    </row>
    <row r="105" spans="1:21" x14ac:dyDescent="0.2">
      <c r="A105" s="42" t="s">
        <v>305</v>
      </c>
      <c r="B105" s="43" t="s">
        <v>144</v>
      </c>
      <c r="C105" s="43">
        <v>2101</v>
      </c>
      <c r="D105" s="42" t="s">
        <v>145</v>
      </c>
      <c r="E105" s="44">
        <v>261</v>
      </c>
      <c r="F105" s="15"/>
      <c r="G105" s="45">
        <v>261</v>
      </c>
      <c r="H105" s="46"/>
      <c r="I105" s="47"/>
      <c r="J105" s="45">
        <v>0</v>
      </c>
      <c r="K105" s="48"/>
      <c r="L105" s="49">
        <v>745796.30893520056</v>
      </c>
      <c r="N105" s="47"/>
      <c r="O105" s="47"/>
      <c r="P105" s="47"/>
      <c r="Q105" s="47"/>
      <c r="S105" s="325">
        <v>261</v>
      </c>
    </row>
    <row r="106" spans="1:21" x14ac:dyDescent="0.2">
      <c r="A106" s="42" t="s">
        <v>307</v>
      </c>
      <c r="B106" s="43">
        <v>0</v>
      </c>
      <c r="C106" s="43">
        <v>2115</v>
      </c>
      <c r="D106" s="42" t="s">
        <v>25</v>
      </c>
      <c r="E106" s="44">
        <v>202</v>
      </c>
      <c r="F106" s="15"/>
      <c r="G106" s="45">
        <v>202</v>
      </c>
      <c r="H106" s="46"/>
      <c r="I106" s="47"/>
      <c r="J106" s="45">
        <v>0</v>
      </c>
      <c r="K106" s="48"/>
      <c r="L106" s="49">
        <v>577206.33871613222</v>
      </c>
      <c r="N106" s="47"/>
      <c r="O106" s="47"/>
      <c r="P106" s="47"/>
      <c r="Q106" s="47"/>
      <c r="S106" s="325">
        <v>202</v>
      </c>
    </row>
    <row r="107" spans="1:21" x14ac:dyDescent="0.2">
      <c r="A107" s="42" t="s">
        <v>305</v>
      </c>
      <c r="B107" s="43" t="s">
        <v>146</v>
      </c>
      <c r="C107" s="43">
        <v>2086</v>
      </c>
      <c r="D107" s="42" t="s">
        <v>500</v>
      </c>
      <c r="E107" s="44">
        <v>478</v>
      </c>
      <c r="F107" s="15"/>
      <c r="G107" s="45">
        <v>478</v>
      </c>
      <c r="H107" s="46"/>
      <c r="I107" s="47"/>
      <c r="J107" s="45">
        <v>0</v>
      </c>
      <c r="K107" s="48"/>
      <c r="L107" s="49">
        <v>1365864.5044866891</v>
      </c>
      <c r="N107" s="47"/>
      <c r="O107" s="47"/>
      <c r="P107" s="47"/>
      <c r="Q107" s="47"/>
      <c r="S107" s="325">
        <v>478</v>
      </c>
    </row>
    <row r="108" spans="1:21" x14ac:dyDescent="0.2">
      <c r="A108" s="42" t="s">
        <v>308</v>
      </c>
      <c r="B108" s="43">
        <v>0</v>
      </c>
      <c r="C108" s="43">
        <v>2000</v>
      </c>
      <c r="D108" s="42" t="s">
        <v>147</v>
      </c>
      <c r="E108" s="44">
        <v>364</v>
      </c>
      <c r="F108" s="15"/>
      <c r="G108" s="45">
        <v>364</v>
      </c>
      <c r="H108" s="46"/>
      <c r="I108" s="47"/>
      <c r="J108" s="45">
        <v>0</v>
      </c>
      <c r="K108" s="48"/>
      <c r="L108" s="49">
        <v>1040114.3925379808</v>
      </c>
      <c r="N108" s="47"/>
      <c r="O108" s="47"/>
      <c r="P108" s="47"/>
      <c r="Q108" s="47"/>
      <c r="S108" s="325">
        <v>364</v>
      </c>
    </row>
    <row r="109" spans="1:21" x14ac:dyDescent="0.2">
      <c r="A109" s="42" t="s">
        <v>307</v>
      </c>
      <c r="B109" s="43">
        <v>0</v>
      </c>
      <c r="C109" s="43">
        <v>2031</v>
      </c>
      <c r="D109" s="42" t="s">
        <v>148</v>
      </c>
      <c r="E109" s="44">
        <v>200</v>
      </c>
      <c r="F109" s="15"/>
      <c r="G109" s="45">
        <v>200</v>
      </c>
      <c r="H109" s="46"/>
      <c r="I109" s="47"/>
      <c r="J109" s="45">
        <v>0</v>
      </c>
      <c r="K109" s="48"/>
      <c r="L109" s="49">
        <v>571491.42447141802</v>
      </c>
      <c r="N109" s="47"/>
      <c r="O109" s="47"/>
      <c r="P109" s="47"/>
      <c r="Q109" s="47"/>
      <c r="S109" s="325">
        <v>200</v>
      </c>
    </row>
    <row r="110" spans="1:21" x14ac:dyDescent="0.2">
      <c r="A110" s="42" t="s">
        <v>305</v>
      </c>
      <c r="B110" s="43" t="s">
        <v>149</v>
      </c>
      <c r="C110" s="43">
        <v>3365</v>
      </c>
      <c r="D110" s="42" t="s">
        <v>150</v>
      </c>
      <c r="E110" s="44">
        <v>369</v>
      </c>
      <c r="F110" s="15"/>
      <c r="G110" s="45">
        <v>369</v>
      </c>
      <c r="H110" s="46"/>
      <c r="I110" s="47"/>
      <c r="J110" s="45">
        <v>0</v>
      </c>
      <c r="K110" s="48"/>
      <c r="L110" s="49">
        <v>1054401.6781497663</v>
      </c>
      <c r="N110" s="47"/>
      <c r="O110" s="47"/>
      <c r="P110" s="47"/>
      <c r="Q110" s="47"/>
      <c r="S110" s="325">
        <v>369</v>
      </c>
    </row>
    <row r="111" spans="1:21" x14ac:dyDescent="0.2">
      <c r="A111" s="42" t="s">
        <v>305</v>
      </c>
      <c r="B111" s="43" t="s">
        <v>151</v>
      </c>
      <c r="C111" s="43">
        <v>5202</v>
      </c>
      <c r="D111" s="42" t="s">
        <v>152</v>
      </c>
      <c r="E111" s="44">
        <v>210</v>
      </c>
      <c r="F111" s="15"/>
      <c r="G111" s="45">
        <v>210</v>
      </c>
      <c r="H111" s="46"/>
      <c r="I111" s="47"/>
      <c r="J111" s="45">
        <v>0</v>
      </c>
      <c r="K111" s="48"/>
      <c r="L111" s="49">
        <v>600065.99569498899</v>
      </c>
      <c r="N111" s="47"/>
      <c r="O111" s="47"/>
      <c r="P111" s="47"/>
      <c r="Q111" s="47"/>
      <c r="S111" s="325">
        <v>210</v>
      </c>
    </row>
    <row r="112" spans="1:21" x14ac:dyDescent="0.2">
      <c r="A112" s="42" t="s">
        <v>307</v>
      </c>
      <c r="B112" s="43">
        <v>0</v>
      </c>
      <c r="C112" s="43">
        <v>2003</v>
      </c>
      <c r="D112" s="42" t="s">
        <v>153</v>
      </c>
      <c r="E112" s="44">
        <v>259</v>
      </c>
      <c r="F112" s="15"/>
      <c r="G112" s="45">
        <v>259</v>
      </c>
      <c r="H112" s="46"/>
      <c r="I112" s="47"/>
      <c r="J112" s="45">
        <v>0</v>
      </c>
      <c r="K112" s="48"/>
      <c r="L112" s="49">
        <v>740081.39469048637</v>
      </c>
      <c r="N112" s="47"/>
      <c r="O112" s="47"/>
      <c r="P112" s="47"/>
      <c r="Q112" s="47"/>
      <c r="S112" s="325">
        <v>259</v>
      </c>
      <c r="T112" s="51"/>
      <c r="U112" s="52"/>
    </row>
    <row r="113" spans="1:21" x14ac:dyDescent="0.2">
      <c r="A113" s="42" t="s">
        <v>305</v>
      </c>
      <c r="B113" s="43" t="s">
        <v>154</v>
      </c>
      <c r="C113" s="43">
        <v>2140</v>
      </c>
      <c r="D113" s="42" t="s">
        <v>155</v>
      </c>
      <c r="E113" s="44">
        <v>418</v>
      </c>
      <c r="F113" s="15"/>
      <c r="G113" s="45">
        <v>418</v>
      </c>
      <c r="H113" s="46"/>
      <c r="I113" s="47"/>
      <c r="J113" s="45">
        <v>0</v>
      </c>
      <c r="K113" s="48"/>
      <c r="L113" s="49">
        <v>1194417.0771452638</v>
      </c>
      <c r="N113" s="47"/>
      <c r="O113" s="47"/>
      <c r="P113" s="47"/>
      <c r="Q113" s="47"/>
      <c r="S113" s="325">
        <v>418</v>
      </c>
    </row>
    <row r="114" spans="1:21" x14ac:dyDescent="0.2">
      <c r="A114" s="42" t="s">
        <v>305</v>
      </c>
      <c r="B114" s="43" t="s">
        <v>156</v>
      </c>
      <c r="C114" s="43">
        <v>2174</v>
      </c>
      <c r="D114" s="42" t="s">
        <v>157</v>
      </c>
      <c r="E114" s="44">
        <v>405</v>
      </c>
      <c r="F114" s="15"/>
      <c r="G114" s="45">
        <v>405</v>
      </c>
      <c r="H114" s="46"/>
      <c r="I114" s="47"/>
      <c r="J114" s="45">
        <v>0</v>
      </c>
      <c r="K114" s="48"/>
      <c r="L114" s="49">
        <v>1157270.1345546215</v>
      </c>
      <c r="N114" s="47"/>
      <c r="O114" s="47"/>
      <c r="P114" s="47"/>
      <c r="Q114" s="47"/>
      <c r="S114" s="325">
        <v>405</v>
      </c>
    </row>
    <row r="115" spans="1:21" x14ac:dyDescent="0.2">
      <c r="A115" s="42" t="s">
        <v>305</v>
      </c>
      <c r="B115" s="43" t="s">
        <v>158</v>
      </c>
      <c r="C115" s="43">
        <v>2055</v>
      </c>
      <c r="D115" s="42" t="s">
        <v>159</v>
      </c>
      <c r="E115" s="44">
        <v>305</v>
      </c>
      <c r="F115" s="15"/>
      <c r="G115" s="45">
        <v>305</v>
      </c>
      <c r="H115" s="46"/>
      <c r="I115" s="47"/>
      <c r="J115" s="45">
        <v>0</v>
      </c>
      <c r="K115" s="48"/>
      <c r="L115" s="49">
        <v>871524.42231891246</v>
      </c>
      <c r="N115" s="47"/>
      <c r="O115" s="47"/>
      <c r="P115" s="47"/>
      <c r="Q115" s="47"/>
      <c r="S115" s="325">
        <v>305</v>
      </c>
    </row>
    <row r="116" spans="1:21" x14ac:dyDescent="0.2">
      <c r="A116" s="42" t="s">
        <v>307</v>
      </c>
      <c r="B116" s="43">
        <v>0</v>
      </c>
      <c r="C116" s="43">
        <v>2178</v>
      </c>
      <c r="D116" s="42" t="s">
        <v>160</v>
      </c>
      <c r="E116" s="44">
        <v>413</v>
      </c>
      <c r="F116" s="15"/>
      <c r="G116" s="45">
        <v>413</v>
      </c>
      <c r="H116" s="46"/>
      <c r="I116" s="47"/>
      <c r="J116" s="45">
        <v>0</v>
      </c>
      <c r="K116" s="48"/>
      <c r="L116" s="49">
        <v>1180129.7915334783</v>
      </c>
      <c r="N116" s="47"/>
      <c r="O116" s="47"/>
      <c r="P116" s="47"/>
      <c r="Q116" s="47"/>
      <c r="S116" s="325">
        <v>413</v>
      </c>
    </row>
    <row r="117" spans="1:21" x14ac:dyDescent="0.2">
      <c r="A117" s="42" t="s">
        <v>307</v>
      </c>
      <c r="B117" s="43">
        <v>0</v>
      </c>
      <c r="C117" s="43">
        <v>3366</v>
      </c>
      <c r="D117" s="42" t="s">
        <v>329</v>
      </c>
      <c r="E117" s="44">
        <v>193</v>
      </c>
      <c r="F117" s="15"/>
      <c r="G117" s="45">
        <v>193</v>
      </c>
      <c r="H117" s="46"/>
      <c r="I117" s="47"/>
      <c r="J117" s="45">
        <v>0</v>
      </c>
      <c r="K117" s="48"/>
      <c r="L117" s="49">
        <v>551489.22461491835</v>
      </c>
      <c r="N117" s="47"/>
      <c r="O117" s="47"/>
      <c r="P117" s="47"/>
      <c r="Q117" s="47"/>
      <c r="S117" s="325">
        <v>193</v>
      </c>
    </row>
    <row r="118" spans="1:21" x14ac:dyDescent="0.2">
      <c r="A118" s="42" t="s">
        <v>307</v>
      </c>
      <c r="B118" s="43">
        <v>0</v>
      </c>
      <c r="C118" s="43">
        <v>2077</v>
      </c>
      <c r="D118" s="42" t="s">
        <v>161</v>
      </c>
      <c r="E118" s="44">
        <v>187</v>
      </c>
      <c r="F118" s="15"/>
      <c r="G118" s="45">
        <v>187</v>
      </c>
      <c r="H118" s="46"/>
      <c r="I118" s="47"/>
      <c r="J118" s="45">
        <v>0</v>
      </c>
      <c r="K118" s="48"/>
      <c r="L118" s="49">
        <v>534344.48188077589</v>
      </c>
      <c r="N118" s="47"/>
      <c r="O118" s="47"/>
      <c r="P118" s="47"/>
      <c r="Q118" s="47"/>
      <c r="S118" s="325">
        <v>187</v>
      </c>
    </row>
    <row r="119" spans="1:21" x14ac:dyDescent="0.2">
      <c r="A119" s="42" t="s">
        <v>305</v>
      </c>
      <c r="B119" s="43" t="s">
        <v>162</v>
      </c>
      <c r="C119" s="43">
        <v>2146</v>
      </c>
      <c r="D119" s="42" t="s">
        <v>163</v>
      </c>
      <c r="E119" s="44">
        <v>588</v>
      </c>
      <c r="F119" s="15"/>
      <c r="G119" s="45">
        <v>588</v>
      </c>
      <c r="H119" s="46"/>
      <c r="I119" s="47"/>
      <c r="J119" s="45">
        <v>0</v>
      </c>
      <c r="K119" s="48"/>
      <c r="L119" s="49">
        <v>1680184.787945969</v>
      </c>
      <c r="N119" s="47"/>
      <c r="O119" s="47"/>
      <c r="P119" s="47"/>
      <c r="Q119" s="47"/>
      <c r="S119" s="325">
        <v>588</v>
      </c>
    </row>
    <row r="120" spans="1:21" x14ac:dyDescent="0.2">
      <c r="A120" s="42" t="s">
        <v>307</v>
      </c>
      <c r="B120" s="43">
        <v>0</v>
      </c>
      <c r="C120" s="43">
        <v>2023</v>
      </c>
      <c r="D120" s="42" t="s">
        <v>164</v>
      </c>
      <c r="E120" s="44">
        <v>347</v>
      </c>
      <c r="F120" s="15"/>
      <c r="G120" s="45">
        <v>347</v>
      </c>
      <c r="H120" s="46"/>
      <c r="I120" s="47"/>
      <c r="J120" s="45">
        <v>0</v>
      </c>
      <c r="K120" s="48"/>
      <c r="L120" s="49">
        <v>991537.62145791028</v>
      </c>
      <c r="N120" s="47"/>
      <c r="O120" s="47"/>
      <c r="P120" s="47"/>
      <c r="Q120" s="47"/>
      <c r="S120" s="325">
        <v>347</v>
      </c>
    </row>
    <row r="121" spans="1:21" x14ac:dyDescent="0.2">
      <c r="A121" s="42" t="s">
        <v>307</v>
      </c>
      <c r="B121" s="43">
        <v>0</v>
      </c>
      <c r="C121" s="43">
        <v>2025</v>
      </c>
      <c r="D121" s="42" t="s">
        <v>52</v>
      </c>
      <c r="E121" s="44">
        <v>376</v>
      </c>
      <c r="F121" s="15"/>
      <c r="G121" s="45">
        <v>376</v>
      </c>
      <c r="H121" s="46"/>
      <c r="I121" s="47"/>
      <c r="J121" s="45">
        <v>0</v>
      </c>
      <c r="K121" s="48"/>
      <c r="L121" s="49">
        <v>1074403.878006266</v>
      </c>
      <c r="N121" s="47"/>
      <c r="O121" s="47"/>
      <c r="P121" s="47"/>
      <c r="Q121" s="47"/>
      <c r="S121" s="325">
        <v>376</v>
      </c>
    </row>
    <row r="122" spans="1:21" x14ac:dyDescent="0.2">
      <c r="A122" s="42" t="s">
        <v>307</v>
      </c>
      <c r="B122" s="43">
        <v>0</v>
      </c>
      <c r="C122" s="43">
        <v>3369</v>
      </c>
      <c r="D122" s="42" t="s">
        <v>165</v>
      </c>
      <c r="E122" s="44">
        <v>212</v>
      </c>
      <c r="F122" s="15"/>
      <c r="G122" s="45">
        <v>212</v>
      </c>
      <c r="H122" s="46"/>
      <c r="I122" s="47"/>
      <c r="J122" s="45">
        <v>0</v>
      </c>
      <c r="K122" s="48"/>
      <c r="L122" s="49">
        <v>605780.90993970307</v>
      </c>
      <c r="N122" s="47"/>
      <c r="O122" s="47"/>
      <c r="P122" s="47"/>
      <c r="Q122" s="47"/>
      <c r="S122" s="325">
        <v>212</v>
      </c>
    </row>
    <row r="123" spans="1:21" x14ac:dyDescent="0.2">
      <c r="A123" s="42" t="s">
        <v>305</v>
      </c>
      <c r="B123" s="43" t="s">
        <v>166</v>
      </c>
      <c r="C123" s="43">
        <v>3333</v>
      </c>
      <c r="D123" s="42" t="s">
        <v>167</v>
      </c>
      <c r="E123" s="44">
        <v>213</v>
      </c>
      <c r="F123" s="15"/>
      <c r="G123" s="45">
        <v>213</v>
      </c>
      <c r="H123" s="46"/>
      <c r="I123" s="47"/>
      <c r="J123" s="45">
        <v>0</v>
      </c>
      <c r="K123" s="48"/>
      <c r="L123" s="49">
        <v>608638.36706206016</v>
      </c>
      <c r="N123" s="47"/>
      <c r="O123" s="47"/>
      <c r="P123" s="47"/>
      <c r="Q123" s="47"/>
      <c r="S123" s="325">
        <v>213</v>
      </c>
    </row>
    <row r="124" spans="1:21" x14ac:dyDescent="0.2">
      <c r="A124" s="42" t="s">
        <v>305</v>
      </c>
      <c r="B124" s="43" t="s">
        <v>168</v>
      </c>
      <c r="C124" s="43">
        <v>3373</v>
      </c>
      <c r="D124" s="42" t="s">
        <v>169</v>
      </c>
      <c r="E124" s="44">
        <v>127</v>
      </c>
      <c r="F124" s="15"/>
      <c r="G124" s="45">
        <v>127</v>
      </c>
      <c r="H124" s="46"/>
      <c r="I124" s="47"/>
      <c r="J124" s="45">
        <v>0</v>
      </c>
      <c r="K124" s="48"/>
      <c r="L124" s="49">
        <v>362897.05453935044</v>
      </c>
      <c r="N124" s="47"/>
      <c r="O124" s="47"/>
      <c r="P124" s="47"/>
      <c r="Q124" s="47"/>
      <c r="S124" s="325">
        <v>127</v>
      </c>
    </row>
    <row r="125" spans="1:21" x14ac:dyDescent="0.2">
      <c r="A125" s="42" t="s">
        <v>305</v>
      </c>
      <c r="B125" s="43" t="s">
        <v>170</v>
      </c>
      <c r="C125" s="43">
        <v>3334</v>
      </c>
      <c r="D125" s="42" t="s">
        <v>171</v>
      </c>
      <c r="E125" s="44">
        <v>213</v>
      </c>
      <c r="F125" s="15"/>
      <c r="G125" s="45">
        <v>213</v>
      </c>
      <c r="H125" s="46"/>
      <c r="I125" s="47"/>
      <c r="J125" s="45">
        <v>0</v>
      </c>
      <c r="K125" s="48"/>
      <c r="L125" s="49">
        <v>608638.36706206016</v>
      </c>
      <c r="N125" s="47"/>
      <c r="O125" s="47"/>
      <c r="P125" s="47"/>
      <c r="Q125" s="47"/>
      <c r="S125" s="325">
        <v>213</v>
      </c>
      <c r="T125" s="51"/>
      <c r="U125" s="52"/>
    </row>
    <row r="126" spans="1:21" x14ac:dyDescent="0.2">
      <c r="A126" s="42" t="s">
        <v>305</v>
      </c>
      <c r="B126" s="43" t="s">
        <v>172</v>
      </c>
      <c r="C126" s="43">
        <v>3335</v>
      </c>
      <c r="D126" s="42" t="s">
        <v>173</v>
      </c>
      <c r="E126" s="44">
        <v>334</v>
      </c>
      <c r="F126" s="15"/>
      <c r="G126" s="45">
        <v>334</v>
      </c>
      <c r="H126" s="46"/>
      <c r="I126" s="47"/>
      <c r="J126" s="45">
        <v>0</v>
      </c>
      <c r="K126" s="48"/>
      <c r="L126" s="49">
        <v>954390.67886726814</v>
      </c>
      <c r="N126" s="47"/>
      <c r="O126" s="47"/>
      <c r="P126" s="47"/>
      <c r="Q126" s="47"/>
      <c r="S126" s="325">
        <v>334</v>
      </c>
    </row>
    <row r="127" spans="1:21" x14ac:dyDescent="0.2">
      <c r="A127" s="42" t="s">
        <v>305</v>
      </c>
      <c r="B127" s="43" t="s">
        <v>174</v>
      </c>
      <c r="C127" s="43">
        <v>3354</v>
      </c>
      <c r="D127" s="42" t="s">
        <v>175</v>
      </c>
      <c r="E127" s="44">
        <v>210</v>
      </c>
      <c r="F127" s="15"/>
      <c r="G127" s="45">
        <v>210</v>
      </c>
      <c r="H127" s="46"/>
      <c r="I127" s="47"/>
      <c r="J127" s="45">
        <v>0</v>
      </c>
      <c r="K127" s="48"/>
      <c r="L127" s="49">
        <v>600065.99569498899</v>
      </c>
      <c r="N127" s="47"/>
      <c r="O127" s="47"/>
      <c r="P127" s="47"/>
      <c r="Q127" s="47"/>
      <c r="S127" s="325">
        <v>210</v>
      </c>
    </row>
    <row r="128" spans="1:21" x14ac:dyDescent="0.2">
      <c r="A128" s="42" t="s">
        <v>305</v>
      </c>
      <c r="B128" s="43" t="s">
        <v>176</v>
      </c>
      <c r="C128" s="43">
        <v>3351</v>
      </c>
      <c r="D128" s="42" t="s">
        <v>177</v>
      </c>
      <c r="E128" s="44">
        <v>211</v>
      </c>
      <c r="F128" s="15"/>
      <c r="G128" s="45">
        <v>211</v>
      </c>
      <c r="H128" s="46"/>
      <c r="I128" s="47"/>
      <c r="J128" s="45">
        <v>0</v>
      </c>
      <c r="K128" s="48"/>
      <c r="L128" s="49">
        <v>602923.45281734597</v>
      </c>
      <c r="N128" s="47"/>
      <c r="O128" s="47"/>
      <c r="P128" s="47"/>
      <c r="Q128" s="47"/>
      <c r="S128" s="325">
        <v>211</v>
      </c>
    </row>
    <row r="129" spans="1:21" x14ac:dyDescent="0.2">
      <c r="A129" s="42" t="s">
        <v>307</v>
      </c>
      <c r="B129" s="43">
        <v>0</v>
      </c>
      <c r="C129" s="43">
        <v>2032</v>
      </c>
      <c r="D129" s="42" t="s">
        <v>434</v>
      </c>
      <c r="E129" s="44">
        <v>284</v>
      </c>
      <c r="F129" s="15"/>
      <c r="G129" s="45">
        <v>284</v>
      </c>
      <c r="H129" s="46"/>
      <c r="I129" s="47"/>
      <c r="J129" s="45">
        <v>0</v>
      </c>
      <c r="K129" s="48"/>
      <c r="L129" s="49">
        <v>811517.82274941355</v>
      </c>
      <c r="N129" s="47"/>
      <c r="O129" s="47"/>
      <c r="P129" s="47"/>
      <c r="Q129" s="47"/>
      <c r="S129" s="325">
        <v>284</v>
      </c>
      <c r="U129" s="45"/>
    </row>
    <row r="130" spans="1:21" x14ac:dyDescent="0.2">
      <c r="A130" s="42" t="s">
        <v>307</v>
      </c>
      <c r="B130" s="43">
        <v>0</v>
      </c>
      <c r="C130" s="43">
        <v>3352</v>
      </c>
      <c r="D130" s="42" t="s">
        <v>178</v>
      </c>
      <c r="E130" s="44">
        <v>207</v>
      </c>
      <c r="F130" s="15"/>
      <c r="G130" s="45">
        <v>207</v>
      </c>
      <c r="H130" s="46"/>
      <c r="I130" s="47"/>
      <c r="J130" s="45">
        <v>0</v>
      </c>
      <c r="K130" s="48"/>
      <c r="L130" s="49">
        <v>591493.6243279177</v>
      </c>
      <c r="N130" s="47"/>
      <c r="O130" s="47"/>
      <c r="P130" s="47"/>
      <c r="Q130" s="47"/>
      <c r="S130" s="325">
        <v>207</v>
      </c>
      <c r="U130" s="45"/>
    </row>
    <row r="131" spans="1:21" x14ac:dyDescent="0.2">
      <c r="A131" s="42" t="s">
        <v>307</v>
      </c>
      <c r="B131" s="43">
        <v>0</v>
      </c>
      <c r="C131" s="43">
        <v>5208</v>
      </c>
      <c r="D131" s="42" t="s">
        <v>179</v>
      </c>
      <c r="E131" s="44">
        <v>419</v>
      </c>
      <c r="F131" s="15"/>
      <c r="G131" s="45">
        <v>419</v>
      </c>
      <c r="H131" s="46"/>
      <c r="I131" s="47"/>
      <c r="J131" s="45">
        <v>0</v>
      </c>
      <c r="K131" s="48"/>
      <c r="L131" s="49">
        <v>1197274.5342676209</v>
      </c>
      <c r="N131" s="47"/>
      <c r="O131" s="47"/>
      <c r="P131" s="47"/>
      <c r="Q131" s="47"/>
      <c r="S131" s="325">
        <v>419</v>
      </c>
      <c r="U131" s="45"/>
    </row>
    <row r="132" spans="1:21" x14ac:dyDescent="0.2">
      <c r="A132" s="42" t="s">
        <v>305</v>
      </c>
      <c r="B132" s="43" t="s">
        <v>180</v>
      </c>
      <c r="C132" s="43">
        <v>3367</v>
      </c>
      <c r="D132" s="42" t="s">
        <v>181</v>
      </c>
      <c r="E132" s="44">
        <v>208</v>
      </c>
      <c r="F132" s="15"/>
      <c r="G132" s="45">
        <v>208</v>
      </c>
      <c r="H132" s="46"/>
      <c r="I132" s="47"/>
      <c r="J132" s="45">
        <v>0</v>
      </c>
      <c r="K132" s="48"/>
      <c r="L132" s="49">
        <v>594351.0814502748</v>
      </c>
      <c r="N132" s="47"/>
      <c r="O132" s="47"/>
      <c r="P132" s="47"/>
      <c r="Q132" s="47"/>
      <c r="S132" s="325">
        <v>208</v>
      </c>
      <c r="U132" s="45"/>
    </row>
    <row r="133" spans="1:21" x14ac:dyDescent="0.2">
      <c r="A133" s="42" t="s">
        <v>305</v>
      </c>
      <c r="B133" s="43" t="s">
        <v>182</v>
      </c>
      <c r="C133" s="43">
        <v>3338</v>
      </c>
      <c r="D133" s="42" t="s">
        <v>183</v>
      </c>
      <c r="E133" s="44">
        <v>305</v>
      </c>
      <c r="F133" s="15"/>
      <c r="G133" s="45">
        <v>305</v>
      </c>
      <c r="H133" s="46"/>
      <c r="I133" s="47"/>
      <c r="J133" s="45">
        <v>0</v>
      </c>
      <c r="K133" s="48"/>
      <c r="L133" s="49">
        <v>871524.42231891246</v>
      </c>
      <c r="N133" s="47"/>
      <c r="O133" s="47"/>
      <c r="P133" s="47"/>
      <c r="Q133" s="47"/>
      <c r="S133" s="325">
        <v>305</v>
      </c>
      <c r="U133" s="45"/>
    </row>
    <row r="134" spans="1:21" x14ac:dyDescent="0.2">
      <c r="A134" s="42" t="s">
        <v>307</v>
      </c>
      <c r="B134" s="43">
        <v>0</v>
      </c>
      <c r="C134" s="43">
        <v>3370</v>
      </c>
      <c r="D134" s="42" t="s">
        <v>184</v>
      </c>
      <c r="E134" s="44">
        <v>250</v>
      </c>
      <c r="F134" s="15"/>
      <c r="G134" s="45">
        <v>250</v>
      </c>
      <c r="H134" s="46"/>
      <c r="I134" s="47"/>
      <c r="J134" s="45">
        <v>0</v>
      </c>
      <c r="K134" s="48"/>
      <c r="L134" s="49">
        <v>714364.2805892725</v>
      </c>
      <c r="N134" s="47"/>
      <c r="O134" s="47"/>
      <c r="P134" s="47"/>
      <c r="Q134" s="47"/>
      <c r="S134" s="325">
        <v>250</v>
      </c>
      <c r="U134" s="45"/>
    </row>
    <row r="135" spans="1:21" x14ac:dyDescent="0.2">
      <c r="A135" s="42" t="s">
        <v>305</v>
      </c>
      <c r="B135" s="43" t="s">
        <v>185</v>
      </c>
      <c r="C135" s="43">
        <v>3021</v>
      </c>
      <c r="D135" s="42" t="s">
        <v>186</v>
      </c>
      <c r="E135" s="44">
        <v>206</v>
      </c>
      <c r="F135" s="15"/>
      <c r="G135" s="45">
        <v>206</v>
      </c>
      <c r="H135" s="46"/>
      <c r="I135" s="47"/>
      <c r="J135" s="45">
        <v>0</v>
      </c>
      <c r="K135" s="48"/>
      <c r="L135" s="49">
        <v>588636.1672055606</v>
      </c>
      <c r="N135" s="47"/>
      <c r="O135" s="47"/>
      <c r="P135" s="47"/>
      <c r="Q135" s="47"/>
      <c r="S135" s="325">
        <v>206</v>
      </c>
      <c r="U135" s="45"/>
    </row>
    <row r="136" spans="1:21" x14ac:dyDescent="0.2">
      <c r="A136" s="42" t="s">
        <v>305</v>
      </c>
      <c r="B136" s="43" t="s">
        <v>187</v>
      </c>
      <c r="C136" s="43">
        <v>3347</v>
      </c>
      <c r="D136" s="42" t="s">
        <v>188</v>
      </c>
      <c r="E136" s="44">
        <v>197</v>
      </c>
      <c r="F136" s="15"/>
      <c r="G136" s="45">
        <v>197</v>
      </c>
      <c r="H136" s="46"/>
      <c r="I136" s="47"/>
      <c r="J136" s="45">
        <v>0</v>
      </c>
      <c r="K136" s="48"/>
      <c r="L136" s="49">
        <v>562919.05310434673</v>
      </c>
      <c r="N136" s="47"/>
      <c r="O136" s="47"/>
      <c r="P136" s="47"/>
      <c r="Q136" s="47"/>
      <c r="S136" s="325">
        <v>197</v>
      </c>
      <c r="U136" s="45"/>
    </row>
    <row r="137" spans="1:21" x14ac:dyDescent="0.2">
      <c r="A137" s="42" t="s">
        <v>305</v>
      </c>
      <c r="B137" s="43" t="s">
        <v>189</v>
      </c>
      <c r="C137" s="43">
        <v>3355</v>
      </c>
      <c r="D137" s="42" t="s">
        <v>190</v>
      </c>
      <c r="E137" s="44">
        <v>204</v>
      </c>
      <c r="F137" s="15"/>
      <c r="G137" s="45">
        <v>204</v>
      </c>
      <c r="H137" s="46"/>
      <c r="I137" s="47"/>
      <c r="J137" s="45">
        <v>0</v>
      </c>
      <c r="K137" s="48"/>
      <c r="L137" s="49">
        <v>582921.25296084641</v>
      </c>
      <c r="N137" s="47"/>
      <c r="O137" s="47"/>
      <c r="P137" s="47"/>
      <c r="Q137" s="47"/>
      <c r="S137" s="325">
        <v>204</v>
      </c>
      <c r="U137" s="45"/>
    </row>
    <row r="138" spans="1:21" x14ac:dyDescent="0.2">
      <c r="A138" s="42" t="s">
        <v>305</v>
      </c>
      <c r="B138" s="43" t="s">
        <v>191</v>
      </c>
      <c r="C138" s="43">
        <v>3013</v>
      </c>
      <c r="D138" s="42" t="s">
        <v>192</v>
      </c>
      <c r="E138" s="44">
        <v>419</v>
      </c>
      <c r="F138" s="15"/>
      <c r="G138" s="45">
        <v>419</v>
      </c>
      <c r="H138" s="46"/>
      <c r="I138" s="47"/>
      <c r="J138" s="45">
        <v>0</v>
      </c>
      <c r="K138" s="48"/>
      <c r="L138" s="49">
        <v>1197274.5342676209</v>
      </c>
      <c r="N138" s="47"/>
      <c r="O138" s="47"/>
      <c r="P138" s="47"/>
      <c r="Q138" s="47"/>
      <c r="S138" s="325">
        <v>419</v>
      </c>
      <c r="U138" s="45"/>
    </row>
    <row r="139" spans="1:21" x14ac:dyDescent="0.2">
      <c r="A139" s="42" t="s">
        <v>307</v>
      </c>
      <c r="B139" s="43">
        <v>0</v>
      </c>
      <c r="C139" s="43">
        <v>2010</v>
      </c>
      <c r="D139" s="42" t="s">
        <v>193</v>
      </c>
      <c r="E139" s="44">
        <v>368</v>
      </c>
      <c r="F139" s="15"/>
      <c r="G139" s="45">
        <v>368</v>
      </c>
      <c r="H139" s="46"/>
      <c r="I139" s="47"/>
      <c r="J139" s="45">
        <v>0</v>
      </c>
      <c r="K139" s="48"/>
      <c r="L139" s="49">
        <v>1051544.2210274092</v>
      </c>
      <c r="N139" s="47"/>
      <c r="O139" s="47"/>
      <c r="P139" s="47"/>
      <c r="Q139" s="47"/>
      <c r="S139" s="325">
        <v>368</v>
      </c>
      <c r="U139" s="45"/>
    </row>
    <row r="140" spans="1:21" x14ac:dyDescent="0.2">
      <c r="A140" s="42" t="s">
        <v>305</v>
      </c>
      <c r="B140" s="43" t="s">
        <v>194</v>
      </c>
      <c r="C140" s="43">
        <v>3301</v>
      </c>
      <c r="D140" s="42" t="s">
        <v>195</v>
      </c>
      <c r="E140" s="44">
        <v>211</v>
      </c>
      <c r="F140" s="15"/>
      <c r="G140" s="45">
        <v>211</v>
      </c>
      <c r="H140" s="46"/>
      <c r="I140" s="47"/>
      <c r="J140" s="45">
        <v>0</v>
      </c>
      <c r="K140" s="48"/>
      <c r="L140" s="49">
        <v>602923.45281734597</v>
      </c>
      <c r="N140" s="47"/>
      <c r="O140" s="47"/>
      <c r="P140" s="47"/>
      <c r="Q140" s="47"/>
      <c r="S140" s="325">
        <v>211</v>
      </c>
      <c r="U140" s="45"/>
    </row>
    <row r="141" spans="1:21" x14ac:dyDescent="0.2">
      <c r="A141" s="42" t="s">
        <v>307</v>
      </c>
      <c r="B141" s="43">
        <v>0</v>
      </c>
      <c r="C141" s="43">
        <v>2022</v>
      </c>
      <c r="D141" s="42" t="s">
        <v>196</v>
      </c>
      <c r="E141" s="44">
        <v>204</v>
      </c>
      <c r="F141" s="15"/>
      <c r="G141" s="45">
        <v>204</v>
      </c>
      <c r="H141" s="46"/>
      <c r="I141" s="47"/>
      <c r="J141" s="45">
        <v>0</v>
      </c>
      <c r="K141" s="48"/>
      <c r="L141" s="49">
        <v>582921.25296084641</v>
      </c>
      <c r="N141" s="47"/>
      <c r="O141" s="47"/>
      <c r="P141" s="47"/>
      <c r="Q141" s="47"/>
      <c r="S141" s="325">
        <v>204</v>
      </c>
      <c r="U141" s="45"/>
    </row>
    <row r="142" spans="1:21" x14ac:dyDescent="0.2">
      <c r="A142" s="42" t="s">
        <v>305</v>
      </c>
      <c r="B142" s="43" t="s">
        <v>197</v>
      </c>
      <c r="C142" s="43">
        <v>3313</v>
      </c>
      <c r="D142" s="42" t="s">
        <v>198</v>
      </c>
      <c r="E142" s="44">
        <v>408</v>
      </c>
      <c r="F142" s="15"/>
      <c r="G142" s="45">
        <v>408</v>
      </c>
      <c r="H142" s="46"/>
      <c r="I142" s="47"/>
      <c r="J142" s="45">
        <v>0</v>
      </c>
      <c r="K142" s="48"/>
      <c r="L142" s="49">
        <v>1165842.5059216928</v>
      </c>
      <c r="N142" s="47"/>
      <c r="O142" s="47"/>
      <c r="P142" s="47"/>
      <c r="Q142" s="47"/>
      <c r="S142" s="325">
        <v>408</v>
      </c>
      <c r="U142" s="45"/>
    </row>
    <row r="143" spans="1:21" x14ac:dyDescent="0.2">
      <c r="A143" s="42" t="s">
        <v>307</v>
      </c>
      <c r="B143" s="43">
        <v>0</v>
      </c>
      <c r="C143" s="43">
        <v>3371</v>
      </c>
      <c r="D143" s="42" t="s">
        <v>199</v>
      </c>
      <c r="E143" s="44">
        <v>208</v>
      </c>
      <c r="F143" s="15"/>
      <c r="G143" s="45">
        <v>208</v>
      </c>
      <c r="H143" s="46"/>
      <c r="I143" s="47"/>
      <c r="J143" s="45">
        <v>0</v>
      </c>
      <c r="K143" s="48"/>
      <c r="L143" s="49">
        <v>594351.0814502748</v>
      </c>
      <c r="N143" s="47"/>
      <c r="O143" s="47"/>
      <c r="P143" s="47"/>
      <c r="Q143" s="47"/>
      <c r="S143" s="325">
        <v>208</v>
      </c>
      <c r="U143" s="45"/>
    </row>
    <row r="144" spans="1:21" x14ac:dyDescent="0.2">
      <c r="A144" s="42" t="s">
        <v>305</v>
      </c>
      <c r="B144" s="43" t="s">
        <v>200</v>
      </c>
      <c r="C144" s="43">
        <v>3349</v>
      </c>
      <c r="D144" s="42" t="s">
        <v>201</v>
      </c>
      <c r="E144" s="44">
        <v>155</v>
      </c>
      <c r="F144" s="15"/>
      <c r="G144" s="45">
        <v>155</v>
      </c>
      <c r="H144" s="46"/>
      <c r="I144" s="47"/>
      <c r="J144" s="45">
        <v>0</v>
      </c>
      <c r="K144" s="48"/>
      <c r="L144" s="49">
        <v>442905.85396534897</v>
      </c>
      <c r="N144" s="47"/>
      <c r="O144" s="47"/>
      <c r="P144" s="47"/>
      <c r="Q144" s="47"/>
      <c r="S144" s="325">
        <v>155</v>
      </c>
      <c r="U144" s="45"/>
    </row>
    <row r="145" spans="1:21" x14ac:dyDescent="0.2">
      <c r="A145" s="42" t="s">
        <v>307</v>
      </c>
      <c r="B145" s="43">
        <v>0</v>
      </c>
      <c r="C145" s="43">
        <v>3350</v>
      </c>
      <c r="D145" s="42" t="s">
        <v>202</v>
      </c>
      <c r="E145" s="44">
        <v>415</v>
      </c>
      <c r="F145" s="15"/>
      <c r="G145" s="45">
        <v>415</v>
      </c>
      <c r="H145" s="46"/>
      <c r="I145" s="47"/>
      <c r="J145" s="45">
        <v>0</v>
      </c>
      <c r="K145" s="48"/>
      <c r="L145" s="49">
        <v>1185844.7057781925</v>
      </c>
      <c r="N145" s="47"/>
      <c r="O145" s="47"/>
      <c r="P145" s="47"/>
      <c r="Q145" s="47"/>
      <c r="S145" s="325">
        <v>415</v>
      </c>
    </row>
    <row r="146" spans="1:21" x14ac:dyDescent="0.2">
      <c r="A146" s="42" t="s">
        <v>305</v>
      </c>
      <c r="B146" s="43" t="s">
        <v>203</v>
      </c>
      <c r="C146" s="43">
        <v>2134</v>
      </c>
      <c r="D146" s="42" t="s">
        <v>204</v>
      </c>
      <c r="E146" s="44">
        <v>99</v>
      </c>
      <c r="F146" s="15"/>
      <c r="G146" s="45">
        <v>99</v>
      </c>
      <c r="H146" s="46"/>
      <c r="I146" s="47"/>
      <c r="J146" s="45">
        <v>0</v>
      </c>
      <c r="K146" s="48"/>
      <c r="L146" s="49">
        <v>282888.25511335192</v>
      </c>
      <c r="N146" s="47"/>
      <c r="O146" s="47"/>
      <c r="P146" s="47"/>
      <c r="Q146" s="47"/>
      <c r="S146" s="325">
        <v>99</v>
      </c>
    </row>
    <row r="147" spans="1:21" x14ac:dyDescent="0.2">
      <c r="A147" s="42" t="s">
        <v>305</v>
      </c>
      <c r="B147" s="43" t="s">
        <v>205</v>
      </c>
      <c r="C147" s="43">
        <v>2148</v>
      </c>
      <c r="D147" s="42" t="s">
        <v>206</v>
      </c>
      <c r="E147" s="44">
        <v>289</v>
      </c>
      <c r="F147" s="15"/>
      <c r="G147" s="45">
        <v>289</v>
      </c>
      <c r="H147" s="46"/>
      <c r="I147" s="47"/>
      <c r="J147" s="45">
        <v>0</v>
      </c>
      <c r="K147" s="48"/>
      <c r="L147" s="49">
        <v>825805.10836119903</v>
      </c>
      <c r="N147" s="47"/>
      <c r="O147" s="47"/>
      <c r="P147" s="47"/>
      <c r="Q147" s="47"/>
      <c r="S147" s="325">
        <v>289</v>
      </c>
    </row>
    <row r="148" spans="1:21" x14ac:dyDescent="0.2">
      <c r="A148" s="42" t="s">
        <v>305</v>
      </c>
      <c r="B148" s="43" t="s">
        <v>207</v>
      </c>
      <c r="C148" s="43">
        <v>2081</v>
      </c>
      <c r="D148" s="42" t="s">
        <v>208</v>
      </c>
      <c r="E148" s="44">
        <v>181</v>
      </c>
      <c r="F148" s="15"/>
      <c r="G148" s="45">
        <v>181</v>
      </c>
      <c r="H148" s="46"/>
      <c r="I148" s="47"/>
      <c r="J148" s="45">
        <v>0</v>
      </c>
      <c r="K148" s="48"/>
      <c r="L148" s="49">
        <v>517199.73914663331</v>
      </c>
      <c r="N148" s="47"/>
      <c r="O148" s="47"/>
      <c r="P148" s="47"/>
      <c r="Q148" s="47"/>
      <c r="S148" s="325">
        <v>181</v>
      </c>
      <c r="T148" s="51"/>
      <c r="U148" s="52"/>
    </row>
    <row r="149" spans="1:21" x14ac:dyDescent="0.2">
      <c r="A149" s="42" t="s">
        <v>305</v>
      </c>
      <c r="B149" s="43" t="s">
        <v>209</v>
      </c>
      <c r="C149" s="43">
        <v>2057</v>
      </c>
      <c r="D149" s="42" t="s">
        <v>210</v>
      </c>
      <c r="E149" s="44">
        <v>436</v>
      </c>
      <c r="F149" s="15"/>
      <c r="G149" s="45">
        <v>436</v>
      </c>
      <c r="H149" s="46"/>
      <c r="I149" s="47"/>
      <c r="J149" s="45">
        <v>0</v>
      </c>
      <c r="K149" s="48"/>
      <c r="L149" s="49">
        <v>1245851.3053476913</v>
      </c>
      <c r="N149" s="53"/>
      <c r="O149" s="47"/>
      <c r="P149" s="47"/>
      <c r="Q149" s="47"/>
      <c r="S149" s="325">
        <v>436</v>
      </c>
    </row>
    <row r="150" spans="1:21" x14ac:dyDescent="0.2">
      <c r="A150" s="42" t="s">
        <v>305</v>
      </c>
      <c r="B150" s="43" t="s">
        <v>211</v>
      </c>
      <c r="C150" s="43">
        <v>2058</v>
      </c>
      <c r="D150" s="42" t="s">
        <v>212</v>
      </c>
      <c r="E150" s="44">
        <v>416</v>
      </c>
      <c r="F150" s="15"/>
      <c r="G150" s="45">
        <v>416</v>
      </c>
      <c r="H150" s="46"/>
      <c r="I150" s="47"/>
      <c r="J150" s="45">
        <v>0</v>
      </c>
      <c r="K150" s="48"/>
      <c r="L150" s="49">
        <v>1188702.1629005496</v>
      </c>
      <c r="N150" s="47"/>
      <c r="O150" s="47"/>
      <c r="P150" s="47"/>
      <c r="Q150" s="47"/>
      <c r="S150" s="325">
        <v>416</v>
      </c>
    </row>
    <row r="151" spans="1:21" x14ac:dyDescent="0.2">
      <c r="A151" s="42" t="s">
        <v>307</v>
      </c>
      <c r="B151" s="43">
        <v>0</v>
      </c>
      <c r="C151" s="43">
        <v>3368</v>
      </c>
      <c r="D151" s="42" t="s">
        <v>213</v>
      </c>
      <c r="E151" s="44">
        <v>185</v>
      </c>
      <c r="F151" s="15"/>
      <c r="G151" s="45">
        <v>185</v>
      </c>
      <c r="H151" s="46"/>
      <c r="I151" s="47"/>
      <c r="J151" s="45">
        <v>0</v>
      </c>
      <c r="K151" s="48"/>
      <c r="L151" s="49">
        <v>528629.56763606169</v>
      </c>
      <c r="N151" s="47"/>
      <c r="O151" s="47"/>
      <c r="P151" s="47"/>
      <c r="Q151" s="47"/>
      <c r="S151" s="325">
        <v>185</v>
      </c>
    </row>
    <row r="152" spans="1:21" x14ac:dyDescent="0.2">
      <c r="A152" s="42" t="s">
        <v>307</v>
      </c>
      <c r="B152" s="43">
        <v>0</v>
      </c>
      <c r="C152" s="43">
        <v>2060</v>
      </c>
      <c r="D152" s="42" t="s">
        <v>214</v>
      </c>
      <c r="E152" s="44">
        <v>558</v>
      </c>
      <c r="F152" s="15"/>
      <c r="G152" s="45">
        <v>558</v>
      </c>
      <c r="H152" s="46"/>
      <c r="I152" s="47"/>
      <c r="J152" s="45">
        <v>0</v>
      </c>
      <c r="K152" s="48"/>
      <c r="L152" s="49">
        <v>1594461.0742752564</v>
      </c>
      <c r="N152" s="47"/>
      <c r="O152" s="47"/>
      <c r="P152" s="47"/>
      <c r="Q152" s="47"/>
      <c r="S152" s="325">
        <v>558</v>
      </c>
    </row>
    <row r="153" spans="1:21" x14ac:dyDescent="0.2">
      <c r="A153" s="42" t="s">
        <v>307</v>
      </c>
      <c r="B153" s="43">
        <v>0</v>
      </c>
      <c r="C153" s="43">
        <v>2061</v>
      </c>
      <c r="D153" s="42" t="s">
        <v>215</v>
      </c>
      <c r="E153" s="44">
        <v>538</v>
      </c>
      <c r="F153" s="15"/>
      <c r="G153" s="45">
        <v>538</v>
      </c>
      <c r="H153" s="46"/>
      <c r="I153" s="47"/>
      <c r="J153" s="45">
        <v>0</v>
      </c>
      <c r="K153" s="48"/>
      <c r="L153" s="49">
        <v>1537311.9318281144</v>
      </c>
      <c r="N153" s="47"/>
      <c r="O153" s="47"/>
      <c r="P153" s="47"/>
      <c r="Q153" s="47"/>
      <c r="S153" s="325">
        <v>538</v>
      </c>
    </row>
    <row r="154" spans="1:21" x14ac:dyDescent="0.2">
      <c r="A154" s="42" t="s">
        <v>305</v>
      </c>
      <c r="B154" s="43" t="s">
        <v>216</v>
      </c>
      <c r="C154" s="43">
        <v>2200</v>
      </c>
      <c r="D154" s="42" t="s">
        <v>217</v>
      </c>
      <c r="E154" s="44">
        <v>204</v>
      </c>
      <c r="F154" s="15"/>
      <c r="G154" s="45">
        <v>204</v>
      </c>
      <c r="H154" s="46"/>
      <c r="I154" s="47"/>
      <c r="J154" s="45">
        <v>0</v>
      </c>
      <c r="K154" s="48"/>
      <c r="L154" s="49">
        <v>582921.25296084641</v>
      </c>
      <c r="N154" s="47"/>
      <c r="O154" s="47"/>
      <c r="P154" s="47"/>
      <c r="Q154" s="47"/>
      <c r="S154" s="325">
        <v>204</v>
      </c>
    </row>
    <row r="155" spans="1:21" x14ac:dyDescent="0.2">
      <c r="A155" s="42" t="s">
        <v>305</v>
      </c>
      <c r="B155" s="43" t="s">
        <v>218</v>
      </c>
      <c r="C155" s="43">
        <v>3362</v>
      </c>
      <c r="D155" s="42" t="s">
        <v>219</v>
      </c>
      <c r="E155" s="44">
        <v>275</v>
      </c>
      <c r="F155" s="15"/>
      <c r="G155" s="45">
        <v>275</v>
      </c>
      <c r="H155" s="46"/>
      <c r="I155" s="47"/>
      <c r="J155" s="45">
        <v>0</v>
      </c>
      <c r="K155" s="48"/>
      <c r="L155" s="49">
        <v>785800.7086481998</v>
      </c>
      <c r="N155" s="47"/>
      <c r="O155" s="47"/>
      <c r="P155" s="47"/>
      <c r="Q155" s="47"/>
      <c r="S155" s="325">
        <v>275</v>
      </c>
    </row>
    <row r="156" spans="1:21" x14ac:dyDescent="0.2">
      <c r="A156" s="42" t="s">
        <v>307</v>
      </c>
      <c r="B156" s="43">
        <v>0</v>
      </c>
      <c r="C156" s="43">
        <v>2135</v>
      </c>
      <c r="D156" s="42" t="s">
        <v>220</v>
      </c>
      <c r="E156" s="44">
        <v>291</v>
      </c>
      <c r="F156" s="15"/>
      <c r="G156" s="45">
        <v>291</v>
      </c>
      <c r="H156" s="46"/>
      <c r="I156" s="47"/>
      <c r="J156" s="45">
        <v>0</v>
      </c>
      <c r="K156" s="48"/>
      <c r="L156" s="49">
        <v>831520.02260591323</v>
      </c>
      <c r="N156" s="47"/>
      <c r="O156" s="47"/>
      <c r="P156" s="47"/>
      <c r="Q156" s="47"/>
      <c r="S156" s="325">
        <v>291</v>
      </c>
    </row>
    <row r="157" spans="1:21" x14ac:dyDescent="0.2">
      <c r="A157" s="42" t="s">
        <v>305</v>
      </c>
      <c r="B157" s="43" t="s">
        <v>221</v>
      </c>
      <c r="C157" s="43">
        <v>2071</v>
      </c>
      <c r="D157" s="42" t="s">
        <v>222</v>
      </c>
      <c r="E157" s="44">
        <v>429</v>
      </c>
      <c r="F157" s="15"/>
      <c r="G157" s="45">
        <v>429</v>
      </c>
      <c r="H157" s="46"/>
      <c r="I157" s="47"/>
      <c r="J157" s="45">
        <v>0</v>
      </c>
      <c r="K157" s="48"/>
      <c r="L157" s="49">
        <v>1225849.1054911916</v>
      </c>
      <c r="N157" s="47"/>
      <c r="O157" s="47"/>
      <c r="P157" s="47"/>
      <c r="Q157" s="47"/>
      <c r="S157" s="325">
        <v>429</v>
      </c>
    </row>
    <row r="158" spans="1:21" x14ac:dyDescent="0.2">
      <c r="A158" s="42" t="s">
        <v>307</v>
      </c>
      <c r="B158" s="43">
        <v>0</v>
      </c>
      <c r="C158" s="43">
        <v>2193</v>
      </c>
      <c r="D158" s="42" t="s">
        <v>223</v>
      </c>
      <c r="E158" s="44">
        <v>378</v>
      </c>
      <c r="F158" s="15"/>
      <c r="G158" s="45">
        <v>378</v>
      </c>
      <c r="H158" s="46"/>
      <c r="I158" s="47"/>
      <c r="J158" s="45">
        <v>0</v>
      </c>
      <c r="K158" s="48"/>
      <c r="L158" s="49">
        <v>1080118.7922509802</v>
      </c>
      <c r="N158" s="47"/>
      <c r="O158" s="47"/>
      <c r="P158" s="47"/>
      <c r="Q158" s="47"/>
      <c r="S158" s="325">
        <v>378</v>
      </c>
    </row>
    <row r="159" spans="1:21" x14ac:dyDescent="0.2">
      <c r="A159" s="42" t="s">
        <v>307</v>
      </c>
      <c r="B159" s="43">
        <v>0</v>
      </c>
      <c r="C159" s="43">
        <v>2028</v>
      </c>
      <c r="D159" s="42" t="s">
        <v>224</v>
      </c>
      <c r="E159" s="44">
        <v>550</v>
      </c>
      <c r="F159" s="15"/>
      <c r="G159" s="45">
        <v>550</v>
      </c>
      <c r="H159" s="46"/>
      <c r="I159" s="47"/>
      <c r="J159" s="45">
        <v>0</v>
      </c>
      <c r="K159" s="48"/>
      <c r="L159" s="49">
        <v>1571601.4172963996</v>
      </c>
      <c r="N159" s="47"/>
      <c r="O159" s="47"/>
      <c r="P159" s="47"/>
      <c r="Q159" s="47"/>
      <c r="S159" s="325">
        <v>550</v>
      </c>
    </row>
    <row r="160" spans="1:21" x14ac:dyDescent="0.2">
      <c r="A160" s="42" t="s">
        <v>307</v>
      </c>
      <c r="B160" s="43">
        <v>0</v>
      </c>
      <c r="C160" s="43">
        <v>2012</v>
      </c>
      <c r="D160" s="42" t="s">
        <v>225</v>
      </c>
      <c r="E160" s="44">
        <v>468</v>
      </c>
      <c r="F160" s="15"/>
      <c r="G160" s="45">
        <v>468</v>
      </c>
      <c r="H160" s="46"/>
      <c r="I160" s="47"/>
      <c r="J160" s="45">
        <v>0</v>
      </c>
      <c r="K160" s="48"/>
      <c r="L160" s="49">
        <v>1337289.9332631181</v>
      </c>
      <c r="N160" s="47"/>
      <c r="O160" s="47"/>
      <c r="P160" s="47"/>
      <c r="Q160" s="47"/>
      <c r="S160" s="325">
        <v>468</v>
      </c>
    </row>
    <row r="161" spans="1:22" x14ac:dyDescent="0.2">
      <c r="A161" s="42" t="s">
        <v>305</v>
      </c>
      <c r="B161" s="43" t="s">
        <v>226</v>
      </c>
      <c r="C161" s="43">
        <v>2074</v>
      </c>
      <c r="D161" s="42" t="s">
        <v>227</v>
      </c>
      <c r="E161" s="44">
        <v>618</v>
      </c>
      <c r="F161" s="15"/>
      <c r="G161" s="45">
        <v>618</v>
      </c>
      <c r="H161" s="46"/>
      <c r="I161" s="47"/>
      <c r="J161" s="45">
        <v>0</v>
      </c>
      <c r="K161" s="48"/>
      <c r="L161" s="49">
        <v>1765908.5016166817</v>
      </c>
      <c r="N161" s="47"/>
      <c r="O161" s="47"/>
      <c r="P161" s="47"/>
      <c r="Q161" s="47"/>
      <c r="S161" s="325">
        <v>618</v>
      </c>
    </row>
    <row r="162" spans="1:22" x14ac:dyDescent="0.2">
      <c r="A162" s="42" t="s">
        <v>307</v>
      </c>
      <c r="B162" s="43">
        <v>0</v>
      </c>
      <c r="C162" s="43">
        <v>2117</v>
      </c>
      <c r="D162" s="42" t="s">
        <v>228</v>
      </c>
      <c r="E162" s="44">
        <v>337</v>
      </c>
      <c r="F162" s="15"/>
      <c r="G162" s="45">
        <v>337</v>
      </c>
      <c r="H162" s="46"/>
      <c r="I162" s="47"/>
      <c r="J162" s="45">
        <v>0</v>
      </c>
      <c r="K162" s="48"/>
      <c r="L162" s="49">
        <v>962963.05023433943</v>
      </c>
      <c r="N162" s="47"/>
      <c r="O162" s="47"/>
      <c r="P162" s="47"/>
      <c r="Q162" s="47"/>
      <c r="S162" s="325">
        <v>337</v>
      </c>
    </row>
    <row r="163" spans="1:22" x14ac:dyDescent="0.2">
      <c r="A163" s="42" t="s">
        <v>307</v>
      </c>
      <c r="B163" s="43">
        <v>0</v>
      </c>
      <c r="C163" s="43">
        <v>3035</v>
      </c>
      <c r="D163" s="42" t="s">
        <v>229</v>
      </c>
      <c r="E163" s="44">
        <v>108</v>
      </c>
      <c r="F163" s="15"/>
      <c r="G163" s="45">
        <v>108</v>
      </c>
      <c r="H163" s="46"/>
      <c r="I163" s="47"/>
      <c r="J163" s="45">
        <v>0</v>
      </c>
      <c r="K163" s="48"/>
      <c r="L163" s="49">
        <v>308605.36921456573</v>
      </c>
      <c r="N163" s="47"/>
      <c r="O163" s="47"/>
      <c r="P163" s="47"/>
      <c r="Q163" s="47"/>
      <c r="S163" s="325">
        <v>108</v>
      </c>
    </row>
    <row r="164" spans="1:22" x14ac:dyDescent="0.2">
      <c r="A164" s="42" t="s">
        <v>307</v>
      </c>
      <c r="B164" s="43">
        <v>0</v>
      </c>
      <c r="C164" s="43">
        <v>2078</v>
      </c>
      <c r="D164" s="42" t="s">
        <v>230</v>
      </c>
      <c r="E164" s="44">
        <v>395</v>
      </c>
      <c r="F164" s="15"/>
      <c r="G164" s="45">
        <v>395</v>
      </c>
      <c r="H164" s="46"/>
      <c r="I164" s="47"/>
      <c r="J164" s="45">
        <v>0</v>
      </c>
      <c r="K164" s="48"/>
      <c r="L164" s="49">
        <v>1128695.5633310506</v>
      </c>
      <c r="N164" s="47"/>
      <c r="O164" s="47"/>
      <c r="P164" s="47"/>
      <c r="Q164" s="47"/>
      <c r="S164" s="325">
        <v>395</v>
      </c>
    </row>
    <row r="165" spans="1:22" x14ac:dyDescent="0.2">
      <c r="A165" s="42" t="s">
        <v>307</v>
      </c>
      <c r="B165" s="43">
        <v>0</v>
      </c>
      <c r="C165" s="43">
        <v>2030</v>
      </c>
      <c r="D165" s="42" t="s">
        <v>435</v>
      </c>
      <c r="E165" s="44">
        <v>186</v>
      </c>
      <c r="F165" s="15"/>
      <c r="G165" s="45">
        <v>186</v>
      </c>
      <c r="H165" s="46"/>
      <c r="I165" s="47"/>
      <c r="J165" s="45">
        <v>0</v>
      </c>
      <c r="K165" s="48"/>
      <c r="L165" s="49">
        <v>531487.02475841879</v>
      </c>
      <c r="N165" s="47"/>
      <c r="O165" s="47"/>
      <c r="P165" s="47"/>
      <c r="Q165" s="47"/>
      <c r="S165" s="325">
        <v>186</v>
      </c>
    </row>
    <row r="166" spans="1:22" x14ac:dyDescent="0.2">
      <c r="A166" s="42" t="s">
        <v>305</v>
      </c>
      <c r="B166" s="43" t="s">
        <v>231</v>
      </c>
      <c r="C166" s="43">
        <v>2100</v>
      </c>
      <c r="D166" s="42" t="s">
        <v>232</v>
      </c>
      <c r="E166" s="44">
        <v>209</v>
      </c>
      <c r="F166" s="15"/>
      <c r="G166" s="45">
        <v>209</v>
      </c>
      <c r="H166" s="46"/>
      <c r="I166" s="47"/>
      <c r="J166" s="45">
        <v>0</v>
      </c>
      <c r="K166" s="48"/>
      <c r="L166" s="49">
        <v>597208.53857263189</v>
      </c>
      <c r="N166" s="47"/>
      <c r="O166" s="47"/>
      <c r="P166" s="47"/>
      <c r="Q166" s="47"/>
      <c r="S166" s="325">
        <v>209</v>
      </c>
    </row>
    <row r="167" spans="1:22" x14ac:dyDescent="0.2">
      <c r="A167" s="42" t="s">
        <v>307</v>
      </c>
      <c r="B167" s="43">
        <v>0</v>
      </c>
      <c r="C167" s="43">
        <v>3036</v>
      </c>
      <c r="D167" s="42" t="s">
        <v>330</v>
      </c>
      <c r="E167" s="44">
        <v>326</v>
      </c>
      <c r="F167" s="15"/>
      <c r="G167" s="45">
        <v>326</v>
      </c>
      <c r="H167" s="46"/>
      <c r="I167" s="47"/>
      <c r="J167" s="45">
        <v>0</v>
      </c>
      <c r="K167" s="48"/>
      <c r="L167" s="49">
        <v>931531.02188841137</v>
      </c>
      <c r="N167" s="47"/>
      <c r="O167" s="47"/>
      <c r="P167" s="47"/>
      <c r="Q167" s="47"/>
      <c r="S167" s="325">
        <v>326</v>
      </c>
    </row>
    <row r="168" spans="1:22" x14ac:dyDescent="0.2">
      <c r="A168" s="42">
        <v>0</v>
      </c>
      <c r="B168" s="43">
        <v>0</v>
      </c>
      <c r="C168" s="43">
        <v>0</v>
      </c>
      <c r="D168" s="42">
        <v>0</v>
      </c>
      <c r="E168" s="57"/>
      <c r="F168" s="58"/>
      <c r="G168" s="58"/>
      <c r="H168" s="58"/>
      <c r="I168" s="59"/>
      <c r="J168" s="58"/>
      <c r="K168" s="48"/>
      <c r="L168" s="49">
        <v>0</v>
      </c>
      <c r="N168" s="47"/>
      <c r="O168" s="47"/>
      <c r="P168" s="47"/>
      <c r="Q168" s="47"/>
    </row>
    <row r="169" spans="1:22" x14ac:dyDescent="0.2">
      <c r="A169" s="42">
        <v>0</v>
      </c>
      <c r="B169" s="43">
        <v>0</v>
      </c>
      <c r="C169" s="43">
        <v>0</v>
      </c>
      <c r="D169" s="42">
        <v>0</v>
      </c>
      <c r="E169" s="46"/>
      <c r="F169" s="60"/>
      <c r="H169" s="46"/>
      <c r="I169" s="47"/>
      <c r="K169" s="48"/>
      <c r="L169" s="49">
        <v>0</v>
      </c>
      <c r="N169" s="47"/>
      <c r="O169" s="47"/>
      <c r="P169" s="47"/>
      <c r="Q169" s="47"/>
      <c r="S169" s="40" t="s">
        <v>303</v>
      </c>
      <c r="T169" s="40" t="s">
        <v>304</v>
      </c>
      <c r="U169" s="36"/>
    </row>
    <row r="170" spans="1:22" x14ac:dyDescent="0.2">
      <c r="A170" s="42"/>
      <c r="B170" s="43"/>
      <c r="C170" s="43"/>
      <c r="D170" s="42"/>
      <c r="E170" s="46"/>
      <c r="F170" s="60"/>
      <c r="H170" s="46"/>
      <c r="I170" s="47"/>
      <c r="K170" s="48"/>
      <c r="L170" s="49">
        <v>0</v>
      </c>
      <c r="N170" s="47"/>
      <c r="O170" s="47"/>
      <c r="P170" s="47"/>
      <c r="Q170" s="47"/>
      <c r="S170" s="40"/>
      <c r="T170" s="40"/>
      <c r="U170" s="36"/>
    </row>
    <row r="171" spans="1:22" x14ac:dyDescent="0.2">
      <c r="A171" s="42"/>
      <c r="B171" s="43"/>
      <c r="C171" s="43"/>
      <c r="D171" s="42"/>
      <c r="E171" s="46"/>
      <c r="F171" s="60"/>
      <c r="H171" s="46"/>
      <c r="I171" s="47"/>
      <c r="K171" s="48"/>
      <c r="L171" s="49">
        <v>0</v>
      </c>
      <c r="N171" s="47"/>
      <c r="O171" s="47"/>
      <c r="P171" s="47"/>
      <c r="Q171" s="47"/>
      <c r="S171" s="40"/>
      <c r="T171" s="40"/>
      <c r="U171" s="36"/>
    </row>
    <row r="172" spans="1:22" x14ac:dyDescent="0.2">
      <c r="A172" s="42"/>
      <c r="B172" s="43"/>
      <c r="C172" s="43"/>
      <c r="D172" s="42"/>
      <c r="E172" s="46"/>
      <c r="F172" s="60"/>
      <c r="H172" s="46"/>
      <c r="I172" s="47"/>
      <c r="K172" s="48"/>
      <c r="L172" s="49">
        <v>0</v>
      </c>
      <c r="N172" s="47"/>
      <c r="O172" s="47"/>
      <c r="P172" s="47"/>
      <c r="Q172" s="47"/>
      <c r="S172" s="40"/>
      <c r="T172" s="40"/>
      <c r="U172" s="36"/>
    </row>
    <row r="173" spans="1:22" x14ac:dyDescent="0.2">
      <c r="A173" s="42" t="s">
        <v>307</v>
      </c>
      <c r="B173" s="43">
        <v>0</v>
      </c>
      <c r="C173" s="43">
        <v>6907</v>
      </c>
      <c r="D173" s="42" t="s">
        <v>4</v>
      </c>
      <c r="E173" s="46"/>
      <c r="F173" s="60"/>
      <c r="G173" s="45">
        <v>0</v>
      </c>
      <c r="H173" s="44">
        <v>524</v>
      </c>
      <c r="I173" s="44">
        <v>325</v>
      </c>
      <c r="J173" s="45">
        <v>849</v>
      </c>
      <c r="K173" s="48"/>
      <c r="L173" s="49">
        <v>3588331.0383574464</v>
      </c>
      <c r="N173" s="47"/>
      <c r="O173" s="47"/>
      <c r="P173" s="47"/>
      <c r="Q173" s="47"/>
      <c r="S173" s="326">
        <v>524</v>
      </c>
      <c r="T173" s="327">
        <v>325</v>
      </c>
      <c r="U173" s="50"/>
      <c r="V173" s="15">
        <v>306</v>
      </c>
    </row>
    <row r="174" spans="1:22" x14ac:dyDescent="0.2">
      <c r="A174" s="42" t="s">
        <v>307</v>
      </c>
      <c r="B174" s="43">
        <v>0</v>
      </c>
      <c r="C174" s="43">
        <v>4064</v>
      </c>
      <c r="D174" s="42" t="s">
        <v>234</v>
      </c>
      <c r="E174" s="46"/>
      <c r="F174" s="60"/>
      <c r="G174" s="45">
        <v>0</v>
      </c>
      <c r="H174" s="44">
        <v>819</v>
      </c>
      <c r="I174" s="44">
        <v>566</v>
      </c>
      <c r="J174" s="45">
        <v>1385</v>
      </c>
      <c r="K174" s="48"/>
      <c r="L174" s="49">
        <v>5873207.558325408</v>
      </c>
      <c r="N174" s="47"/>
      <c r="O174" s="53"/>
      <c r="P174" s="47"/>
      <c r="Q174" s="47"/>
      <c r="S174" s="328">
        <v>819</v>
      </c>
      <c r="T174" s="329">
        <v>566</v>
      </c>
      <c r="U174" s="50"/>
      <c r="V174" s="15">
        <v>539</v>
      </c>
    </row>
    <row r="175" spans="1:22" x14ac:dyDescent="0.2">
      <c r="A175" s="42" t="s">
        <v>307</v>
      </c>
      <c r="B175" s="43">
        <v>0</v>
      </c>
      <c r="C175" s="43">
        <v>4025</v>
      </c>
      <c r="D175" s="42" t="s">
        <v>237</v>
      </c>
      <c r="E175" s="46"/>
      <c r="F175" s="60"/>
      <c r="G175" s="45">
        <v>0</v>
      </c>
      <c r="H175" s="44">
        <v>407</v>
      </c>
      <c r="I175" s="44">
        <v>186</v>
      </c>
      <c r="J175" s="45">
        <v>593</v>
      </c>
      <c r="K175" s="48"/>
      <c r="L175" s="49">
        <v>2484069.3856453369</v>
      </c>
      <c r="N175" s="47"/>
      <c r="O175" s="47"/>
      <c r="P175" s="47"/>
      <c r="Q175" s="47"/>
      <c r="S175" s="328">
        <v>407</v>
      </c>
      <c r="T175" s="329">
        <v>186</v>
      </c>
      <c r="V175" s="15">
        <v>121</v>
      </c>
    </row>
    <row r="176" spans="1:22" x14ac:dyDescent="0.2">
      <c r="A176" s="42" t="s">
        <v>307</v>
      </c>
      <c r="B176" s="43">
        <v>0</v>
      </c>
      <c r="C176" s="43">
        <v>4041</v>
      </c>
      <c r="D176" s="42" t="s">
        <v>238</v>
      </c>
      <c r="E176" s="46"/>
      <c r="F176" s="60"/>
      <c r="G176" s="45">
        <v>0</v>
      </c>
      <c r="H176" s="44">
        <v>578</v>
      </c>
      <c r="I176" s="44">
        <v>371</v>
      </c>
      <c r="J176" s="45">
        <v>949</v>
      </c>
      <c r="K176" s="48"/>
      <c r="L176" s="49">
        <v>4015177.3225017223</v>
      </c>
      <c r="N176" s="47"/>
      <c r="O176" s="47"/>
      <c r="P176" s="47"/>
      <c r="Q176" s="47"/>
      <c r="S176" s="328">
        <v>578</v>
      </c>
      <c r="T176" s="329">
        <v>371</v>
      </c>
      <c r="V176" s="15">
        <v>359</v>
      </c>
    </row>
    <row r="177" spans="1:22" x14ac:dyDescent="0.2">
      <c r="A177" s="42" t="s">
        <v>306</v>
      </c>
      <c r="B177" s="43" t="s">
        <v>239</v>
      </c>
      <c r="C177" s="43">
        <v>5400</v>
      </c>
      <c r="D177" s="42" t="s">
        <v>240</v>
      </c>
      <c r="E177" s="46"/>
      <c r="F177" s="60"/>
      <c r="G177" s="45">
        <v>0</v>
      </c>
      <c r="H177" s="44">
        <v>930</v>
      </c>
      <c r="I177" s="44">
        <v>592</v>
      </c>
      <c r="J177" s="45">
        <v>1522</v>
      </c>
      <c r="K177" s="48"/>
      <c r="L177" s="49">
        <v>6437881.8913550284</v>
      </c>
      <c r="N177" s="47"/>
      <c r="O177" s="47"/>
      <c r="P177" s="47"/>
      <c r="Q177" s="47"/>
      <c r="S177" s="328">
        <v>930</v>
      </c>
      <c r="T177" s="329">
        <v>592</v>
      </c>
      <c r="V177" s="15">
        <v>591</v>
      </c>
    </row>
    <row r="178" spans="1:22" x14ac:dyDescent="0.2">
      <c r="A178" s="42" t="s">
        <v>307</v>
      </c>
      <c r="B178" s="43">
        <v>0</v>
      </c>
      <c r="C178" s="43">
        <v>6906</v>
      </c>
      <c r="D178" s="42" t="s">
        <v>5</v>
      </c>
      <c r="E178" s="46"/>
      <c r="F178" s="60"/>
      <c r="G178" s="45">
        <v>0</v>
      </c>
      <c r="H178" s="44">
        <v>684</v>
      </c>
      <c r="I178" s="44">
        <v>458</v>
      </c>
      <c r="J178" s="45">
        <v>1142</v>
      </c>
      <c r="K178" s="48"/>
      <c r="L178" s="49">
        <v>4838023.9562561577</v>
      </c>
      <c r="N178" s="47"/>
      <c r="O178" s="53"/>
      <c r="P178" s="47"/>
      <c r="Q178" s="47"/>
      <c r="S178" s="328">
        <v>684</v>
      </c>
      <c r="T178" s="329">
        <v>458</v>
      </c>
      <c r="V178" s="15">
        <v>458</v>
      </c>
    </row>
    <row r="179" spans="1:22" x14ac:dyDescent="0.2">
      <c r="A179" s="42" t="s">
        <v>308</v>
      </c>
      <c r="B179" s="43">
        <v>0</v>
      </c>
      <c r="C179" s="43">
        <v>6102</v>
      </c>
      <c r="D179" s="42" t="s">
        <v>6</v>
      </c>
      <c r="E179" s="46"/>
      <c r="F179" s="60"/>
      <c r="G179" s="45">
        <v>0</v>
      </c>
      <c r="H179" s="44">
        <v>344</v>
      </c>
      <c r="I179" s="44">
        <v>229</v>
      </c>
      <c r="J179" s="45">
        <v>573</v>
      </c>
      <c r="K179" s="48"/>
      <c r="L179" s="49">
        <v>2427049.263882596</v>
      </c>
      <c r="N179" s="47"/>
      <c r="O179" s="47"/>
      <c r="P179" s="47"/>
      <c r="Q179" s="47"/>
      <c r="S179" s="328">
        <v>344</v>
      </c>
      <c r="T179" s="329">
        <v>229</v>
      </c>
      <c r="V179" s="15">
        <v>209</v>
      </c>
    </row>
    <row r="180" spans="1:22" x14ac:dyDescent="0.2">
      <c r="A180" s="42" t="s">
        <v>307</v>
      </c>
      <c r="B180" s="43">
        <v>0</v>
      </c>
      <c r="C180" s="43">
        <v>4029</v>
      </c>
      <c r="D180" s="42" t="s">
        <v>331</v>
      </c>
      <c r="E180" s="46"/>
      <c r="F180" s="60"/>
      <c r="G180" s="45">
        <v>0</v>
      </c>
      <c r="H180" s="44">
        <v>875</v>
      </c>
      <c r="I180" s="44">
        <v>513</v>
      </c>
      <c r="J180" s="45">
        <v>1388</v>
      </c>
      <c r="K180" s="48"/>
      <c r="L180" s="49">
        <v>5856479.882388141</v>
      </c>
      <c r="N180" s="47"/>
      <c r="O180" s="47"/>
      <c r="P180" s="47"/>
      <c r="Q180" s="47"/>
      <c r="S180" s="328">
        <v>875</v>
      </c>
      <c r="T180" s="329">
        <v>513</v>
      </c>
      <c r="V180" s="15">
        <v>501</v>
      </c>
    </row>
    <row r="181" spans="1:22" x14ac:dyDescent="0.2">
      <c r="A181" s="42" t="s">
        <v>307</v>
      </c>
      <c r="B181" s="43">
        <v>0</v>
      </c>
      <c r="C181" s="43">
        <v>4100</v>
      </c>
      <c r="D181" s="42" t="s">
        <v>243</v>
      </c>
      <c r="E181" s="46"/>
      <c r="F181" s="60"/>
      <c r="G181" s="45">
        <v>0</v>
      </c>
      <c r="H181" s="44">
        <v>947</v>
      </c>
      <c r="I181" s="44">
        <v>530</v>
      </c>
      <c r="J181" s="45">
        <v>1477</v>
      </c>
      <c r="K181" s="48"/>
      <c r="L181" s="49">
        <v>6223371.5754013974</v>
      </c>
      <c r="N181" s="47"/>
      <c r="O181" s="47"/>
      <c r="P181" s="47"/>
      <c r="Q181" s="47"/>
      <c r="S181" s="328">
        <v>947</v>
      </c>
      <c r="T181" s="329">
        <v>530</v>
      </c>
      <c r="V181" s="15">
        <v>484</v>
      </c>
    </row>
    <row r="182" spans="1:22" x14ac:dyDescent="0.2">
      <c r="A182" s="42" t="s">
        <v>307</v>
      </c>
      <c r="B182" s="43">
        <v>0</v>
      </c>
      <c r="C182" s="43">
        <v>6908</v>
      </c>
      <c r="D182" s="42" t="s">
        <v>7</v>
      </c>
      <c r="E182" s="46"/>
      <c r="F182" s="60"/>
      <c r="G182" s="45">
        <v>0</v>
      </c>
      <c r="H182" s="44">
        <v>728</v>
      </c>
      <c r="I182" s="44">
        <v>484</v>
      </c>
      <c r="J182" s="45">
        <v>1212</v>
      </c>
      <c r="K182" s="48"/>
      <c r="L182" s="49">
        <v>5133449.2165094521</v>
      </c>
      <c r="N182" s="47"/>
      <c r="O182" s="47"/>
      <c r="P182" s="47"/>
      <c r="Q182" s="47"/>
      <c r="S182" s="328">
        <v>728</v>
      </c>
      <c r="T182" s="329">
        <v>484</v>
      </c>
      <c r="V182" s="15">
        <v>469</v>
      </c>
    </row>
    <row r="183" spans="1:22" x14ac:dyDescent="0.2">
      <c r="A183" s="42" t="s">
        <v>307</v>
      </c>
      <c r="B183" s="43">
        <v>0</v>
      </c>
      <c r="C183" s="43">
        <v>6905</v>
      </c>
      <c r="D183" s="42" t="s">
        <v>244</v>
      </c>
      <c r="E183" s="46"/>
      <c r="F183" s="60"/>
      <c r="G183" s="45">
        <v>0</v>
      </c>
      <c r="H183" s="44">
        <v>508</v>
      </c>
      <c r="I183" s="44">
        <v>339</v>
      </c>
      <c r="J183" s="45">
        <v>847</v>
      </c>
      <c r="K183" s="48"/>
      <c r="L183" s="49">
        <v>3587896.968904186</v>
      </c>
      <c r="N183" s="47"/>
      <c r="O183" s="47"/>
      <c r="P183" s="47"/>
      <c r="Q183" s="47"/>
      <c r="S183" s="328">
        <v>508</v>
      </c>
      <c r="T183" s="329">
        <v>339</v>
      </c>
      <c r="V183" s="15">
        <v>330</v>
      </c>
    </row>
    <row r="184" spans="1:22" x14ac:dyDescent="0.2">
      <c r="A184" s="42" t="s">
        <v>308</v>
      </c>
      <c r="B184" s="43">
        <v>0</v>
      </c>
      <c r="C184" s="43">
        <v>4024</v>
      </c>
      <c r="D184" s="42" t="s">
        <v>247</v>
      </c>
      <c r="E184" s="46"/>
      <c r="F184" s="60"/>
      <c r="G184" s="45">
        <v>0</v>
      </c>
      <c r="H184" s="44">
        <v>349</v>
      </c>
      <c r="I184" s="44">
        <v>236</v>
      </c>
      <c r="J184" s="45">
        <v>585</v>
      </c>
      <c r="K184" s="48"/>
      <c r="L184" s="49">
        <v>2479074.5865603276</v>
      </c>
      <c r="N184" s="47"/>
      <c r="O184" s="47"/>
      <c r="P184" s="47"/>
      <c r="Q184" s="15">
        <v>0</v>
      </c>
      <c r="S184" s="328">
        <v>349</v>
      </c>
      <c r="T184" s="329">
        <v>236</v>
      </c>
      <c r="V184" s="15">
        <v>178.33333333333331</v>
      </c>
    </row>
    <row r="185" spans="1:22" x14ac:dyDescent="0.2">
      <c r="A185" s="42" t="s">
        <v>308</v>
      </c>
      <c r="B185" s="43">
        <v>0</v>
      </c>
      <c r="C185" s="43">
        <v>4010</v>
      </c>
      <c r="D185" s="42" t="s">
        <v>248</v>
      </c>
      <c r="E185" s="46"/>
      <c r="F185" s="60"/>
      <c r="G185" s="45">
        <v>0</v>
      </c>
      <c r="H185" s="44">
        <v>350</v>
      </c>
      <c r="I185" s="44">
        <v>230</v>
      </c>
      <c r="J185" s="45">
        <v>580</v>
      </c>
      <c r="K185" s="48"/>
      <c r="L185" s="49">
        <v>2455722.8509020675</v>
      </c>
      <c r="N185" s="47"/>
      <c r="O185" s="47"/>
      <c r="P185" s="47"/>
      <c r="Q185" s="15">
        <v>0</v>
      </c>
      <c r="S185" s="328">
        <v>350</v>
      </c>
      <c r="T185" s="329">
        <v>230</v>
      </c>
      <c r="V185" s="15">
        <v>224</v>
      </c>
    </row>
    <row r="186" spans="1:22" x14ac:dyDescent="0.2">
      <c r="A186" s="54" t="s">
        <v>307</v>
      </c>
      <c r="B186" s="55">
        <v>0</v>
      </c>
      <c r="C186" s="55">
        <v>4021</v>
      </c>
      <c r="D186" s="54" t="s">
        <v>241</v>
      </c>
      <c r="E186" s="46"/>
      <c r="F186" s="60"/>
      <c r="G186" s="45">
        <v>0</v>
      </c>
      <c r="H186" s="44">
        <v>628</v>
      </c>
      <c r="I186" s="56">
        <v>368.75</v>
      </c>
      <c r="J186" s="45">
        <v>996.75</v>
      </c>
      <c r="K186" s="48"/>
      <c r="L186" s="49">
        <v>4205845.5744138332</v>
      </c>
      <c r="N186" s="47"/>
      <c r="O186" s="15"/>
      <c r="P186" s="257">
        <v>75</v>
      </c>
      <c r="Q186" s="15">
        <v>0</v>
      </c>
      <c r="R186" s="50"/>
      <c r="S186" s="328">
        <v>628</v>
      </c>
      <c r="T186" s="329">
        <v>325</v>
      </c>
      <c r="V186" s="15">
        <v>122.5</v>
      </c>
    </row>
    <row r="187" spans="1:22" x14ac:dyDescent="0.2">
      <c r="A187" s="42" t="s">
        <v>307</v>
      </c>
      <c r="B187" s="43">
        <v>0</v>
      </c>
      <c r="C187" s="43">
        <v>4613</v>
      </c>
      <c r="D187" s="42" t="s">
        <v>250</v>
      </c>
      <c r="E187" s="46"/>
      <c r="F187" s="60"/>
      <c r="G187" s="45">
        <v>0</v>
      </c>
      <c r="H187" s="44">
        <v>382</v>
      </c>
      <c r="I187" s="44">
        <v>259</v>
      </c>
      <c r="J187" s="45">
        <v>641</v>
      </c>
      <c r="K187" s="48"/>
      <c r="L187" s="49">
        <v>2716609.585896017</v>
      </c>
      <c r="N187" s="47"/>
      <c r="O187" s="47"/>
      <c r="P187" s="47"/>
      <c r="Q187" s="47"/>
      <c r="S187" s="328">
        <v>382</v>
      </c>
      <c r="T187" s="329">
        <v>259</v>
      </c>
      <c r="V187" s="15">
        <v>245</v>
      </c>
    </row>
    <row r="188" spans="1:22" x14ac:dyDescent="0.2">
      <c r="A188" s="42" t="s">
        <v>307</v>
      </c>
      <c r="B188" s="43">
        <v>0</v>
      </c>
      <c r="C188" s="43">
        <v>4101</v>
      </c>
      <c r="D188" s="42" t="s">
        <v>436</v>
      </c>
      <c r="E188" s="46"/>
      <c r="F188" s="60"/>
      <c r="G188" s="45">
        <v>0</v>
      </c>
      <c r="H188" s="44">
        <v>912</v>
      </c>
      <c r="I188" s="44">
        <v>602</v>
      </c>
      <c r="J188" s="45">
        <v>1514</v>
      </c>
      <c r="K188" s="48"/>
      <c r="L188" s="49">
        <v>6411163.6171235722</v>
      </c>
      <c r="N188" s="47"/>
      <c r="O188" s="15"/>
      <c r="P188" s="47"/>
      <c r="Q188" s="47"/>
      <c r="S188" s="328">
        <v>912</v>
      </c>
      <c r="T188" s="329">
        <v>602</v>
      </c>
      <c r="V188" s="15">
        <v>592</v>
      </c>
    </row>
    <row r="189" spans="1:22" x14ac:dyDescent="0.2">
      <c r="A189" s="42" t="s">
        <v>306</v>
      </c>
      <c r="B189" s="43" t="s">
        <v>251</v>
      </c>
      <c r="C189" s="43">
        <v>5401</v>
      </c>
      <c r="D189" s="42" t="s">
        <v>252</v>
      </c>
      <c r="E189" s="46"/>
      <c r="F189" s="60"/>
      <c r="G189" s="45">
        <v>0</v>
      </c>
      <c r="H189" s="44">
        <v>864</v>
      </c>
      <c r="I189" s="44">
        <v>524</v>
      </c>
      <c r="J189" s="45">
        <v>1388</v>
      </c>
      <c r="K189" s="48"/>
      <c r="L189" s="49">
        <v>5862453.8380534146</v>
      </c>
      <c r="N189" s="47"/>
      <c r="O189" s="53"/>
      <c r="P189" s="47"/>
      <c r="Q189" s="47"/>
      <c r="S189" s="328">
        <v>864</v>
      </c>
      <c r="T189" s="329">
        <v>524</v>
      </c>
      <c r="V189" s="15">
        <v>493</v>
      </c>
    </row>
    <row r="190" spans="1:22" x14ac:dyDescent="0.2">
      <c r="A190" s="42" t="s">
        <v>307</v>
      </c>
      <c r="B190" s="43">
        <v>0</v>
      </c>
      <c r="C190" s="43">
        <v>4502</v>
      </c>
      <c r="D190" s="42" t="s">
        <v>253</v>
      </c>
      <c r="E190" s="46"/>
      <c r="F190" s="60"/>
      <c r="G190" s="45">
        <v>0</v>
      </c>
      <c r="H190" s="44">
        <v>901</v>
      </c>
      <c r="I190" s="44">
        <v>516</v>
      </c>
      <c r="J190" s="45">
        <v>1417</v>
      </c>
      <c r="K190" s="48"/>
      <c r="L190" s="49">
        <v>5974649.7864646241</v>
      </c>
      <c r="N190" s="47"/>
      <c r="O190" s="47"/>
      <c r="P190" s="47"/>
      <c r="Q190" s="47"/>
      <c r="S190" s="328">
        <v>901</v>
      </c>
      <c r="T190" s="329">
        <v>516</v>
      </c>
      <c r="V190" s="15">
        <v>492</v>
      </c>
    </row>
    <row r="191" spans="1:22" x14ac:dyDescent="0.2">
      <c r="A191" s="42" t="s">
        <v>307</v>
      </c>
      <c r="B191" s="43">
        <v>0</v>
      </c>
      <c r="C191" s="43">
        <v>4616</v>
      </c>
      <c r="D191" s="42" t="s">
        <v>254</v>
      </c>
      <c r="E191" s="46"/>
      <c r="F191" s="60"/>
      <c r="G191" s="45">
        <v>0</v>
      </c>
      <c r="H191" s="44">
        <v>806</v>
      </c>
      <c r="I191" s="44">
        <v>477</v>
      </c>
      <c r="J191" s="45">
        <v>1283</v>
      </c>
      <c r="K191" s="48"/>
      <c r="L191" s="49">
        <v>5414971.252644184</v>
      </c>
      <c r="N191" s="47"/>
      <c r="O191" s="47"/>
      <c r="P191" s="47"/>
      <c r="Q191" s="47"/>
      <c r="S191" s="328">
        <v>806</v>
      </c>
      <c r="T191" s="329">
        <v>477</v>
      </c>
      <c r="V191" s="15">
        <v>439</v>
      </c>
    </row>
    <row r="192" spans="1:22" x14ac:dyDescent="0.2">
      <c r="A192" s="42" t="s">
        <v>308</v>
      </c>
      <c r="B192" s="43">
        <v>0</v>
      </c>
      <c r="C192" s="43">
        <v>4004</v>
      </c>
      <c r="D192" s="42" t="s">
        <v>246</v>
      </c>
      <c r="E192" s="46"/>
      <c r="F192" s="60"/>
      <c r="G192" s="45">
        <v>0</v>
      </c>
      <c r="H192" s="44">
        <v>498</v>
      </c>
      <c r="I192" s="44">
        <v>338</v>
      </c>
      <c r="J192" s="45">
        <v>836</v>
      </c>
      <c r="K192" s="48"/>
      <c r="L192" s="49">
        <v>3543148.8103756802</v>
      </c>
      <c r="N192" s="47"/>
      <c r="O192" s="47"/>
      <c r="P192" s="47"/>
      <c r="Q192" s="47"/>
      <c r="S192" s="328">
        <v>498</v>
      </c>
      <c r="T192" s="329">
        <v>338</v>
      </c>
      <c r="V192" s="15">
        <v>338</v>
      </c>
    </row>
    <row r="193" spans="1:22" x14ac:dyDescent="0.2">
      <c r="A193" s="42" t="s">
        <v>307</v>
      </c>
      <c r="B193" s="43">
        <v>0</v>
      </c>
      <c r="C193" s="43">
        <v>4027</v>
      </c>
      <c r="D193" s="42" t="s">
        <v>255</v>
      </c>
      <c r="E193" s="46"/>
      <c r="F193" s="60"/>
      <c r="G193" s="45">
        <v>0</v>
      </c>
      <c r="H193" s="44">
        <v>514</v>
      </c>
      <c r="I193" s="44">
        <v>346</v>
      </c>
      <c r="J193" s="45">
        <v>860</v>
      </c>
      <c r="K193" s="48"/>
      <c r="L193" s="49">
        <v>3643940.9344591759</v>
      </c>
      <c r="N193" s="47"/>
      <c r="O193" s="47"/>
      <c r="P193" s="47"/>
      <c r="Q193" s="47"/>
      <c r="S193" s="328">
        <v>514</v>
      </c>
      <c r="T193" s="329">
        <v>346</v>
      </c>
      <c r="V193" s="15">
        <v>337</v>
      </c>
    </row>
    <row r="194" spans="1:22" x14ac:dyDescent="0.2">
      <c r="A194" s="42" t="s">
        <v>307</v>
      </c>
      <c r="B194" s="43">
        <v>0</v>
      </c>
      <c r="C194" s="43">
        <v>4032</v>
      </c>
      <c r="D194" s="42" t="s">
        <v>235</v>
      </c>
      <c r="E194" s="46"/>
      <c r="F194" s="60"/>
      <c r="G194" s="45">
        <v>0</v>
      </c>
      <c r="H194" s="44">
        <v>854</v>
      </c>
      <c r="I194" s="44">
        <v>555</v>
      </c>
      <c r="J194" s="45">
        <v>1409</v>
      </c>
      <c r="K194" s="48"/>
      <c r="L194" s="49">
        <v>5963681.0317143425</v>
      </c>
      <c r="N194" s="47"/>
      <c r="O194" s="47"/>
      <c r="P194" s="47"/>
      <c r="Q194" s="47"/>
      <c r="S194" s="328">
        <v>854</v>
      </c>
      <c r="T194" s="329">
        <v>555</v>
      </c>
      <c r="V194" s="15">
        <v>508</v>
      </c>
    </row>
    <row r="195" spans="1:22" x14ac:dyDescent="0.2">
      <c r="A195" s="42" t="s">
        <v>307</v>
      </c>
      <c r="B195" s="43">
        <v>0</v>
      </c>
      <c r="C195" s="43">
        <v>4019</v>
      </c>
      <c r="D195" s="42" t="s">
        <v>256</v>
      </c>
      <c r="E195" s="46"/>
      <c r="F195" s="60"/>
      <c r="G195" s="45">
        <v>0</v>
      </c>
      <c r="H195" s="44">
        <v>492</v>
      </c>
      <c r="I195" s="44">
        <v>324</v>
      </c>
      <c r="J195" s="45">
        <v>816</v>
      </c>
      <c r="K195" s="48"/>
      <c r="L195" s="49">
        <v>3455172.7365292516</v>
      </c>
      <c r="N195" s="47"/>
      <c r="O195" s="53"/>
      <c r="P195" s="47"/>
      <c r="Q195" s="47"/>
      <c r="S195" s="328">
        <v>492</v>
      </c>
      <c r="T195" s="329">
        <v>324</v>
      </c>
      <c r="V195" s="15">
        <v>300</v>
      </c>
    </row>
    <row r="196" spans="1:22" x14ac:dyDescent="0.2">
      <c r="A196" s="42" t="s">
        <v>308</v>
      </c>
      <c r="B196" s="43">
        <v>0</v>
      </c>
      <c r="C196" s="43">
        <v>4013</v>
      </c>
      <c r="D196" s="42" t="s">
        <v>257</v>
      </c>
      <c r="E196" s="46"/>
      <c r="F196" s="60"/>
      <c r="G196" s="45">
        <v>0</v>
      </c>
      <c r="H196" s="44">
        <v>230</v>
      </c>
      <c r="I196" s="44">
        <v>146</v>
      </c>
      <c r="J196" s="45">
        <v>376</v>
      </c>
      <c r="K196" s="48"/>
      <c r="L196" s="49">
        <v>1590300.4061337709</v>
      </c>
      <c r="N196" s="47"/>
      <c r="O196" s="47"/>
      <c r="P196" s="47"/>
      <c r="Q196" s="15">
        <v>0</v>
      </c>
      <c r="S196" s="328">
        <v>230</v>
      </c>
      <c r="T196" s="329">
        <v>146</v>
      </c>
      <c r="V196" s="15">
        <v>119</v>
      </c>
    </row>
    <row r="197" spans="1:22" x14ac:dyDescent="0.2">
      <c r="A197" s="42" t="s">
        <v>306</v>
      </c>
      <c r="B197" s="43" t="s">
        <v>258</v>
      </c>
      <c r="C197" s="43">
        <v>4112</v>
      </c>
      <c r="D197" s="42" t="s">
        <v>259</v>
      </c>
      <c r="E197" s="46"/>
      <c r="F197" s="60"/>
      <c r="G197" s="45">
        <v>0</v>
      </c>
      <c r="H197" s="44">
        <v>608</v>
      </c>
      <c r="I197" s="44">
        <v>358</v>
      </c>
      <c r="J197" s="45">
        <v>966</v>
      </c>
      <c r="K197" s="48"/>
      <c r="L197" s="49">
        <v>4076434.1219925229</v>
      </c>
      <c r="N197" s="47"/>
      <c r="O197" s="15"/>
      <c r="P197" s="47"/>
      <c r="Q197" s="47"/>
      <c r="S197" s="328">
        <v>608</v>
      </c>
      <c r="T197" s="329">
        <v>358</v>
      </c>
      <c r="V197" s="15">
        <v>341</v>
      </c>
    </row>
    <row r="198" spans="1:22" x14ac:dyDescent="0.2">
      <c r="A198" s="42" t="s">
        <v>307</v>
      </c>
      <c r="B198" s="43">
        <v>0</v>
      </c>
      <c r="C198" s="43">
        <v>4039</v>
      </c>
      <c r="D198" s="42" t="s">
        <v>260</v>
      </c>
      <c r="E198" s="46"/>
      <c r="F198" s="60"/>
      <c r="G198" s="45">
        <v>0</v>
      </c>
      <c r="H198" s="44">
        <v>558</v>
      </c>
      <c r="I198" s="44">
        <v>353</v>
      </c>
      <c r="J198" s="45">
        <v>911</v>
      </c>
      <c r="K198" s="48"/>
      <c r="L198" s="49">
        <v>3852693.3293499937</v>
      </c>
      <c r="N198" s="47"/>
      <c r="O198" s="47"/>
      <c r="P198" s="47"/>
      <c r="Q198" s="47"/>
      <c r="S198" s="328">
        <v>558</v>
      </c>
      <c r="T198" s="329">
        <v>353</v>
      </c>
      <c r="V198" s="15">
        <v>331</v>
      </c>
    </row>
    <row r="199" spans="1:22" x14ac:dyDescent="0.2">
      <c r="A199" s="42" t="s">
        <v>307</v>
      </c>
      <c r="B199" s="43">
        <v>0</v>
      </c>
      <c r="C199" s="43">
        <v>4006</v>
      </c>
      <c r="D199" s="42" t="s">
        <v>245</v>
      </c>
      <c r="E199" s="46"/>
      <c r="F199" s="60"/>
      <c r="G199" s="45">
        <v>0</v>
      </c>
      <c r="H199" s="44">
        <v>439</v>
      </c>
      <c r="I199" s="44">
        <v>265</v>
      </c>
      <c r="J199" s="45">
        <v>704</v>
      </c>
      <c r="K199" s="48"/>
      <c r="L199" s="49">
        <v>2973042.6084352769</v>
      </c>
      <c r="N199" s="47"/>
      <c r="O199" s="47"/>
      <c r="P199" s="47"/>
      <c r="Q199" s="47"/>
      <c r="S199" s="328">
        <v>439</v>
      </c>
      <c r="T199" s="329">
        <v>265</v>
      </c>
      <c r="V199" s="15">
        <v>231</v>
      </c>
    </row>
    <row r="200" spans="1:22" x14ac:dyDescent="0.2">
      <c r="A200" s="42" t="s">
        <v>306</v>
      </c>
      <c r="B200" s="43" t="s">
        <v>261</v>
      </c>
      <c r="C200" s="43">
        <v>4023</v>
      </c>
      <c r="D200" s="42" t="s">
        <v>262</v>
      </c>
      <c r="E200" s="46"/>
      <c r="F200" s="60"/>
      <c r="G200" s="45">
        <v>0</v>
      </c>
      <c r="H200" s="44">
        <v>866</v>
      </c>
      <c r="I200" s="44">
        <v>593</v>
      </c>
      <c r="J200" s="45">
        <v>1459</v>
      </c>
      <c r="K200" s="48"/>
      <c r="L200" s="49">
        <v>6185250.4769663978</v>
      </c>
      <c r="N200" s="47"/>
      <c r="O200" s="47"/>
      <c r="P200" s="47"/>
      <c r="Q200" s="47"/>
      <c r="S200" s="328">
        <v>866</v>
      </c>
      <c r="T200" s="329">
        <v>593</v>
      </c>
      <c r="V200" s="15">
        <v>609</v>
      </c>
    </row>
    <row r="201" spans="1:22" x14ac:dyDescent="0.2">
      <c r="A201" s="42" t="s">
        <v>306</v>
      </c>
      <c r="B201" s="43" t="s">
        <v>263</v>
      </c>
      <c r="C201" s="43">
        <v>4610</v>
      </c>
      <c r="D201" s="42" t="s">
        <v>264</v>
      </c>
      <c r="E201" s="46"/>
      <c r="F201" s="60"/>
      <c r="G201" s="45">
        <v>0</v>
      </c>
      <c r="H201" s="44">
        <v>478</v>
      </c>
      <c r="I201" s="44">
        <v>317</v>
      </c>
      <c r="J201" s="45">
        <v>795</v>
      </c>
      <c r="K201" s="48"/>
      <c r="L201" s="49">
        <v>3366979.627956192</v>
      </c>
      <c r="N201" s="47"/>
      <c r="O201" s="15"/>
      <c r="P201" s="47"/>
      <c r="Q201" s="47"/>
      <c r="S201" s="328">
        <v>478</v>
      </c>
      <c r="T201" s="329">
        <v>317</v>
      </c>
      <c r="V201" s="15">
        <v>301</v>
      </c>
    </row>
    <row r="202" spans="1:22" x14ac:dyDescent="0.2">
      <c r="A202" s="42" t="s">
        <v>307</v>
      </c>
      <c r="B202" s="43">
        <v>0</v>
      </c>
      <c r="C202" s="43">
        <v>4040</v>
      </c>
      <c r="D202" s="42" t="s">
        <v>236</v>
      </c>
      <c r="E202" s="46"/>
      <c r="F202" s="60"/>
      <c r="G202" s="45">
        <v>0</v>
      </c>
      <c r="H202" s="44">
        <v>789</v>
      </c>
      <c r="I202" s="44">
        <v>495</v>
      </c>
      <c r="J202" s="45">
        <v>1284</v>
      </c>
      <c r="K202" s="48"/>
      <c r="L202" s="49">
        <v>5428765.4593373444</v>
      </c>
      <c r="N202" s="47"/>
      <c r="O202" s="15"/>
      <c r="P202" s="47"/>
      <c r="Q202" s="47"/>
      <c r="S202" s="328">
        <v>789</v>
      </c>
      <c r="T202" s="329">
        <v>495</v>
      </c>
      <c r="V202" s="15">
        <v>504</v>
      </c>
    </row>
    <row r="203" spans="1:22" x14ac:dyDescent="0.2">
      <c r="A203" s="42" t="s">
        <v>306</v>
      </c>
      <c r="B203" s="43" t="s">
        <v>265</v>
      </c>
      <c r="C203" s="43">
        <v>4074</v>
      </c>
      <c r="D203" s="42" t="s">
        <v>266</v>
      </c>
      <c r="E203" s="46"/>
      <c r="F203" s="60"/>
      <c r="G203" s="45">
        <v>0</v>
      </c>
      <c r="H203" s="44">
        <v>740</v>
      </c>
      <c r="I203" s="44">
        <v>485</v>
      </c>
      <c r="J203" s="45">
        <v>1225</v>
      </c>
      <c r="K203" s="48"/>
      <c r="L203" s="49">
        <v>5186234.6607924737</v>
      </c>
      <c r="N203" s="47"/>
      <c r="O203" s="15"/>
      <c r="P203" s="47"/>
      <c r="Q203" s="47"/>
      <c r="S203" s="328">
        <v>740</v>
      </c>
      <c r="T203" s="329">
        <v>485</v>
      </c>
      <c r="V203" s="15">
        <v>485</v>
      </c>
    </row>
    <row r="204" spans="1:22" x14ac:dyDescent="0.2">
      <c r="A204" s="42" t="s">
        <v>307</v>
      </c>
      <c r="B204" s="43">
        <v>0</v>
      </c>
      <c r="C204" s="43">
        <v>4028</v>
      </c>
      <c r="D204" s="42" t="s">
        <v>267</v>
      </c>
      <c r="E204" s="46"/>
      <c r="F204" s="60"/>
      <c r="G204" s="45">
        <v>0</v>
      </c>
      <c r="H204" s="44">
        <v>552</v>
      </c>
      <c r="I204" s="44">
        <v>304</v>
      </c>
      <c r="J204" s="45">
        <v>856</v>
      </c>
      <c r="K204" s="48"/>
      <c r="L204" s="49">
        <v>3605056.7140463716</v>
      </c>
      <c r="N204" s="47"/>
      <c r="O204" s="47"/>
      <c r="P204" s="47"/>
      <c r="Q204" s="47"/>
      <c r="S204" s="328">
        <v>552</v>
      </c>
      <c r="T204" s="329">
        <v>304</v>
      </c>
      <c r="V204" s="15">
        <v>410</v>
      </c>
    </row>
    <row r="205" spans="1:22" x14ac:dyDescent="0.2">
      <c r="A205" s="42" t="s">
        <v>307</v>
      </c>
      <c r="B205" s="43">
        <v>0</v>
      </c>
      <c r="C205" s="43">
        <v>6909</v>
      </c>
      <c r="D205" s="42" t="s">
        <v>268</v>
      </c>
      <c r="E205" s="46"/>
      <c r="F205" s="60"/>
      <c r="G205" s="45">
        <v>0</v>
      </c>
      <c r="H205" s="44">
        <v>351</v>
      </c>
      <c r="I205" s="44">
        <v>230</v>
      </c>
      <c r="J205" s="45">
        <v>581</v>
      </c>
      <c r="K205" s="48"/>
      <c r="L205" s="49">
        <v>2459741.4937793259</v>
      </c>
      <c r="N205" s="47"/>
      <c r="O205" s="47"/>
      <c r="P205" s="47"/>
      <c r="Q205" s="47"/>
      <c r="R205" s="50"/>
      <c r="S205" s="328">
        <v>351</v>
      </c>
      <c r="T205" s="329">
        <v>230</v>
      </c>
      <c r="V205" s="15">
        <v>272</v>
      </c>
    </row>
    <row r="206" spans="1:22" x14ac:dyDescent="0.2">
      <c r="A206" s="54" t="s">
        <v>308</v>
      </c>
      <c r="B206" s="55">
        <v>0</v>
      </c>
      <c r="C206" s="55">
        <v>9998</v>
      </c>
      <c r="D206" s="54" t="s">
        <v>242</v>
      </c>
      <c r="E206" s="46"/>
      <c r="F206" s="60"/>
      <c r="G206" s="45">
        <v>0</v>
      </c>
      <c r="H206" s="56">
        <v>195</v>
      </c>
      <c r="I206" s="60"/>
      <c r="J206" s="45">
        <v>195</v>
      </c>
      <c r="K206" s="48"/>
      <c r="L206" s="49">
        <v>783635.36106542882</v>
      </c>
      <c r="N206" s="47"/>
      <c r="O206" s="47"/>
      <c r="P206" s="53">
        <v>120</v>
      </c>
      <c r="Q206" s="47"/>
      <c r="S206" s="328">
        <v>125</v>
      </c>
      <c r="T206" s="329">
        <v>0</v>
      </c>
      <c r="U206" s="61"/>
    </row>
    <row r="207" spans="1:22" x14ac:dyDescent="0.2">
      <c r="A207" s="54" t="s">
        <v>308</v>
      </c>
      <c r="B207" s="55">
        <v>0</v>
      </c>
      <c r="C207" s="55">
        <v>9997</v>
      </c>
      <c r="D207" s="54" t="s">
        <v>249</v>
      </c>
      <c r="E207" s="46"/>
      <c r="F207" s="60"/>
      <c r="G207" s="45">
        <v>0</v>
      </c>
      <c r="H207" s="56">
        <v>187</v>
      </c>
      <c r="I207" s="60"/>
      <c r="J207" s="45">
        <v>187</v>
      </c>
      <c r="K207" s="48"/>
      <c r="L207" s="49">
        <v>751486.21804735996</v>
      </c>
      <c r="N207" s="47"/>
      <c r="O207" s="47"/>
      <c r="P207" s="53">
        <v>120</v>
      </c>
      <c r="Q207" s="47"/>
      <c r="S207" s="330">
        <v>117</v>
      </c>
      <c r="T207" s="331">
        <v>0</v>
      </c>
    </row>
    <row r="208" spans="1:22" x14ac:dyDescent="0.2">
      <c r="A208" s="42"/>
      <c r="B208" s="43"/>
      <c r="C208" s="43"/>
      <c r="D208" s="42"/>
      <c r="E208" s="46"/>
      <c r="F208" s="60"/>
      <c r="H208" s="60"/>
      <c r="I208" s="60"/>
      <c r="K208" s="48"/>
      <c r="L208" s="49"/>
      <c r="N208" s="47"/>
      <c r="O208" s="47"/>
      <c r="P208" s="47"/>
      <c r="Q208" s="47"/>
    </row>
    <row r="209" spans="1:96" hidden="1" x14ac:dyDescent="0.2">
      <c r="A209" s="42"/>
      <c r="B209" s="43"/>
      <c r="C209" s="43"/>
      <c r="D209" s="42"/>
      <c r="E209" s="46"/>
      <c r="F209" s="60"/>
      <c r="H209" s="60"/>
      <c r="I209" s="60"/>
      <c r="K209" s="48"/>
      <c r="L209" s="49"/>
      <c r="N209" s="47"/>
      <c r="O209" s="47"/>
      <c r="P209" s="47"/>
      <c r="Q209" s="47"/>
    </row>
    <row r="210" spans="1:96" hidden="1" x14ac:dyDescent="0.2">
      <c r="A210" s="42"/>
      <c r="B210" s="43"/>
      <c r="C210" s="43"/>
      <c r="D210" s="42"/>
      <c r="E210" s="46"/>
      <c r="F210" s="60"/>
      <c r="H210" s="60"/>
      <c r="I210" s="60"/>
      <c r="K210" s="48"/>
      <c r="L210" s="49"/>
      <c r="N210" s="47"/>
      <c r="O210" s="47"/>
      <c r="P210" s="47"/>
      <c r="Q210" s="47"/>
    </row>
    <row r="211" spans="1:96" s="14" customFormat="1" x14ac:dyDescent="0.2">
      <c r="C211" s="62" t="s">
        <v>269</v>
      </c>
      <c r="D211" s="63" t="s">
        <v>305</v>
      </c>
      <c r="E211" s="7">
        <v>28122</v>
      </c>
      <c r="F211" s="7">
        <v>0</v>
      </c>
      <c r="G211" s="7">
        <v>28122</v>
      </c>
      <c r="H211" s="7">
        <v>0</v>
      </c>
      <c r="I211" s="7">
        <v>0</v>
      </c>
      <c r="J211" s="7">
        <v>0</v>
      </c>
      <c r="K211" s="5"/>
      <c r="L211" s="49">
        <v>80357409.194926113</v>
      </c>
      <c r="M211" s="7"/>
      <c r="N211" s="27">
        <v>0</v>
      </c>
      <c r="O211" s="27">
        <v>0</v>
      </c>
      <c r="P211" s="27">
        <v>0</v>
      </c>
      <c r="Q211" s="27">
        <v>0</v>
      </c>
      <c r="R211" s="7"/>
      <c r="S211" s="27">
        <v>28122</v>
      </c>
      <c r="T211" s="27">
        <v>0</v>
      </c>
      <c r="U211" s="19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s="14" customFormat="1" x14ac:dyDescent="0.2">
      <c r="C212" s="62" t="s">
        <v>269</v>
      </c>
      <c r="D212" s="63" t="s">
        <v>306</v>
      </c>
      <c r="E212" s="7">
        <v>0</v>
      </c>
      <c r="F212" s="7">
        <v>0</v>
      </c>
      <c r="G212" s="7">
        <v>0</v>
      </c>
      <c r="H212" s="7">
        <v>4486</v>
      </c>
      <c r="I212" s="7">
        <v>2869</v>
      </c>
      <c r="J212" s="7">
        <v>7355</v>
      </c>
      <c r="K212" s="5"/>
      <c r="L212" s="49">
        <v>31115234.61711603</v>
      </c>
      <c r="M212" s="7"/>
      <c r="N212" s="27">
        <v>0</v>
      </c>
      <c r="O212" s="27">
        <v>0</v>
      </c>
      <c r="P212" s="27">
        <v>0</v>
      </c>
      <c r="Q212" s="27">
        <v>0</v>
      </c>
      <c r="R212" s="7"/>
      <c r="S212" s="27">
        <v>4486</v>
      </c>
      <c r="T212" s="27">
        <v>2869</v>
      </c>
      <c r="U212" s="19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s="14" customFormat="1" x14ac:dyDescent="0.2">
      <c r="C213" s="62" t="s">
        <v>269</v>
      </c>
      <c r="D213" s="64" t="s">
        <v>307</v>
      </c>
      <c r="E213" s="7">
        <v>25465</v>
      </c>
      <c r="F213" s="7">
        <v>0</v>
      </c>
      <c r="G213" s="7">
        <v>25465</v>
      </c>
      <c r="H213" s="7">
        <v>14248</v>
      </c>
      <c r="I213" s="7">
        <v>8866.75</v>
      </c>
      <c r="J213" s="7">
        <v>23114.75</v>
      </c>
      <c r="K213" s="7"/>
      <c r="L213" s="49">
        <v>170470486.64930585</v>
      </c>
      <c r="M213" s="7"/>
      <c r="N213" s="27">
        <v>0</v>
      </c>
      <c r="O213" s="27">
        <v>0</v>
      </c>
      <c r="P213" s="27">
        <v>75</v>
      </c>
      <c r="Q213" s="27">
        <v>0</v>
      </c>
      <c r="R213" s="7"/>
      <c r="S213" s="27">
        <v>39713</v>
      </c>
      <c r="T213" s="27">
        <v>8823</v>
      </c>
      <c r="U213" s="19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s="14" customFormat="1" x14ac:dyDescent="0.2">
      <c r="C214" s="62" t="s">
        <v>269</v>
      </c>
      <c r="D214" s="65" t="s">
        <v>308</v>
      </c>
      <c r="E214" s="7">
        <v>1171</v>
      </c>
      <c r="F214" s="7">
        <v>0</v>
      </c>
      <c r="G214" s="7">
        <v>1171</v>
      </c>
      <c r="H214" s="7">
        <v>2153</v>
      </c>
      <c r="I214" s="7">
        <v>1179</v>
      </c>
      <c r="J214" s="7">
        <v>3332</v>
      </c>
      <c r="K214" s="7"/>
      <c r="L214" s="49">
        <v>17376499.787247382</v>
      </c>
      <c r="M214" s="45"/>
      <c r="N214" s="27">
        <v>0</v>
      </c>
      <c r="O214" s="27">
        <v>0</v>
      </c>
      <c r="P214" s="27">
        <v>240</v>
      </c>
      <c r="Q214" s="27">
        <v>0</v>
      </c>
      <c r="R214" s="7"/>
      <c r="S214" s="27">
        <v>3184</v>
      </c>
      <c r="T214" s="27">
        <v>1179</v>
      </c>
      <c r="U214" s="19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s="14" customFormat="1" ht="5.25" customHeight="1" thickBot="1" x14ac:dyDescent="0.25">
      <c r="C215" s="2"/>
      <c r="E215" s="45"/>
      <c r="F215" s="45"/>
      <c r="G215" s="45"/>
      <c r="H215" s="45"/>
      <c r="I215" s="45"/>
      <c r="J215" s="45"/>
      <c r="K215" s="45"/>
      <c r="L215" s="66"/>
      <c r="M215" s="45"/>
      <c r="N215" s="67"/>
      <c r="O215" s="67"/>
      <c r="P215" s="67"/>
      <c r="Q215" s="67"/>
      <c r="R215" s="7"/>
      <c r="S215" s="67"/>
      <c r="T215" s="67"/>
      <c r="U215" s="68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s="14" customFormat="1" ht="12" thickBot="1" x14ac:dyDescent="0.25">
      <c r="C216" s="14" t="s">
        <v>309</v>
      </c>
      <c r="E216" s="7">
        <v>54758</v>
      </c>
      <c r="F216" s="7">
        <v>0</v>
      </c>
      <c r="G216" s="7">
        <v>54758</v>
      </c>
      <c r="H216" s="7">
        <v>20887</v>
      </c>
      <c r="I216" s="7">
        <v>12914.75</v>
      </c>
      <c r="J216" s="7">
        <v>33801.75</v>
      </c>
      <c r="K216" s="7"/>
      <c r="L216" s="69">
        <v>299319630.24859536</v>
      </c>
      <c r="M216" s="7"/>
      <c r="N216" s="27">
        <v>0</v>
      </c>
      <c r="O216" s="27">
        <v>0</v>
      </c>
      <c r="P216" s="27">
        <v>315</v>
      </c>
      <c r="Q216" s="7">
        <v>0</v>
      </c>
      <c r="R216" s="7"/>
      <c r="S216" s="27">
        <v>75505</v>
      </c>
      <c r="T216" s="27">
        <v>12871</v>
      </c>
      <c r="U216" s="19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9" spans="1:96" x14ac:dyDescent="0.2">
      <c r="G219" s="72" t="s">
        <v>310</v>
      </c>
      <c r="H219" s="73"/>
      <c r="I219" s="73"/>
      <c r="J219" s="73"/>
      <c r="K219" s="73"/>
      <c r="L219" s="74"/>
    </row>
    <row r="220" spans="1:96" ht="3" customHeight="1" x14ac:dyDescent="0.2">
      <c r="G220" s="75"/>
      <c r="H220" s="76"/>
      <c r="I220" s="76"/>
      <c r="J220" s="76"/>
      <c r="K220" s="76"/>
      <c r="L220" s="77"/>
    </row>
    <row r="221" spans="1:96" x14ac:dyDescent="0.2">
      <c r="G221" s="75"/>
      <c r="H221" s="76"/>
      <c r="I221" s="76" t="s">
        <v>269</v>
      </c>
      <c r="J221" s="76">
        <v>54758</v>
      </c>
      <c r="K221" s="76"/>
      <c r="L221" s="77"/>
    </row>
    <row r="222" spans="1:96" hidden="1" x14ac:dyDescent="0.2">
      <c r="G222" s="75"/>
      <c r="H222" s="76"/>
      <c r="I222" s="76" t="s">
        <v>311</v>
      </c>
      <c r="J222" s="76">
        <v>0</v>
      </c>
      <c r="K222" s="76"/>
      <c r="L222" s="77"/>
    </row>
    <row r="223" spans="1:96" x14ac:dyDescent="0.2">
      <c r="G223" s="75"/>
      <c r="H223" s="76"/>
      <c r="I223" s="76" t="s">
        <v>312</v>
      </c>
      <c r="J223" s="76">
        <v>0</v>
      </c>
      <c r="K223" s="76"/>
      <c r="L223" s="77"/>
    </row>
    <row r="224" spans="1:96" x14ac:dyDescent="0.2">
      <c r="G224" s="75"/>
      <c r="H224" s="76"/>
      <c r="I224" s="76" t="s">
        <v>313</v>
      </c>
      <c r="J224" s="78">
        <v>54758</v>
      </c>
      <c r="K224" s="76"/>
      <c r="L224" s="77"/>
    </row>
    <row r="225" spans="7:16" s="45" customFormat="1" x14ac:dyDescent="0.2">
      <c r="G225" s="75"/>
      <c r="H225" s="76"/>
      <c r="I225" s="76"/>
      <c r="J225" s="76"/>
      <c r="K225" s="76"/>
      <c r="L225" s="77"/>
    </row>
    <row r="226" spans="7:16" s="45" customFormat="1" x14ac:dyDescent="0.2">
      <c r="G226" s="79" t="s">
        <v>314</v>
      </c>
      <c r="H226" s="76"/>
      <c r="I226" s="76"/>
      <c r="J226" s="76"/>
      <c r="K226" s="76"/>
      <c r="L226" s="77"/>
    </row>
    <row r="227" spans="7:16" s="45" customFormat="1" x14ac:dyDescent="0.2">
      <c r="G227" s="75"/>
      <c r="H227" s="76"/>
      <c r="I227" s="76" t="s">
        <v>269</v>
      </c>
      <c r="J227" s="76">
        <v>33801.75</v>
      </c>
      <c r="K227" s="76"/>
      <c r="L227" s="80">
        <v>0</v>
      </c>
    </row>
    <row r="228" spans="7:16" s="45" customFormat="1" x14ac:dyDescent="0.2">
      <c r="G228" s="75"/>
      <c r="H228" s="76"/>
      <c r="I228" s="76" t="s">
        <v>312</v>
      </c>
      <c r="J228" s="76">
        <v>-183.74999999999991</v>
      </c>
      <c r="K228" s="76"/>
      <c r="L228" s="80">
        <v>0</v>
      </c>
    </row>
    <row r="229" spans="7:16" s="45" customFormat="1" x14ac:dyDescent="0.2">
      <c r="G229" s="75"/>
      <c r="H229" s="76"/>
      <c r="I229" s="76" t="s">
        <v>315</v>
      </c>
      <c r="J229" s="78">
        <v>33618</v>
      </c>
      <c r="K229" s="76"/>
      <c r="L229" s="77"/>
    </row>
    <row r="230" spans="7:16" s="45" customFormat="1" x14ac:dyDescent="0.2">
      <c r="G230" s="75"/>
      <c r="H230" s="76"/>
      <c r="I230" s="76" t="s">
        <v>316</v>
      </c>
      <c r="J230" s="81"/>
      <c r="K230" s="76"/>
      <c r="L230" s="77"/>
      <c r="P230" s="50" t="s">
        <v>317</v>
      </c>
    </row>
    <row r="231" spans="7:16" s="45" customFormat="1" x14ac:dyDescent="0.2">
      <c r="G231" s="75"/>
      <c r="H231" s="76"/>
      <c r="I231" s="76" t="s">
        <v>318</v>
      </c>
      <c r="J231" s="82">
        <v>88376</v>
      </c>
      <c r="K231" s="76"/>
      <c r="L231" s="77"/>
    </row>
    <row r="232" spans="7:16" s="45" customFormat="1" x14ac:dyDescent="0.2">
      <c r="G232" s="83"/>
      <c r="H232" s="84"/>
      <c r="I232" s="84"/>
      <c r="J232" s="84"/>
      <c r="K232" s="84"/>
      <c r="L232" s="85"/>
    </row>
  </sheetData>
  <mergeCells count="3">
    <mergeCell ref="E6:F6"/>
    <mergeCell ref="H6:I6"/>
    <mergeCell ref="N6:O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V249"/>
  <sheetViews>
    <sheetView topLeftCell="D61" workbookViewId="0">
      <selection activeCell="D83" sqref="D83"/>
    </sheetView>
  </sheetViews>
  <sheetFormatPr defaultRowHeight="11.25" x14ac:dyDescent="0.2"/>
  <cols>
    <col min="1" max="1" width="18.140625" style="172" customWidth="1"/>
    <col min="2" max="2" width="5.5703125" style="172" bestFit="1" customWidth="1"/>
    <col min="3" max="3" width="6.85546875" style="190" bestFit="1" customWidth="1"/>
    <col min="4" max="4" width="37.42578125" style="172" customWidth="1"/>
    <col min="5" max="5" width="3.5703125" style="186" bestFit="1" customWidth="1"/>
    <col min="6" max="6" width="9.7109375" style="100" customWidth="1"/>
    <col min="7" max="9" width="10.7109375" style="100" customWidth="1"/>
    <col min="10" max="10" width="7.7109375" style="100" bestFit="1" customWidth="1"/>
    <col min="11" max="11" width="10.7109375" style="100" customWidth="1"/>
    <col min="12" max="12" width="7.85546875" style="100" bestFit="1" customWidth="1"/>
    <col min="13" max="13" width="9.28515625" style="100" bestFit="1" customWidth="1"/>
    <col min="14" max="14" width="8.140625" style="100" customWidth="1"/>
    <col min="15" max="15" width="8.42578125" style="100" bestFit="1" customWidth="1"/>
    <col min="16" max="16" width="5.28515625" style="100" hidden="1" customWidth="1"/>
    <col min="17" max="17" width="11" style="100" hidden="1" customWidth="1"/>
    <col min="18" max="18" width="10.28515625" style="100" bestFit="1" customWidth="1"/>
    <col min="19" max="19" width="11.5703125" style="100" hidden="1" customWidth="1"/>
    <col min="20" max="20" width="10.42578125" style="100" customWidth="1"/>
    <col min="21" max="21" width="10.28515625" style="100" bestFit="1" customWidth="1"/>
    <col min="22" max="22" width="10.5703125" style="100" hidden="1" customWidth="1"/>
    <col min="23" max="23" width="12" style="100" bestFit="1" customWidth="1"/>
    <col min="24" max="24" width="2.42578125" style="100" customWidth="1"/>
    <col min="25" max="25" width="11.85546875" style="100" customWidth="1"/>
    <col min="26" max="26" width="14.7109375" style="100" customWidth="1"/>
    <col min="27" max="27" width="12.85546875" style="100" customWidth="1"/>
    <col min="28" max="28" width="1.7109375" style="100" customWidth="1"/>
    <col min="29" max="29" width="10.5703125" style="100" customWidth="1"/>
    <col min="30" max="30" width="10.7109375" style="100" customWidth="1"/>
    <col min="31" max="31" width="8.28515625" style="100" bestFit="1" customWidth="1"/>
    <col min="32" max="32" width="9.5703125" style="100" customWidth="1"/>
    <col min="33" max="33" width="10" style="100" customWidth="1"/>
    <col min="34" max="34" width="10.7109375" style="100" customWidth="1"/>
    <col min="35" max="35" width="1.7109375" style="100" customWidth="1"/>
    <col min="36" max="36" width="10.42578125" style="100" bestFit="1" customWidth="1"/>
    <col min="37" max="37" width="1.7109375" style="100" customWidth="1"/>
    <col min="38" max="38" width="10.7109375" style="100" customWidth="1"/>
    <col min="39" max="39" width="1.7109375" style="100" customWidth="1"/>
    <col min="40" max="40" width="12" style="100" bestFit="1" customWidth="1"/>
    <col min="41" max="41" width="1.7109375" style="100" customWidth="1"/>
    <col min="42" max="42" width="10.7109375" style="106" customWidth="1"/>
    <col min="43" max="43" width="7.42578125" style="106" bestFit="1" customWidth="1"/>
    <col min="44" max="44" width="7.85546875" style="106" bestFit="1" customWidth="1"/>
    <col min="45" max="45" width="7.42578125" style="100" bestFit="1" customWidth="1"/>
    <col min="46" max="46" width="8.7109375" style="106" bestFit="1" customWidth="1"/>
    <col min="47" max="47" width="7.85546875" style="106" customWidth="1"/>
    <col min="48" max="48" width="6.5703125" style="106" bestFit="1" customWidth="1"/>
    <col min="49" max="49" width="7.42578125" style="106" bestFit="1" customWidth="1"/>
    <col min="50" max="50" width="7.28515625" style="106" customWidth="1"/>
    <col min="51" max="51" width="7.85546875" style="106" customWidth="1"/>
    <col min="52" max="52" width="7.5703125" style="106" customWidth="1"/>
    <col min="53" max="53" width="14.28515625" style="106" bestFit="1" customWidth="1"/>
    <col min="54" max="54" width="8.42578125" style="106" bestFit="1" customWidth="1"/>
    <col min="55" max="55" width="1.28515625" style="106" customWidth="1"/>
    <col min="56" max="56" width="11.7109375" style="149" bestFit="1" customWidth="1"/>
    <col min="57" max="57" width="9.28515625" style="106" bestFit="1" customWidth="1"/>
    <col min="58" max="58" width="11" style="106" customWidth="1"/>
    <col min="59" max="59" width="10.85546875" style="106" bestFit="1" customWidth="1"/>
    <col min="60" max="60" width="1.28515625" style="149" customWidth="1"/>
    <col min="61" max="61" width="10.28515625" style="149" customWidth="1"/>
    <col min="62" max="62" width="1.28515625" style="149" customWidth="1"/>
    <col min="63" max="63" width="1.7109375" style="149" customWidth="1"/>
    <col min="64" max="64" width="11.140625" style="149" customWidth="1"/>
    <col min="65" max="65" width="2.140625" style="149" customWidth="1"/>
    <col min="66" max="66" width="10" style="149" bestFit="1" customWidth="1"/>
    <col min="67" max="67" width="9.140625" style="149"/>
    <col min="68" max="68" width="2.5703125" style="149" customWidth="1"/>
    <col min="69" max="72" width="9.140625" style="149"/>
    <col min="73" max="74" width="10" style="149" bestFit="1" customWidth="1"/>
    <col min="75" max="75" width="11" style="149" bestFit="1" customWidth="1"/>
    <col min="76" max="76" width="2" style="149" customWidth="1"/>
    <col min="77" max="79" width="9.140625" style="149"/>
    <col min="80" max="80" width="2" style="149" customWidth="1"/>
    <col min="81" max="83" width="9.140625" style="149"/>
    <col min="84" max="84" width="1.85546875" style="149" customWidth="1"/>
    <col min="85" max="86" width="9.140625" style="149"/>
    <col min="87" max="87" width="9.5703125" style="106" bestFit="1" customWidth="1"/>
    <col min="88" max="88" width="2.140625" style="149" customWidth="1"/>
    <col min="89" max="90" width="9.140625" style="149"/>
    <col min="91" max="91" width="9.5703125" style="106" bestFit="1" customWidth="1"/>
    <col min="92" max="92" width="1.85546875" style="149" customWidth="1"/>
    <col min="93" max="94" width="10.85546875" style="149" bestFit="1" customWidth="1"/>
    <col min="95" max="95" width="9.5703125" style="106" bestFit="1" customWidth="1"/>
    <col min="96" max="96" width="2" style="149" customWidth="1"/>
    <col min="97" max="98" width="10.85546875" style="149" bestFit="1" customWidth="1"/>
    <col min="99" max="99" width="9.5703125" style="106" bestFit="1" customWidth="1"/>
    <col min="100" max="100" width="1.85546875" style="149" customWidth="1"/>
    <col min="101" max="102" width="10.85546875" style="149" bestFit="1" customWidth="1"/>
    <col min="103" max="103" width="9.5703125" style="106" bestFit="1" customWidth="1"/>
    <col min="104" max="104" width="2" style="149" customWidth="1"/>
    <col min="105" max="106" width="10.85546875" style="149" bestFit="1" customWidth="1"/>
    <col min="107" max="107" width="9.5703125" style="106" bestFit="1" customWidth="1"/>
    <col min="108" max="108" width="2" style="149" customWidth="1"/>
    <col min="109" max="110" width="0" style="149" hidden="1" customWidth="1"/>
    <col min="111" max="16384" width="9.140625" style="149"/>
  </cols>
  <sheetData>
    <row r="1" spans="1:152" s="87" customFormat="1" x14ac:dyDescent="0.2">
      <c r="A1" s="86" t="s">
        <v>332</v>
      </c>
      <c r="B1" s="86"/>
      <c r="N1" s="88"/>
      <c r="O1" s="316" t="s">
        <v>333</v>
      </c>
      <c r="R1" s="88"/>
      <c r="T1" s="88"/>
      <c r="U1" s="89" t="s">
        <v>334</v>
      </c>
      <c r="V1" s="89" t="s">
        <v>334</v>
      </c>
      <c r="Y1" s="90" t="s">
        <v>335</v>
      </c>
      <c r="AP1" s="91" t="s">
        <v>336</v>
      </c>
      <c r="BE1" s="92"/>
      <c r="BF1" s="92"/>
      <c r="BG1" s="92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2"/>
      <c r="CJ1" s="93"/>
      <c r="CK1" s="93"/>
      <c r="CL1" s="93"/>
      <c r="CM1" s="92"/>
      <c r="CN1" s="93"/>
      <c r="CO1" s="93"/>
      <c r="CP1" s="93"/>
      <c r="CQ1" s="92"/>
      <c r="CR1" s="93"/>
      <c r="CS1" s="93"/>
      <c r="CT1" s="93"/>
      <c r="CU1" s="92"/>
      <c r="CV1" s="93"/>
      <c r="CW1" s="93"/>
      <c r="CX1" s="93"/>
      <c r="CY1" s="92"/>
      <c r="CZ1" s="93"/>
      <c r="DA1" s="93"/>
      <c r="DB1" s="93"/>
      <c r="DC1" s="92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</row>
    <row r="2" spans="1:152" s="87" customFormat="1" ht="13.5" customHeight="1" thickBot="1" x14ac:dyDescent="0.25">
      <c r="A2" s="86"/>
      <c r="B2" s="86"/>
      <c r="D2" s="189" t="s">
        <v>437</v>
      </c>
      <c r="E2" s="95"/>
      <c r="F2" s="88"/>
      <c r="G2" s="88"/>
      <c r="H2" s="88"/>
      <c r="I2" s="88"/>
      <c r="J2" s="88"/>
      <c r="K2" s="88"/>
      <c r="L2" s="88"/>
      <c r="M2" s="96" t="s">
        <v>337</v>
      </c>
      <c r="N2" s="97"/>
      <c r="O2" s="97"/>
      <c r="P2" s="88"/>
      <c r="R2" s="98" t="s">
        <v>338</v>
      </c>
      <c r="S2" s="88"/>
      <c r="T2" s="88"/>
      <c r="U2" s="96" t="s">
        <v>339</v>
      </c>
      <c r="V2" s="96" t="s">
        <v>339</v>
      </c>
      <c r="W2" s="88"/>
      <c r="X2" s="88"/>
      <c r="Y2" s="364"/>
      <c r="Z2" s="364"/>
      <c r="AA2" s="364"/>
      <c r="AB2" s="88"/>
      <c r="AC2" s="317" t="s">
        <v>480</v>
      </c>
      <c r="AE2" s="318" t="s">
        <v>438</v>
      </c>
      <c r="AF2" s="88"/>
      <c r="AG2" s="88"/>
      <c r="AH2" s="88"/>
      <c r="AI2" s="88"/>
      <c r="AJ2" s="88"/>
      <c r="AK2" s="88"/>
      <c r="AL2" s="259" t="s">
        <v>439</v>
      </c>
      <c r="AM2" s="88"/>
      <c r="AO2" s="88"/>
      <c r="AP2" s="99"/>
      <c r="AQ2" s="100"/>
      <c r="AR2" s="92"/>
      <c r="AS2" s="88"/>
      <c r="AT2" s="92"/>
      <c r="AU2" s="99"/>
      <c r="AV2" s="89"/>
      <c r="AW2" s="89"/>
      <c r="AX2" s="89"/>
      <c r="AY2" s="89"/>
      <c r="AZ2" s="89"/>
      <c r="BA2" s="92"/>
      <c r="BB2" s="98" t="s">
        <v>340</v>
      </c>
      <c r="BC2" s="92"/>
      <c r="BD2" s="93"/>
      <c r="BE2" s="101" t="s">
        <v>341</v>
      </c>
      <c r="BF2" s="92"/>
      <c r="BG2" s="92"/>
      <c r="BH2" s="93"/>
      <c r="BI2" s="93"/>
      <c r="BJ2" s="93"/>
      <c r="BK2" s="93"/>
      <c r="BL2" s="93"/>
      <c r="BM2" s="93"/>
      <c r="BN2" s="102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2"/>
      <c r="CJ2" s="93"/>
      <c r="CK2" s="93"/>
      <c r="CL2" s="93"/>
      <c r="CM2" s="92"/>
      <c r="CN2" s="93"/>
      <c r="CO2" s="93"/>
      <c r="CP2" s="93"/>
      <c r="CQ2" s="92"/>
      <c r="CR2" s="93"/>
      <c r="CS2" s="93"/>
      <c r="CT2" s="93"/>
      <c r="CU2" s="92"/>
      <c r="CV2" s="93"/>
      <c r="CW2" s="93"/>
      <c r="CX2" s="93"/>
      <c r="CY2" s="92"/>
      <c r="CZ2" s="93"/>
      <c r="DA2" s="93"/>
      <c r="DB2" s="93"/>
      <c r="DC2" s="92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</row>
    <row r="3" spans="1:152" s="87" customFormat="1" ht="13.5" customHeight="1" thickBot="1" x14ac:dyDescent="0.25">
      <c r="A3" s="103" t="s">
        <v>342</v>
      </c>
      <c r="B3" s="104"/>
      <c r="C3" s="105"/>
      <c r="D3" s="95"/>
      <c r="E3" s="95"/>
      <c r="F3" s="365" t="s">
        <v>343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7"/>
      <c r="X3" s="88"/>
      <c r="Y3" s="368" t="s">
        <v>344</v>
      </c>
      <c r="Z3" s="369"/>
      <c r="AA3" s="370"/>
      <c r="AB3" s="88"/>
      <c r="AC3" s="371" t="s">
        <v>345</v>
      </c>
      <c r="AD3" s="372"/>
      <c r="AE3" s="372"/>
      <c r="AF3" s="372"/>
      <c r="AG3" s="372"/>
      <c r="AH3" s="373"/>
      <c r="AI3" s="88"/>
      <c r="AJ3" s="88"/>
      <c r="AK3" s="88"/>
      <c r="AL3" s="88"/>
      <c r="AM3" s="88"/>
      <c r="AO3" s="88"/>
      <c r="AP3" s="106"/>
      <c r="AQ3" s="92"/>
      <c r="AR3" s="92"/>
      <c r="AS3" s="88"/>
      <c r="AT3" s="92"/>
      <c r="AU3" s="374" t="s">
        <v>346</v>
      </c>
      <c r="AV3" s="375"/>
      <c r="AW3" s="375"/>
      <c r="AX3" s="375"/>
      <c r="AY3" s="375"/>
      <c r="AZ3" s="376"/>
      <c r="BA3" s="92"/>
      <c r="BB3" s="92"/>
      <c r="BC3" s="92"/>
      <c r="BD3" s="107"/>
      <c r="BE3" s="92"/>
      <c r="BF3" s="92"/>
      <c r="BG3" s="92"/>
      <c r="BH3" s="93"/>
      <c r="BI3" s="93"/>
      <c r="BJ3" s="93"/>
      <c r="BK3" s="93"/>
      <c r="BL3" s="93"/>
      <c r="BM3" s="93"/>
      <c r="BN3" s="102"/>
      <c r="BO3" s="93"/>
      <c r="BP3" s="93"/>
      <c r="BQ3" s="359" t="s">
        <v>440</v>
      </c>
      <c r="BR3" s="360"/>
      <c r="BS3" s="360"/>
      <c r="BT3" s="360"/>
      <c r="BU3" s="360"/>
      <c r="BV3" s="360"/>
      <c r="BW3" s="361"/>
      <c r="BX3" s="93"/>
      <c r="BY3" s="362" t="s">
        <v>441</v>
      </c>
      <c r="BZ3" s="362"/>
      <c r="CA3" s="362"/>
      <c r="CB3" s="93"/>
      <c r="CC3" s="362" t="s">
        <v>442</v>
      </c>
      <c r="CD3" s="362"/>
      <c r="CE3" s="362"/>
      <c r="CF3" s="93"/>
      <c r="CG3" s="362" t="s">
        <v>443</v>
      </c>
      <c r="CH3" s="362"/>
      <c r="CI3" s="362"/>
      <c r="CJ3" s="93"/>
      <c r="CK3" s="362" t="s">
        <v>444</v>
      </c>
      <c r="CL3" s="362"/>
      <c r="CM3" s="362"/>
      <c r="CN3" s="93"/>
      <c r="CO3" s="362" t="s">
        <v>445</v>
      </c>
      <c r="CP3" s="362"/>
      <c r="CQ3" s="362"/>
      <c r="CR3" s="93"/>
      <c r="CS3" s="362" t="s">
        <v>446</v>
      </c>
      <c r="CT3" s="362"/>
      <c r="CU3" s="362"/>
      <c r="CV3" s="93"/>
      <c r="CW3" s="362" t="s">
        <v>447</v>
      </c>
      <c r="CX3" s="362"/>
      <c r="CY3" s="362"/>
      <c r="CZ3" s="93"/>
      <c r="DA3" s="362" t="s">
        <v>448</v>
      </c>
      <c r="DB3" s="362"/>
      <c r="DC3" s="362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</row>
    <row r="4" spans="1:152" s="126" customFormat="1" ht="68.25" customHeight="1" x14ac:dyDescent="0.2">
      <c r="A4" s="108" t="s">
        <v>0</v>
      </c>
      <c r="B4" s="109" t="s">
        <v>291</v>
      </c>
      <c r="C4" s="109" t="s">
        <v>292</v>
      </c>
      <c r="D4" s="108" t="s">
        <v>1</v>
      </c>
      <c r="E4" s="110"/>
      <c r="F4" s="260" t="s">
        <v>347</v>
      </c>
      <c r="G4" s="261" t="s">
        <v>348</v>
      </c>
      <c r="H4" s="261" t="s">
        <v>349</v>
      </c>
      <c r="I4" s="261" t="s">
        <v>350</v>
      </c>
      <c r="J4" s="261" t="s">
        <v>273</v>
      </c>
      <c r="K4" s="261" t="s">
        <v>274</v>
      </c>
      <c r="L4" s="261" t="s">
        <v>351</v>
      </c>
      <c r="M4" s="261" t="s">
        <v>276</v>
      </c>
      <c r="N4" s="261" t="s">
        <v>277</v>
      </c>
      <c r="O4" s="219" t="s">
        <v>352</v>
      </c>
      <c r="P4" s="111" t="s">
        <v>353</v>
      </c>
      <c r="Q4" s="111" t="s">
        <v>354</v>
      </c>
      <c r="R4" s="262" t="s">
        <v>355</v>
      </c>
      <c r="S4" s="112" t="s">
        <v>449</v>
      </c>
      <c r="T4" s="262" t="s">
        <v>450</v>
      </c>
      <c r="U4" s="219" t="s">
        <v>2</v>
      </c>
      <c r="V4" s="263" t="s">
        <v>356</v>
      </c>
      <c r="W4" s="113" t="s">
        <v>357</v>
      </c>
      <c r="X4" s="114"/>
      <c r="Y4" s="264" t="s">
        <v>358</v>
      </c>
      <c r="Z4" s="262" t="s">
        <v>359</v>
      </c>
      <c r="AA4" s="113" t="s">
        <v>360</v>
      </c>
      <c r="AB4" s="114"/>
      <c r="AC4" s="319" t="s">
        <v>361</v>
      </c>
      <c r="AD4" s="262" t="s">
        <v>362</v>
      </c>
      <c r="AE4" s="219" t="s">
        <v>363</v>
      </c>
      <c r="AF4" s="262" t="s">
        <v>451</v>
      </c>
      <c r="AG4" s="112" t="s">
        <v>452</v>
      </c>
      <c r="AH4" s="113" t="s">
        <v>365</v>
      </c>
      <c r="AI4" s="114"/>
      <c r="AJ4" s="115" t="s">
        <v>366</v>
      </c>
      <c r="AK4" s="114"/>
      <c r="AL4" s="116" t="s">
        <v>367</v>
      </c>
      <c r="AM4" s="114"/>
      <c r="AN4" s="117" t="s">
        <v>368</v>
      </c>
      <c r="AO4" s="114"/>
      <c r="AP4" s="118" t="s">
        <v>369</v>
      </c>
      <c r="AQ4" s="119" t="s">
        <v>370</v>
      </c>
      <c r="AR4" s="119" t="s">
        <v>371</v>
      </c>
      <c r="AS4" s="119" t="s">
        <v>372</v>
      </c>
      <c r="AT4" s="119" t="s">
        <v>278</v>
      </c>
      <c r="AU4" s="118" t="s">
        <v>373</v>
      </c>
      <c r="AV4" s="119" t="s">
        <v>374</v>
      </c>
      <c r="AW4" s="119" t="s">
        <v>375</v>
      </c>
      <c r="AX4" s="119" t="s">
        <v>376</v>
      </c>
      <c r="AY4" s="119" t="s">
        <v>377</v>
      </c>
      <c r="AZ4" s="120" t="s">
        <v>378</v>
      </c>
      <c r="BA4" s="119" t="s">
        <v>379</v>
      </c>
      <c r="BB4" s="120" t="s">
        <v>279</v>
      </c>
      <c r="BC4" s="121"/>
      <c r="BD4" s="320" t="s">
        <v>411</v>
      </c>
      <c r="BE4" s="123" t="s">
        <v>380</v>
      </c>
      <c r="BF4" s="123" t="s">
        <v>381</v>
      </c>
      <c r="BG4" s="124" t="s">
        <v>382</v>
      </c>
      <c r="BH4" s="122"/>
      <c r="BI4" s="123" t="s">
        <v>383</v>
      </c>
      <c r="BJ4" s="122"/>
      <c r="BK4" s="122"/>
      <c r="BL4" s="122" t="s">
        <v>384</v>
      </c>
      <c r="BM4" s="122"/>
      <c r="BN4" s="125" t="s">
        <v>453</v>
      </c>
      <c r="BO4" s="265" t="s">
        <v>385</v>
      </c>
      <c r="BP4" s="122"/>
      <c r="BQ4" s="122"/>
      <c r="BR4" s="122"/>
      <c r="BS4" s="122" t="s">
        <v>352</v>
      </c>
      <c r="BT4" s="122" t="s">
        <v>277</v>
      </c>
      <c r="BU4" s="122" t="s">
        <v>454</v>
      </c>
      <c r="BV4" s="122" t="s">
        <v>353</v>
      </c>
      <c r="BW4" s="122" t="s">
        <v>455</v>
      </c>
      <c r="BX4" s="122"/>
      <c r="BY4" s="122" t="s">
        <v>456</v>
      </c>
      <c r="BZ4" s="266" t="s">
        <v>457</v>
      </c>
      <c r="CA4" s="122"/>
      <c r="CB4" s="122"/>
      <c r="CC4" s="122" t="s">
        <v>458</v>
      </c>
      <c r="CD4" s="122" t="s">
        <v>459</v>
      </c>
      <c r="CE4" s="122" t="s">
        <v>460</v>
      </c>
      <c r="CF4" s="122"/>
      <c r="CG4" s="122" t="s">
        <v>461</v>
      </c>
      <c r="CH4" s="266" t="s">
        <v>457</v>
      </c>
      <c r="CI4" s="121"/>
      <c r="CJ4" s="122"/>
      <c r="CK4" s="122" t="s">
        <v>462</v>
      </c>
      <c r="CL4" s="266" t="s">
        <v>457</v>
      </c>
      <c r="CM4" s="121"/>
      <c r="CN4" s="122"/>
      <c r="CO4" s="122" t="s">
        <v>463</v>
      </c>
      <c r="CP4" s="266" t="s">
        <v>457</v>
      </c>
      <c r="CQ4" s="121"/>
      <c r="CR4" s="122"/>
      <c r="CS4" s="122" t="s">
        <v>463</v>
      </c>
      <c r="CT4" s="266" t="s">
        <v>457</v>
      </c>
      <c r="CU4" s="121"/>
      <c r="CV4" s="122"/>
      <c r="CW4" s="122" t="s">
        <v>464</v>
      </c>
      <c r="CX4" s="266" t="s">
        <v>457</v>
      </c>
      <c r="CY4" s="121"/>
      <c r="CZ4" s="122"/>
      <c r="DA4" s="122" t="s">
        <v>465</v>
      </c>
      <c r="DB4" s="266" t="s">
        <v>457</v>
      </c>
      <c r="DC4" s="121"/>
      <c r="DD4" s="122"/>
      <c r="DE4" s="267" t="s">
        <v>466</v>
      </c>
      <c r="DF4" s="267" t="s">
        <v>467</v>
      </c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</row>
    <row r="5" spans="1:152" x14ac:dyDescent="0.2">
      <c r="A5" s="127" t="s">
        <v>305</v>
      </c>
      <c r="B5" s="127" t="s">
        <v>9</v>
      </c>
      <c r="C5" s="128">
        <v>2173</v>
      </c>
      <c r="D5" s="129" t="s">
        <v>10</v>
      </c>
      <c r="E5" s="130"/>
      <c r="F5" s="131">
        <v>634355.48116327403</v>
      </c>
      <c r="G5" s="132">
        <v>4067.1927028037467</v>
      </c>
      <c r="H5" s="132">
        <v>450.07199999999955</v>
      </c>
      <c r="I5" s="132">
        <v>0</v>
      </c>
      <c r="J5" s="132">
        <v>0</v>
      </c>
      <c r="K5" s="132">
        <v>45226.087475414264</v>
      </c>
      <c r="L5" s="132">
        <v>3159.2820000014626</v>
      </c>
      <c r="M5" s="132">
        <v>114418.30399999999</v>
      </c>
      <c r="N5" s="132">
        <v>0</v>
      </c>
      <c r="O5" s="133">
        <v>23203.5</v>
      </c>
      <c r="P5" s="134"/>
      <c r="Q5" s="135"/>
      <c r="R5" s="132">
        <v>-6165.0873821646655</v>
      </c>
      <c r="S5" s="132"/>
      <c r="T5" s="132">
        <v>30823.580658506333</v>
      </c>
      <c r="U5" s="136">
        <v>21376.023522509728</v>
      </c>
      <c r="V5" s="136">
        <v>0</v>
      </c>
      <c r="W5" s="137">
        <v>870914.43614034506</v>
      </c>
      <c r="X5" s="138"/>
      <c r="Y5" s="131">
        <v>0</v>
      </c>
      <c r="Z5" s="139">
        <v>0</v>
      </c>
      <c r="AA5" s="137">
        <v>0</v>
      </c>
      <c r="AB5" s="138"/>
      <c r="AC5" s="131"/>
      <c r="AD5" s="135"/>
      <c r="AE5" s="132">
        <v>10452.770839232358</v>
      </c>
      <c r="AF5" s="135"/>
      <c r="AG5" s="132"/>
      <c r="AH5" s="137">
        <v>10452.770839232358</v>
      </c>
      <c r="AI5" s="138"/>
      <c r="AJ5" s="140">
        <v>881367.20697957743</v>
      </c>
      <c r="AK5" s="138"/>
      <c r="AL5" s="141">
        <v>12380</v>
      </c>
      <c r="AM5" s="138"/>
      <c r="AN5" s="142">
        <v>93896.852274055185</v>
      </c>
      <c r="AO5" s="138"/>
      <c r="AP5" s="143">
        <v>921719.5211752482</v>
      </c>
      <c r="AQ5" s="135"/>
      <c r="AR5" s="138">
        <v>0</v>
      </c>
      <c r="AS5" s="135"/>
      <c r="AT5" s="138">
        <v>12380</v>
      </c>
      <c r="AU5" s="143">
        <v>3890.5468613361772</v>
      </c>
      <c r="AV5" s="138">
        <v>1296.8489537787259</v>
      </c>
      <c r="AW5" s="138">
        <v>182.75016001706848</v>
      </c>
      <c r="AX5" s="138">
        <v>752.84428470345415</v>
      </c>
      <c r="AY5" s="144">
        <v>0</v>
      </c>
      <c r="AZ5" s="145">
        <v>42.097122329240861</v>
      </c>
      <c r="BA5" s="146">
        <v>927934.43379308353</v>
      </c>
      <c r="BB5" s="147">
        <v>0</v>
      </c>
      <c r="BD5" s="106">
        <v>944259.41989262053</v>
      </c>
      <c r="BG5" s="148">
        <v>944259.41989262053</v>
      </c>
      <c r="BI5" s="150">
        <v>0</v>
      </c>
      <c r="BL5" s="106">
        <v>877079.52352250973</v>
      </c>
      <c r="BN5" s="151">
        <v>9066.7266712044475</v>
      </c>
      <c r="BO5" s="152">
        <v>-2901.6392890397819</v>
      </c>
      <c r="BQ5" s="106">
        <v>380</v>
      </c>
      <c r="BR5" s="153">
        <v>3802173</v>
      </c>
      <c r="BS5" s="106">
        <v>23203.5</v>
      </c>
      <c r="BT5" s="106">
        <v>0</v>
      </c>
      <c r="BU5" s="149">
        <v>0</v>
      </c>
      <c r="BW5" s="149">
        <v>0</v>
      </c>
      <c r="BY5" s="149">
        <v>3254.7299477035112</v>
      </c>
      <c r="BZ5" s="268">
        <v>3254.7299472222221</v>
      </c>
      <c r="CA5" s="269">
        <v>4.8128913476830348E-7</v>
      </c>
      <c r="CC5" s="149">
        <v>222</v>
      </c>
      <c r="CG5" s="149">
        <v>21376.023522509728</v>
      </c>
      <c r="CH5" s="268">
        <v>21376.023413163271</v>
      </c>
      <c r="CI5" s="270">
        <v>1.0934645615634508E-4</v>
      </c>
      <c r="CK5" s="149">
        <v>30823.580658506333</v>
      </c>
      <c r="CL5" s="268">
        <v>30823.580658506486</v>
      </c>
      <c r="CM5" s="270">
        <v>-1.5279510989785194E-10</v>
      </c>
      <c r="CO5" s="149">
        <v>870914.43614034506</v>
      </c>
      <c r="CP5" s="268">
        <v>870914.43603099859</v>
      </c>
      <c r="CQ5" s="270">
        <v>1.0934646707028151E-4</v>
      </c>
      <c r="CS5" s="149">
        <v>877079.52352250973</v>
      </c>
      <c r="CT5" s="268">
        <v>877079.52341316326</v>
      </c>
      <c r="CU5" s="270">
        <v>1.0934646707028151E-4</v>
      </c>
      <c r="CW5" s="149">
        <v>0</v>
      </c>
      <c r="CX5" s="268">
        <v>0</v>
      </c>
      <c r="CY5" s="270">
        <v>0</v>
      </c>
      <c r="DA5" s="149">
        <v>93896.852274055185</v>
      </c>
      <c r="DB5" s="268">
        <v>93896.852274055185</v>
      </c>
      <c r="DC5" s="270">
        <v>0</v>
      </c>
      <c r="DE5" s="271">
        <v>1.2875536480686695E-2</v>
      </c>
      <c r="DF5" s="271">
        <v>0</v>
      </c>
    </row>
    <row r="6" spans="1:152" x14ac:dyDescent="0.2">
      <c r="A6" s="127" t="s">
        <v>305</v>
      </c>
      <c r="B6" s="127" t="s">
        <v>11</v>
      </c>
      <c r="C6" s="128">
        <v>3000</v>
      </c>
      <c r="D6" s="129" t="s">
        <v>12</v>
      </c>
      <c r="E6" s="130"/>
      <c r="F6" s="131">
        <v>1754478.6731272533</v>
      </c>
      <c r="G6" s="132">
        <v>130823.62506067443</v>
      </c>
      <c r="H6" s="132">
        <v>72911.66399999999</v>
      </c>
      <c r="I6" s="132">
        <v>184884.57679995662</v>
      </c>
      <c r="J6" s="132">
        <v>6638.6186507617867</v>
      </c>
      <c r="K6" s="132">
        <v>261061.97113349725</v>
      </c>
      <c r="L6" s="132">
        <v>143775.60749354877</v>
      </c>
      <c r="M6" s="154">
        <v>114418.30399999999</v>
      </c>
      <c r="N6" s="132">
        <v>8855.3373359195066</v>
      </c>
      <c r="O6" s="133">
        <v>69269.25</v>
      </c>
      <c r="P6" s="134"/>
      <c r="Q6" s="135"/>
      <c r="R6" s="132">
        <v>-18288.835333339684</v>
      </c>
      <c r="S6" s="132"/>
      <c r="T6" s="132">
        <v>0</v>
      </c>
      <c r="U6" s="136">
        <v>19382.871594497468</v>
      </c>
      <c r="V6" s="136">
        <v>0</v>
      </c>
      <c r="W6" s="137">
        <v>2748211.663862769</v>
      </c>
      <c r="X6" s="138"/>
      <c r="Y6" s="131">
        <v>133694.52000000002</v>
      </c>
      <c r="Z6" s="139">
        <v>18449.900950520911</v>
      </c>
      <c r="AA6" s="137">
        <v>152144.42095052093</v>
      </c>
      <c r="AB6" s="138"/>
      <c r="AC6" s="131"/>
      <c r="AD6" s="135"/>
      <c r="AE6" s="132">
        <v>0</v>
      </c>
      <c r="AF6" s="135"/>
      <c r="AG6" s="132"/>
      <c r="AH6" s="137">
        <v>0</v>
      </c>
      <c r="AI6" s="138"/>
      <c r="AJ6" s="140">
        <v>2900356.0848132898</v>
      </c>
      <c r="AK6" s="138"/>
      <c r="AL6" s="141">
        <v>310350</v>
      </c>
      <c r="AM6" s="138"/>
      <c r="AN6" s="142">
        <v>490447.30033094011</v>
      </c>
      <c r="AO6" s="138"/>
      <c r="AP6" s="143">
        <v>2918644.9201466297</v>
      </c>
      <c r="AQ6" s="135"/>
      <c r="AR6" s="138">
        <v>0</v>
      </c>
      <c r="AS6" s="135"/>
      <c r="AT6" s="138">
        <v>310350</v>
      </c>
      <c r="AU6" s="143">
        <v>10760.341319191048</v>
      </c>
      <c r="AV6" s="138">
        <v>3586.7804397303494</v>
      </c>
      <c r="AW6" s="138">
        <v>505.44413626342367</v>
      </c>
      <c r="AX6" s="138">
        <v>2082.1909495852292</v>
      </c>
      <c r="AY6" s="144">
        <v>0</v>
      </c>
      <c r="AZ6" s="145">
        <v>1354.0784885696364</v>
      </c>
      <c r="BA6" s="146">
        <v>3210706.0848132898</v>
      </c>
      <c r="BB6" s="147">
        <v>0</v>
      </c>
      <c r="BD6" s="106">
        <v>3247187.1853324794</v>
      </c>
      <c r="BG6" s="148">
        <v>3247187.1853324794</v>
      </c>
      <c r="BI6" s="150">
        <v>0</v>
      </c>
      <c r="BL6" s="106">
        <v>2766500.4991961089</v>
      </c>
      <c r="BN6" s="151">
        <v>26961.007747162461</v>
      </c>
      <c r="BO6" s="152">
        <v>-8672.1724138227764</v>
      </c>
      <c r="BQ6" s="106">
        <v>380</v>
      </c>
      <c r="BR6" s="153">
        <v>3803000</v>
      </c>
      <c r="BS6" s="106">
        <v>69269.25</v>
      </c>
      <c r="BT6" s="106">
        <v>8855.3373359195066</v>
      </c>
      <c r="BU6" s="149">
        <v>8855.3373359195066</v>
      </c>
      <c r="BW6" s="149">
        <v>8514.7474383841418</v>
      </c>
      <c r="BY6" s="149">
        <v>4096.2608636412651</v>
      </c>
      <c r="BZ6" s="268">
        <v>4096.2608635589168</v>
      </c>
      <c r="CA6" s="269">
        <v>8.2348378782626241E-8</v>
      </c>
      <c r="CC6" s="149">
        <v>614</v>
      </c>
      <c r="CG6" s="149">
        <v>19382.871594497468</v>
      </c>
      <c r="CH6" s="268">
        <v>19382.871542751614</v>
      </c>
      <c r="CI6" s="270">
        <v>5.174585385248065E-5</v>
      </c>
      <c r="CK6" s="149">
        <v>0</v>
      </c>
      <c r="CL6" s="268">
        <v>0</v>
      </c>
      <c r="CM6" s="270">
        <v>0</v>
      </c>
      <c r="CO6" s="149">
        <v>2748211.663862769</v>
      </c>
      <c r="CP6" s="268">
        <v>2748211.6638110238</v>
      </c>
      <c r="CQ6" s="270">
        <v>5.1745213568210602E-5</v>
      </c>
      <c r="CS6" s="149">
        <v>2766500.4991961089</v>
      </c>
      <c r="CT6" s="268">
        <v>2766500.4991443637</v>
      </c>
      <c r="CU6" s="270">
        <v>5.1745213568210602E-5</v>
      </c>
      <c r="CW6" s="149">
        <v>6638.6186507617867</v>
      </c>
      <c r="CX6" s="268">
        <v>6638.6186507617867</v>
      </c>
      <c r="CY6" s="270">
        <v>0</v>
      </c>
      <c r="DA6" s="149">
        <v>481318.63507390884</v>
      </c>
      <c r="DB6" s="268">
        <v>481318.63507390884</v>
      </c>
      <c r="DC6" s="270">
        <v>0</v>
      </c>
      <c r="DE6" s="271">
        <v>5.3811659192825115E-2</v>
      </c>
      <c r="DF6" s="271">
        <v>0</v>
      </c>
    </row>
    <row r="7" spans="1:152" x14ac:dyDescent="0.2">
      <c r="A7" s="127" t="s">
        <v>305</v>
      </c>
      <c r="B7" s="127" t="s">
        <v>13</v>
      </c>
      <c r="C7" s="128">
        <v>3026</v>
      </c>
      <c r="D7" s="129" t="s">
        <v>14</v>
      </c>
      <c r="E7" s="130"/>
      <c r="F7" s="131">
        <v>971535.42160141061</v>
      </c>
      <c r="G7" s="132">
        <v>8735.3423853211207</v>
      </c>
      <c r="H7" s="132">
        <v>4500.7200000000075</v>
      </c>
      <c r="I7" s="132">
        <v>0</v>
      </c>
      <c r="J7" s="132">
        <v>0</v>
      </c>
      <c r="K7" s="132">
        <v>52109.055539573441</v>
      </c>
      <c r="L7" s="132">
        <v>1276.6954666672555</v>
      </c>
      <c r="M7" s="154">
        <v>114418.30399999999</v>
      </c>
      <c r="N7" s="132">
        <v>0</v>
      </c>
      <c r="O7" s="133">
        <v>34816</v>
      </c>
      <c r="P7" s="134"/>
      <c r="Q7" s="135"/>
      <c r="R7" s="132">
        <v>-9467.9670475120947</v>
      </c>
      <c r="S7" s="132"/>
      <c r="T7" s="132">
        <v>122424.46100702767</v>
      </c>
      <c r="U7" s="136">
        <v>0</v>
      </c>
      <c r="V7" s="136">
        <v>0</v>
      </c>
      <c r="W7" s="137">
        <v>1300348.0329524879</v>
      </c>
      <c r="X7" s="138"/>
      <c r="Y7" s="131">
        <v>0</v>
      </c>
      <c r="Z7" s="139">
        <v>0</v>
      </c>
      <c r="AA7" s="137">
        <v>0</v>
      </c>
      <c r="AB7" s="138"/>
      <c r="AC7" s="131"/>
      <c r="AD7" s="135"/>
      <c r="AE7" s="132">
        <v>29376.654262949934</v>
      </c>
      <c r="AF7" s="135"/>
      <c r="AG7" s="132"/>
      <c r="AH7" s="137">
        <v>29376.654262949934</v>
      </c>
      <c r="AI7" s="138"/>
      <c r="AJ7" s="140">
        <v>1329724.6872154379</v>
      </c>
      <c r="AK7" s="138"/>
      <c r="AL7" s="141">
        <v>29555</v>
      </c>
      <c r="AM7" s="138"/>
      <c r="AN7" s="142">
        <v>128108.08293571329</v>
      </c>
      <c r="AO7" s="138"/>
      <c r="AP7" s="143">
        <v>1352527.4541672829</v>
      </c>
      <c r="AQ7" s="135"/>
      <c r="AR7" s="138">
        <v>0</v>
      </c>
      <c r="AS7" s="135"/>
      <c r="AT7" s="138">
        <v>29555</v>
      </c>
      <c r="AU7" s="143">
        <v>5958.4951930373882</v>
      </c>
      <c r="AV7" s="138">
        <v>1986.1650643457961</v>
      </c>
      <c r="AW7" s="138">
        <v>279.88763245857336</v>
      </c>
      <c r="AX7" s="138">
        <v>1153.0047603566416</v>
      </c>
      <c r="AY7" s="144">
        <v>0</v>
      </c>
      <c r="AZ7" s="145">
        <v>90.414397313696696</v>
      </c>
      <c r="BA7" s="146">
        <v>1372614.4871197708</v>
      </c>
      <c r="BB7" s="147">
        <v>-8.3673512563109398E-11</v>
      </c>
      <c r="BD7" s="106">
        <v>1395678.2121589673</v>
      </c>
      <c r="BG7" s="148">
        <v>1395678.2121589673</v>
      </c>
      <c r="BI7" s="150">
        <v>0</v>
      </c>
      <c r="BL7" s="106">
        <v>1309816</v>
      </c>
      <c r="BN7" s="151">
        <v>13733.495288053298</v>
      </c>
      <c r="BO7" s="152">
        <v>-4265.5282405412036</v>
      </c>
      <c r="BQ7" s="106">
        <v>380</v>
      </c>
      <c r="BR7" s="153">
        <v>3803026</v>
      </c>
      <c r="BS7" s="106">
        <v>34816</v>
      </c>
      <c r="BT7" s="106">
        <v>0</v>
      </c>
      <c r="BU7" s="149">
        <v>0</v>
      </c>
      <c r="BW7" s="149">
        <v>0</v>
      </c>
      <c r="BY7" s="149">
        <v>3151.1566394720026</v>
      </c>
      <c r="BZ7" s="268">
        <v>3151.1566391437304</v>
      </c>
      <c r="CA7" s="269">
        <v>3.2827210816321895E-7</v>
      </c>
      <c r="CC7" s="149">
        <v>340</v>
      </c>
      <c r="CG7" s="149">
        <v>0</v>
      </c>
      <c r="CH7" s="268">
        <v>0</v>
      </c>
      <c r="CI7" s="270">
        <v>0</v>
      </c>
      <c r="CK7" s="149">
        <v>122424.46100702767</v>
      </c>
      <c r="CL7" s="268">
        <v>122424.46100702742</v>
      </c>
      <c r="CM7" s="270">
        <v>2.4738255888223648E-10</v>
      </c>
      <c r="CO7" s="149">
        <v>1300348.0329524879</v>
      </c>
      <c r="CP7" s="268">
        <v>1300348.0329524879</v>
      </c>
      <c r="CQ7" s="270">
        <v>0</v>
      </c>
      <c r="CS7" s="149">
        <v>1309816</v>
      </c>
      <c r="CT7" s="268">
        <v>1309816</v>
      </c>
      <c r="CU7" s="270">
        <v>0</v>
      </c>
      <c r="CW7" s="149">
        <v>0</v>
      </c>
      <c r="CX7" s="268">
        <v>0</v>
      </c>
      <c r="CY7" s="270">
        <v>0</v>
      </c>
      <c r="DA7" s="149">
        <v>128108.08293571329</v>
      </c>
      <c r="DB7" s="268">
        <v>128108.08293571326</v>
      </c>
      <c r="DC7" s="270">
        <v>0</v>
      </c>
      <c r="DE7" s="271">
        <v>4.2492917847025496E-2</v>
      </c>
      <c r="DF7" s="271">
        <v>0</v>
      </c>
    </row>
    <row r="8" spans="1:152" x14ac:dyDescent="0.2">
      <c r="A8" s="155" t="s">
        <v>307</v>
      </c>
      <c r="B8" s="155"/>
      <c r="C8" s="128">
        <v>2001</v>
      </c>
      <c r="D8" s="129" t="s">
        <v>23</v>
      </c>
      <c r="E8" s="130"/>
      <c r="F8" s="131">
        <v>1174414.8772887641</v>
      </c>
      <c r="G8" s="132">
        <v>58375.271563636481</v>
      </c>
      <c r="H8" s="132">
        <v>28354.536000000051</v>
      </c>
      <c r="I8" s="132">
        <v>109457.5103999742</v>
      </c>
      <c r="J8" s="132">
        <v>0</v>
      </c>
      <c r="K8" s="132">
        <v>123445.19865350061</v>
      </c>
      <c r="L8" s="132">
        <v>19367.970538645302</v>
      </c>
      <c r="M8" s="154">
        <v>114418.30399999999</v>
      </c>
      <c r="N8" s="132">
        <v>0</v>
      </c>
      <c r="O8" s="133">
        <v>5888</v>
      </c>
      <c r="P8" s="134"/>
      <c r="Q8" s="135"/>
      <c r="R8" s="132">
        <v>0</v>
      </c>
      <c r="S8" s="132"/>
      <c r="T8" s="132">
        <v>0</v>
      </c>
      <c r="U8" s="136">
        <v>101365.77750229137</v>
      </c>
      <c r="V8" s="136">
        <v>0</v>
      </c>
      <c r="W8" s="137">
        <v>1735087.4459468119</v>
      </c>
      <c r="X8" s="138"/>
      <c r="Y8" s="131">
        <v>103807.25000000001</v>
      </c>
      <c r="Z8" s="139">
        <v>10376.953745113497</v>
      </c>
      <c r="AA8" s="137">
        <v>114184.20374511351</v>
      </c>
      <c r="AB8" s="138"/>
      <c r="AC8" s="131"/>
      <c r="AD8" s="135"/>
      <c r="AE8" s="132">
        <v>0</v>
      </c>
      <c r="AF8" s="135"/>
      <c r="AG8" s="132"/>
      <c r="AH8" s="137">
        <v>0</v>
      </c>
      <c r="AI8" s="138"/>
      <c r="AJ8" s="140">
        <v>1849271.6496919254</v>
      </c>
      <c r="AK8" s="138"/>
      <c r="AL8" s="141">
        <v>142225</v>
      </c>
      <c r="AM8" s="138"/>
      <c r="AN8" s="142">
        <v>263062.48290667223</v>
      </c>
      <c r="AO8" s="138"/>
      <c r="AP8" s="143">
        <v>1849271.6496919254</v>
      </c>
      <c r="AQ8" s="135"/>
      <c r="AR8" s="138">
        <v>0</v>
      </c>
      <c r="AS8" s="135"/>
      <c r="AT8" s="138">
        <v>142225</v>
      </c>
      <c r="AU8" s="143">
        <v>0</v>
      </c>
      <c r="AV8" s="138">
        <v>0</v>
      </c>
      <c r="AW8" s="138">
        <v>0</v>
      </c>
      <c r="AX8" s="138">
        <v>0</v>
      </c>
      <c r="AY8" s="144">
        <v>0</v>
      </c>
      <c r="AZ8" s="145">
        <v>0</v>
      </c>
      <c r="BA8" s="146">
        <v>1991496.6496919254</v>
      </c>
      <c r="BB8" s="147">
        <v>0</v>
      </c>
      <c r="BD8" s="106">
        <v>2007640.9148777751</v>
      </c>
      <c r="BG8" s="148">
        <v>2007640.9148777751</v>
      </c>
      <c r="BI8" s="150">
        <v>0</v>
      </c>
      <c r="BL8" s="106">
        <v>1735087.4459468119</v>
      </c>
      <c r="BN8" s="151">
        <v>0</v>
      </c>
      <c r="BO8" s="152">
        <v>0</v>
      </c>
      <c r="BQ8" s="106">
        <v>380</v>
      </c>
      <c r="BR8" s="153">
        <v>3802001</v>
      </c>
      <c r="BS8" s="106">
        <v>5888</v>
      </c>
      <c r="BT8" s="106">
        <v>0</v>
      </c>
      <c r="BU8" s="149">
        <v>0</v>
      </c>
      <c r="BW8" s="149">
        <v>0</v>
      </c>
      <c r="BY8" s="149">
        <v>3839.0735664925228</v>
      </c>
      <c r="BZ8" s="268">
        <v>3839.0735667464119</v>
      </c>
      <c r="CA8" s="269">
        <v>-2.5388908397872001E-7</v>
      </c>
      <c r="CC8" s="149">
        <v>411</v>
      </c>
      <c r="CG8" s="149">
        <v>101365.77750229137</v>
      </c>
      <c r="CH8" s="268">
        <v>101365.77760908136</v>
      </c>
      <c r="CI8" s="270">
        <v>-1.0678998660296202E-4</v>
      </c>
      <c r="CK8" s="149">
        <v>0</v>
      </c>
      <c r="CL8" s="268">
        <v>0</v>
      </c>
      <c r="CM8" s="270">
        <v>0</v>
      </c>
      <c r="CO8" s="149">
        <v>1735087.4459468119</v>
      </c>
      <c r="CP8" s="268">
        <v>1735087.4460536023</v>
      </c>
      <c r="CQ8" s="270">
        <v>-1.067903358489275E-4</v>
      </c>
      <c r="CS8" s="149">
        <v>1735087.4459468119</v>
      </c>
      <c r="CT8" s="268">
        <v>1735087.4460536023</v>
      </c>
      <c r="CU8" s="270">
        <v>-1.067903358489275E-4</v>
      </c>
      <c r="CW8" s="149">
        <v>0</v>
      </c>
      <c r="CX8" s="268">
        <v>0</v>
      </c>
      <c r="CY8" s="270">
        <v>0</v>
      </c>
      <c r="DA8" s="149">
        <v>256211.43068196543</v>
      </c>
      <c r="DB8" s="268">
        <v>256211.4306819654</v>
      </c>
      <c r="DC8" s="270">
        <v>0</v>
      </c>
      <c r="DE8" s="271">
        <v>2.8199566160520606E-2</v>
      </c>
      <c r="DF8" s="271">
        <v>0</v>
      </c>
    </row>
    <row r="9" spans="1:152" x14ac:dyDescent="0.2">
      <c r="A9" s="155" t="s">
        <v>307</v>
      </c>
      <c r="B9" s="155"/>
      <c r="C9" s="156" t="s">
        <v>319</v>
      </c>
      <c r="D9" s="157" t="s">
        <v>4</v>
      </c>
      <c r="E9" s="130"/>
      <c r="F9" s="131">
        <v>1165842.5059216928</v>
      </c>
      <c r="G9" s="132">
        <v>100434.43730962984</v>
      </c>
      <c r="H9" s="132">
        <v>65260.439999999988</v>
      </c>
      <c r="I9" s="132">
        <v>135291.64319996812</v>
      </c>
      <c r="J9" s="132">
        <v>7101.7780915125913</v>
      </c>
      <c r="K9" s="132">
        <v>114160.82997493642</v>
      </c>
      <c r="L9" s="132">
        <v>5018.7339034505849</v>
      </c>
      <c r="M9" s="134"/>
      <c r="N9" s="132">
        <v>0</v>
      </c>
      <c r="O9" s="134"/>
      <c r="P9" s="134"/>
      <c r="Q9" s="135"/>
      <c r="R9" s="132">
        <v>0</v>
      </c>
      <c r="S9" s="132"/>
      <c r="T9" s="132">
        <v>0</v>
      </c>
      <c r="U9" s="158"/>
      <c r="V9" s="158"/>
      <c r="W9" s="137">
        <v>1593110.3684011903</v>
      </c>
      <c r="X9" s="138"/>
      <c r="Y9" s="131">
        <v>105462.30000000002</v>
      </c>
      <c r="Z9" s="139">
        <v>9242.0790000725247</v>
      </c>
      <c r="AA9" s="137">
        <v>114704.37900007254</v>
      </c>
      <c r="AB9" s="138"/>
      <c r="AC9" s="131"/>
      <c r="AD9" s="135"/>
      <c r="AE9" s="132">
        <v>0</v>
      </c>
      <c r="AF9" s="135"/>
      <c r="AG9" s="132"/>
      <c r="AH9" s="137">
        <v>0</v>
      </c>
      <c r="AI9" s="138"/>
      <c r="AJ9" s="140">
        <v>1707814.7474012629</v>
      </c>
      <c r="AK9" s="138"/>
      <c r="AL9" s="141">
        <v>239410</v>
      </c>
      <c r="AM9" s="138"/>
      <c r="AN9" s="142">
        <v>277191.24335365236</v>
      </c>
      <c r="AO9" s="138"/>
      <c r="AP9" s="143">
        <v>1707814.7474012629</v>
      </c>
      <c r="AQ9" s="135"/>
      <c r="AR9" s="138">
        <v>0</v>
      </c>
      <c r="AS9" s="135"/>
      <c r="AT9" s="138">
        <v>239410</v>
      </c>
      <c r="AU9" s="143">
        <v>0</v>
      </c>
      <c r="AV9" s="138">
        <v>0</v>
      </c>
      <c r="AW9" s="138">
        <v>0</v>
      </c>
      <c r="AX9" s="138">
        <v>0</v>
      </c>
      <c r="AY9" s="144">
        <v>0</v>
      </c>
      <c r="AZ9" s="145">
        <v>0</v>
      </c>
      <c r="BA9" s="146">
        <v>1947224.7474012629</v>
      </c>
      <c r="BB9" s="147">
        <v>0</v>
      </c>
      <c r="BD9" s="106">
        <v>1947224.7474012629</v>
      </c>
      <c r="BG9" s="148">
        <v>1947224.7474012629</v>
      </c>
      <c r="BI9" s="150">
        <v>0</v>
      </c>
      <c r="BL9" s="106">
        <v>1593110.3684011903</v>
      </c>
      <c r="BN9" s="151">
        <v>0</v>
      </c>
      <c r="BO9" s="152">
        <v>0</v>
      </c>
      <c r="BQ9" s="106">
        <v>380</v>
      </c>
      <c r="BR9" s="153" t="s">
        <v>386</v>
      </c>
      <c r="BS9" s="106">
        <v>0</v>
      </c>
      <c r="BT9" s="106">
        <v>0</v>
      </c>
      <c r="BU9" s="149">
        <v>0</v>
      </c>
      <c r="BW9" s="149">
        <v>0</v>
      </c>
      <c r="BY9" s="149">
        <v>0</v>
      </c>
      <c r="BZ9" s="268"/>
      <c r="CA9" s="269"/>
      <c r="CC9" s="149">
        <v>408</v>
      </c>
      <c r="CG9" s="149">
        <v>0</v>
      </c>
      <c r="CH9" s="268"/>
      <c r="CI9" s="270"/>
      <c r="CK9" s="149">
        <v>0</v>
      </c>
      <c r="CL9" s="268"/>
      <c r="CM9" s="270"/>
      <c r="CO9" s="149">
        <v>1593110.3684011903</v>
      </c>
      <c r="CP9" s="268"/>
      <c r="CQ9" s="270"/>
      <c r="CS9" s="149">
        <v>1593110.3684011903</v>
      </c>
      <c r="CT9" s="268"/>
      <c r="CU9" s="270"/>
      <c r="CW9" s="149">
        <v>7101.7780915125913</v>
      </c>
      <c r="CX9" s="268">
        <v>7101.7780915125913</v>
      </c>
      <c r="CY9" s="270">
        <v>0</v>
      </c>
      <c r="DA9" s="149">
        <v>270308.98061364802</v>
      </c>
      <c r="DB9" s="268"/>
      <c r="DC9" s="270"/>
      <c r="DE9" s="271"/>
      <c r="DF9" s="271"/>
    </row>
    <row r="10" spans="1:152" x14ac:dyDescent="0.2">
      <c r="A10" s="127" t="s">
        <v>305</v>
      </c>
      <c r="B10" s="127" t="s">
        <v>15</v>
      </c>
      <c r="C10" s="128">
        <v>2150</v>
      </c>
      <c r="D10" s="129" t="s">
        <v>16</v>
      </c>
      <c r="E10" s="130"/>
      <c r="F10" s="131">
        <v>1131553.0204534077</v>
      </c>
      <c r="G10" s="132">
        <v>20606.915160880239</v>
      </c>
      <c r="H10" s="132">
        <v>9901.584000000008</v>
      </c>
      <c r="I10" s="132">
        <v>870.13919999979476</v>
      </c>
      <c r="J10" s="132">
        <v>0</v>
      </c>
      <c r="K10" s="132">
        <v>76578.143400007437</v>
      </c>
      <c r="L10" s="132">
        <v>4274.5166662843931</v>
      </c>
      <c r="M10" s="154">
        <v>114418.30399999999</v>
      </c>
      <c r="N10" s="132">
        <v>0</v>
      </c>
      <c r="O10" s="133">
        <v>37376</v>
      </c>
      <c r="P10" s="134"/>
      <c r="Q10" s="135"/>
      <c r="R10" s="132">
        <v>-11135.380806728472</v>
      </c>
      <c r="S10" s="132"/>
      <c r="T10" s="132">
        <v>126797.37711942052</v>
      </c>
      <c r="U10" s="136">
        <v>0</v>
      </c>
      <c r="V10" s="136">
        <v>0</v>
      </c>
      <c r="W10" s="137">
        <v>1511240.6191932715</v>
      </c>
      <c r="X10" s="138"/>
      <c r="Y10" s="131">
        <v>77230.080000000002</v>
      </c>
      <c r="Z10" s="139">
        <v>1254.0435803427099</v>
      </c>
      <c r="AA10" s="137">
        <v>78484.123580342712</v>
      </c>
      <c r="AB10" s="138"/>
      <c r="AC10" s="131"/>
      <c r="AD10" s="135"/>
      <c r="AE10" s="132">
        <v>17935.709110695178</v>
      </c>
      <c r="AF10" s="135"/>
      <c r="AG10" s="132"/>
      <c r="AH10" s="137">
        <v>17935.709110695178</v>
      </c>
      <c r="AI10" s="138"/>
      <c r="AJ10" s="140">
        <v>1607660.4518843093</v>
      </c>
      <c r="AK10" s="138"/>
      <c r="AL10" s="141">
        <v>57455</v>
      </c>
      <c r="AM10" s="138"/>
      <c r="AN10" s="142">
        <v>173482.56052916113</v>
      </c>
      <c r="AO10" s="138"/>
      <c r="AP10" s="143">
        <v>1618795.8326910378</v>
      </c>
      <c r="AQ10" s="135"/>
      <c r="AR10" s="138">
        <v>0</v>
      </c>
      <c r="AS10" s="135"/>
      <c r="AT10" s="138">
        <v>57455</v>
      </c>
      <c r="AU10" s="143">
        <v>6939.8944013023693</v>
      </c>
      <c r="AV10" s="138">
        <v>2313.2981337674564</v>
      </c>
      <c r="AW10" s="138">
        <v>325.98677192233839</v>
      </c>
      <c r="AX10" s="138">
        <v>1342.9114267683235</v>
      </c>
      <c r="AY10" s="144">
        <v>0</v>
      </c>
      <c r="AZ10" s="145">
        <v>213.29007296798409</v>
      </c>
      <c r="BA10" s="146">
        <v>1665115.4518843093</v>
      </c>
      <c r="BB10" s="147">
        <v>0</v>
      </c>
      <c r="BD10" s="106">
        <v>1707781.5336602044</v>
      </c>
      <c r="BG10" s="148">
        <v>1707781.5336602044</v>
      </c>
      <c r="BI10" s="150">
        <v>0</v>
      </c>
      <c r="BL10" s="106">
        <v>1522376</v>
      </c>
      <c r="BN10" s="151">
        <v>17209.856499800422</v>
      </c>
      <c r="BO10" s="152">
        <v>-6074.4756930719504</v>
      </c>
      <c r="BQ10" s="106">
        <v>380</v>
      </c>
      <c r="BR10" s="153">
        <v>3802150</v>
      </c>
      <c r="BS10" s="106">
        <v>37376</v>
      </c>
      <c r="BT10" s="106">
        <v>0</v>
      </c>
      <c r="BU10" s="149">
        <v>0</v>
      </c>
      <c r="BW10" s="149">
        <v>0</v>
      </c>
      <c r="BY10" s="149">
        <v>3227.2141609195405</v>
      </c>
      <c r="BZ10" s="268">
        <v>3227.2141608374382</v>
      </c>
      <c r="CA10" s="269">
        <v>8.2102360465796664E-8</v>
      </c>
      <c r="CC10" s="149">
        <v>396</v>
      </c>
      <c r="CG10" s="149">
        <v>0</v>
      </c>
      <c r="CH10" s="268">
        <v>0</v>
      </c>
      <c r="CI10" s="270">
        <v>0</v>
      </c>
      <c r="CK10" s="149">
        <v>126797.37711942052</v>
      </c>
      <c r="CL10" s="268">
        <v>126797.37711942056</v>
      </c>
      <c r="CM10" s="270">
        <v>0</v>
      </c>
      <c r="CO10" s="149">
        <v>1511240.6191932715</v>
      </c>
      <c r="CP10" s="268">
        <v>1511240.6191932715</v>
      </c>
      <c r="CQ10" s="270">
        <v>0</v>
      </c>
      <c r="CS10" s="149">
        <v>1522376</v>
      </c>
      <c r="CT10" s="268">
        <v>1522376</v>
      </c>
      <c r="CU10" s="270">
        <v>0</v>
      </c>
      <c r="CW10" s="149">
        <v>0</v>
      </c>
      <c r="CX10" s="268">
        <v>0</v>
      </c>
      <c r="CY10" s="270">
        <v>0</v>
      </c>
      <c r="DA10" s="149">
        <v>168773.51311434057</v>
      </c>
      <c r="DB10" s="268">
        <v>168773.51311434055</v>
      </c>
      <c r="DC10" s="270">
        <v>0</v>
      </c>
      <c r="DE10" s="271">
        <v>2.3041474654377881E-2</v>
      </c>
      <c r="DF10" s="271">
        <v>0</v>
      </c>
    </row>
    <row r="11" spans="1:152" x14ac:dyDescent="0.2">
      <c r="A11" s="155" t="s">
        <v>307</v>
      </c>
      <c r="B11" s="155"/>
      <c r="C11" s="128">
        <v>2184</v>
      </c>
      <c r="D11" s="129" t="s">
        <v>17</v>
      </c>
      <c r="E11" s="130"/>
      <c r="F11" s="131">
        <v>534344.48188077589</v>
      </c>
      <c r="G11" s="132">
        <v>31421.026560000064</v>
      </c>
      <c r="H11" s="132">
        <v>18452.952000000023</v>
      </c>
      <c r="I11" s="132">
        <v>60379.659199985785</v>
      </c>
      <c r="J11" s="132">
        <v>0</v>
      </c>
      <c r="K11" s="132">
        <v>79147.098596034091</v>
      </c>
      <c r="L11" s="132">
        <v>44126.282678281263</v>
      </c>
      <c r="M11" s="154">
        <v>114418.30399999999</v>
      </c>
      <c r="N11" s="132">
        <v>0</v>
      </c>
      <c r="O11" s="133">
        <v>4377.6000000000004</v>
      </c>
      <c r="P11" s="134"/>
      <c r="Q11" s="135"/>
      <c r="R11" s="132">
        <v>0</v>
      </c>
      <c r="S11" s="132"/>
      <c r="T11" s="132">
        <v>0</v>
      </c>
      <c r="U11" s="136">
        <v>42303.491304004216</v>
      </c>
      <c r="V11" s="136">
        <v>0</v>
      </c>
      <c r="W11" s="137">
        <v>928970.89621908136</v>
      </c>
      <c r="X11" s="138"/>
      <c r="Y11" s="131">
        <v>42109.500000000007</v>
      </c>
      <c r="Z11" s="139">
        <v>6407.437901417703</v>
      </c>
      <c r="AA11" s="137">
        <v>48516.93790141771</v>
      </c>
      <c r="AB11" s="138"/>
      <c r="AC11" s="131"/>
      <c r="AD11" s="135"/>
      <c r="AE11" s="132">
        <v>0</v>
      </c>
      <c r="AF11" s="135"/>
      <c r="AG11" s="132"/>
      <c r="AH11" s="137">
        <v>0</v>
      </c>
      <c r="AI11" s="138"/>
      <c r="AJ11" s="140">
        <v>977487.83412049909</v>
      </c>
      <c r="AK11" s="138"/>
      <c r="AL11" s="141">
        <v>80010</v>
      </c>
      <c r="AM11" s="138"/>
      <c r="AN11" s="142">
        <v>147243.13942453999</v>
      </c>
      <c r="AO11" s="138"/>
      <c r="AP11" s="143">
        <v>977487.83412049909</v>
      </c>
      <c r="AQ11" s="135"/>
      <c r="AR11" s="138">
        <v>0</v>
      </c>
      <c r="AS11" s="135"/>
      <c r="AT11" s="138">
        <v>80010</v>
      </c>
      <c r="AU11" s="143">
        <v>0</v>
      </c>
      <c r="AV11" s="138">
        <v>0</v>
      </c>
      <c r="AW11" s="138">
        <v>0</v>
      </c>
      <c r="AX11" s="138">
        <v>0</v>
      </c>
      <c r="AY11" s="144">
        <v>0</v>
      </c>
      <c r="AZ11" s="145">
        <v>0</v>
      </c>
      <c r="BA11" s="146">
        <v>1057497.834120499</v>
      </c>
      <c r="BB11" s="147">
        <v>-1.1641532182693481E-10</v>
      </c>
      <c r="BD11" s="106">
        <v>1063497.834120499</v>
      </c>
      <c r="BG11" s="148">
        <v>1063497.834120499</v>
      </c>
      <c r="BI11" s="150">
        <v>0</v>
      </c>
      <c r="BL11" s="106">
        <v>928970.89621908136</v>
      </c>
      <c r="BN11" s="151">
        <v>0</v>
      </c>
      <c r="BO11" s="152">
        <v>0</v>
      </c>
      <c r="BQ11" s="106">
        <v>380</v>
      </c>
      <c r="BR11" s="153">
        <v>3802184</v>
      </c>
      <c r="BS11" s="106">
        <v>4377.6000000000004</v>
      </c>
      <c r="BT11" s="106">
        <v>0</v>
      </c>
      <c r="BU11" s="149">
        <v>0</v>
      </c>
      <c r="BW11" s="149">
        <v>0</v>
      </c>
      <c r="BY11" s="149">
        <v>4233.4244571104673</v>
      </c>
      <c r="BZ11" s="268">
        <v>4233.4244574999993</v>
      </c>
      <c r="CA11" s="269">
        <v>-3.895320332958363E-7</v>
      </c>
      <c r="CC11" s="149">
        <v>187</v>
      </c>
      <c r="CG11" s="149">
        <v>42303.491304004216</v>
      </c>
      <c r="CH11" s="268">
        <v>42303.491378551342</v>
      </c>
      <c r="CI11" s="270">
        <v>-7.4547126132529229E-5</v>
      </c>
      <c r="CK11" s="149">
        <v>0</v>
      </c>
      <c r="CL11" s="268">
        <v>0</v>
      </c>
      <c r="CM11" s="270">
        <v>0</v>
      </c>
      <c r="CO11" s="149">
        <v>928970.89621908136</v>
      </c>
      <c r="CP11" s="268">
        <v>928970.89629362838</v>
      </c>
      <c r="CQ11" s="270">
        <v>-7.4547016993165016E-5</v>
      </c>
      <c r="CS11" s="149">
        <v>928970.89621908136</v>
      </c>
      <c r="CT11" s="268">
        <v>928970.89629362838</v>
      </c>
      <c r="CU11" s="270">
        <v>-7.4547016993165016E-5</v>
      </c>
      <c r="CW11" s="149">
        <v>0</v>
      </c>
      <c r="CX11" s="268">
        <v>0</v>
      </c>
      <c r="CY11" s="270">
        <v>0</v>
      </c>
      <c r="DA11" s="149">
        <v>144332.12315045492</v>
      </c>
      <c r="DB11" s="268">
        <v>144332.12315045492</v>
      </c>
      <c r="DC11" s="270">
        <v>0</v>
      </c>
      <c r="DE11" s="271">
        <v>3.2258064516129031E-2</v>
      </c>
      <c r="DF11" s="271">
        <v>0</v>
      </c>
    </row>
    <row r="12" spans="1:152" x14ac:dyDescent="0.2">
      <c r="A12" s="127" t="s">
        <v>305</v>
      </c>
      <c r="B12" s="127" t="s">
        <v>18</v>
      </c>
      <c r="C12" s="128">
        <v>3360</v>
      </c>
      <c r="D12" s="129" t="s">
        <v>19</v>
      </c>
      <c r="E12" s="130"/>
      <c r="F12" s="131">
        <v>1191559.6200229067</v>
      </c>
      <c r="G12" s="132">
        <v>12790.046080000026</v>
      </c>
      <c r="H12" s="132">
        <v>6301.0080000000089</v>
      </c>
      <c r="I12" s="132">
        <v>16107.576799996203</v>
      </c>
      <c r="J12" s="132">
        <v>0</v>
      </c>
      <c r="K12" s="132">
        <v>83047.081441367773</v>
      </c>
      <c r="L12" s="132">
        <v>625.01595294146455</v>
      </c>
      <c r="M12" s="154">
        <v>114418.30399999999</v>
      </c>
      <c r="N12" s="132">
        <v>0</v>
      </c>
      <c r="O12" s="133">
        <v>5873.9199871999999</v>
      </c>
      <c r="P12" s="134"/>
      <c r="Q12" s="135"/>
      <c r="R12" s="132">
        <v>-11633.674768352976</v>
      </c>
      <c r="S12" s="132"/>
      <c r="T12" s="132">
        <v>138901.34770278793</v>
      </c>
      <c r="U12" s="136">
        <v>0</v>
      </c>
      <c r="V12" s="136">
        <v>0</v>
      </c>
      <c r="W12" s="137">
        <v>1557990.2452188472</v>
      </c>
      <c r="X12" s="138"/>
      <c r="Y12" s="131">
        <v>117026.70000000001</v>
      </c>
      <c r="Z12" s="139">
        <v>2550.4621573550976</v>
      </c>
      <c r="AA12" s="137">
        <v>119577.16215735511</v>
      </c>
      <c r="AB12" s="138"/>
      <c r="AC12" s="131"/>
      <c r="AD12" s="135"/>
      <c r="AE12" s="132">
        <v>8097.4483344093396</v>
      </c>
      <c r="AF12" s="135"/>
      <c r="AG12" s="132"/>
      <c r="AH12" s="137">
        <v>8097.4483344093396</v>
      </c>
      <c r="AI12" s="138"/>
      <c r="AJ12" s="140">
        <v>1685664.8557106117</v>
      </c>
      <c r="AK12" s="138"/>
      <c r="AL12" s="141">
        <v>42970</v>
      </c>
      <c r="AM12" s="138"/>
      <c r="AN12" s="142">
        <v>187707.70364673468</v>
      </c>
      <c r="AO12" s="138"/>
      <c r="AP12" s="143">
        <v>1697298.5304789646</v>
      </c>
      <c r="AQ12" s="135"/>
      <c r="AR12" s="138">
        <v>0</v>
      </c>
      <c r="AS12" s="135"/>
      <c r="AT12" s="138">
        <v>42970</v>
      </c>
      <c r="AU12" s="143">
        <v>7307.9191044017371</v>
      </c>
      <c r="AV12" s="138">
        <v>2435.9730348005792</v>
      </c>
      <c r="AW12" s="138">
        <v>343.27394922125029</v>
      </c>
      <c r="AX12" s="138">
        <v>1414.1264266727044</v>
      </c>
      <c r="AY12" s="144">
        <v>0</v>
      </c>
      <c r="AZ12" s="145">
        <v>132.38225325670516</v>
      </c>
      <c r="BA12" s="146">
        <v>1728634.8557106117</v>
      </c>
      <c r="BB12" s="147">
        <v>0</v>
      </c>
      <c r="BD12" s="106">
        <v>1756413.1702660546</v>
      </c>
      <c r="BG12" s="148">
        <v>1756413.1702660546</v>
      </c>
      <c r="BI12" s="150">
        <v>0</v>
      </c>
      <c r="BL12" s="106">
        <v>1569623.9199872001</v>
      </c>
      <c r="BN12" s="151">
        <v>17678.509950650558</v>
      </c>
      <c r="BO12" s="152">
        <v>-6044.8351822975819</v>
      </c>
      <c r="BQ12" s="106">
        <v>380</v>
      </c>
      <c r="BR12" s="153">
        <v>3803360</v>
      </c>
      <c r="BS12" s="106">
        <v>5873.9199871999999</v>
      </c>
      <c r="BT12" s="106">
        <v>0</v>
      </c>
      <c r="BU12" s="149">
        <v>0</v>
      </c>
      <c r="BW12" s="149">
        <v>0</v>
      </c>
      <c r="BY12" s="149">
        <v>3229.6241861897893</v>
      </c>
      <c r="BZ12" s="268">
        <v>3229.6241859523807</v>
      </c>
      <c r="CA12" s="269">
        <v>2.3740858523524366E-7</v>
      </c>
      <c r="CC12" s="149">
        <v>417</v>
      </c>
      <c r="CG12" s="149">
        <v>0</v>
      </c>
      <c r="CH12" s="268">
        <v>0</v>
      </c>
      <c r="CI12" s="270">
        <v>0</v>
      </c>
      <c r="CK12" s="149">
        <v>138901.34770278793</v>
      </c>
      <c r="CL12" s="268">
        <v>138901.34770278772</v>
      </c>
      <c r="CM12" s="270">
        <v>0</v>
      </c>
      <c r="CO12" s="149">
        <v>1557990.2452188472</v>
      </c>
      <c r="CP12" s="268">
        <v>1557990.2452188472</v>
      </c>
      <c r="CQ12" s="270">
        <v>0</v>
      </c>
      <c r="CS12" s="149">
        <v>1569623.9199872001</v>
      </c>
      <c r="CT12" s="268">
        <v>1569623.9199872001</v>
      </c>
      <c r="CU12" s="270">
        <v>0</v>
      </c>
      <c r="CW12" s="149">
        <v>0</v>
      </c>
      <c r="CX12" s="268">
        <v>0</v>
      </c>
      <c r="CY12" s="270">
        <v>0</v>
      </c>
      <c r="DA12" s="149">
        <v>180533.07391729337</v>
      </c>
      <c r="DB12" s="268">
        <v>180533.0739172934</v>
      </c>
      <c r="DC12" s="270">
        <v>0</v>
      </c>
      <c r="DE12" s="271">
        <v>1.1037527593818985E-2</v>
      </c>
      <c r="DF12" s="271">
        <v>0</v>
      </c>
    </row>
    <row r="13" spans="1:152" x14ac:dyDescent="0.2">
      <c r="A13" s="127" t="s">
        <v>305</v>
      </c>
      <c r="B13" s="127" t="s">
        <v>20</v>
      </c>
      <c r="C13" s="128">
        <v>2102</v>
      </c>
      <c r="D13" s="129" t="s">
        <v>21</v>
      </c>
      <c r="E13" s="130"/>
      <c r="F13" s="131">
        <v>694362.08073277294</v>
      </c>
      <c r="G13" s="132">
        <v>35408.591297561055</v>
      </c>
      <c r="H13" s="132">
        <v>22953.67200000005</v>
      </c>
      <c r="I13" s="132">
        <v>85513.679999979897</v>
      </c>
      <c r="J13" s="132">
        <v>0</v>
      </c>
      <c r="K13" s="132">
        <v>64709.101800006298</v>
      </c>
      <c r="L13" s="132">
        <v>31279.791701901227</v>
      </c>
      <c r="M13" s="154">
        <v>114418.30399999999</v>
      </c>
      <c r="N13" s="132">
        <v>0</v>
      </c>
      <c r="O13" s="133">
        <v>21082.75</v>
      </c>
      <c r="P13" s="134"/>
      <c r="Q13" s="135"/>
      <c r="R13" s="132">
        <v>-7068.6855683483118</v>
      </c>
      <c r="S13" s="132"/>
      <c r="T13" s="132">
        <v>0</v>
      </c>
      <c r="U13" s="136">
        <v>59368.512160921469</v>
      </c>
      <c r="V13" s="136">
        <v>0</v>
      </c>
      <c r="W13" s="137">
        <v>1122027.7981247946</v>
      </c>
      <c r="X13" s="138"/>
      <c r="Y13" s="131">
        <v>149583.00000000003</v>
      </c>
      <c r="Z13" s="139">
        <v>16802.777210058732</v>
      </c>
      <c r="AA13" s="137">
        <v>166385.77721005876</v>
      </c>
      <c r="AB13" s="138"/>
      <c r="AC13" s="131"/>
      <c r="AD13" s="135"/>
      <c r="AE13" s="132">
        <v>0</v>
      </c>
      <c r="AF13" s="135"/>
      <c r="AG13" s="132"/>
      <c r="AH13" s="137">
        <v>0</v>
      </c>
      <c r="AI13" s="138"/>
      <c r="AJ13" s="140">
        <v>1288413.5753348535</v>
      </c>
      <c r="AK13" s="138"/>
      <c r="AL13" s="141">
        <v>88735</v>
      </c>
      <c r="AM13" s="138"/>
      <c r="AN13" s="142">
        <v>159492.96594806088</v>
      </c>
      <c r="AO13" s="138"/>
      <c r="AP13" s="143">
        <v>1295482.2609032015</v>
      </c>
      <c r="AQ13" s="135"/>
      <c r="AR13" s="138">
        <v>0</v>
      </c>
      <c r="AS13" s="135"/>
      <c r="AT13" s="138">
        <v>88735</v>
      </c>
      <c r="AU13" s="143">
        <v>4258.571564435545</v>
      </c>
      <c r="AV13" s="138">
        <v>1419.5238548118484</v>
      </c>
      <c r="AW13" s="138">
        <v>200.03733731598038</v>
      </c>
      <c r="AX13" s="138">
        <v>824.05928460783491</v>
      </c>
      <c r="AY13" s="144">
        <v>0</v>
      </c>
      <c r="AZ13" s="145">
        <v>366.49352717710332</v>
      </c>
      <c r="BA13" s="146">
        <v>1377148.5753348533</v>
      </c>
      <c r="BB13" s="147">
        <v>-2.3283064365386963E-10</v>
      </c>
      <c r="BD13" s="106">
        <v>1405167.5486101448</v>
      </c>
      <c r="BG13" s="148">
        <v>1405167.5486101448</v>
      </c>
      <c r="BI13" s="150">
        <v>0</v>
      </c>
      <c r="BL13" s="106">
        <v>1129096.4836931429</v>
      </c>
      <c r="BN13" s="151">
        <v>10516.953012465105</v>
      </c>
      <c r="BO13" s="152">
        <v>-3448.2674441167928</v>
      </c>
      <c r="BQ13" s="106">
        <v>380</v>
      </c>
      <c r="BR13" s="153">
        <v>3802102</v>
      </c>
      <c r="BS13" s="106">
        <v>21082.75</v>
      </c>
      <c r="BT13" s="106">
        <v>0</v>
      </c>
      <c r="BU13" s="149">
        <v>0</v>
      </c>
      <c r="BW13" s="149">
        <v>0</v>
      </c>
      <c r="BY13" s="149">
        <v>3995.3782304492274</v>
      </c>
      <c r="BZ13" s="268">
        <v>3995.3782304526744</v>
      </c>
      <c r="CA13" s="269">
        <v>-3.446984919719398E-9</v>
      </c>
      <c r="CC13" s="149">
        <v>243</v>
      </c>
      <c r="CG13" s="149">
        <v>59368.512160921469</v>
      </c>
      <c r="CH13" s="268">
        <v>59368.512161778497</v>
      </c>
      <c r="CI13" s="270">
        <v>-8.5702777141705155E-7</v>
      </c>
      <c r="CK13" s="149">
        <v>0</v>
      </c>
      <c r="CL13" s="268">
        <v>0</v>
      </c>
      <c r="CM13" s="270">
        <v>0</v>
      </c>
      <c r="CO13" s="149">
        <v>1122027.7981247946</v>
      </c>
      <c r="CP13" s="268">
        <v>1122027.7981256517</v>
      </c>
      <c r="CQ13" s="270">
        <v>-8.570495992898941E-7</v>
      </c>
      <c r="CS13" s="149">
        <v>1129096.4836931429</v>
      </c>
      <c r="CT13" s="268">
        <v>1129096.4836939999</v>
      </c>
      <c r="CU13" s="270">
        <v>-8.570495992898941E-7</v>
      </c>
      <c r="CW13" s="149">
        <v>0</v>
      </c>
      <c r="CX13" s="268">
        <v>0</v>
      </c>
      <c r="CY13" s="270">
        <v>0</v>
      </c>
      <c r="DA13" s="149">
        <v>149509.81931545737</v>
      </c>
      <c r="DB13" s="268">
        <v>149509.81931545734</v>
      </c>
      <c r="DC13" s="270">
        <v>0</v>
      </c>
      <c r="DE13" s="271">
        <v>4.9056603773584909E-2</v>
      </c>
      <c r="DF13" s="271">
        <v>0</v>
      </c>
    </row>
    <row r="14" spans="1:152" x14ac:dyDescent="0.2">
      <c r="A14" s="155" t="s">
        <v>307</v>
      </c>
      <c r="B14" s="155"/>
      <c r="C14" s="156">
        <v>2020</v>
      </c>
      <c r="D14" s="129" t="s">
        <v>22</v>
      </c>
      <c r="E14" s="130"/>
      <c r="F14" s="131">
        <v>1323002.6476513327</v>
      </c>
      <c r="G14" s="132">
        <v>95694.944276993367</v>
      </c>
      <c r="H14" s="132">
        <v>63010.079999999965</v>
      </c>
      <c r="I14" s="132">
        <v>141672.66399996664</v>
      </c>
      <c r="J14" s="132">
        <v>0</v>
      </c>
      <c r="K14" s="132">
        <v>207215.92235296147</v>
      </c>
      <c r="L14" s="132">
        <v>130128.49399601961</v>
      </c>
      <c r="M14" s="154">
        <v>114418.30399999999</v>
      </c>
      <c r="N14" s="132">
        <v>0</v>
      </c>
      <c r="O14" s="133">
        <v>6451.2</v>
      </c>
      <c r="P14" s="134"/>
      <c r="Q14" s="135"/>
      <c r="R14" s="132">
        <v>0</v>
      </c>
      <c r="S14" s="132"/>
      <c r="T14" s="132">
        <v>0</v>
      </c>
      <c r="U14" s="136">
        <v>10096.160569570726</v>
      </c>
      <c r="V14" s="136">
        <v>0</v>
      </c>
      <c r="W14" s="137">
        <v>2091690.4168468446</v>
      </c>
      <c r="X14" s="138"/>
      <c r="Y14" s="131">
        <v>166552.50000000003</v>
      </c>
      <c r="Z14" s="139">
        <v>24541.809553634172</v>
      </c>
      <c r="AA14" s="137">
        <v>191094.3095536342</v>
      </c>
      <c r="AB14" s="138"/>
      <c r="AC14" s="131"/>
      <c r="AD14" s="135"/>
      <c r="AE14" s="132">
        <v>0</v>
      </c>
      <c r="AF14" s="135"/>
      <c r="AG14" s="132"/>
      <c r="AH14" s="137">
        <v>0</v>
      </c>
      <c r="AI14" s="138"/>
      <c r="AJ14" s="140">
        <v>2282784.7264004787</v>
      </c>
      <c r="AK14" s="138"/>
      <c r="AL14" s="141">
        <v>230650</v>
      </c>
      <c r="AM14" s="138"/>
      <c r="AN14" s="142">
        <v>386448.57564980403</v>
      </c>
      <c r="AO14" s="138"/>
      <c r="AP14" s="143">
        <v>2293774.484489907</v>
      </c>
      <c r="AQ14" s="135"/>
      <c r="AR14" s="138">
        <v>0</v>
      </c>
      <c r="AS14" s="135"/>
      <c r="AT14" s="138">
        <v>230650</v>
      </c>
      <c r="AU14" s="143">
        <v>0</v>
      </c>
      <c r="AV14" s="138">
        <v>0</v>
      </c>
      <c r="AW14" s="138">
        <v>0</v>
      </c>
      <c r="AX14" s="138">
        <v>0</v>
      </c>
      <c r="AY14" s="144">
        <v>0</v>
      </c>
      <c r="AZ14" s="145">
        <v>0</v>
      </c>
      <c r="BA14" s="146">
        <v>2524424.484489907</v>
      </c>
      <c r="BB14" s="147">
        <v>-5.8207660913467407E-11</v>
      </c>
      <c r="BD14" s="106">
        <v>2545180.1411989639</v>
      </c>
      <c r="BG14" s="148">
        <v>2545180.1411989639</v>
      </c>
      <c r="BI14" s="150">
        <v>0</v>
      </c>
      <c r="BL14" s="106">
        <v>2091690.4168468446</v>
      </c>
      <c r="BN14" s="151">
        <v>0</v>
      </c>
      <c r="BO14" s="152">
        <v>0</v>
      </c>
      <c r="BQ14" s="106">
        <v>380</v>
      </c>
      <c r="BR14" s="153">
        <v>3802020</v>
      </c>
      <c r="BS14" s="106">
        <v>6451.2</v>
      </c>
      <c r="BT14" s="106">
        <v>0</v>
      </c>
      <c r="BU14" s="149">
        <v>0</v>
      </c>
      <c r="BW14" s="149">
        <v>0</v>
      </c>
      <c r="BY14" s="149">
        <v>4159.3049063297767</v>
      </c>
      <c r="BZ14" s="268">
        <v>4159.304906263982</v>
      </c>
      <c r="CA14" s="269">
        <v>6.5794665715657175E-8</v>
      </c>
      <c r="CC14" s="149">
        <v>463</v>
      </c>
      <c r="CG14" s="149">
        <v>10096.160569570726</v>
      </c>
      <c r="CH14" s="268">
        <v>10096.160538395094</v>
      </c>
      <c r="CI14" s="270">
        <v>3.1175632102531381E-5</v>
      </c>
      <c r="CK14" s="149">
        <v>0</v>
      </c>
      <c r="CL14" s="268">
        <v>0</v>
      </c>
      <c r="CM14" s="270">
        <v>0</v>
      </c>
      <c r="CO14" s="149">
        <v>2091690.4168468446</v>
      </c>
      <c r="CP14" s="268">
        <v>2091690.4168156688</v>
      </c>
      <c r="CQ14" s="270">
        <v>3.1175790354609489E-5</v>
      </c>
      <c r="CS14" s="149">
        <v>2091690.4168468446</v>
      </c>
      <c r="CT14" s="268">
        <v>2091690.4168156688</v>
      </c>
      <c r="CU14" s="270">
        <v>3.1175790354609489E-5</v>
      </c>
      <c r="CW14" s="149">
        <v>0</v>
      </c>
      <c r="CX14" s="268">
        <v>0</v>
      </c>
      <c r="CY14" s="270">
        <v>0</v>
      </c>
      <c r="DA14" s="149">
        <v>374982.91707658599</v>
      </c>
      <c r="DB14" s="268">
        <v>374982.91707658593</v>
      </c>
      <c r="DC14" s="270">
        <v>0</v>
      </c>
      <c r="DE14" s="271">
        <v>2.0746887966804978E-2</v>
      </c>
      <c r="DF14" s="271">
        <v>0</v>
      </c>
    </row>
    <row r="15" spans="1:152" x14ac:dyDescent="0.2">
      <c r="A15" s="127" t="s">
        <v>305</v>
      </c>
      <c r="B15" s="127" t="s">
        <v>26</v>
      </c>
      <c r="C15" s="128">
        <v>2166</v>
      </c>
      <c r="D15" s="129" t="s">
        <v>27</v>
      </c>
      <c r="E15" s="130"/>
      <c r="F15" s="131">
        <v>582921.25296084641</v>
      </c>
      <c r="G15" s="132">
        <v>2800.4480000000058</v>
      </c>
      <c r="H15" s="132">
        <v>2250.3599999999974</v>
      </c>
      <c r="I15" s="132">
        <v>375.05999999991195</v>
      </c>
      <c r="J15" s="132">
        <v>0</v>
      </c>
      <c r="K15" s="132">
        <v>41144.570243790884</v>
      </c>
      <c r="L15" s="132">
        <v>620.2128545457407</v>
      </c>
      <c r="M15" s="154">
        <v>114418.30399999999</v>
      </c>
      <c r="N15" s="132">
        <v>0</v>
      </c>
      <c r="O15" s="133">
        <v>21956</v>
      </c>
      <c r="P15" s="134"/>
      <c r="Q15" s="135"/>
      <c r="R15" s="132">
        <v>-5655.5173821990184</v>
      </c>
      <c r="S15" s="132"/>
      <c r="T15" s="132">
        <v>20469.791940817056</v>
      </c>
      <c r="U15" s="136">
        <v>21607.946661976399</v>
      </c>
      <c r="V15" s="136">
        <v>0</v>
      </c>
      <c r="W15" s="137">
        <v>802908.42927977734</v>
      </c>
      <c r="X15" s="138"/>
      <c r="Y15" s="131">
        <v>0</v>
      </c>
      <c r="Z15" s="139">
        <v>0</v>
      </c>
      <c r="AA15" s="137">
        <v>0</v>
      </c>
      <c r="AB15" s="138"/>
      <c r="AC15" s="131"/>
      <c r="AD15" s="135"/>
      <c r="AE15" s="132">
        <v>15080.080563595528</v>
      </c>
      <c r="AF15" s="135"/>
      <c r="AG15" s="132"/>
      <c r="AH15" s="137">
        <v>15080.080563595528</v>
      </c>
      <c r="AI15" s="138"/>
      <c r="AJ15" s="140">
        <v>817988.50984337286</v>
      </c>
      <c r="AK15" s="138"/>
      <c r="AL15" s="141">
        <v>11415</v>
      </c>
      <c r="AM15" s="138"/>
      <c r="AN15" s="142">
        <v>86160.939476311643</v>
      </c>
      <c r="AO15" s="138"/>
      <c r="AP15" s="143">
        <v>825691.52722557192</v>
      </c>
      <c r="AQ15" s="135"/>
      <c r="AR15" s="138">
        <v>0</v>
      </c>
      <c r="AS15" s="135"/>
      <c r="AT15" s="138">
        <v>11415</v>
      </c>
      <c r="AU15" s="143">
        <v>3575.0971158224329</v>
      </c>
      <c r="AV15" s="138">
        <v>1191.6990386074776</v>
      </c>
      <c r="AW15" s="138">
        <v>167.93257947514402</v>
      </c>
      <c r="AX15" s="138">
        <v>691.80285621398491</v>
      </c>
      <c r="AY15" s="144">
        <v>0</v>
      </c>
      <c r="AZ15" s="145">
        <v>28.98579207997923</v>
      </c>
      <c r="BA15" s="146">
        <v>831451.00984337286</v>
      </c>
      <c r="BB15" s="147">
        <v>0</v>
      </c>
      <c r="BD15" s="106">
        <v>844702.65981849679</v>
      </c>
      <c r="BG15" s="148">
        <v>844702.65981849679</v>
      </c>
      <c r="BI15" s="150">
        <v>0</v>
      </c>
      <c r="BL15" s="106">
        <v>808563.9466619764</v>
      </c>
      <c r="BN15" s="151">
        <v>8661.6272054166493</v>
      </c>
      <c r="BO15" s="152">
        <v>-3006.1098232176309</v>
      </c>
      <c r="BQ15" s="106">
        <v>380</v>
      </c>
      <c r="BR15" s="153">
        <v>3802166</v>
      </c>
      <c r="BS15" s="106">
        <v>21956</v>
      </c>
      <c r="BT15" s="106">
        <v>0</v>
      </c>
      <c r="BU15" s="149">
        <v>0</v>
      </c>
      <c r="BW15" s="149">
        <v>0</v>
      </c>
      <c r="BY15" s="149">
        <v>3219.7061441771202</v>
      </c>
      <c r="BZ15" s="268">
        <v>3219.7061441747569</v>
      </c>
      <c r="CA15" s="269">
        <v>2.363321982556954E-9</v>
      </c>
      <c r="CC15" s="149">
        <v>204</v>
      </c>
      <c r="CG15" s="149">
        <v>21607.946661976399</v>
      </c>
      <c r="CH15" s="268">
        <v>21607.946661483071</v>
      </c>
      <c r="CI15" s="270">
        <v>4.9332811613567173E-7</v>
      </c>
      <c r="CK15" s="149">
        <v>20469.791940817056</v>
      </c>
      <c r="CL15" s="268">
        <v>20469.791940817027</v>
      </c>
      <c r="CM15" s="270">
        <v>2.9103830456733704E-11</v>
      </c>
      <c r="CO15" s="149">
        <v>802908.42927977734</v>
      </c>
      <c r="CP15" s="268">
        <v>802908.42927928397</v>
      </c>
      <c r="CQ15" s="270">
        <v>4.9336813390254974E-7</v>
      </c>
      <c r="CS15" s="149">
        <v>808563.9466619764</v>
      </c>
      <c r="CT15" s="268">
        <v>808563.94666148303</v>
      </c>
      <c r="CU15" s="270">
        <v>4.9336813390254974E-7</v>
      </c>
      <c r="CW15" s="149">
        <v>0</v>
      </c>
      <c r="CX15" s="268">
        <v>0</v>
      </c>
      <c r="CY15" s="270">
        <v>0</v>
      </c>
      <c r="DA15" s="149">
        <v>86160.939476311643</v>
      </c>
      <c r="DB15" s="268">
        <v>86160.939476311643</v>
      </c>
      <c r="DC15" s="270">
        <v>0</v>
      </c>
      <c r="DE15" s="271">
        <v>4.6082949308755762E-2</v>
      </c>
      <c r="DF15" s="271">
        <v>0</v>
      </c>
    </row>
    <row r="16" spans="1:152" x14ac:dyDescent="0.2">
      <c r="A16" s="127" t="s">
        <v>305</v>
      </c>
      <c r="B16" s="127" t="s">
        <v>28</v>
      </c>
      <c r="C16" s="128">
        <v>2062</v>
      </c>
      <c r="D16" s="129" t="s">
        <v>29</v>
      </c>
      <c r="E16" s="130"/>
      <c r="F16" s="131">
        <v>1214419.2770017632</v>
      </c>
      <c r="G16" s="132">
        <v>40326.451200000083</v>
      </c>
      <c r="H16" s="132">
        <v>18903.024000000001</v>
      </c>
      <c r="I16" s="132">
        <v>55743.91759998694</v>
      </c>
      <c r="J16" s="132">
        <v>0</v>
      </c>
      <c r="K16" s="132">
        <v>134791.9284269794</v>
      </c>
      <c r="L16" s="132">
        <v>10163.637094976761</v>
      </c>
      <c r="M16" s="154">
        <v>114418.30399999999</v>
      </c>
      <c r="N16" s="132">
        <v>0</v>
      </c>
      <c r="O16" s="133">
        <v>34560</v>
      </c>
      <c r="P16" s="134"/>
      <c r="Q16" s="135"/>
      <c r="R16" s="132">
        <v>-12139.336218699696</v>
      </c>
      <c r="S16" s="132"/>
      <c r="T16" s="132">
        <v>4983.4606762935091</v>
      </c>
      <c r="U16" s="136">
        <v>0</v>
      </c>
      <c r="V16" s="136">
        <v>0</v>
      </c>
      <c r="W16" s="137">
        <v>1616170.6637813004</v>
      </c>
      <c r="X16" s="138"/>
      <c r="Y16" s="131">
        <v>0</v>
      </c>
      <c r="Z16" s="139">
        <v>0</v>
      </c>
      <c r="AA16" s="137">
        <v>0</v>
      </c>
      <c r="AB16" s="138"/>
      <c r="AC16" s="131"/>
      <c r="AD16" s="135"/>
      <c r="AE16" s="132">
        <v>0</v>
      </c>
      <c r="AF16" s="135"/>
      <c r="AG16" s="132"/>
      <c r="AH16" s="137">
        <v>0</v>
      </c>
      <c r="AI16" s="138"/>
      <c r="AJ16" s="140">
        <v>1616170.6637813004</v>
      </c>
      <c r="AK16" s="138"/>
      <c r="AL16" s="141">
        <v>111495</v>
      </c>
      <c r="AM16" s="138"/>
      <c r="AN16" s="142">
        <v>252156.45444493485</v>
      </c>
      <c r="AO16" s="138"/>
      <c r="AP16" s="143">
        <v>1633810.0271364297</v>
      </c>
      <c r="AQ16" s="135"/>
      <c r="AR16" s="138">
        <v>0</v>
      </c>
      <c r="AS16" s="135"/>
      <c r="AT16" s="138">
        <v>111495</v>
      </c>
      <c r="AU16" s="143">
        <v>7448.1189912967347</v>
      </c>
      <c r="AV16" s="138">
        <v>2482.7063304322451</v>
      </c>
      <c r="AW16" s="138">
        <v>349.85954057321669</v>
      </c>
      <c r="AX16" s="138">
        <v>1441.2559504458018</v>
      </c>
      <c r="AY16" s="144">
        <v>0</v>
      </c>
      <c r="AZ16" s="145">
        <v>417.39540595170092</v>
      </c>
      <c r="BA16" s="146">
        <v>1733165.6909177299</v>
      </c>
      <c r="BB16" s="147">
        <v>-2.0008883439004421E-10</v>
      </c>
      <c r="BD16" s="106">
        <v>1761449.8175335296</v>
      </c>
      <c r="BG16" s="148">
        <v>1761449.8175335296</v>
      </c>
      <c r="BI16" s="150">
        <v>0</v>
      </c>
      <c r="BL16" s="106">
        <v>1628310</v>
      </c>
      <c r="BN16" s="151">
        <v>17978.061666105204</v>
      </c>
      <c r="BO16" s="152">
        <v>-5838.725447405508</v>
      </c>
      <c r="BQ16" s="106">
        <v>380</v>
      </c>
      <c r="BR16" s="153">
        <v>3802062</v>
      </c>
      <c r="BS16" s="106">
        <v>34560</v>
      </c>
      <c r="BT16" s="106">
        <v>0</v>
      </c>
      <c r="BU16" s="149">
        <v>0</v>
      </c>
      <c r="BW16" s="149">
        <v>0</v>
      </c>
      <c r="BY16" s="149">
        <v>3389.4717641037091</v>
      </c>
      <c r="BZ16" s="268">
        <v>3389.4717641330167</v>
      </c>
      <c r="CA16" s="269">
        <v>-2.930755726993084E-8</v>
      </c>
      <c r="CC16" s="149">
        <v>425</v>
      </c>
      <c r="CG16" s="149">
        <v>0</v>
      </c>
      <c r="CH16" s="268">
        <v>0</v>
      </c>
      <c r="CI16" s="270">
        <v>0</v>
      </c>
      <c r="CK16" s="149">
        <v>4983.4606762935091</v>
      </c>
      <c r="CL16" s="268">
        <v>4983.4606762935873</v>
      </c>
      <c r="CM16" s="270">
        <v>-7.8216544352471828E-11</v>
      </c>
      <c r="CO16" s="149">
        <v>1616170.6637813004</v>
      </c>
      <c r="CP16" s="268">
        <v>1616170.6637813002</v>
      </c>
      <c r="CQ16" s="270">
        <v>0</v>
      </c>
      <c r="CS16" s="149">
        <v>1628310</v>
      </c>
      <c r="CT16" s="268">
        <v>1628310</v>
      </c>
      <c r="CU16" s="270">
        <v>0</v>
      </c>
      <c r="CW16" s="149">
        <v>0</v>
      </c>
      <c r="CX16" s="268">
        <v>0</v>
      </c>
      <c r="CY16" s="270">
        <v>0</v>
      </c>
      <c r="DA16" s="149">
        <v>252156.45444493485</v>
      </c>
      <c r="DB16" s="268">
        <v>252156.45444493485</v>
      </c>
      <c r="DC16" s="270">
        <v>0</v>
      </c>
      <c r="DE16" s="271">
        <v>4.856512141280353E-2</v>
      </c>
      <c r="DF16" s="271">
        <v>0</v>
      </c>
    </row>
    <row r="17" spans="1:110" x14ac:dyDescent="0.2">
      <c r="A17" s="127" t="s">
        <v>305</v>
      </c>
      <c r="B17" s="127" t="s">
        <v>30</v>
      </c>
      <c r="C17" s="128">
        <v>2075</v>
      </c>
      <c r="D17" s="129" t="s">
        <v>31</v>
      </c>
      <c r="E17" s="130"/>
      <c r="F17" s="131">
        <v>1794483.0728402527</v>
      </c>
      <c r="G17" s="132">
        <v>140694.5075200003</v>
      </c>
      <c r="H17" s="132">
        <v>74261.880000000077</v>
      </c>
      <c r="I17" s="132">
        <v>223140.69679994733</v>
      </c>
      <c r="J17" s="132">
        <v>18423.453309865949</v>
      </c>
      <c r="K17" s="132">
        <v>323945.78529814444</v>
      </c>
      <c r="L17" s="132">
        <v>122531.64612602357</v>
      </c>
      <c r="M17" s="154">
        <v>114418.30399999999</v>
      </c>
      <c r="N17" s="132">
        <v>29596.514339484085</v>
      </c>
      <c r="O17" s="133">
        <v>54262.74</v>
      </c>
      <c r="P17" s="134"/>
      <c r="Q17" s="135"/>
      <c r="R17" s="132">
        <v>-18777.137559758725</v>
      </c>
      <c r="S17" s="132"/>
      <c r="T17" s="132">
        <v>0</v>
      </c>
      <c r="U17" s="136">
        <v>28401.212630599272</v>
      </c>
      <c r="V17" s="136">
        <v>0</v>
      </c>
      <c r="W17" s="137">
        <v>2905382.6753045595</v>
      </c>
      <c r="X17" s="138"/>
      <c r="Y17" s="131">
        <v>180014.97000000003</v>
      </c>
      <c r="Z17" s="139">
        <v>23071.236221184314</v>
      </c>
      <c r="AA17" s="137">
        <v>203086.20622118434</v>
      </c>
      <c r="AB17" s="138"/>
      <c r="AC17" s="131"/>
      <c r="AD17" s="135"/>
      <c r="AE17" s="132">
        <v>0</v>
      </c>
      <c r="AF17" s="135"/>
      <c r="AG17" s="132"/>
      <c r="AH17" s="137">
        <v>0</v>
      </c>
      <c r="AI17" s="138"/>
      <c r="AJ17" s="140">
        <v>3108468.8815257438</v>
      </c>
      <c r="AK17" s="138"/>
      <c r="AL17" s="141">
        <v>331835</v>
      </c>
      <c r="AM17" s="138"/>
      <c r="AN17" s="142">
        <v>570569.05910276703</v>
      </c>
      <c r="AO17" s="138"/>
      <c r="AP17" s="143">
        <v>3127246.0190855023</v>
      </c>
      <c r="AQ17" s="135"/>
      <c r="AR17" s="138">
        <v>0</v>
      </c>
      <c r="AS17" s="135"/>
      <c r="AT17" s="138">
        <v>331835</v>
      </c>
      <c r="AU17" s="143">
        <v>11005.691121257294</v>
      </c>
      <c r="AV17" s="138">
        <v>3668.5637070857647</v>
      </c>
      <c r="AW17" s="138">
        <v>516.96892112936496</v>
      </c>
      <c r="AX17" s="138">
        <v>2129.6676161881496</v>
      </c>
      <c r="AY17" s="144">
        <v>0</v>
      </c>
      <c r="AZ17" s="145">
        <v>1456.2461940981566</v>
      </c>
      <c r="BA17" s="146">
        <v>3440303.8815257438</v>
      </c>
      <c r="BB17" s="147">
        <v>0</v>
      </c>
      <c r="BD17" s="106">
        <v>3493464.9420755268</v>
      </c>
      <c r="BG17" s="148">
        <v>3493464.9420755268</v>
      </c>
      <c r="BI17" s="150">
        <v>0</v>
      </c>
      <c r="BL17" s="106">
        <v>2924159.812864318</v>
      </c>
      <c r="BN17" s="151">
        <v>27421.561012286689</v>
      </c>
      <c r="BO17" s="152">
        <v>-8644.4234525279644</v>
      </c>
      <c r="BQ17" s="106">
        <v>380</v>
      </c>
      <c r="BR17" s="153">
        <v>3802075</v>
      </c>
      <c r="BS17" s="106">
        <v>54262.74</v>
      </c>
      <c r="BT17" s="106">
        <v>29596.514339484085</v>
      </c>
      <c r="BU17" s="149">
        <v>29596.514339484085</v>
      </c>
      <c r="BW17" s="149">
        <v>28449.469091280989</v>
      </c>
      <c r="BY17" s="149">
        <v>4241.3297228994925</v>
      </c>
      <c r="BZ17" s="268">
        <v>4241.3297230414155</v>
      </c>
      <c r="CA17" s="269">
        <v>-1.4192301023285836E-7</v>
      </c>
      <c r="CC17" s="149">
        <v>628</v>
      </c>
      <c r="CG17" s="149">
        <v>28401.212630599272</v>
      </c>
      <c r="CH17" s="268">
        <v>28401.212721813576</v>
      </c>
      <c r="CI17" s="270">
        <v>-9.1214304120512679E-5</v>
      </c>
      <c r="CK17" s="149">
        <v>0</v>
      </c>
      <c r="CL17" s="268">
        <v>0</v>
      </c>
      <c r="CM17" s="270">
        <v>0</v>
      </c>
      <c r="CO17" s="149">
        <v>2905382.6753045595</v>
      </c>
      <c r="CP17" s="268">
        <v>2905382.6753957733</v>
      </c>
      <c r="CQ17" s="270">
        <v>-9.1213732957839966E-5</v>
      </c>
      <c r="CS17" s="149">
        <v>2924159.812864318</v>
      </c>
      <c r="CT17" s="268">
        <v>2924159.8129555318</v>
      </c>
      <c r="CU17" s="270">
        <v>-9.1213732957839966E-5</v>
      </c>
      <c r="CW17" s="149">
        <v>18423.453309865949</v>
      </c>
      <c r="CX17" s="268">
        <v>18423.453309865949</v>
      </c>
      <c r="CY17" s="270">
        <v>0</v>
      </c>
      <c r="DA17" s="149">
        <v>558383.88672949595</v>
      </c>
      <c r="DB17" s="268">
        <v>558383.88672949595</v>
      </c>
      <c r="DC17" s="270">
        <v>0</v>
      </c>
      <c r="DE17" s="271">
        <v>7.3463268365817097E-2</v>
      </c>
      <c r="DF17" s="271">
        <v>0</v>
      </c>
    </row>
    <row r="18" spans="1:110" x14ac:dyDescent="0.2">
      <c r="A18" s="127" t="s">
        <v>305</v>
      </c>
      <c r="B18" s="127" t="s">
        <v>32</v>
      </c>
      <c r="C18" s="128">
        <v>2107</v>
      </c>
      <c r="D18" s="129" t="s">
        <v>33</v>
      </c>
      <c r="E18" s="130"/>
      <c r="F18" s="131">
        <v>1160127.5916769786</v>
      </c>
      <c r="G18" s="132">
        <v>75431.728162712025</v>
      </c>
      <c r="H18" s="132">
        <v>35555.687999999936</v>
      </c>
      <c r="I18" s="132">
        <v>116733.67439997257</v>
      </c>
      <c r="J18" s="132">
        <v>0</v>
      </c>
      <c r="K18" s="132">
        <v>198102.55960241435</v>
      </c>
      <c r="L18" s="132">
        <v>67463.470491199332</v>
      </c>
      <c r="M18" s="154">
        <v>114418.30399999999</v>
      </c>
      <c r="N18" s="132">
        <v>0</v>
      </c>
      <c r="O18" s="133">
        <v>41216</v>
      </c>
      <c r="P18" s="134"/>
      <c r="Q18" s="135"/>
      <c r="R18" s="132">
        <v>-11978.650610460789</v>
      </c>
      <c r="S18" s="132"/>
      <c r="T18" s="132">
        <v>0</v>
      </c>
      <c r="U18" s="136">
        <v>43022.714242733782</v>
      </c>
      <c r="V18" s="136">
        <v>0</v>
      </c>
      <c r="W18" s="137">
        <v>1840093.0799655495</v>
      </c>
      <c r="X18" s="138"/>
      <c r="Y18" s="131">
        <v>114764.1</v>
      </c>
      <c r="Z18" s="139">
        <v>11835.423756001066</v>
      </c>
      <c r="AA18" s="137">
        <v>126599.52375600107</v>
      </c>
      <c r="AB18" s="138"/>
      <c r="AC18" s="131"/>
      <c r="AD18" s="135"/>
      <c r="AE18" s="132">
        <v>0</v>
      </c>
      <c r="AF18" s="135"/>
      <c r="AG18" s="132"/>
      <c r="AH18" s="137">
        <v>0</v>
      </c>
      <c r="AI18" s="138"/>
      <c r="AJ18" s="140">
        <v>1966692.6037215507</v>
      </c>
      <c r="AK18" s="138"/>
      <c r="AL18" s="141">
        <v>176195</v>
      </c>
      <c r="AM18" s="138"/>
      <c r="AN18" s="142">
        <v>344624.42006553616</v>
      </c>
      <c r="AO18" s="138"/>
      <c r="AP18" s="143">
        <v>1978671.2543320116</v>
      </c>
      <c r="AQ18" s="135"/>
      <c r="AR18" s="138">
        <v>0</v>
      </c>
      <c r="AS18" s="135"/>
      <c r="AT18" s="138">
        <v>176195</v>
      </c>
      <c r="AU18" s="143">
        <v>7115.1442599211168</v>
      </c>
      <c r="AV18" s="138">
        <v>2371.7147533070388</v>
      </c>
      <c r="AW18" s="138">
        <v>334.21876111229642</v>
      </c>
      <c r="AX18" s="138">
        <v>1376.8233314846955</v>
      </c>
      <c r="AY18" s="144">
        <v>0</v>
      </c>
      <c r="AZ18" s="145">
        <v>780.74950463564403</v>
      </c>
      <c r="BA18" s="146">
        <v>2142887.6037215507</v>
      </c>
      <c r="BB18" s="147">
        <v>0</v>
      </c>
      <c r="BD18" s="106">
        <v>2201351.9254293987</v>
      </c>
      <c r="BG18" s="148">
        <v>2201351.9254293987</v>
      </c>
      <c r="BI18" s="150">
        <v>0</v>
      </c>
      <c r="BL18" s="106">
        <v>1852071.7305760104</v>
      </c>
      <c r="BN18" s="151">
        <v>18019.888597663383</v>
      </c>
      <c r="BO18" s="152">
        <v>-6041.237987202594</v>
      </c>
      <c r="BQ18" s="106">
        <v>380</v>
      </c>
      <c r="BR18" s="153">
        <v>3802107</v>
      </c>
      <c r="BS18" s="106">
        <v>41216</v>
      </c>
      <c r="BT18" s="106">
        <v>0</v>
      </c>
      <c r="BU18" s="149">
        <v>0</v>
      </c>
      <c r="BW18" s="149">
        <v>0</v>
      </c>
      <c r="BY18" s="149">
        <v>4082.8779625146221</v>
      </c>
      <c r="BZ18" s="268">
        <v>4082.8779627118643</v>
      </c>
      <c r="CA18" s="269">
        <v>-1.9724211597349495E-7</v>
      </c>
      <c r="CC18" s="149">
        <v>406</v>
      </c>
      <c r="CG18" s="149">
        <v>43022.714242733782</v>
      </c>
      <c r="CH18" s="268">
        <v>43022.714324687746</v>
      </c>
      <c r="CI18" s="270">
        <v>-8.1953963672276586E-5</v>
      </c>
      <c r="CK18" s="149">
        <v>0</v>
      </c>
      <c r="CL18" s="268">
        <v>0</v>
      </c>
      <c r="CM18" s="270">
        <v>0</v>
      </c>
      <c r="CO18" s="149">
        <v>1840093.0799655495</v>
      </c>
      <c r="CP18" s="268">
        <v>1840093.0800475038</v>
      </c>
      <c r="CQ18" s="270">
        <v>-8.1954291090369225E-5</v>
      </c>
      <c r="CS18" s="149">
        <v>1852071.7305760104</v>
      </c>
      <c r="CT18" s="268">
        <v>1852071.7306579647</v>
      </c>
      <c r="CU18" s="270">
        <v>-8.1954291090369225E-5</v>
      </c>
      <c r="CW18" s="149">
        <v>0</v>
      </c>
      <c r="CX18" s="268">
        <v>0</v>
      </c>
      <c r="CY18" s="270">
        <v>0</v>
      </c>
      <c r="DA18" s="149">
        <v>337028.4486401761</v>
      </c>
      <c r="DB18" s="268">
        <v>337028.4486401761</v>
      </c>
      <c r="DC18" s="270">
        <v>0</v>
      </c>
      <c r="DE18" s="271">
        <v>4.0358744394618833E-2</v>
      </c>
      <c r="DF18" s="271">
        <v>0</v>
      </c>
    </row>
    <row r="19" spans="1:110" x14ac:dyDescent="0.2">
      <c r="A19" s="155" t="s">
        <v>307</v>
      </c>
      <c r="B19" s="155"/>
      <c r="C19" s="156" t="s">
        <v>320</v>
      </c>
      <c r="D19" s="157" t="s">
        <v>5</v>
      </c>
      <c r="E19" s="130"/>
      <c r="F19" s="131">
        <v>1191559.6200229067</v>
      </c>
      <c r="G19" s="132">
        <v>87098.589126841049</v>
      </c>
      <c r="H19" s="132">
        <v>57159.143999999971</v>
      </c>
      <c r="I19" s="132">
        <v>144588.13039996603</v>
      </c>
      <c r="J19" s="132">
        <v>0</v>
      </c>
      <c r="K19" s="132">
        <v>200389.77275174353</v>
      </c>
      <c r="L19" s="132">
        <v>31784.999316253892</v>
      </c>
      <c r="M19" s="134"/>
      <c r="N19" s="132">
        <v>0</v>
      </c>
      <c r="O19" s="134"/>
      <c r="P19" s="134"/>
      <c r="Q19" s="135"/>
      <c r="R19" s="132">
        <v>0</v>
      </c>
      <c r="S19" s="132"/>
      <c r="T19" s="132">
        <v>0</v>
      </c>
      <c r="U19" s="158"/>
      <c r="V19" s="158"/>
      <c r="W19" s="137">
        <v>1712580.255617711</v>
      </c>
      <c r="X19" s="138"/>
      <c r="Y19" s="131">
        <v>115218.71500000001</v>
      </c>
      <c r="Z19" s="139">
        <v>13124.739814390894</v>
      </c>
      <c r="AA19" s="137">
        <v>189485.85481439091</v>
      </c>
      <c r="AB19" s="138"/>
      <c r="AC19" s="131"/>
      <c r="AD19" s="135"/>
      <c r="AE19" s="132">
        <v>0</v>
      </c>
      <c r="AF19" s="135"/>
      <c r="AG19" s="132"/>
      <c r="AH19" s="137">
        <v>0</v>
      </c>
      <c r="AI19" s="138"/>
      <c r="AJ19" s="140">
        <v>1902066.1104321019</v>
      </c>
      <c r="AK19" s="138"/>
      <c r="AL19" s="141">
        <v>211165</v>
      </c>
      <c r="AM19" s="138"/>
      <c r="AN19" s="142">
        <v>366976.87614271452</v>
      </c>
      <c r="AO19" s="138"/>
      <c r="AP19" s="143">
        <v>1902066.1104321019</v>
      </c>
      <c r="AQ19" s="135"/>
      <c r="AR19" s="138">
        <v>0</v>
      </c>
      <c r="AS19" s="135"/>
      <c r="AT19" s="138">
        <v>211165</v>
      </c>
      <c r="AU19" s="143">
        <v>0</v>
      </c>
      <c r="AV19" s="138">
        <v>0</v>
      </c>
      <c r="AW19" s="138">
        <v>0</v>
      </c>
      <c r="AX19" s="138">
        <v>0</v>
      </c>
      <c r="AY19" s="144">
        <v>0</v>
      </c>
      <c r="AZ19" s="145">
        <v>0</v>
      </c>
      <c r="BA19" s="146">
        <v>2113231.1104321019</v>
      </c>
      <c r="BB19" s="147">
        <v>0</v>
      </c>
      <c r="BD19" s="106">
        <v>2113231.1104321019</v>
      </c>
      <c r="BG19" s="148">
        <v>2113231.1104321019</v>
      </c>
      <c r="BI19" s="150">
        <v>61142.400000000009</v>
      </c>
      <c r="BL19" s="106">
        <v>1712580.255617711</v>
      </c>
      <c r="BN19" s="151">
        <v>0</v>
      </c>
      <c r="BO19" s="152">
        <v>0</v>
      </c>
      <c r="BQ19" s="106">
        <v>380</v>
      </c>
      <c r="BR19" s="153" t="s">
        <v>387</v>
      </c>
      <c r="BS19" s="106">
        <v>0</v>
      </c>
      <c r="BT19" s="106">
        <v>0</v>
      </c>
      <c r="BU19" s="149">
        <v>0</v>
      </c>
      <c r="BW19" s="149">
        <v>0</v>
      </c>
      <c r="BY19" s="149">
        <v>0</v>
      </c>
      <c r="BZ19" s="268"/>
      <c r="CA19" s="269"/>
      <c r="CC19" s="149">
        <v>417</v>
      </c>
      <c r="CG19" s="149">
        <v>0</v>
      </c>
      <c r="CH19" s="268"/>
      <c r="CI19" s="270"/>
      <c r="CK19" s="149">
        <v>0</v>
      </c>
      <c r="CL19" s="268"/>
      <c r="CM19" s="270"/>
      <c r="CO19" s="149">
        <v>1712580.255617711</v>
      </c>
      <c r="CP19" s="268"/>
      <c r="CQ19" s="270"/>
      <c r="CS19" s="149">
        <v>1712580.255617711</v>
      </c>
      <c r="CT19" s="268"/>
      <c r="CU19" s="270"/>
      <c r="CW19" s="149">
        <v>0</v>
      </c>
      <c r="CX19" s="268"/>
      <c r="CY19" s="270"/>
      <c r="DA19" s="149">
        <v>355607.72485385108</v>
      </c>
      <c r="DB19" s="268"/>
      <c r="DC19" s="270"/>
      <c r="DE19" s="271"/>
      <c r="DF19" s="271"/>
    </row>
    <row r="20" spans="1:110" x14ac:dyDescent="0.2">
      <c r="A20" s="155" t="s">
        <v>308</v>
      </c>
      <c r="B20" s="155"/>
      <c r="C20" s="159" t="s">
        <v>321</v>
      </c>
      <c r="D20" s="157" t="s">
        <v>6</v>
      </c>
      <c r="E20" s="130"/>
      <c r="F20" s="131">
        <v>1108693.3634745509</v>
      </c>
      <c r="G20" s="132">
        <v>36405.824000000008</v>
      </c>
      <c r="H20" s="132">
        <v>29254.679999999949</v>
      </c>
      <c r="I20" s="132">
        <v>81568.048799980679</v>
      </c>
      <c r="J20" s="132">
        <v>0</v>
      </c>
      <c r="K20" s="132">
        <v>128521.90167806146</v>
      </c>
      <c r="L20" s="132">
        <v>27164.345600012522</v>
      </c>
      <c r="M20" s="134"/>
      <c r="N20" s="132">
        <v>0</v>
      </c>
      <c r="O20" s="134"/>
      <c r="P20" s="134"/>
      <c r="Q20" s="135"/>
      <c r="R20" s="132">
        <v>0</v>
      </c>
      <c r="S20" s="132"/>
      <c r="T20" s="132">
        <v>0</v>
      </c>
      <c r="U20" s="158"/>
      <c r="V20" s="158"/>
      <c r="W20" s="137">
        <v>1411608.1635526053</v>
      </c>
      <c r="X20" s="138"/>
      <c r="Y20" s="131">
        <v>0</v>
      </c>
      <c r="Z20" s="139">
        <v>0</v>
      </c>
      <c r="AA20" s="137">
        <v>0</v>
      </c>
      <c r="AB20" s="138"/>
      <c r="AC20" s="131"/>
      <c r="AD20" s="135"/>
      <c r="AE20" s="132">
        <v>0</v>
      </c>
      <c r="AF20" s="135"/>
      <c r="AG20" s="132"/>
      <c r="AH20" s="137">
        <v>0</v>
      </c>
      <c r="AI20" s="138"/>
      <c r="AJ20" s="140">
        <v>1411608.1635526053</v>
      </c>
      <c r="AK20" s="138"/>
      <c r="AL20" s="141">
        <v>87425</v>
      </c>
      <c r="AM20" s="138"/>
      <c r="AN20" s="142">
        <v>245229.87672664016</v>
      </c>
      <c r="AO20" s="138"/>
      <c r="AP20" s="143">
        <v>1411608.1635526053</v>
      </c>
      <c r="AQ20" s="135"/>
      <c r="AR20" s="138">
        <v>0</v>
      </c>
      <c r="AS20" s="135"/>
      <c r="AT20" s="138">
        <v>87425</v>
      </c>
      <c r="AU20" s="143">
        <v>0</v>
      </c>
      <c r="AV20" s="138">
        <v>0</v>
      </c>
      <c r="AW20" s="138">
        <v>0</v>
      </c>
      <c r="AX20" s="138">
        <v>0</v>
      </c>
      <c r="AY20" s="144">
        <v>0</v>
      </c>
      <c r="AZ20" s="145">
        <v>0</v>
      </c>
      <c r="BA20" s="146">
        <v>1499033.1635526053</v>
      </c>
      <c r="BB20" s="147">
        <v>0</v>
      </c>
      <c r="BD20" s="106">
        <v>1499033.1635526053</v>
      </c>
      <c r="BG20" s="148">
        <v>1499033.1635526053</v>
      </c>
      <c r="BI20" s="150">
        <v>0</v>
      </c>
      <c r="BL20" s="106">
        <v>1411608.1635526053</v>
      </c>
      <c r="BN20" s="151">
        <v>0</v>
      </c>
      <c r="BO20" s="152">
        <v>0</v>
      </c>
      <c r="BQ20" s="106">
        <v>380</v>
      </c>
      <c r="BR20" s="153" t="s">
        <v>388</v>
      </c>
      <c r="BS20" s="106">
        <v>0</v>
      </c>
      <c r="BT20" s="106">
        <v>0</v>
      </c>
      <c r="BU20" s="149">
        <v>0</v>
      </c>
      <c r="BW20" s="149">
        <v>0</v>
      </c>
      <c r="BY20" s="149">
        <v>0</v>
      </c>
      <c r="BZ20" s="268"/>
      <c r="CA20" s="269"/>
      <c r="CC20" s="149">
        <v>388</v>
      </c>
      <c r="CG20" s="149">
        <v>0</v>
      </c>
      <c r="CH20" s="268"/>
      <c r="CI20" s="270"/>
      <c r="CK20" s="149">
        <v>0</v>
      </c>
      <c r="CL20" s="268"/>
      <c r="CM20" s="270"/>
      <c r="CO20" s="149">
        <v>1411608.1635526053</v>
      </c>
      <c r="CP20" s="268"/>
      <c r="CQ20" s="270"/>
      <c r="CS20" s="149">
        <v>1411608.1635526053</v>
      </c>
      <c r="CT20" s="268"/>
      <c r="CU20" s="270"/>
      <c r="CW20" s="149">
        <v>0</v>
      </c>
      <c r="CX20" s="268"/>
      <c r="CY20" s="270"/>
      <c r="DA20" s="149">
        <v>245229.87672664016</v>
      </c>
      <c r="DB20" s="268"/>
      <c r="DC20" s="270"/>
      <c r="DE20" s="271"/>
      <c r="DF20" s="271"/>
    </row>
    <row r="21" spans="1:110" x14ac:dyDescent="0.2">
      <c r="A21" s="127" t="s">
        <v>305</v>
      </c>
      <c r="B21" s="127" t="s">
        <v>34</v>
      </c>
      <c r="C21" s="128">
        <v>3031</v>
      </c>
      <c r="D21" s="129" t="s">
        <v>35</v>
      </c>
      <c r="E21" s="130"/>
      <c r="F21" s="131">
        <v>597208.53857263189</v>
      </c>
      <c r="G21" s="132">
        <v>1641.0101831775735</v>
      </c>
      <c r="H21" s="132">
        <v>450.07199999999989</v>
      </c>
      <c r="I21" s="132">
        <v>1560.2495999996297</v>
      </c>
      <c r="J21" s="132">
        <v>0</v>
      </c>
      <c r="K21" s="132">
        <v>41272.360948318557</v>
      </c>
      <c r="L21" s="132">
        <v>617.8612729284622</v>
      </c>
      <c r="M21" s="154">
        <v>114418.30399999999</v>
      </c>
      <c r="N21" s="132">
        <v>0</v>
      </c>
      <c r="O21" s="133">
        <v>18088.75</v>
      </c>
      <c r="P21" s="134"/>
      <c r="Q21" s="135"/>
      <c r="R21" s="132">
        <v>-5781.4219085197292</v>
      </c>
      <c r="S21" s="132"/>
      <c r="T21" s="132">
        <v>26581.603422943845</v>
      </c>
      <c r="U21" s="136">
        <v>18247.360996735049</v>
      </c>
      <c r="V21" s="136">
        <v>0</v>
      </c>
      <c r="W21" s="137">
        <v>814304.68908821535</v>
      </c>
      <c r="X21" s="138"/>
      <c r="Y21" s="131">
        <v>0</v>
      </c>
      <c r="Z21" s="139">
        <v>0</v>
      </c>
      <c r="AA21" s="137">
        <v>0</v>
      </c>
      <c r="AB21" s="138"/>
      <c r="AC21" s="131"/>
      <c r="AD21" s="135"/>
      <c r="AE21" s="132">
        <v>8012.5039213620976</v>
      </c>
      <c r="AF21" s="135"/>
      <c r="AG21" s="132"/>
      <c r="AH21" s="137">
        <v>8012.5039213620976</v>
      </c>
      <c r="AI21" s="138"/>
      <c r="AJ21" s="140">
        <v>822317.19300957746</v>
      </c>
      <c r="AK21" s="138"/>
      <c r="AL21" s="141">
        <v>11380</v>
      </c>
      <c r="AM21" s="138"/>
      <c r="AN21" s="142">
        <v>86944.347208682535</v>
      </c>
      <c r="AO21" s="138"/>
      <c r="AP21" s="143">
        <v>828098.61491809716</v>
      </c>
      <c r="AQ21" s="135"/>
      <c r="AR21" s="138">
        <v>0</v>
      </c>
      <c r="AS21" s="135"/>
      <c r="AT21" s="138">
        <v>11380</v>
      </c>
      <c r="AU21" s="143">
        <v>3662.7220451318062</v>
      </c>
      <c r="AV21" s="138">
        <v>1220.9073483772688</v>
      </c>
      <c r="AW21" s="138">
        <v>172.04857407012304</v>
      </c>
      <c r="AX21" s="138">
        <v>708.75880857217078</v>
      </c>
      <c r="AY21" s="144">
        <v>0</v>
      </c>
      <c r="AZ21" s="145">
        <v>16.985132368361661</v>
      </c>
      <c r="BA21" s="146">
        <v>833697.19300957746</v>
      </c>
      <c r="BB21" s="147">
        <v>0</v>
      </c>
      <c r="BD21" s="106">
        <v>839478.61491809716</v>
      </c>
      <c r="BG21" s="148">
        <v>839478.61491809716</v>
      </c>
      <c r="BI21" s="150">
        <v>0</v>
      </c>
      <c r="BL21" s="106">
        <v>820086.11099673505</v>
      </c>
      <c r="BN21" s="151">
        <v>9009.070305615287</v>
      </c>
      <c r="BO21" s="152">
        <v>-3227.6483970955578</v>
      </c>
      <c r="BQ21" s="106">
        <v>380</v>
      </c>
      <c r="BR21" s="153">
        <v>3803031</v>
      </c>
      <c r="BS21" s="106">
        <v>18088.75</v>
      </c>
      <c r="BT21" s="106">
        <v>0</v>
      </c>
      <c r="BU21" s="149">
        <v>0</v>
      </c>
      <c r="BW21" s="149">
        <v>0</v>
      </c>
      <c r="BY21" s="149">
        <v>3214.6296143763916</v>
      </c>
      <c r="BZ21" s="268">
        <v>3214.6296144186049</v>
      </c>
      <c r="CA21" s="269">
        <v>-4.2213287088088691E-8</v>
      </c>
      <c r="CC21" s="149">
        <v>209</v>
      </c>
      <c r="CG21" s="149">
        <v>18247.360996735049</v>
      </c>
      <c r="CH21" s="268">
        <v>18247.361005764076</v>
      </c>
      <c r="CI21" s="270">
        <v>-9.0290268417447805E-6</v>
      </c>
      <c r="CK21" s="149">
        <v>26581.603422943845</v>
      </c>
      <c r="CL21" s="268">
        <v>26581.603422943852</v>
      </c>
      <c r="CM21" s="270">
        <v>0</v>
      </c>
      <c r="CO21" s="149">
        <v>814304.68908821535</v>
      </c>
      <c r="CP21" s="268">
        <v>814304.68909724441</v>
      </c>
      <c r="CQ21" s="270">
        <v>-9.0290559455752373E-6</v>
      </c>
      <c r="CS21" s="149">
        <v>820086.11099673505</v>
      </c>
      <c r="CT21" s="268">
        <v>820086.11100576411</v>
      </c>
      <c r="CU21" s="270">
        <v>-9.0290559455752373E-6</v>
      </c>
      <c r="CW21" s="149">
        <v>0</v>
      </c>
      <c r="CX21" s="268">
        <v>0</v>
      </c>
      <c r="CY21" s="270">
        <v>0</v>
      </c>
      <c r="DA21" s="149">
        <v>86944.347208682535</v>
      </c>
      <c r="DB21" s="268">
        <v>86944.347208682535</v>
      </c>
      <c r="DC21" s="270">
        <v>0</v>
      </c>
      <c r="DE21" s="271">
        <v>2.9914529914529916E-2</v>
      </c>
      <c r="DF21" s="271">
        <v>0</v>
      </c>
    </row>
    <row r="22" spans="1:110" x14ac:dyDescent="0.2">
      <c r="A22" s="127" t="s">
        <v>305</v>
      </c>
      <c r="B22" s="127" t="s">
        <v>36</v>
      </c>
      <c r="C22" s="128">
        <v>2203</v>
      </c>
      <c r="D22" s="129" t="s">
        <v>37</v>
      </c>
      <c r="E22" s="130"/>
      <c r="F22" s="131">
        <v>1200131.991389978</v>
      </c>
      <c r="G22" s="132">
        <v>10491.819267605655</v>
      </c>
      <c r="H22" s="132">
        <v>5400.864000000005</v>
      </c>
      <c r="I22" s="132">
        <v>0</v>
      </c>
      <c r="J22" s="132">
        <v>0</v>
      </c>
      <c r="K22" s="132">
        <v>90479.642966300948</v>
      </c>
      <c r="L22" s="132">
        <v>2456.1306229519582</v>
      </c>
      <c r="M22" s="154">
        <v>114418.30399999999</v>
      </c>
      <c r="N22" s="132">
        <v>0</v>
      </c>
      <c r="O22" s="133">
        <v>36096</v>
      </c>
      <c r="P22" s="134"/>
      <c r="Q22" s="135"/>
      <c r="R22" s="132">
        <v>-11692.63028436742</v>
      </c>
      <c r="S22" s="132"/>
      <c r="T22" s="132">
        <v>151621.24775316336</v>
      </c>
      <c r="U22" s="136">
        <v>0</v>
      </c>
      <c r="V22" s="136">
        <v>0</v>
      </c>
      <c r="W22" s="137">
        <v>1599403.3697156326</v>
      </c>
      <c r="X22" s="138"/>
      <c r="Y22" s="131">
        <v>0</v>
      </c>
      <c r="Z22" s="139">
        <v>0</v>
      </c>
      <c r="AA22" s="137">
        <v>0</v>
      </c>
      <c r="AB22" s="138"/>
      <c r="AC22" s="131"/>
      <c r="AD22" s="135"/>
      <c r="AE22" s="132">
        <v>226.20967100841926</v>
      </c>
      <c r="AF22" s="135"/>
      <c r="AG22" s="132"/>
      <c r="AH22" s="137">
        <v>226.20967100841926</v>
      </c>
      <c r="AI22" s="138"/>
      <c r="AJ22" s="140">
        <v>1599629.579386641</v>
      </c>
      <c r="AK22" s="138"/>
      <c r="AL22" s="141">
        <v>23175</v>
      </c>
      <c r="AM22" s="138"/>
      <c r="AN22" s="142">
        <v>184255.14038060082</v>
      </c>
      <c r="AO22" s="138"/>
      <c r="AP22" s="143">
        <v>1611322.2096710084</v>
      </c>
      <c r="AQ22" s="135"/>
      <c r="AR22" s="138">
        <v>0</v>
      </c>
      <c r="AS22" s="135"/>
      <c r="AT22" s="138">
        <v>23175</v>
      </c>
      <c r="AU22" s="143">
        <v>7360.4940619873623</v>
      </c>
      <c r="AV22" s="138">
        <v>2453.4980206624541</v>
      </c>
      <c r="AW22" s="138">
        <v>345.74354597823771</v>
      </c>
      <c r="AX22" s="138">
        <v>1424.2999980876159</v>
      </c>
      <c r="AY22" s="144">
        <v>0</v>
      </c>
      <c r="AZ22" s="145">
        <v>108.59465765175318</v>
      </c>
      <c r="BA22" s="146">
        <v>1622804.579386641</v>
      </c>
      <c r="BB22" s="147">
        <v>0</v>
      </c>
      <c r="BD22" s="106">
        <v>1640998.2096710084</v>
      </c>
      <c r="BG22" s="148">
        <v>1640998.2096710084</v>
      </c>
      <c r="BI22" s="150">
        <v>0</v>
      </c>
      <c r="BL22" s="106">
        <v>1611096</v>
      </c>
      <c r="BN22" s="151">
        <v>17920.411946347431</v>
      </c>
      <c r="BO22" s="152">
        <v>-6227.7816619800105</v>
      </c>
      <c r="BQ22" s="106">
        <v>380</v>
      </c>
      <c r="BR22" s="153">
        <v>3802203</v>
      </c>
      <c r="BS22" s="106">
        <v>36096</v>
      </c>
      <c r="BT22" s="106">
        <v>0</v>
      </c>
      <c r="BU22" s="149">
        <v>0</v>
      </c>
      <c r="BW22" s="149">
        <v>0</v>
      </c>
      <c r="BY22" s="149">
        <v>3233.8148251992575</v>
      </c>
      <c r="BZ22" s="268">
        <v>3233.8148251173711</v>
      </c>
      <c r="CA22" s="269">
        <v>8.1886355474125594E-8</v>
      </c>
      <c r="CC22" s="149">
        <v>420</v>
      </c>
      <c r="CG22" s="149">
        <v>0</v>
      </c>
      <c r="CH22" s="268">
        <v>0</v>
      </c>
      <c r="CI22" s="270">
        <v>0</v>
      </c>
      <c r="CK22" s="149">
        <v>151621.24775316336</v>
      </c>
      <c r="CL22" s="268">
        <v>151621.24775316333</v>
      </c>
      <c r="CM22" s="270">
        <v>0</v>
      </c>
      <c r="CO22" s="149">
        <v>1599403.3697156326</v>
      </c>
      <c r="CP22" s="268">
        <v>1599403.3697156326</v>
      </c>
      <c r="CQ22" s="270">
        <v>0</v>
      </c>
      <c r="CS22" s="149">
        <v>1611096</v>
      </c>
      <c r="CT22" s="268">
        <v>1611096</v>
      </c>
      <c r="CU22" s="270">
        <v>0</v>
      </c>
      <c r="CW22" s="149">
        <v>0</v>
      </c>
      <c r="CX22" s="268">
        <v>0</v>
      </c>
      <c r="CY22" s="270">
        <v>0</v>
      </c>
      <c r="DA22" s="149">
        <v>184255.14038060082</v>
      </c>
      <c r="DB22" s="268">
        <v>184255.14038060082</v>
      </c>
      <c r="DC22" s="270">
        <v>0</v>
      </c>
      <c r="DE22" s="271">
        <v>2.2075055187637971E-2</v>
      </c>
      <c r="DF22" s="271">
        <v>0</v>
      </c>
    </row>
    <row r="23" spans="1:110" x14ac:dyDescent="0.2">
      <c r="A23" s="155" t="s">
        <v>307</v>
      </c>
      <c r="B23" s="155"/>
      <c r="C23" s="128">
        <v>2036</v>
      </c>
      <c r="D23" s="129" t="s">
        <v>38</v>
      </c>
      <c r="E23" s="130"/>
      <c r="F23" s="131">
        <v>1771623.4158613959</v>
      </c>
      <c r="G23" s="132">
        <v>97787.163443200203</v>
      </c>
      <c r="H23" s="132">
        <v>63010.079999999936</v>
      </c>
      <c r="I23" s="132">
        <v>162851.05199996175</v>
      </c>
      <c r="J23" s="132">
        <v>0</v>
      </c>
      <c r="K23" s="132">
        <v>238668.16026285666</v>
      </c>
      <c r="L23" s="132">
        <v>149443.90720006893</v>
      </c>
      <c r="M23" s="154">
        <v>114418.30399999999</v>
      </c>
      <c r="N23" s="132">
        <v>0</v>
      </c>
      <c r="O23" s="133">
        <v>14336</v>
      </c>
      <c r="P23" s="134"/>
      <c r="Q23" s="135"/>
      <c r="R23" s="132">
        <v>0</v>
      </c>
      <c r="S23" s="132"/>
      <c r="T23" s="132">
        <v>0</v>
      </c>
      <c r="U23" s="136">
        <v>76621.033340577967</v>
      </c>
      <c r="V23" s="136">
        <v>0</v>
      </c>
      <c r="W23" s="137">
        <v>2688759.1161080613</v>
      </c>
      <c r="X23" s="138"/>
      <c r="Y23" s="131">
        <v>183207.75</v>
      </c>
      <c r="Z23" s="139">
        <v>22814.49462193888</v>
      </c>
      <c r="AA23" s="137">
        <v>206022.24462193888</v>
      </c>
      <c r="AB23" s="138"/>
      <c r="AC23" s="131"/>
      <c r="AD23" s="135"/>
      <c r="AE23" s="132">
        <v>0</v>
      </c>
      <c r="AF23" s="135"/>
      <c r="AG23" s="132"/>
      <c r="AH23" s="137">
        <v>0</v>
      </c>
      <c r="AI23" s="138"/>
      <c r="AJ23" s="140">
        <v>2894781.3607300003</v>
      </c>
      <c r="AK23" s="138"/>
      <c r="AL23" s="141">
        <v>235375</v>
      </c>
      <c r="AM23" s="138"/>
      <c r="AN23" s="142">
        <v>457716.55824833881</v>
      </c>
      <c r="AO23" s="138"/>
      <c r="AP23" s="143">
        <v>2894781.3607300003</v>
      </c>
      <c r="AQ23" s="135"/>
      <c r="AR23" s="138">
        <v>0</v>
      </c>
      <c r="AS23" s="135"/>
      <c r="AT23" s="138">
        <v>235375</v>
      </c>
      <c r="AU23" s="143">
        <v>0</v>
      </c>
      <c r="AV23" s="138">
        <v>0</v>
      </c>
      <c r="AW23" s="138">
        <v>0</v>
      </c>
      <c r="AX23" s="138">
        <v>0</v>
      </c>
      <c r="AY23" s="144">
        <v>0</v>
      </c>
      <c r="AZ23" s="145">
        <v>0</v>
      </c>
      <c r="BA23" s="146">
        <v>3130156.3607300003</v>
      </c>
      <c r="BB23" s="147">
        <v>0</v>
      </c>
      <c r="BD23" s="106">
        <v>3154541.6403041803</v>
      </c>
      <c r="BG23" s="148">
        <v>3154541.6403041803</v>
      </c>
      <c r="BI23" s="150">
        <v>0</v>
      </c>
      <c r="BL23" s="106">
        <v>2688759.1161080613</v>
      </c>
      <c r="BN23" s="151">
        <v>0</v>
      </c>
      <c r="BO23" s="152">
        <v>0</v>
      </c>
      <c r="BQ23" s="106">
        <v>380</v>
      </c>
      <c r="BR23" s="153">
        <v>3802036</v>
      </c>
      <c r="BS23" s="106">
        <v>14336</v>
      </c>
      <c r="BT23" s="106">
        <v>0</v>
      </c>
      <c r="BU23" s="149">
        <v>0</v>
      </c>
      <c r="BW23" s="149">
        <v>0</v>
      </c>
      <c r="BY23" s="149">
        <v>4034.6296849024147</v>
      </c>
      <c r="BZ23" s="268">
        <v>4034.629684786054</v>
      </c>
      <c r="CA23" s="269">
        <v>1.1636075214482844E-7</v>
      </c>
      <c r="CC23" s="149">
        <v>620</v>
      </c>
      <c r="CG23" s="149">
        <v>76621.033340577967</v>
      </c>
      <c r="CH23" s="268">
        <v>76621.033266746163</v>
      </c>
      <c r="CI23" s="270">
        <v>7.3831804911606014E-5</v>
      </c>
      <c r="CK23" s="149">
        <v>0</v>
      </c>
      <c r="CL23" s="268">
        <v>0</v>
      </c>
      <c r="CM23" s="270">
        <v>0</v>
      </c>
      <c r="CO23" s="149">
        <v>2688759.1161080613</v>
      </c>
      <c r="CP23" s="268">
        <v>2688759.1160342293</v>
      </c>
      <c r="CQ23" s="270">
        <v>7.3831994086503983E-5</v>
      </c>
      <c r="CS23" s="149">
        <v>2688759.1161080613</v>
      </c>
      <c r="CT23" s="268">
        <v>2688759.1160342293</v>
      </c>
      <c r="CU23" s="270">
        <v>7.3831994086503983E-5</v>
      </c>
      <c r="CW23" s="149">
        <v>0</v>
      </c>
      <c r="CX23" s="268">
        <v>0</v>
      </c>
      <c r="CY23" s="270">
        <v>0</v>
      </c>
      <c r="DA23" s="149">
        <v>445355.22357102251</v>
      </c>
      <c r="DB23" s="268">
        <v>445355.22357102251</v>
      </c>
      <c r="DC23" s="270">
        <v>0</v>
      </c>
      <c r="DE23" s="271">
        <v>5.9435364041604752E-2</v>
      </c>
      <c r="DF23" s="271">
        <v>0</v>
      </c>
    </row>
    <row r="24" spans="1:110" x14ac:dyDescent="0.2">
      <c r="A24" s="127" t="s">
        <v>305</v>
      </c>
      <c r="B24" s="127" t="s">
        <v>39</v>
      </c>
      <c r="C24" s="128">
        <v>2087</v>
      </c>
      <c r="D24" s="129" t="s">
        <v>40</v>
      </c>
      <c r="E24" s="130"/>
      <c r="F24" s="131">
        <v>934388.47901076847</v>
      </c>
      <c r="G24" s="132">
        <v>108852.88537358513</v>
      </c>
      <c r="H24" s="132">
        <v>65710.512000000061</v>
      </c>
      <c r="I24" s="132">
        <v>160070.60719996228</v>
      </c>
      <c r="J24" s="132">
        <v>24933.416560419359</v>
      </c>
      <c r="K24" s="132">
        <v>168455.73042328923</v>
      </c>
      <c r="L24" s="132">
        <v>9788.6988083961205</v>
      </c>
      <c r="M24" s="154">
        <v>114418.30399999999</v>
      </c>
      <c r="N24" s="132">
        <v>0</v>
      </c>
      <c r="O24" s="133">
        <v>33024</v>
      </c>
      <c r="P24" s="134"/>
      <c r="Q24" s="135"/>
      <c r="R24" s="132">
        <v>-10145.67143564576</v>
      </c>
      <c r="S24" s="132"/>
      <c r="T24" s="132">
        <v>0</v>
      </c>
      <c r="U24" s="136">
        <v>115099.2679399359</v>
      </c>
      <c r="V24" s="136">
        <v>0</v>
      </c>
      <c r="W24" s="137">
        <v>1724596.2298807111</v>
      </c>
      <c r="X24" s="138"/>
      <c r="Y24" s="131">
        <v>117906.60000000002</v>
      </c>
      <c r="Z24" s="139">
        <v>22058.506571678401</v>
      </c>
      <c r="AA24" s="137">
        <v>201424.30657167843</v>
      </c>
      <c r="AB24" s="138"/>
      <c r="AC24" s="131"/>
      <c r="AD24" s="132">
        <v>84000</v>
      </c>
      <c r="AE24" s="132">
        <v>0</v>
      </c>
      <c r="AF24" s="135"/>
      <c r="AG24" s="132"/>
      <c r="AH24" s="137">
        <v>84000</v>
      </c>
      <c r="AI24" s="138"/>
      <c r="AJ24" s="140">
        <v>2010020.5364523896</v>
      </c>
      <c r="AK24" s="138"/>
      <c r="AL24" s="141">
        <v>260825</v>
      </c>
      <c r="AM24" s="138"/>
      <c r="AN24" s="142">
        <v>326920.96340861457</v>
      </c>
      <c r="AO24" s="138"/>
      <c r="AP24" s="143">
        <v>2020166.2078880353</v>
      </c>
      <c r="AQ24" s="135"/>
      <c r="AR24" s="138">
        <v>0</v>
      </c>
      <c r="AS24" s="135"/>
      <c r="AT24" s="138">
        <v>260825</v>
      </c>
      <c r="AU24" s="143">
        <v>5730.6703768330171</v>
      </c>
      <c r="AV24" s="138">
        <v>1910.2234589443392</v>
      </c>
      <c r="AW24" s="138">
        <v>269.18604651162792</v>
      </c>
      <c r="AX24" s="138">
        <v>1108.9192842253581</v>
      </c>
      <c r="AY24" s="144">
        <v>0</v>
      </c>
      <c r="AZ24" s="145">
        <v>1126.6722691314192</v>
      </c>
      <c r="BA24" s="146">
        <v>2270845.5364523893</v>
      </c>
      <c r="BB24" s="147">
        <v>-2.3283064365386963E-10</v>
      </c>
      <c r="BD24" s="106">
        <v>2304926.2366646961</v>
      </c>
      <c r="BE24" s="150">
        <v>142015.58470649275</v>
      </c>
      <c r="BF24" s="150">
        <v>99202.804236835524</v>
      </c>
      <c r="BG24" s="148">
        <v>2546144.6256080242</v>
      </c>
      <c r="BI24" s="150">
        <v>61459.200000000004</v>
      </c>
      <c r="BL24" s="106">
        <v>1734741.9013163568</v>
      </c>
      <c r="BN24" s="151">
        <v>14287.310798165479</v>
      </c>
      <c r="BO24" s="152">
        <v>-4141.6393625197197</v>
      </c>
      <c r="BQ24" s="106">
        <v>380</v>
      </c>
      <c r="BR24" s="153">
        <v>3802087</v>
      </c>
      <c r="BS24" s="106">
        <v>33024</v>
      </c>
      <c r="BT24" s="106">
        <v>0</v>
      </c>
      <c r="BU24" s="149">
        <v>0</v>
      </c>
      <c r="BW24" s="149">
        <v>0</v>
      </c>
      <c r="BY24" s="149">
        <v>4743.1377847552494</v>
      </c>
      <c r="BZ24" s="268">
        <v>4743.1377850318477</v>
      </c>
      <c r="CA24" s="269">
        <v>-2.7659825718728825E-7</v>
      </c>
      <c r="CC24" s="149">
        <v>327</v>
      </c>
      <c r="CG24" s="149">
        <v>115099.2679399359</v>
      </c>
      <c r="CH24" s="268">
        <v>115099.26803250036</v>
      </c>
      <c r="CI24" s="270">
        <v>-9.2564456281252205E-5</v>
      </c>
      <c r="CK24" s="149">
        <v>0</v>
      </c>
      <c r="CL24" s="268">
        <v>0</v>
      </c>
      <c r="CM24" s="270">
        <v>0</v>
      </c>
      <c r="CO24" s="149">
        <v>1724596.2298807111</v>
      </c>
      <c r="CP24" s="268">
        <v>1724596.229973275</v>
      </c>
      <c r="CQ24" s="270">
        <v>-9.2563917860388756E-5</v>
      </c>
      <c r="CS24" s="149">
        <v>1734741.9013163568</v>
      </c>
      <c r="CT24" s="268">
        <v>1734741.9014089208</v>
      </c>
      <c r="CU24" s="270">
        <v>-9.2563917860388756E-5</v>
      </c>
      <c r="CW24" s="149">
        <v>24933.416560419359</v>
      </c>
      <c r="CX24" s="268">
        <v>24933.416560419359</v>
      </c>
      <c r="CY24" s="270">
        <v>0</v>
      </c>
      <c r="DA24" s="149">
        <v>314835.50501431385</v>
      </c>
      <c r="DB24" s="268">
        <v>314835.50501431385</v>
      </c>
      <c r="DC24" s="270">
        <v>0</v>
      </c>
      <c r="DE24" s="271">
        <v>0.10557184750733138</v>
      </c>
      <c r="DF24" s="271">
        <v>0</v>
      </c>
    </row>
    <row r="25" spans="1:110" x14ac:dyDescent="0.2">
      <c r="A25" s="127" t="s">
        <v>305</v>
      </c>
      <c r="B25" s="127" t="s">
        <v>41</v>
      </c>
      <c r="C25" s="128">
        <v>2094</v>
      </c>
      <c r="D25" s="129" t="s">
        <v>42</v>
      </c>
      <c r="E25" s="130"/>
      <c r="F25" s="131">
        <v>1200131.991389978</v>
      </c>
      <c r="G25" s="132">
        <v>115116.28800000025</v>
      </c>
      <c r="H25" s="132">
        <v>70211.231999999931</v>
      </c>
      <c r="I25" s="132">
        <v>131941.10719996909</v>
      </c>
      <c r="J25" s="132">
        <v>0</v>
      </c>
      <c r="K25" s="132">
        <v>194071.04640001868</v>
      </c>
      <c r="L25" s="132">
        <v>9338.0589473727268</v>
      </c>
      <c r="M25" s="154">
        <v>114418.30399999999</v>
      </c>
      <c r="N25" s="132">
        <v>0</v>
      </c>
      <c r="O25" s="133">
        <v>35840</v>
      </c>
      <c r="P25" s="134"/>
      <c r="Q25" s="135"/>
      <c r="R25" s="132">
        <v>-12775.536696896941</v>
      </c>
      <c r="S25" s="132"/>
      <c r="T25" s="132">
        <v>0</v>
      </c>
      <c r="U25" s="136">
        <v>0</v>
      </c>
      <c r="V25" s="136">
        <v>0</v>
      </c>
      <c r="W25" s="137">
        <v>1858292.4912404416</v>
      </c>
      <c r="X25" s="138"/>
      <c r="Y25" s="131">
        <v>100735.98</v>
      </c>
      <c r="Z25" s="139">
        <v>10855.788476941874</v>
      </c>
      <c r="AA25" s="137">
        <v>111591.76847694187</v>
      </c>
      <c r="AB25" s="138"/>
      <c r="AC25" s="131"/>
      <c r="AD25" s="135"/>
      <c r="AE25" s="132">
        <v>0</v>
      </c>
      <c r="AF25" s="135"/>
      <c r="AG25" s="132"/>
      <c r="AH25" s="137">
        <v>0</v>
      </c>
      <c r="AI25" s="138"/>
      <c r="AJ25" s="140">
        <v>1969884.2597173834</v>
      </c>
      <c r="AK25" s="138"/>
      <c r="AL25" s="141">
        <v>273345</v>
      </c>
      <c r="AM25" s="138"/>
      <c r="AN25" s="142">
        <v>363268.53150534863</v>
      </c>
      <c r="AO25" s="138"/>
      <c r="AP25" s="143">
        <v>1985608.7163408636</v>
      </c>
      <c r="AQ25" s="135"/>
      <c r="AR25" s="138">
        <v>0</v>
      </c>
      <c r="AS25" s="135"/>
      <c r="AT25" s="138">
        <v>273345</v>
      </c>
      <c r="AU25" s="143">
        <v>7360.4940619873623</v>
      </c>
      <c r="AV25" s="138">
        <v>2453.4980206624541</v>
      </c>
      <c r="AW25" s="138">
        <v>345.74354597823771</v>
      </c>
      <c r="AX25" s="138">
        <v>1424.2999980876159</v>
      </c>
      <c r="AY25" s="144">
        <v>0</v>
      </c>
      <c r="AZ25" s="145">
        <v>1191.5010701812739</v>
      </c>
      <c r="BA25" s="146">
        <v>2246178.1796439667</v>
      </c>
      <c r="BB25" s="147">
        <v>-1.0959411156363785E-10</v>
      </c>
      <c r="BD25" s="106">
        <v>2284290.6537192189</v>
      </c>
      <c r="BG25" s="148">
        <v>2284290.6537192189</v>
      </c>
      <c r="BI25" s="150">
        <v>0</v>
      </c>
      <c r="BL25" s="106">
        <v>1871068.0279373385</v>
      </c>
      <c r="BN25" s="151">
        <v>19068.174816520008</v>
      </c>
      <c r="BO25" s="152">
        <v>-6292.6381196230668</v>
      </c>
      <c r="BQ25" s="106">
        <v>380</v>
      </c>
      <c r="BR25" s="153">
        <v>3802094</v>
      </c>
      <c r="BS25" s="106">
        <v>35840</v>
      </c>
      <c r="BT25" s="106">
        <v>0</v>
      </c>
      <c r="BU25" s="149">
        <v>0</v>
      </c>
      <c r="BW25" s="149">
        <v>0</v>
      </c>
      <c r="BY25" s="149">
        <v>3977.1554534668926</v>
      </c>
      <c r="BZ25" s="268">
        <v>3977.1554535211267</v>
      </c>
      <c r="CA25" s="269">
        <v>-5.4234078561421484E-8</v>
      </c>
      <c r="CC25" s="149">
        <v>420</v>
      </c>
      <c r="CG25" s="149">
        <v>0</v>
      </c>
      <c r="CH25" s="268">
        <v>0</v>
      </c>
      <c r="CI25" s="270">
        <v>0</v>
      </c>
      <c r="CK25" s="149">
        <v>0</v>
      </c>
      <c r="CL25" s="268">
        <v>0</v>
      </c>
      <c r="CM25" s="270">
        <v>0</v>
      </c>
      <c r="CO25" s="149">
        <v>1858292.4912404416</v>
      </c>
      <c r="CP25" s="268">
        <v>1858292.4912404418</v>
      </c>
      <c r="CQ25" s="270">
        <v>0</v>
      </c>
      <c r="CS25" s="149">
        <v>1871068.0279373385</v>
      </c>
      <c r="CT25" s="268">
        <v>1871068.0279373387</v>
      </c>
      <c r="CU25" s="270">
        <v>0</v>
      </c>
      <c r="CW25" s="149">
        <v>0</v>
      </c>
      <c r="CX25" s="268">
        <v>0</v>
      </c>
      <c r="CY25" s="270">
        <v>0</v>
      </c>
      <c r="DA25" s="149">
        <v>356573.02539673209</v>
      </c>
      <c r="DB25" s="268">
        <v>356573.02539673203</v>
      </c>
      <c r="DC25" s="270">
        <v>0</v>
      </c>
      <c r="DE25" s="271">
        <v>3.9560439560439559E-2</v>
      </c>
      <c r="DF25" s="271">
        <v>0</v>
      </c>
    </row>
    <row r="26" spans="1:110" x14ac:dyDescent="0.2">
      <c r="A26" s="155" t="s">
        <v>307</v>
      </c>
      <c r="B26" s="155"/>
      <c r="C26" s="156">
        <v>2013</v>
      </c>
      <c r="D26" s="129" t="s">
        <v>43</v>
      </c>
      <c r="E26" s="130"/>
      <c r="F26" s="131">
        <v>528629.56763606169</v>
      </c>
      <c r="G26" s="132">
        <v>50205.969814433098</v>
      </c>
      <c r="H26" s="132">
        <v>30154.823999999986</v>
      </c>
      <c r="I26" s="132">
        <v>63365.136799985041</v>
      </c>
      <c r="J26" s="132">
        <v>0</v>
      </c>
      <c r="K26" s="132">
        <v>67860.524821198604</v>
      </c>
      <c r="L26" s="132">
        <v>10718.752942680101</v>
      </c>
      <c r="M26" s="154">
        <v>114418.30399999999</v>
      </c>
      <c r="N26" s="132">
        <v>0</v>
      </c>
      <c r="O26" s="133">
        <v>3629.6036999999997</v>
      </c>
      <c r="P26" s="134"/>
      <c r="Q26" s="135"/>
      <c r="R26" s="132">
        <v>0</v>
      </c>
      <c r="S26" s="132"/>
      <c r="T26" s="132">
        <v>0</v>
      </c>
      <c r="U26" s="136">
        <v>64265.87323253043</v>
      </c>
      <c r="V26" s="136">
        <v>0</v>
      </c>
      <c r="W26" s="137">
        <v>933248.55694688915</v>
      </c>
      <c r="X26" s="138"/>
      <c r="Y26" s="131">
        <v>65557.652673267337</v>
      </c>
      <c r="Z26" s="139">
        <v>5554.7612300388573</v>
      </c>
      <c r="AA26" s="137">
        <v>71112.413903306195</v>
      </c>
      <c r="AB26" s="138"/>
      <c r="AC26" s="131"/>
      <c r="AD26" s="135"/>
      <c r="AE26" s="132">
        <v>0</v>
      </c>
      <c r="AF26" s="135"/>
      <c r="AG26" s="132"/>
      <c r="AH26" s="137">
        <v>0</v>
      </c>
      <c r="AI26" s="138"/>
      <c r="AJ26" s="140">
        <v>1004360.9708501954</v>
      </c>
      <c r="AK26" s="138"/>
      <c r="AL26" s="141">
        <v>121050</v>
      </c>
      <c r="AM26" s="138"/>
      <c r="AN26" s="142">
        <v>144590.16877137305</v>
      </c>
      <c r="AO26" s="138"/>
      <c r="AP26" s="143">
        <v>1004360.9708501954</v>
      </c>
      <c r="AQ26" s="135"/>
      <c r="AR26" s="138">
        <v>0</v>
      </c>
      <c r="AS26" s="135"/>
      <c r="AT26" s="138">
        <v>121050</v>
      </c>
      <c r="AU26" s="143">
        <v>0</v>
      </c>
      <c r="AV26" s="138">
        <v>0</v>
      </c>
      <c r="AW26" s="138">
        <v>0</v>
      </c>
      <c r="AX26" s="138">
        <v>0</v>
      </c>
      <c r="AY26" s="144">
        <v>0</v>
      </c>
      <c r="AZ26" s="145">
        <v>0</v>
      </c>
      <c r="BA26" s="146">
        <v>1125410.9708501953</v>
      </c>
      <c r="BB26" s="147">
        <v>-1.1641532182693481E-10</v>
      </c>
      <c r="BD26" s="106">
        <v>1152361.3767617329</v>
      </c>
      <c r="BG26" s="148">
        <v>1152361.3767617329</v>
      </c>
      <c r="BI26" s="150">
        <v>0</v>
      </c>
      <c r="BL26" s="106">
        <v>933248.55694688915</v>
      </c>
      <c r="BN26" s="151">
        <v>0</v>
      </c>
      <c r="BO26" s="152">
        <v>0</v>
      </c>
      <c r="BQ26" s="106">
        <v>380</v>
      </c>
      <c r="BR26" s="153">
        <v>3802013</v>
      </c>
      <c r="BS26" s="106">
        <v>3629.6036999999997</v>
      </c>
      <c r="BT26" s="106">
        <v>0</v>
      </c>
      <c r="BU26" s="149">
        <v>0</v>
      </c>
      <c r="BW26" s="149">
        <v>0</v>
      </c>
      <c r="BY26" s="149">
        <v>4305.7357787073779</v>
      </c>
      <c r="BZ26" s="268">
        <v>4305.735778756477</v>
      </c>
      <c r="CA26" s="269">
        <v>-4.9099071475211531E-8</v>
      </c>
      <c r="CC26" s="149">
        <v>185</v>
      </c>
      <c r="CG26" s="149">
        <v>64265.87323253043</v>
      </c>
      <c r="CH26" s="268">
        <v>64265.873241826557</v>
      </c>
      <c r="CI26" s="270">
        <v>-9.2961272457614541E-6</v>
      </c>
      <c r="CK26" s="149">
        <v>0</v>
      </c>
      <c r="CL26" s="268">
        <v>0</v>
      </c>
      <c r="CM26" s="270">
        <v>0</v>
      </c>
      <c r="CO26" s="149">
        <v>933248.55694688915</v>
      </c>
      <c r="CP26" s="268">
        <v>933248.55695618503</v>
      </c>
      <c r="CQ26" s="270">
        <v>-9.2958798632025719E-6</v>
      </c>
      <c r="CS26" s="149">
        <v>933248.55694688915</v>
      </c>
      <c r="CT26" s="268">
        <v>933248.55695618503</v>
      </c>
      <c r="CU26" s="270">
        <v>-9.2958798632025719E-6</v>
      </c>
      <c r="CW26" s="149">
        <v>0</v>
      </c>
      <c r="CX26" s="268">
        <v>0</v>
      </c>
      <c r="CY26" s="270">
        <v>0</v>
      </c>
      <c r="DA26" s="149">
        <v>140323.42393717467</v>
      </c>
      <c r="DB26" s="268">
        <v>140323.42393717467</v>
      </c>
      <c r="DC26" s="270">
        <v>0</v>
      </c>
      <c r="DE26" s="271">
        <v>0.10194174757281553</v>
      </c>
      <c r="DF26" s="271">
        <v>0</v>
      </c>
    </row>
    <row r="27" spans="1:110" x14ac:dyDescent="0.2">
      <c r="A27" s="155" t="s">
        <v>307</v>
      </c>
      <c r="B27" s="155"/>
      <c r="C27" s="128">
        <v>3024</v>
      </c>
      <c r="D27" s="129" t="s">
        <v>44</v>
      </c>
      <c r="E27" s="130"/>
      <c r="F27" s="131">
        <v>1177272.3344111212</v>
      </c>
      <c r="G27" s="132">
        <v>60489.676800000125</v>
      </c>
      <c r="H27" s="132">
        <v>44107.056000000019</v>
      </c>
      <c r="I27" s="132">
        <v>56479.035199986647</v>
      </c>
      <c r="J27" s="132">
        <v>0</v>
      </c>
      <c r="K27" s="132">
        <v>140330.00734885084</v>
      </c>
      <c r="L27" s="132">
        <v>14820.522164712722</v>
      </c>
      <c r="M27" s="154">
        <v>114418.30399999999</v>
      </c>
      <c r="N27" s="132">
        <v>0</v>
      </c>
      <c r="O27" s="133">
        <v>8038.4</v>
      </c>
      <c r="P27" s="134"/>
      <c r="Q27" s="135"/>
      <c r="R27" s="132">
        <v>0</v>
      </c>
      <c r="S27" s="132"/>
      <c r="T27" s="132">
        <v>0</v>
      </c>
      <c r="U27" s="136">
        <v>0</v>
      </c>
      <c r="V27" s="136">
        <v>0</v>
      </c>
      <c r="W27" s="137">
        <v>1615955.3359246713</v>
      </c>
      <c r="X27" s="138"/>
      <c r="Y27" s="131">
        <v>137452.95000000001</v>
      </c>
      <c r="Z27" s="139">
        <v>9519.6841678482015</v>
      </c>
      <c r="AA27" s="137">
        <v>146972.63416784821</v>
      </c>
      <c r="AB27" s="138"/>
      <c r="AC27" s="131"/>
      <c r="AD27" s="135"/>
      <c r="AE27" s="132">
        <v>0</v>
      </c>
      <c r="AF27" s="135"/>
      <c r="AG27" s="132"/>
      <c r="AH27" s="137">
        <v>0</v>
      </c>
      <c r="AI27" s="138"/>
      <c r="AJ27" s="140">
        <v>1762927.9700925194</v>
      </c>
      <c r="AK27" s="138"/>
      <c r="AL27" s="141">
        <v>153950</v>
      </c>
      <c r="AM27" s="138"/>
      <c r="AN27" s="142">
        <v>274360.24983949831</v>
      </c>
      <c r="AO27" s="138"/>
      <c r="AP27" s="143">
        <v>1762927.9700925194</v>
      </c>
      <c r="AQ27" s="135"/>
      <c r="AR27" s="138">
        <v>0</v>
      </c>
      <c r="AS27" s="135"/>
      <c r="AT27" s="138">
        <v>153950</v>
      </c>
      <c r="AU27" s="143">
        <v>0</v>
      </c>
      <c r="AV27" s="138">
        <v>0</v>
      </c>
      <c r="AW27" s="138">
        <v>0</v>
      </c>
      <c r="AX27" s="138">
        <v>0</v>
      </c>
      <c r="AY27" s="144">
        <v>0</v>
      </c>
      <c r="AZ27" s="145">
        <v>0</v>
      </c>
      <c r="BA27" s="146">
        <v>1916877.9700925194</v>
      </c>
      <c r="BB27" s="147">
        <v>0</v>
      </c>
      <c r="BD27" s="106">
        <v>1952054.1314621053</v>
      </c>
      <c r="BG27" s="148">
        <v>1952054.1314621053</v>
      </c>
      <c r="BI27" s="150">
        <v>0</v>
      </c>
      <c r="BL27" s="106">
        <v>1615955.3359246713</v>
      </c>
      <c r="BN27" s="151">
        <v>0</v>
      </c>
      <c r="BO27" s="152">
        <v>0</v>
      </c>
      <c r="BQ27" s="106">
        <v>380</v>
      </c>
      <c r="BR27" s="272">
        <v>3802037</v>
      </c>
      <c r="BS27" s="106">
        <v>8038.4</v>
      </c>
      <c r="BT27" s="106">
        <v>0</v>
      </c>
      <c r="BU27" s="149">
        <v>0</v>
      </c>
      <c r="BW27" s="149">
        <v>0</v>
      </c>
      <c r="BY27" s="149">
        <v>3434.5690875575792</v>
      </c>
      <c r="BZ27" s="268">
        <v>3434.5690876237622</v>
      </c>
      <c r="CA27" s="269">
        <v>-6.6183019953314215E-8</v>
      </c>
      <c r="CC27" s="149">
        <v>412</v>
      </c>
      <c r="CG27" s="149">
        <v>0</v>
      </c>
      <c r="CH27" s="268">
        <v>0</v>
      </c>
      <c r="CI27" s="270">
        <v>0</v>
      </c>
      <c r="CK27" s="149">
        <v>0</v>
      </c>
      <c r="CL27" s="268">
        <v>0</v>
      </c>
      <c r="CM27" s="270">
        <v>0</v>
      </c>
      <c r="CO27" s="149">
        <v>1615955.3359246713</v>
      </c>
      <c r="CP27" s="268">
        <v>1615955.3359246715</v>
      </c>
      <c r="CQ27" s="270">
        <v>0</v>
      </c>
      <c r="CS27" s="149">
        <v>1615955.3359246713</v>
      </c>
      <c r="CT27" s="268">
        <v>1615955.3359246715</v>
      </c>
      <c r="CU27" s="270">
        <v>0</v>
      </c>
      <c r="CW27" s="149">
        <v>0</v>
      </c>
      <c r="CX27" s="268">
        <v>0</v>
      </c>
      <c r="CY27" s="270">
        <v>0</v>
      </c>
      <c r="DA27" s="149">
        <v>265541.89178942743</v>
      </c>
      <c r="DB27" s="268">
        <v>265541.89178942749</v>
      </c>
      <c r="DC27" s="270">
        <v>0</v>
      </c>
      <c r="DE27" s="271">
        <v>3.6866359447004608E-2</v>
      </c>
      <c r="DF27" s="271">
        <v>0</v>
      </c>
    </row>
    <row r="28" spans="1:110" x14ac:dyDescent="0.2">
      <c r="A28" s="127" t="s">
        <v>305</v>
      </c>
      <c r="B28" s="127" t="s">
        <v>45</v>
      </c>
      <c r="C28" s="128">
        <v>2015</v>
      </c>
      <c r="D28" s="129" t="s">
        <v>46</v>
      </c>
      <c r="E28" s="130"/>
      <c r="F28" s="131">
        <v>600065.99569498899</v>
      </c>
      <c r="G28" s="132">
        <v>33370.919888372162</v>
      </c>
      <c r="H28" s="132">
        <v>13052.087999999991</v>
      </c>
      <c r="I28" s="132">
        <v>29732.881499993051</v>
      </c>
      <c r="J28" s="132">
        <v>0</v>
      </c>
      <c r="K28" s="132">
        <v>77578.884624285027</v>
      </c>
      <c r="L28" s="132">
        <v>8115.464933337078</v>
      </c>
      <c r="M28" s="154">
        <v>114418.30399999999</v>
      </c>
      <c r="N28" s="132">
        <v>0</v>
      </c>
      <c r="O28" s="133">
        <v>15219.5</v>
      </c>
      <c r="P28" s="134"/>
      <c r="Q28" s="135"/>
      <c r="R28" s="132">
        <v>-6137.4206008411211</v>
      </c>
      <c r="S28" s="132"/>
      <c r="T28" s="132">
        <v>0</v>
      </c>
      <c r="U28" s="136">
        <v>86443.284826366813</v>
      </c>
      <c r="V28" s="136">
        <v>0</v>
      </c>
      <c r="W28" s="137">
        <v>971859.90286650194</v>
      </c>
      <c r="X28" s="138"/>
      <c r="Y28" s="131">
        <v>0</v>
      </c>
      <c r="Z28" s="139">
        <v>0</v>
      </c>
      <c r="AA28" s="137">
        <v>0</v>
      </c>
      <c r="AB28" s="138"/>
      <c r="AC28" s="131"/>
      <c r="AD28" s="135"/>
      <c r="AE28" s="132">
        <v>0</v>
      </c>
      <c r="AF28" s="135"/>
      <c r="AG28" s="132"/>
      <c r="AH28" s="137">
        <v>0</v>
      </c>
      <c r="AI28" s="138"/>
      <c r="AJ28" s="140">
        <v>971859.90286650194</v>
      </c>
      <c r="AK28" s="138"/>
      <c r="AL28" s="141">
        <v>73975</v>
      </c>
      <c r="AM28" s="138"/>
      <c r="AN28" s="142">
        <v>140022.11590041965</v>
      </c>
      <c r="AO28" s="138"/>
      <c r="AP28" s="143">
        <v>977997.32346734311</v>
      </c>
      <c r="AQ28" s="135"/>
      <c r="AR28" s="138">
        <v>0</v>
      </c>
      <c r="AS28" s="135"/>
      <c r="AT28" s="138">
        <v>73975</v>
      </c>
      <c r="AU28" s="143">
        <v>3680.2470309936812</v>
      </c>
      <c r="AV28" s="138">
        <v>1226.7490103312271</v>
      </c>
      <c r="AW28" s="138">
        <v>172.87177298911885</v>
      </c>
      <c r="AX28" s="138">
        <v>712.14999904380795</v>
      </c>
      <c r="AY28" s="144">
        <v>0</v>
      </c>
      <c r="AZ28" s="145">
        <v>345.4027874832874</v>
      </c>
      <c r="BA28" s="146">
        <v>1045834.9028665019</v>
      </c>
      <c r="BB28" s="147">
        <v>0</v>
      </c>
      <c r="BD28" s="106">
        <v>1064165.9488661026</v>
      </c>
      <c r="BG28" s="148">
        <v>1064165.9488661026</v>
      </c>
      <c r="BI28" s="150">
        <v>0</v>
      </c>
      <c r="BL28" s="106">
        <v>977997.32346734311</v>
      </c>
      <c r="BN28" s="151">
        <v>9416.1299471958591</v>
      </c>
      <c r="BO28" s="152">
        <v>-3278.709346354738</v>
      </c>
      <c r="BQ28" s="106">
        <v>380</v>
      </c>
      <c r="BR28" s="153">
        <v>3802015</v>
      </c>
      <c r="BS28" s="106">
        <v>15219.5</v>
      </c>
      <c r="BT28" s="106">
        <v>0</v>
      </c>
      <c r="BU28" s="149">
        <v>0</v>
      </c>
      <c r="BW28" s="149">
        <v>0</v>
      </c>
      <c r="BY28" s="149">
        <v>3947.4372049626509</v>
      </c>
      <c r="BZ28" s="268">
        <v>3947.4372046511626</v>
      </c>
      <c r="CA28" s="269">
        <v>3.1148829293670133E-7</v>
      </c>
      <c r="CC28" s="149">
        <v>210</v>
      </c>
      <c r="CG28" s="149">
        <v>86443.284826366813</v>
      </c>
      <c r="CH28" s="268">
        <v>86443.284759423666</v>
      </c>
      <c r="CI28" s="270">
        <v>6.6943146521225572E-5</v>
      </c>
      <c r="CK28" s="149">
        <v>0</v>
      </c>
      <c r="CL28" s="268">
        <v>0</v>
      </c>
      <c r="CM28" s="270">
        <v>0</v>
      </c>
      <c r="CO28" s="149">
        <v>971859.90286650194</v>
      </c>
      <c r="CP28" s="268">
        <v>971859.90279955883</v>
      </c>
      <c r="CQ28" s="270">
        <v>6.6943117417395115E-5</v>
      </c>
      <c r="CS28" s="149">
        <v>977997.32346734311</v>
      </c>
      <c r="CT28" s="268">
        <v>977997.3234004</v>
      </c>
      <c r="CU28" s="270">
        <v>6.6943117417395115E-5</v>
      </c>
      <c r="CW28" s="149">
        <v>0</v>
      </c>
      <c r="CX28" s="268">
        <v>0</v>
      </c>
      <c r="CY28" s="270">
        <v>0</v>
      </c>
      <c r="DA28" s="149">
        <v>140022.11590041965</v>
      </c>
      <c r="DB28" s="268">
        <v>140022.11590041968</v>
      </c>
      <c r="DC28" s="270">
        <v>0</v>
      </c>
      <c r="DE28" s="271">
        <v>4.7210300429184553E-2</v>
      </c>
      <c r="DF28" s="271">
        <v>0</v>
      </c>
    </row>
    <row r="29" spans="1:110" x14ac:dyDescent="0.2">
      <c r="A29" s="155" t="s">
        <v>307</v>
      </c>
      <c r="B29" s="155"/>
      <c r="C29" s="128">
        <v>2186</v>
      </c>
      <c r="D29" s="129" t="s">
        <v>429</v>
      </c>
      <c r="E29" s="130"/>
      <c r="F29" s="131">
        <v>1220134.1912464774</v>
      </c>
      <c r="G29" s="132">
        <v>57263.245160563492</v>
      </c>
      <c r="H29" s="132">
        <v>32855.256000000008</v>
      </c>
      <c r="I29" s="132">
        <v>103971.63279997552</v>
      </c>
      <c r="J29" s="132">
        <v>0</v>
      </c>
      <c r="K29" s="132">
        <v>227413.88040002214</v>
      </c>
      <c r="L29" s="132">
        <v>113301.81032114818</v>
      </c>
      <c r="M29" s="154">
        <v>114418.30399999999</v>
      </c>
      <c r="N29" s="132">
        <v>0</v>
      </c>
      <c r="O29" s="133">
        <v>8601.6</v>
      </c>
      <c r="P29" s="134"/>
      <c r="Q29" s="135"/>
      <c r="R29" s="132">
        <v>0</v>
      </c>
      <c r="S29" s="132"/>
      <c r="T29" s="132">
        <v>0</v>
      </c>
      <c r="U29" s="136">
        <v>0</v>
      </c>
      <c r="V29" s="136">
        <v>0</v>
      </c>
      <c r="W29" s="137">
        <v>1877959.9199281868</v>
      </c>
      <c r="X29" s="138"/>
      <c r="Y29" s="131">
        <v>211804.5</v>
      </c>
      <c r="Z29" s="139">
        <v>19098.059362629429</v>
      </c>
      <c r="AA29" s="137">
        <v>317072.15936262941</v>
      </c>
      <c r="AB29" s="138"/>
      <c r="AC29" s="131"/>
      <c r="AD29" s="135"/>
      <c r="AE29" s="132">
        <v>0</v>
      </c>
      <c r="AF29" s="135"/>
      <c r="AG29" s="132"/>
      <c r="AH29" s="137">
        <v>0</v>
      </c>
      <c r="AI29" s="138"/>
      <c r="AJ29" s="140">
        <v>2195032.0792908161</v>
      </c>
      <c r="AK29" s="138"/>
      <c r="AL29" s="141">
        <v>139535</v>
      </c>
      <c r="AM29" s="138"/>
      <c r="AN29" s="142">
        <v>382187.76396454661</v>
      </c>
      <c r="AO29" s="138"/>
      <c r="AP29" s="143">
        <v>2195032.0792908161</v>
      </c>
      <c r="AQ29" s="135"/>
      <c r="AR29" s="138">
        <v>0</v>
      </c>
      <c r="AS29" s="135"/>
      <c r="AT29" s="138">
        <v>139535</v>
      </c>
      <c r="AU29" s="143">
        <v>0</v>
      </c>
      <c r="AV29" s="138">
        <v>0</v>
      </c>
      <c r="AW29" s="138">
        <v>0</v>
      </c>
      <c r="AX29" s="138">
        <v>0</v>
      </c>
      <c r="AY29" s="144">
        <v>0</v>
      </c>
      <c r="AZ29" s="145">
        <v>0</v>
      </c>
      <c r="BA29" s="146">
        <v>2334567.0792908161</v>
      </c>
      <c r="BB29" s="147">
        <v>0</v>
      </c>
      <c r="BD29" s="106">
        <v>2363097.7802599827</v>
      </c>
      <c r="BG29" s="148">
        <v>2363097.7802599827</v>
      </c>
      <c r="BI29" s="150">
        <v>86169.600000000006</v>
      </c>
      <c r="BL29" s="106">
        <v>1877959.9199281868</v>
      </c>
      <c r="BN29" s="151">
        <v>0</v>
      </c>
      <c r="BO29" s="152">
        <v>0</v>
      </c>
      <c r="BQ29" s="106">
        <v>380</v>
      </c>
      <c r="BR29" s="153">
        <v>3802186</v>
      </c>
      <c r="BS29" s="106">
        <v>8601.6</v>
      </c>
      <c r="BT29" s="106">
        <v>0</v>
      </c>
      <c r="BU29" s="149">
        <v>0</v>
      </c>
      <c r="BW29" s="149">
        <v>0</v>
      </c>
      <c r="BY29" s="149">
        <v>4013.4429529279328</v>
      </c>
      <c r="BZ29" s="268">
        <v>4013.4429528169017</v>
      </c>
      <c r="CA29" s="269">
        <v>1.1103111319243908E-7</v>
      </c>
      <c r="CC29" s="149">
        <v>427</v>
      </c>
      <c r="CG29" s="149">
        <v>0</v>
      </c>
      <c r="CH29" s="268">
        <v>0</v>
      </c>
      <c r="CI29" s="270">
        <v>0</v>
      </c>
      <c r="CK29" s="149">
        <v>0</v>
      </c>
      <c r="CL29" s="268">
        <v>0</v>
      </c>
      <c r="CM29" s="270">
        <v>0</v>
      </c>
      <c r="CO29" s="149">
        <v>1877959.9199281868</v>
      </c>
      <c r="CP29" s="268">
        <v>1877959.9199281868</v>
      </c>
      <c r="CQ29" s="270">
        <v>0</v>
      </c>
      <c r="CS29" s="149">
        <v>1877959.9199281868</v>
      </c>
      <c r="CT29" s="268">
        <v>1877959.9199281868</v>
      </c>
      <c r="CU29" s="270">
        <v>0</v>
      </c>
      <c r="CW29" s="149">
        <v>0</v>
      </c>
      <c r="CX29" s="268">
        <v>0</v>
      </c>
      <c r="CY29" s="270">
        <v>0</v>
      </c>
      <c r="DA29" s="149">
        <v>363163.43440278887</v>
      </c>
      <c r="DB29" s="268">
        <v>363163.43440278887</v>
      </c>
      <c r="DC29" s="270">
        <v>0</v>
      </c>
      <c r="DE29" s="271">
        <v>2.1413276231263382E-2</v>
      </c>
      <c r="DF29" s="271">
        <v>0</v>
      </c>
    </row>
    <row r="30" spans="1:110" x14ac:dyDescent="0.2">
      <c r="A30" s="127" t="s">
        <v>305</v>
      </c>
      <c r="B30" s="127" t="s">
        <v>47</v>
      </c>
      <c r="C30" s="128">
        <v>2110</v>
      </c>
      <c r="D30" s="129" t="s">
        <v>48</v>
      </c>
      <c r="E30" s="130"/>
      <c r="F30" s="131">
        <v>1197274.5342676209</v>
      </c>
      <c r="G30" s="132">
        <v>44914.36218181828</v>
      </c>
      <c r="H30" s="132">
        <v>21603.455999999947</v>
      </c>
      <c r="I30" s="132">
        <v>31675.067199992543</v>
      </c>
      <c r="J30" s="132">
        <v>0</v>
      </c>
      <c r="K30" s="132">
        <v>68273.499916154047</v>
      </c>
      <c r="L30" s="132">
        <v>23731.568031208742</v>
      </c>
      <c r="M30" s="154">
        <v>114418.30399999999</v>
      </c>
      <c r="N30" s="132">
        <v>0</v>
      </c>
      <c r="O30" s="133">
        <v>36096</v>
      </c>
      <c r="P30" s="134"/>
      <c r="Q30" s="135"/>
      <c r="R30" s="132">
        <v>-12021.33676679193</v>
      </c>
      <c r="S30" s="132"/>
      <c r="T30" s="132">
        <v>69359.208403205412</v>
      </c>
      <c r="U30" s="136">
        <v>7320.1627888572402</v>
      </c>
      <c r="V30" s="136">
        <v>0</v>
      </c>
      <c r="W30" s="137">
        <v>1602644.8260220652</v>
      </c>
      <c r="X30" s="138"/>
      <c r="Y30" s="131">
        <v>62095.8</v>
      </c>
      <c r="Z30" s="139">
        <v>2643.2178847507603</v>
      </c>
      <c r="AA30" s="137">
        <v>64739.017884750763</v>
      </c>
      <c r="AB30" s="138"/>
      <c r="AC30" s="131"/>
      <c r="AD30" s="132">
        <v>68000</v>
      </c>
      <c r="AE30" s="132">
        <v>1202.3449402777151</v>
      </c>
      <c r="AF30" s="135"/>
      <c r="AG30" s="132"/>
      <c r="AH30" s="137">
        <v>69202.344940277719</v>
      </c>
      <c r="AI30" s="138"/>
      <c r="AJ30" s="140">
        <v>1736586.1888470938</v>
      </c>
      <c r="AK30" s="138"/>
      <c r="AL30" s="141">
        <v>123325</v>
      </c>
      <c r="AM30" s="138"/>
      <c r="AN30" s="142">
        <v>184514.29849535663</v>
      </c>
      <c r="AO30" s="138"/>
      <c r="AP30" s="143">
        <v>1748607.5256138858</v>
      </c>
      <c r="AQ30" s="135"/>
      <c r="AR30" s="138">
        <v>0</v>
      </c>
      <c r="AS30" s="135"/>
      <c r="AT30" s="138">
        <v>123325</v>
      </c>
      <c r="AU30" s="143">
        <v>7342.9690761254869</v>
      </c>
      <c r="AV30" s="138">
        <v>2447.6563587084956</v>
      </c>
      <c r="AW30" s="138">
        <v>344.92034705924186</v>
      </c>
      <c r="AX30" s="138">
        <v>1420.9088076159787</v>
      </c>
      <c r="AY30" s="144">
        <v>0</v>
      </c>
      <c r="AZ30" s="145">
        <v>464.88217728272912</v>
      </c>
      <c r="BA30" s="146">
        <v>1859911.1888470938</v>
      </c>
      <c r="BB30" s="147">
        <v>0</v>
      </c>
      <c r="BD30" s="106">
        <v>1921078.7264265318</v>
      </c>
      <c r="BE30" s="150">
        <v>177218.27887479472</v>
      </c>
      <c r="BG30" s="148">
        <v>2098297.0053013265</v>
      </c>
      <c r="BI30" s="150">
        <v>0</v>
      </c>
      <c r="BL30" s="106">
        <v>1614666.1627888572</v>
      </c>
      <c r="BN30" s="151">
        <v>18108.892724367623</v>
      </c>
      <c r="BO30" s="152">
        <v>-6087.5559575756924</v>
      </c>
      <c r="BQ30" s="106">
        <v>380</v>
      </c>
      <c r="BR30" s="153">
        <v>3802110</v>
      </c>
      <c r="BS30" s="106">
        <v>36096</v>
      </c>
      <c r="BT30" s="106">
        <v>0</v>
      </c>
      <c r="BU30" s="149">
        <v>0</v>
      </c>
      <c r="BW30" s="149">
        <v>0</v>
      </c>
      <c r="BY30" s="149">
        <v>3414.4966233777745</v>
      </c>
      <c r="BZ30" s="268">
        <v>3414.4966234597155</v>
      </c>
      <c r="CA30" s="269">
        <v>-8.194092515623197E-8</v>
      </c>
      <c r="CC30" s="149">
        <v>419</v>
      </c>
      <c r="CG30" s="149">
        <v>7320.1627888572402</v>
      </c>
      <c r="CH30" s="268">
        <v>7320.1628239939637</v>
      </c>
      <c r="CI30" s="270">
        <v>-3.5136723454343155E-5</v>
      </c>
      <c r="CK30" s="149">
        <v>69359.208403205412</v>
      </c>
      <c r="CL30" s="268">
        <v>69359.208403205499</v>
      </c>
      <c r="CM30" s="270">
        <v>0</v>
      </c>
      <c r="CO30" s="149">
        <v>1602644.8260220652</v>
      </c>
      <c r="CP30" s="268">
        <v>1602644.8260572019</v>
      </c>
      <c r="CQ30" s="270">
        <v>-3.513670526444912E-5</v>
      </c>
      <c r="CS30" s="149">
        <v>1614666.1627888572</v>
      </c>
      <c r="CT30" s="268">
        <v>1614666.1628239939</v>
      </c>
      <c r="CU30" s="270">
        <v>-3.513670526444912E-5</v>
      </c>
      <c r="CW30" s="149">
        <v>0</v>
      </c>
      <c r="CX30" s="268">
        <v>0</v>
      </c>
      <c r="CY30" s="270">
        <v>0</v>
      </c>
      <c r="DA30" s="149">
        <v>180629.95742227157</v>
      </c>
      <c r="DB30" s="268">
        <v>180629.95742227157</v>
      </c>
      <c r="DC30" s="270">
        <v>0</v>
      </c>
      <c r="DE30" s="271">
        <v>4.4742729306487698E-2</v>
      </c>
      <c r="DF30" s="271">
        <v>0</v>
      </c>
    </row>
    <row r="31" spans="1:110" x14ac:dyDescent="0.2">
      <c r="A31" s="127" t="s">
        <v>305</v>
      </c>
      <c r="B31" s="127" t="s">
        <v>49</v>
      </c>
      <c r="C31" s="128">
        <v>2111</v>
      </c>
      <c r="D31" s="129" t="s">
        <v>50</v>
      </c>
      <c r="E31" s="130"/>
      <c r="F31" s="131">
        <v>1205846.9056346919</v>
      </c>
      <c r="G31" s="132">
        <v>34004.307743396297</v>
      </c>
      <c r="H31" s="132">
        <v>18903.024000000001</v>
      </c>
      <c r="I31" s="132">
        <v>8011.2815999981203</v>
      </c>
      <c r="J31" s="132">
        <v>0</v>
      </c>
      <c r="K31" s="132">
        <v>122133.57185883526</v>
      </c>
      <c r="L31" s="132">
        <v>3742.6429259685751</v>
      </c>
      <c r="M31" s="154">
        <v>114418.30399999999</v>
      </c>
      <c r="N31" s="132">
        <v>0</v>
      </c>
      <c r="O31" s="133">
        <v>40192</v>
      </c>
      <c r="P31" s="134"/>
      <c r="Q31" s="135"/>
      <c r="R31" s="132">
        <v>-11991.156314205404</v>
      </c>
      <c r="S31" s="132"/>
      <c r="T31" s="132">
        <v>75439.962237109881</v>
      </c>
      <c r="U31" s="136">
        <v>0</v>
      </c>
      <c r="V31" s="136">
        <v>0</v>
      </c>
      <c r="W31" s="137">
        <v>1610700.8436857946</v>
      </c>
      <c r="X31" s="138"/>
      <c r="Y31" s="131">
        <v>137440.38</v>
      </c>
      <c r="Z31" s="139">
        <v>3932.2347604483366</v>
      </c>
      <c r="AA31" s="137">
        <v>141372.61476044834</v>
      </c>
      <c r="AB31" s="138"/>
      <c r="AC31" s="131"/>
      <c r="AD31" s="132">
        <v>112000</v>
      </c>
      <c r="AE31" s="132">
        <v>1041.2228226976783</v>
      </c>
      <c r="AF31" s="135"/>
      <c r="AG31" s="132"/>
      <c r="AH31" s="137">
        <v>113041.22282269767</v>
      </c>
      <c r="AI31" s="138"/>
      <c r="AJ31" s="140">
        <v>1865114.6812689407</v>
      </c>
      <c r="AK31" s="138"/>
      <c r="AL31" s="141">
        <v>91700</v>
      </c>
      <c r="AM31" s="138"/>
      <c r="AN31" s="142">
        <v>235162.38836763415</v>
      </c>
      <c r="AO31" s="138"/>
      <c r="AP31" s="143">
        <v>1877105.8375831458</v>
      </c>
      <c r="AQ31" s="135"/>
      <c r="AR31" s="138">
        <v>0</v>
      </c>
      <c r="AS31" s="135"/>
      <c r="AT31" s="138">
        <v>91700</v>
      </c>
      <c r="AU31" s="143">
        <v>7395.5440337111122</v>
      </c>
      <c r="AV31" s="138">
        <v>2465.1813445703706</v>
      </c>
      <c r="AW31" s="138">
        <v>347.38994381622928</v>
      </c>
      <c r="AX31" s="138">
        <v>1431.0823790308903</v>
      </c>
      <c r="AY31" s="144">
        <v>0</v>
      </c>
      <c r="AZ31" s="145">
        <v>351.95861307680445</v>
      </c>
      <c r="BA31" s="146">
        <v>1956814.6812689404</v>
      </c>
      <c r="BB31" s="147">
        <v>-2.3283064365386963E-10</v>
      </c>
      <c r="BD31" s="106">
        <v>2016905.1647331491</v>
      </c>
      <c r="BE31" s="150">
        <v>188795.49189355323</v>
      </c>
      <c r="BG31" s="148">
        <v>2205700.6566267023</v>
      </c>
      <c r="BI31" s="150">
        <v>0</v>
      </c>
      <c r="BL31" s="106">
        <v>1622692</v>
      </c>
      <c r="BN31" s="151">
        <v>17943.843171107081</v>
      </c>
      <c r="BO31" s="152">
        <v>-5952.6868569016769</v>
      </c>
      <c r="BQ31" s="106">
        <v>380</v>
      </c>
      <c r="BR31" s="153">
        <v>3802111</v>
      </c>
      <c r="BS31" s="106">
        <v>40192</v>
      </c>
      <c r="BT31" s="106">
        <v>0</v>
      </c>
      <c r="BU31" s="149">
        <v>0</v>
      </c>
      <c r="BW31" s="149">
        <v>0</v>
      </c>
      <c r="BY31" s="149">
        <v>3229.482902580306</v>
      </c>
      <c r="BZ31" s="268">
        <v>3229.4829026066354</v>
      </c>
      <c r="CA31" s="269">
        <v>-2.6329416868975386E-8</v>
      </c>
      <c r="CC31" s="149">
        <v>422</v>
      </c>
      <c r="CG31" s="149">
        <v>0</v>
      </c>
      <c r="CH31" s="268">
        <v>0</v>
      </c>
      <c r="CI31" s="270">
        <v>0</v>
      </c>
      <c r="CK31" s="149">
        <v>75439.962237109881</v>
      </c>
      <c r="CL31" s="268">
        <v>75439.962237109896</v>
      </c>
      <c r="CM31" s="270">
        <v>0</v>
      </c>
      <c r="CO31" s="149">
        <v>1610700.8436857946</v>
      </c>
      <c r="CP31" s="268">
        <v>1610700.8436857946</v>
      </c>
      <c r="CQ31" s="270">
        <v>0</v>
      </c>
      <c r="CS31" s="149">
        <v>1622692</v>
      </c>
      <c r="CT31" s="268">
        <v>1622692</v>
      </c>
      <c r="CU31" s="270">
        <v>0</v>
      </c>
      <c r="CW31" s="149">
        <v>0</v>
      </c>
      <c r="CX31" s="268">
        <v>0</v>
      </c>
      <c r="CY31" s="270">
        <v>0</v>
      </c>
      <c r="DA31" s="149">
        <v>226680.03148200724</v>
      </c>
      <c r="DB31" s="268">
        <v>226680.03148200724</v>
      </c>
      <c r="DC31" s="270">
        <v>0</v>
      </c>
      <c r="DE31" s="271">
        <v>8.8495575221238937E-3</v>
      </c>
      <c r="DF31" s="271">
        <v>0</v>
      </c>
    </row>
    <row r="32" spans="1:110" x14ac:dyDescent="0.2">
      <c r="A32" s="155" t="s">
        <v>307</v>
      </c>
      <c r="B32" s="155"/>
      <c r="C32" s="128">
        <v>2024</v>
      </c>
      <c r="D32" s="129" t="s">
        <v>51</v>
      </c>
      <c r="E32" s="130"/>
      <c r="F32" s="131">
        <v>1723046.6447813255</v>
      </c>
      <c r="G32" s="132">
        <v>105436.16591919887</v>
      </c>
      <c r="H32" s="132">
        <v>53108.49600000005</v>
      </c>
      <c r="I32" s="132">
        <v>165426.4639999608</v>
      </c>
      <c r="J32" s="132">
        <v>0</v>
      </c>
      <c r="K32" s="132">
        <v>303560.60046574991</v>
      </c>
      <c r="L32" s="132">
        <v>87542.492930272856</v>
      </c>
      <c r="M32" s="154">
        <v>114418.30399999999</v>
      </c>
      <c r="N32" s="132">
        <v>0</v>
      </c>
      <c r="O32" s="133">
        <v>10649.6</v>
      </c>
      <c r="P32" s="134"/>
      <c r="Q32" s="135"/>
      <c r="R32" s="132">
        <v>0</v>
      </c>
      <c r="S32" s="132"/>
      <c r="T32" s="132">
        <v>0</v>
      </c>
      <c r="U32" s="136">
        <v>17237.16953887837</v>
      </c>
      <c r="V32" s="136">
        <v>0</v>
      </c>
      <c r="W32" s="137">
        <v>2580425.9376353868</v>
      </c>
      <c r="X32" s="138"/>
      <c r="Y32" s="131">
        <v>201120.00000000003</v>
      </c>
      <c r="Z32" s="139">
        <v>18722.183972876577</v>
      </c>
      <c r="AA32" s="137">
        <v>325494.98397287662</v>
      </c>
      <c r="AB32" s="138"/>
      <c r="AC32" s="131"/>
      <c r="AD32" s="135"/>
      <c r="AE32" s="132">
        <v>0</v>
      </c>
      <c r="AF32" s="135"/>
      <c r="AG32" s="132"/>
      <c r="AH32" s="137">
        <v>0</v>
      </c>
      <c r="AI32" s="138"/>
      <c r="AJ32" s="140">
        <v>2905920.9216082636</v>
      </c>
      <c r="AK32" s="138"/>
      <c r="AL32" s="141">
        <v>251515</v>
      </c>
      <c r="AM32" s="138"/>
      <c r="AN32" s="142">
        <v>526188.37699471961</v>
      </c>
      <c r="AO32" s="138"/>
      <c r="AP32" s="143">
        <v>2905920.9216082636</v>
      </c>
      <c r="AQ32" s="135"/>
      <c r="AR32" s="138">
        <v>0</v>
      </c>
      <c r="AS32" s="135"/>
      <c r="AT32" s="138">
        <v>251515</v>
      </c>
      <c r="AU32" s="143">
        <v>0</v>
      </c>
      <c r="AV32" s="138">
        <v>0</v>
      </c>
      <c r="AW32" s="138">
        <v>0</v>
      </c>
      <c r="AX32" s="138">
        <v>0</v>
      </c>
      <c r="AY32" s="144">
        <v>0</v>
      </c>
      <c r="AZ32" s="145">
        <v>0</v>
      </c>
      <c r="BA32" s="146">
        <v>3157435.9216082636</v>
      </c>
      <c r="BB32" s="147">
        <v>0</v>
      </c>
      <c r="BD32" s="106">
        <v>3219367.0917670531</v>
      </c>
      <c r="BG32" s="148">
        <v>3219367.0917670531</v>
      </c>
      <c r="BI32" s="150">
        <v>105652.80000000002</v>
      </c>
      <c r="BL32" s="106">
        <v>2580425.9376353868</v>
      </c>
      <c r="BN32" s="151">
        <v>0</v>
      </c>
      <c r="BO32" s="152">
        <v>0</v>
      </c>
      <c r="BQ32" s="106">
        <v>380</v>
      </c>
      <c r="BR32" s="153">
        <v>3802024</v>
      </c>
      <c r="BS32" s="106">
        <v>10649.6</v>
      </c>
      <c r="BT32" s="106">
        <v>0</v>
      </c>
      <c r="BU32" s="149">
        <v>0</v>
      </c>
      <c r="BW32" s="149">
        <v>0</v>
      </c>
      <c r="BY32" s="149">
        <v>3978.7999511843864</v>
      </c>
      <c r="BZ32" s="268">
        <v>3978.7999510851414</v>
      </c>
      <c r="CA32" s="269">
        <v>9.9244971352163702E-8</v>
      </c>
      <c r="CC32" s="149">
        <v>603</v>
      </c>
      <c r="CG32" s="149">
        <v>17237.16953887837</v>
      </c>
      <c r="CH32" s="268">
        <v>17237.169477633357</v>
      </c>
      <c r="CI32" s="270">
        <v>6.1245013057487085E-5</v>
      </c>
      <c r="CK32" s="149">
        <v>0</v>
      </c>
      <c r="CL32" s="268">
        <v>0</v>
      </c>
      <c r="CM32" s="270">
        <v>0</v>
      </c>
      <c r="CO32" s="149">
        <v>2580425.9376353868</v>
      </c>
      <c r="CP32" s="268">
        <v>2580425.9375741417</v>
      </c>
      <c r="CQ32" s="270">
        <v>6.124516949057579E-5</v>
      </c>
      <c r="CS32" s="149">
        <v>2580425.9376353868</v>
      </c>
      <c r="CT32" s="268">
        <v>2580425.9375741417</v>
      </c>
      <c r="CU32" s="270">
        <v>6.124516949057579E-5</v>
      </c>
      <c r="CW32" s="149">
        <v>0</v>
      </c>
      <c r="CX32" s="268">
        <v>0</v>
      </c>
      <c r="CY32" s="270">
        <v>0</v>
      </c>
      <c r="DA32" s="149">
        <v>506658.677956347</v>
      </c>
      <c r="DB32" s="268">
        <v>506658.67795634706</v>
      </c>
      <c r="DC32" s="270">
        <v>0</v>
      </c>
      <c r="DE32" s="271">
        <v>6.3962558502340089E-2</v>
      </c>
      <c r="DF32" s="271">
        <v>0</v>
      </c>
    </row>
    <row r="33" spans="1:110" x14ac:dyDescent="0.2">
      <c r="A33" s="155" t="s">
        <v>307</v>
      </c>
      <c r="B33" s="155"/>
      <c r="C33" s="128">
        <v>2112</v>
      </c>
      <c r="D33" s="129" t="s">
        <v>322</v>
      </c>
      <c r="E33" s="130"/>
      <c r="F33" s="131">
        <v>860094.59382948419</v>
      </c>
      <c r="G33" s="132">
        <v>29145.543896949213</v>
      </c>
      <c r="H33" s="132">
        <v>13952.231999999951</v>
      </c>
      <c r="I33" s="132">
        <v>5780.9247999986337</v>
      </c>
      <c r="J33" s="132">
        <v>0</v>
      </c>
      <c r="K33" s="132">
        <v>72106.474949404525</v>
      </c>
      <c r="L33" s="132">
        <v>6920.5797718781951</v>
      </c>
      <c r="M33" s="154">
        <v>114418.30399999999</v>
      </c>
      <c r="N33" s="132">
        <v>0</v>
      </c>
      <c r="O33" s="133">
        <v>6246.4</v>
      </c>
      <c r="P33" s="134"/>
      <c r="Q33" s="135"/>
      <c r="R33" s="132">
        <v>0</v>
      </c>
      <c r="S33" s="132"/>
      <c r="T33" s="132">
        <v>26331.346752285306</v>
      </c>
      <c r="U33" s="136">
        <v>32000.638425649144</v>
      </c>
      <c r="V33" s="136">
        <v>0</v>
      </c>
      <c r="W33" s="137">
        <v>1166997.0384256491</v>
      </c>
      <c r="X33" s="138"/>
      <c r="Y33" s="131">
        <v>0</v>
      </c>
      <c r="Z33" s="139">
        <v>0</v>
      </c>
      <c r="AA33" s="137">
        <v>0</v>
      </c>
      <c r="AB33" s="138"/>
      <c r="AC33" s="131"/>
      <c r="AD33" s="135"/>
      <c r="AE33" s="132">
        <v>12867.545544237897</v>
      </c>
      <c r="AF33" s="135"/>
      <c r="AG33" s="132"/>
      <c r="AH33" s="137">
        <v>12867.545544237897</v>
      </c>
      <c r="AI33" s="138"/>
      <c r="AJ33" s="140">
        <v>1179864.5839698869</v>
      </c>
      <c r="AK33" s="138"/>
      <c r="AL33" s="141">
        <v>72905</v>
      </c>
      <c r="AM33" s="138"/>
      <c r="AN33" s="142">
        <v>147928.60797971493</v>
      </c>
      <c r="AO33" s="138"/>
      <c r="AP33" s="143">
        <v>1211354.6882736196</v>
      </c>
      <c r="AQ33" s="135"/>
      <c r="AR33" s="138">
        <v>0</v>
      </c>
      <c r="AS33" s="135"/>
      <c r="AT33" s="138">
        <v>72905</v>
      </c>
      <c r="AU33" s="143">
        <v>0</v>
      </c>
      <c r="AV33" s="138">
        <v>0</v>
      </c>
      <c r="AW33" s="138">
        <v>0</v>
      </c>
      <c r="AX33" s="138">
        <v>0</v>
      </c>
      <c r="AY33" s="144">
        <v>0</v>
      </c>
      <c r="AZ33" s="145">
        <v>0</v>
      </c>
      <c r="BA33" s="146">
        <v>1284259.6882736196</v>
      </c>
      <c r="BB33" s="147">
        <v>1.8189894035458565E-11</v>
      </c>
      <c r="BD33" s="106">
        <v>1304564.2591834974</v>
      </c>
      <c r="BG33" s="148">
        <v>1304564.2591834974</v>
      </c>
      <c r="BI33" s="150">
        <v>0</v>
      </c>
      <c r="BL33" s="106">
        <v>1166997.0384256491</v>
      </c>
      <c r="BN33" s="151">
        <v>0</v>
      </c>
      <c r="BO33" s="152">
        <v>0</v>
      </c>
      <c r="BQ33" s="106">
        <v>380</v>
      </c>
      <c r="BR33" s="153">
        <v>3802112</v>
      </c>
      <c r="BS33" s="106">
        <v>6246.4</v>
      </c>
      <c r="BT33" s="106">
        <v>0</v>
      </c>
      <c r="BU33" s="149">
        <v>0</v>
      </c>
      <c r="BW33" s="149">
        <v>0</v>
      </c>
      <c r="BY33" s="149">
        <v>3396.7042774675551</v>
      </c>
      <c r="BZ33" s="268">
        <v>3396.7042775510204</v>
      </c>
      <c r="CA33" s="269">
        <v>-8.3465238276403397E-8</v>
      </c>
      <c r="CC33" s="149">
        <v>301</v>
      </c>
      <c r="CG33" s="149">
        <v>32000.638425649144</v>
      </c>
      <c r="CH33" s="268">
        <v>32000.638451360133</v>
      </c>
      <c r="CI33" s="270">
        <v>-2.5710989575600252E-5</v>
      </c>
      <c r="CK33" s="149">
        <v>26331.346752285306</v>
      </c>
      <c r="CL33" s="268">
        <v>26331.346752285259</v>
      </c>
      <c r="CM33" s="270">
        <v>4.7293724492192268E-11</v>
      </c>
      <c r="CO33" s="149">
        <v>1166997.0384256491</v>
      </c>
      <c r="CP33" s="268">
        <v>1166997.0384513601</v>
      </c>
      <c r="CQ33" s="270">
        <v>-2.5711022317409515E-5</v>
      </c>
      <c r="CS33" s="149">
        <v>1166997.0384256491</v>
      </c>
      <c r="CT33" s="268">
        <v>1166997.0384513601</v>
      </c>
      <c r="CU33" s="270">
        <v>-2.5711022317409515E-5</v>
      </c>
      <c r="CW33" s="149">
        <v>0</v>
      </c>
      <c r="CX33" s="268">
        <v>0</v>
      </c>
      <c r="CY33" s="270">
        <v>0</v>
      </c>
      <c r="DA33" s="149">
        <v>147928.60797971493</v>
      </c>
      <c r="DB33" s="268">
        <v>147928.60797971493</v>
      </c>
      <c r="DC33" s="270">
        <v>0</v>
      </c>
      <c r="DE33" s="271">
        <v>4.1269841269841269E-2</v>
      </c>
      <c r="DF33" s="271">
        <v>0</v>
      </c>
    </row>
    <row r="34" spans="1:110" x14ac:dyDescent="0.2">
      <c r="A34" s="155" t="s">
        <v>307</v>
      </c>
      <c r="B34" s="155"/>
      <c r="C34" s="128">
        <v>2167</v>
      </c>
      <c r="D34" s="129" t="s">
        <v>430</v>
      </c>
      <c r="E34" s="130"/>
      <c r="F34" s="131">
        <v>582921.25296084641</v>
      </c>
      <c r="G34" s="132">
        <v>33508.437415384687</v>
      </c>
      <c r="H34" s="132">
        <v>19803.168000000005</v>
      </c>
      <c r="I34" s="132">
        <v>28134.50079999337</v>
      </c>
      <c r="J34" s="132">
        <v>0</v>
      </c>
      <c r="K34" s="132">
        <v>66859.926646160413</v>
      </c>
      <c r="L34" s="132">
        <v>627.34173793132413</v>
      </c>
      <c r="M34" s="154">
        <v>114418.30399999999</v>
      </c>
      <c r="N34" s="132">
        <v>0</v>
      </c>
      <c r="O34" s="133">
        <v>4531.2</v>
      </c>
      <c r="P34" s="134"/>
      <c r="Q34" s="135"/>
      <c r="R34" s="132">
        <v>0</v>
      </c>
      <c r="S34" s="132"/>
      <c r="T34" s="132">
        <v>0</v>
      </c>
      <c r="U34" s="136">
        <v>41271.312216396444</v>
      </c>
      <c r="V34" s="136">
        <v>0</v>
      </c>
      <c r="W34" s="137">
        <v>892075.44377671264</v>
      </c>
      <c r="X34" s="138"/>
      <c r="Y34" s="131">
        <v>72528.900000000009</v>
      </c>
      <c r="Z34" s="139">
        <v>3201.1524691767845</v>
      </c>
      <c r="AA34" s="137">
        <v>75730.052469176793</v>
      </c>
      <c r="AB34" s="138"/>
      <c r="AC34" s="131"/>
      <c r="AD34" s="135"/>
      <c r="AE34" s="132">
        <v>522.08351715684387</v>
      </c>
      <c r="AF34" s="135"/>
      <c r="AG34" s="132"/>
      <c r="AH34" s="137">
        <v>522.08351715684387</v>
      </c>
      <c r="AI34" s="138"/>
      <c r="AJ34" s="140">
        <v>968327.57976304623</v>
      </c>
      <c r="AK34" s="138"/>
      <c r="AL34" s="141">
        <v>89700</v>
      </c>
      <c r="AM34" s="138"/>
      <c r="AN34" s="142">
        <v>133790.88440520296</v>
      </c>
      <c r="AO34" s="138"/>
      <c r="AP34" s="143">
        <v>968327.57976304635</v>
      </c>
      <c r="AQ34" s="135"/>
      <c r="AR34" s="138">
        <v>0</v>
      </c>
      <c r="AS34" s="135"/>
      <c r="AT34" s="138">
        <v>89700</v>
      </c>
      <c r="AU34" s="143">
        <v>0</v>
      </c>
      <c r="AV34" s="138">
        <v>0</v>
      </c>
      <c r="AW34" s="138">
        <v>0</v>
      </c>
      <c r="AX34" s="138">
        <v>0</v>
      </c>
      <c r="AY34" s="144">
        <v>0</v>
      </c>
      <c r="AZ34" s="145">
        <v>0</v>
      </c>
      <c r="BA34" s="146">
        <v>1058027.5797630465</v>
      </c>
      <c r="BB34" s="147">
        <v>2.3283064365386963E-10</v>
      </c>
      <c r="BD34" s="106">
        <v>1065623.7123559713</v>
      </c>
      <c r="BG34" s="148">
        <v>1065623.7123559713</v>
      </c>
      <c r="BI34" s="150">
        <v>0</v>
      </c>
      <c r="BL34" s="106">
        <v>892075.44377671264</v>
      </c>
      <c r="BN34" s="151">
        <v>0</v>
      </c>
      <c r="BO34" s="152">
        <v>0</v>
      </c>
      <c r="BQ34" s="106">
        <v>380</v>
      </c>
      <c r="BR34" s="153">
        <v>3802167</v>
      </c>
      <c r="BS34" s="106">
        <v>4531.2</v>
      </c>
      <c r="BT34" s="106">
        <v>0</v>
      </c>
      <c r="BU34" s="149">
        <v>0</v>
      </c>
      <c r="BW34" s="149">
        <v>0</v>
      </c>
      <c r="BY34" s="149">
        <v>3703.178657534826</v>
      </c>
      <c r="BZ34" s="268">
        <v>3703.1786577669905</v>
      </c>
      <c r="CA34" s="269">
        <v>-2.3216443878482096E-7</v>
      </c>
      <c r="CC34" s="149">
        <v>204</v>
      </c>
      <c r="CG34" s="149">
        <v>41271.312216396444</v>
      </c>
      <c r="CH34" s="268">
        <v>41271.312264866363</v>
      </c>
      <c r="CI34" s="270">
        <v>-4.846991942031309E-5</v>
      </c>
      <c r="CK34" s="149">
        <v>0</v>
      </c>
      <c r="CL34" s="268">
        <v>0</v>
      </c>
      <c r="CM34" s="270">
        <v>0</v>
      </c>
      <c r="CO34" s="149">
        <v>892075.44377671264</v>
      </c>
      <c r="CP34" s="268">
        <v>892075.4438251825</v>
      </c>
      <c r="CQ34" s="270">
        <v>-4.8469868488609791E-5</v>
      </c>
      <c r="CS34" s="149">
        <v>892075.44377671264</v>
      </c>
      <c r="CT34" s="268">
        <v>892075.4438251825</v>
      </c>
      <c r="CU34" s="270">
        <v>-4.8469868488609791E-5</v>
      </c>
      <c r="CW34" s="149">
        <v>0</v>
      </c>
      <c r="CX34" s="268">
        <v>0</v>
      </c>
      <c r="CY34" s="270">
        <v>0</v>
      </c>
      <c r="DA34" s="149">
        <v>129247.08125705236</v>
      </c>
      <c r="DB34" s="268">
        <v>129247.08125705234</v>
      </c>
      <c r="DC34" s="270">
        <v>0</v>
      </c>
      <c r="DE34" s="271">
        <v>4.6082949308755762E-2</v>
      </c>
      <c r="DF34" s="271">
        <v>0</v>
      </c>
    </row>
    <row r="35" spans="1:110" x14ac:dyDescent="0.2">
      <c r="A35" s="155" t="s">
        <v>307</v>
      </c>
      <c r="B35" s="155"/>
      <c r="C35" s="156" t="s">
        <v>323</v>
      </c>
      <c r="D35" s="157" t="s">
        <v>7</v>
      </c>
      <c r="E35" s="130"/>
      <c r="F35" s="131">
        <v>1197274.5342676209</v>
      </c>
      <c r="G35" s="132">
        <v>50616.724831372652</v>
      </c>
      <c r="H35" s="132">
        <v>29254.680000000044</v>
      </c>
      <c r="I35" s="132">
        <v>82683.227199980363</v>
      </c>
      <c r="J35" s="132">
        <v>0</v>
      </c>
      <c r="K35" s="132">
        <v>150051.28884829039</v>
      </c>
      <c r="L35" s="132">
        <v>49336.680906986643</v>
      </c>
      <c r="M35" s="134"/>
      <c r="N35" s="132">
        <v>0</v>
      </c>
      <c r="O35" s="134"/>
      <c r="P35" s="134"/>
      <c r="Q35" s="135"/>
      <c r="R35" s="132">
        <v>0</v>
      </c>
      <c r="S35" s="132"/>
      <c r="T35" s="132">
        <v>0</v>
      </c>
      <c r="U35" s="158"/>
      <c r="V35" s="158"/>
      <c r="W35" s="137">
        <v>1559217.1360542509</v>
      </c>
      <c r="X35" s="138"/>
      <c r="Y35" s="131">
        <v>114009.90000000001</v>
      </c>
      <c r="Z35" s="139">
        <v>10669.366511906759</v>
      </c>
      <c r="AA35" s="137">
        <v>124679.26651190677</v>
      </c>
      <c r="AB35" s="138"/>
      <c r="AC35" s="131"/>
      <c r="AD35" s="135"/>
      <c r="AE35" s="132">
        <v>0</v>
      </c>
      <c r="AF35" s="135"/>
      <c r="AG35" s="132"/>
      <c r="AH35" s="137">
        <v>0</v>
      </c>
      <c r="AI35" s="138"/>
      <c r="AJ35" s="140">
        <v>1683896.4025661577</v>
      </c>
      <c r="AK35" s="138"/>
      <c r="AL35" s="141">
        <v>122395</v>
      </c>
      <c r="AM35" s="138"/>
      <c r="AN35" s="142">
        <v>284421.19909162587</v>
      </c>
      <c r="AO35" s="138"/>
      <c r="AP35" s="143">
        <v>1683896.4025661577</v>
      </c>
      <c r="AQ35" s="135"/>
      <c r="AR35" s="138">
        <v>0</v>
      </c>
      <c r="AS35" s="135"/>
      <c r="AT35" s="138">
        <v>122395</v>
      </c>
      <c r="AU35" s="143">
        <v>0</v>
      </c>
      <c r="AV35" s="138">
        <v>0</v>
      </c>
      <c r="AW35" s="138">
        <v>0</v>
      </c>
      <c r="AX35" s="138">
        <v>0</v>
      </c>
      <c r="AY35" s="144">
        <v>0</v>
      </c>
      <c r="AZ35" s="145">
        <v>0</v>
      </c>
      <c r="BA35" s="146">
        <v>1806291.4025661577</v>
      </c>
      <c r="BB35" s="147">
        <v>0</v>
      </c>
      <c r="BD35" s="106">
        <v>1806291.4025661577</v>
      </c>
      <c r="BG35" s="148">
        <v>1806291.4025661577</v>
      </c>
      <c r="BI35" s="150">
        <v>0</v>
      </c>
      <c r="BL35" s="106">
        <v>1559217.1360542509</v>
      </c>
      <c r="BN35" s="151">
        <v>0</v>
      </c>
      <c r="BO35" s="152">
        <v>0</v>
      </c>
      <c r="BQ35" s="106">
        <v>380</v>
      </c>
      <c r="BR35" s="153" t="s">
        <v>389</v>
      </c>
      <c r="BS35" s="106">
        <v>0</v>
      </c>
      <c r="BT35" s="106">
        <v>0</v>
      </c>
      <c r="BU35" s="149">
        <v>0</v>
      </c>
      <c r="BW35" s="149">
        <v>0</v>
      </c>
      <c r="BY35" s="149">
        <v>0</v>
      </c>
      <c r="BZ35" s="268"/>
      <c r="CA35" s="269"/>
      <c r="CC35" s="149">
        <v>419</v>
      </c>
      <c r="CG35" s="149">
        <v>0</v>
      </c>
      <c r="CH35" s="268"/>
      <c r="CI35" s="270"/>
      <c r="CK35" s="149">
        <v>0</v>
      </c>
      <c r="CL35" s="268"/>
      <c r="CM35" s="270"/>
      <c r="CO35" s="149">
        <v>1559217.1360542509</v>
      </c>
      <c r="CP35" s="268"/>
      <c r="CQ35" s="270"/>
      <c r="CS35" s="149">
        <v>1559217.1360542509</v>
      </c>
      <c r="CT35" s="268"/>
      <c r="CU35" s="270"/>
      <c r="CW35" s="149">
        <v>0</v>
      </c>
      <c r="CX35" s="268"/>
      <c r="CY35" s="270"/>
      <c r="DA35" s="149">
        <v>276940.44310091145</v>
      </c>
      <c r="DB35" s="268"/>
      <c r="DC35" s="270"/>
      <c r="DE35" s="271"/>
      <c r="DF35" s="271"/>
    </row>
    <row r="36" spans="1:110" x14ac:dyDescent="0.2">
      <c r="A36" s="155" t="s">
        <v>307</v>
      </c>
      <c r="B36" s="155"/>
      <c r="C36" s="156">
        <v>2018</v>
      </c>
      <c r="D36" s="129" t="s">
        <v>53</v>
      </c>
      <c r="E36" s="130"/>
      <c r="F36" s="131">
        <v>1191559.6200229067</v>
      </c>
      <c r="G36" s="132">
        <v>56452.253664455093</v>
      </c>
      <c r="H36" s="132">
        <v>29704.751999999993</v>
      </c>
      <c r="I36" s="132">
        <v>115058.40639997291</v>
      </c>
      <c r="J36" s="132">
        <v>0</v>
      </c>
      <c r="K36" s="132">
        <v>141152.15799185057</v>
      </c>
      <c r="L36" s="132">
        <v>78532.03238886311</v>
      </c>
      <c r="M36" s="154">
        <v>114418.30399999999</v>
      </c>
      <c r="N36" s="132">
        <v>0</v>
      </c>
      <c r="O36" s="133">
        <v>8243.2000000000007</v>
      </c>
      <c r="P36" s="134"/>
      <c r="Q36" s="135"/>
      <c r="R36" s="132">
        <v>0</v>
      </c>
      <c r="S36" s="132"/>
      <c r="T36" s="132">
        <v>0</v>
      </c>
      <c r="U36" s="136">
        <v>202193.97286510142</v>
      </c>
      <c r="V36" s="136">
        <v>0</v>
      </c>
      <c r="W36" s="137">
        <v>1937314.6993331499</v>
      </c>
      <c r="X36" s="138"/>
      <c r="Y36" s="131">
        <v>161273.10000000003</v>
      </c>
      <c r="Z36" s="139">
        <v>19552.958583879925</v>
      </c>
      <c r="AA36" s="137">
        <v>180826.05858387996</v>
      </c>
      <c r="AB36" s="138"/>
      <c r="AC36" s="131"/>
      <c r="AD36" s="135"/>
      <c r="AE36" s="132">
        <v>0</v>
      </c>
      <c r="AF36" s="135"/>
      <c r="AG36" s="132"/>
      <c r="AH36" s="137">
        <v>0</v>
      </c>
      <c r="AI36" s="138"/>
      <c r="AJ36" s="140">
        <v>2118140.7579170298</v>
      </c>
      <c r="AK36" s="138"/>
      <c r="AL36" s="141">
        <v>138845</v>
      </c>
      <c r="AM36" s="138"/>
      <c r="AN36" s="142">
        <v>287180.30058703845</v>
      </c>
      <c r="AO36" s="138"/>
      <c r="AP36" s="143">
        <v>2118140.7579170298</v>
      </c>
      <c r="AQ36" s="135"/>
      <c r="AR36" s="138">
        <v>0</v>
      </c>
      <c r="AS36" s="135"/>
      <c r="AT36" s="138">
        <v>138845</v>
      </c>
      <c r="AU36" s="143">
        <v>0</v>
      </c>
      <c r="AV36" s="138">
        <v>0</v>
      </c>
      <c r="AW36" s="138">
        <v>0</v>
      </c>
      <c r="AX36" s="138">
        <v>0</v>
      </c>
      <c r="AY36" s="144">
        <v>0</v>
      </c>
      <c r="AZ36" s="145">
        <v>0</v>
      </c>
      <c r="BA36" s="146">
        <v>2256985.7579170298</v>
      </c>
      <c r="BB36" s="147">
        <v>0</v>
      </c>
      <c r="BD36" s="106">
        <v>2276978.0231028795</v>
      </c>
      <c r="BG36" s="148">
        <v>2276978.0231028795</v>
      </c>
      <c r="BI36" s="150">
        <v>0</v>
      </c>
      <c r="BL36" s="106">
        <v>1937314.6993331499</v>
      </c>
      <c r="BN36" s="151">
        <v>0</v>
      </c>
      <c r="BO36" s="152">
        <v>0</v>
      </c>
      <c r="BQ36" s="106">
        <v>380</v>
      </c>
      <c r="BR36" s="153">
        <v>3802018</v>
      </c>
      <c r="BS36" s="106">
        <v>8243.2000000000007</v>
      </c>
      <c r="BT36" s="106">
        <v>0</v>
      </c>
      <c r="BU36" s="149">
        <v>0</v>
      </c>
      <c r="BW36" s="149">
        <v>0</v>
      </c>
      <c r="BY36" s="149">
        <v>4252.1851863824168</v>
      </c>
      <c r="BZ36" s="268">
        <v>4252.1851863849761</v>
      </c>
      <c r="CA36" s="269">
        <v>-2.5593180907890201E-9</v>
      </c>
      <c r="CC36" s="149">
        <v>417</v>
      </c>
      <c r="CG36" s="149">
        <v>202193.97286510142</v>
      </c>
      <c r="CH36" s="268">
        <v>202193.97286619394</v>
      </c>
      <c r="CI36" s="270">
        <v>-1.0925286915153265E-6</v>
      </c>
      <c r="CK36" s="149">
        <v>0</v>
      </c>
      <c r="CL36" s="268">
        <v>0</v>
      </c>
      <c r="CM36" s="270">
        <v>0</v>
      </c>
      <c r="CO36" s="149">
        <v>1937314.6993331499</v>
      </c>
      <c r="CP36" s="268">
        <v>1937314.6993342421</v>
      </c>
      <c r="CQ36" s="270">
        <v>-1.0922085493803024E-6</v>
      </c>
      <c r="CS36" s="149">
        <v>1937314.6993331499</v>
      </c>
      <c r="CT36" s="268">
        <v>1937314.6993342421</v>
      </c>
      <c r="CU36" s="270">
        <v>-1.0922085493803024E-6</v>
      </c>
      <c r="CW36" s="149">
        <v>0</v>
      </c>
      <c r="CX36" s="268">
        <v>0</v>
      </c>
      <c r="CY36" s="270">
        <v>0</v>
      </c>
      <c r="DA36" s="149">
        <v>276330.73707200564</v>
      </c>
      <c r="DB36" s="268">
        <v>276330.73707200564</v>
      </c>
      <c r="DC36" s="270">
        <v>0</v>
      </c>
      <c r="DE36" s="271">
        <v>3.9473684210526314E-2</v>
      </c>
      <c r="DF36" s="271">
        <v>0</v>
      </c>
    </row>
    <row r="37" spans="1:110" x14ac:dyDescent="0.2">
      <c r="A37" s="155" t="s">
        <v>308</v>
      </c>
      <c r="B37" s="155"/>
      <c r="C37" s="159">
        <v>2008</v>
      </c>
      <c r="D37" s="129" t="s">
        <v>54</v>
      </c>
      <c r="E37" s="130"/>
      <c r="F37" s="131">
        <v>1197274.5342676209</v>
      </c>
      <c r="G37" s="132">
        <v>41626.607777892117</v>
      </c>
      <c r="H37" s="132">
        <v>23403.743999999959</v>
      </c>
      <c r="I37" s="132">
        <v>96880.498399977194</v>
      </c>
      <c r="J37" s="132">
        <v>0</v>
      </c>
      <c r="K37" s="132">
        <v>115989.23327458778</v>
      </c>
      <c r="L37" s="132">
        <v>16192.284795563026</v>
      </c>
      <c r="M37" s="154">
        <v>114418.30399999999</v>
      </c>
      <c r="N37" s="132">
        <v>0</v>
      </c>
      <c r="O37" s="133">
        <v>0</v>
      </c>
      <c r="P37" s="134"/>
      <c r="Q37" s="135"/>
      <c r="R37" s="132">
        <v>0</v>
      </c>
      <c r="S37" s="132"/>
      <c r="T37" s="132">
        <v>0</v>
      </c>
      <c r="U37" s="136">
        <v>111691.5883751181</v>
      </c>
      <c r="V37" s="136">
        <v>0</v>
      </c>
      <c r="W37" s="137">
        <v>1717476.7948907588</v>
      </c>
      <c r="X37" s="138"/>
      <c r="Y37" s="131">
        <v>0</v>
      </c>
      <c r="Z37" s="139">
        <v>0</v>
      </c>
      <c r="AA37" s="137">
        <v>0</v>
      </c>
      <c r="AB37" s="138"/>
      <c r="AC37" s="131"/>
      <c r="AD37" s="135"/>
      <c r="AE37" s="132">
        <v>0</v>
      </c>
      <c r="AF37" s="135"/>
      <c r="AG37" s="132"/>
      <c r="AH37" s="137">
        <v>0</v>
      </c>
      <c r="AI37" s="138"/>
      <c r="AJ37" s="140">
        <v>1717476.7948907588</v>
      </c>
      <c r="AK37" s="138"/>
      <c r="AL37" s="141">
        <v>105220</v>
      </c>
      <c r="AM37" s="138"/>
      <c r="AN37" s="142">
        <v>242639.93246845453</v>
      </c>
      <c r="AO37" s="138"/>
      <c r="AP37" s="143">
        <v>1764349.6520336159</v>
      </c>
      <c r="AQ37" s="135"/>
      <c r="AR37" s="138">
        <v>0</v>
      </c>
      <c r="AS37" s="135"/>
      <c r="AT37" s="138">
        <v>105220</v>
      </c>
      <c r="AU37" s="143">
        <v>0</v>
      </c>
      <c r="AV37" s="138">
        <v>0</v>
      </c>
      <c r="AW37" s="138">
        <v>0</v>
      </c>
      <c r="AX37" s="138">
        <v>0</v>
      </c>
      <c r="AY37" s="144">
        <v>0</v>
      </c>
      <c r="AZ37" s="145">
        <v>0</v>
      </c>
      <c r="BA37" s="146">
        <v>1869569.6520336159</v>
      </c>
      <c r="BB37" s="147">
        <v>-1.0186340659856796E-10</v>
      </c>
      <c r="BD37" s="106">
        <v>1900985.7794650409</v>
      </c>
      <c r="BG37" s="148">
        <v>1900985.7794650409</v>
      </c>
      <c r="BI37" s="150">
        <v>0</v>
      </c>
      <c r="BL37" s="106">
        <v>1717476.7948907588</v>
      </c>
      <c r="BN37" s="151">
        <v>0</v>
      </c>
      <c r="BO37" s="152">
        <v>0</v>
      </c>
      <c r="BQ37" s="106">
        <v>380</v>
      </c>
      <c r="BR37" s="153">
        <v>3802008</v>
      </c>
      <c r="BS37" s="106">
        <v>0</v>
      </c>
      <c r="BT37" s="106">
        <v>0</v>
      </c>
      <c r="BU37" s="149">
        <v>0</v>
      </c>
      <c r="BW37" s="149">
        <v>0</v>
      </c>
      <c r="BY37" s="149">
        <v>3738.435853744943</v>
      </c>
      <c r="BZ37" s="268">
        <v>3738.4358538659794</v>
      </c>
      <c r="CA37" s="269">
        <v>-1.2103646440664306E-7</v>
      </c>
      <c r="CC37" s="149">
        <v>419</v>
      </c>
      <c r="CG37" s="149">
        <v>111691.5883751181</v>
      </c>
      <c r="CH37" s="268">
        <v>111691.58842701884</v>
      </c>
      <c r="CI37" s="270">
        <v>-5.1900744438171387E-5</v>
      </c>
      <c r="CK37" s="149">
        <v>0</v>
      </c>
      <c r="CL37" s="268">
        <v>0</v>
      </c>
      <c r="CM37" s="270">
        <v>0</v>
      </c>
      <c r="CO37" s="149">
        <v>1717476.7948907588</v>
      </c>
      <c r="CP37" s="268">
        <v>1717476.7949426598</v>
      </c>
      <c r="CQ37" s="270">
        <v>-5.1900977268815041E-5</v>
      </c>
      <c r="CS37" s="149">
        <v>1717476.7948907588</v>
      </c>
      <c r="CT37" s="268">
        <v>1717476.7949426598</v>
      </c>
      <c r="CU37" s="270">
        <v>-5.1900977268815041E-5</v>
      </c>
      <c r="CW37" s="149">
        <v>0</v>
      </c>
      <c r="CX37" s="268">
        <v>0</v>
      </c>
      <c r="CY37" s="270">
        <v>0</v>
      </c>
      <c r="DA37" s="149">
        <v>242639.93246845453</v>
      </c>
      <c r="DB37" s="268">
        <v>242639.93246845453</v>
      </c>
      <c r="DC37" s="270">
        <v>0</v>
      </c>
      <c r="DE37" s="271">
        <v>9.6385542168674707E-3</v>
      </c>
      <c r="DF37" s="271">
        <v>0</v>
      </c>
    </row>
    <row r="38" spans="1:110" x14ac:dyDescent="0.2">
      <c r="A38" s="155" t="s">
        <v>307</v>
      </c>
      <c r="B38" s="155"/>
      <c r="C38" s="128">
        <v>3028</v>
      </c>
      <c r="D38" s="129" t="s">
        <v>55</v>
      </c>
      <c r="E38" s="130"/>
      <c r="F38" s="131">
        <v>602923.45281734597</v>
      </c>
      <c r="G38" s="132">
        <v>7212.7970553990763</v>
      </c>
      <c r="H38" s="132">
        <v>3150.5040000000026</v>
      </c>
      <c r="I38" s="132">
        <v>6576.0519999984508</v>
      </c>
      <c r="J38" s="132">
        <v>0</v>
      </c>
      <c r="K38" s="132">
        <v>50791.176135598223</v>
      </c>
      <c r="L38" s="132">
        <v>3118.8691049738163</v>
      </c>
      <c r="M38" s="154">
        <v>114418.30399999999</v>
      </c>
      <c r="N38" s="132">
        <v>0</v>
      </c>
      <c r="O38" s="133">
        <v>2764.8</v>
      </c>
      <c r="P38" s="134"/>
      <c r="Q38" s="135"/>
      <c r="R38" s="132">
        <v>0</v>
      </c>
      <c r="S38" s="132"/>
      <c r="T38" s="132">
        <v>3058.844886684532</v>
      </c>
      <c r="U38" s="136">
        <v>30478.473166880896</v>
      </c>
      <c r="V38" s="136">
        <v>0</v>
      </c>
      <c r="W38" s="137">
        <v>824493.27316688094</v>
      </c>
      <c r="X38" s="138"/>
      <c r="Y38" s="131">
        <v>0</v>
      </c>
      <c r="Z38" s="139">
        <v>0</v>
      </c>
      <c r="AA38" s="137">
        <v>0</v>
      </c>
      <c r="AB38" s="138"/>
      <c r="AC38" s="131"/>
      <c r="AD38" s="135"/>
      <c r="AE38" s="132">
        <v>14326.103234301618</v>
      </c>
      <c r="AF38" s="135"/>
      <c r="AG38" s="132"/>
      <c r="AH38" s="137">
        <v>14326.103234301618</v>
      </c>
      <c r="AI38" s="138"/>
      <c r="AJ38" s="140">
        <v>838819.37640118261</v>
      </c>
      <c r="AK38" s="138"/>
      <c r="AL38" s="141">
        <v>20485</v>
      </c>
      <c r="AM38" s="138"/>
      <c r="AN38" s="142">
        <v>99927.550247097563</v>
      </c>
      <c r="AO38" s="138"/>
      <c r="AP38" s="143">
        <v>838819.37640118261</v>
      </c>
      <c r="AQ38" s="135"/>
      <c r="AR38" s="138">
        <v>0</v>
      </c>
      <c r="AS38" s="135"/>
      <c r="AT38" s="138">
        <v>20485</v>
      </c>
      <c r="AU38" s="143">
        <v>0</v>
      </c>
      <c r="AV38" s="138">
        <v>0</v>
      </c>
      <c r="AW38" s="138">
        <v>0</v>
      </c>
      <c r="AX38" s="138">
        <v>0</v>
      </c>
      <c r="AY38" s="144">
        <v>0</v>
      </c>
      <c r="AZ38" s="145">
        <v>0</v>
      </c>
      <c r="BA38" s="146">
        <v>859304.37640118261</v>
      </c>
      <c r="BB38" s="147">
        <v>0</v>
      </c>
      <c r="BD38" s="106">
        <v>863900.88359534787</v>
      </c>
      <c r="BG38" s="148">
        <v>863900.88359534787</v>
      </c>
      <c r="BI38" s="150">
        <v>0</v>
      </c>
      <c r="BL38" s="106">
        <v>824493.27316688094</v>
      </c>
      <c r="BN38" s="151">
        <v>0</v>
      </c>
      <c r="BO38" s="152">
        <v>0</v>
      </c>
      <c r="BQ38" s="106">
        <v>380</v>
      </c>
      <c r="BR38" s="153">
        <v>3803028</v>
      </c>
      <c r="BS38" s="106">
        <v>2764.8</v>
      </c>
      <c r="BT38" s="106">
        <v>0</v>
      </c>
      <c r="BU38" s="149">
        <v>0</v>
      </c>
      <c r="BW38" s="149">
        <v>0</v>
      </c>
      <c r="BY38" s="149">
        <v>3275.5334146233163</v>
      </c>
      <c r="BZ38" s="268">
        <v>3275.5334146919431</v>
      </c>
      <c r="CA38" s="269">
        <v>-6.8626832216978073E-8</v>
      </c>
      <c r="CC38" s="149">
        <v>211</v>
      </c>
      <c r="CG38" s="149">
        <v>30478.473166880896</v>
      </c>
      <c r="CH38" s="268">
        <v>30478.473181699996</v>
      </c>
      <c r="CI38" s="270">
        <v>-1.4819099305896088E-5</v>
      </c>
      <c r="CK38" s="149">
        <v>3058.844886684532</v>
      </c>
      <c r="CL38" s="268">
        <v>3058.8448866845574</v>
      </c>
      <c r="CM38" s="270">
        <v>-2.5465851649641991E-11</v>
      </c>
      <c r="CO38" s="149">
        <v>824493.27316688094</v>
      </c>
      <c r="CP38" s="268">
        <v>824493.27318170003</v>
      </c>
      <c r="CQ38" s="270">
        <v>-1.4819088391959667E-5</v>
      </c>
      <c r="CS38" s="149">
        <v>824493.27316688094</v>
      </c>
      <c r="CT38" s="268">
        <v>824493.27318170003</v>
      </c>
      <c r="CU38" s="270">
        <v>-1.4819088391959667E-5</v>
      </c>
      <c r="CW38" s="149">
        <v>0</v>
      </c>
      <c r="CX38" s="268">
        <v>0</v>
      </c>
      <c r="CY38" s="270">
        <v>0</v>
      </c>
      <c r="DA38" s="149">
        <v>99927.550247097563</v>
      </c>
      <c r="DB38" s="268">
        <v>99927.550247097563</v>
      </c>
      <c r="DC38" s="270">
        <v>0</v>
      </c>
      <c r="DE38" s="271">
        <v>3.6363636363636362E-2</v>
      </c>
      <c r="DF38" s="271">
        <v>0</v>
      </c>
    </row>
    <row r="39" spans="1:110" x14ac:dyDescent="0.2">
      <c r="A39" s="127" t="s">
        <v>305</v>
      </c>
      <c r="B39" s="127" t="s">
        <v>56</v>
      </c>
      <c r="C39" s="128">
        <v>2147</v>
      </c>
      <c r="D39" s="129" t="s">
        <v>57</v>
      </c>
      <c r="E39" s="130"/>
      <c r="F39" s="131">
        <v>580063.79583848931</v>
      </c>
      <c r="G39" s="132">
        <v>10486.726151456332</v>
      </c>
      <c r="H39" s="132">
        <v>7201.1520000000019</v>
      </c>
      <c r="I39" s="132">
        <v>2565.4103999993945</v>
      </c>
      <c r="J39" s="132">
        <v>0</v>
      </c>
      <c r="K39" s="132">
        <v>64868.877360006314</v>
      </c>
      <c r="L39" s="132">
        <v>3103.4964800014354</v>
      </c>
      <c r="M39" s="154">
        <v>114418.30399999999</v>
      </c>
      <c r="N39" s="132">
        <v>0</v>
      </c>
      <c r="O39" s="133">
        <v>17465</v>
      </c>
      <c r="P39" s="134"/>
      <c r="Q39" s="135"/>
      <c r="R39" s="132">
        <v>-5707.4924947110967</v>
      </c>
      <c r="S39" s="132"/>
      <c r="T39" s="132">
        <v>0</v>
      </c>
      <c r="U39" s="136">
        <v>25249.875730555155</v>
      </c>
      <c r="V39" s="136">
        <v>0</v>
      </c>
      <c r="W39" s="137">
        <v>819715.14546579693</v>
      </c>
      <c r="X39" s="138"/>
      <c r="Y39" s="131">
        <v>0</v>
      </c>
      <c r="Z39" s="139">
        <v>0</v>
      </c>
      <c r="AA39" s="137">
        <v>0</v>
      </c>
      <c r="AB39" s="138"/>
      <c r="AC39" s="131"/>
      <c r="AD39" s="135"/>
      <c r="AE39" s="132">
        <v>25029.697487677789</v>
      </c>
      <c r="AF39" s="135"/>
      <c r="AG39" s="132"/>
      <c r="AH39" s="137">
        <v>25029.697487677789</v>
      </c>
      <c r="AI39" s="138"/>
      <c r="AJ39" s="140">
        <v>844744.84295347473</v>
      </c>
      <c r="AK39" s="138"/>
      <c r="AL39" s="141">
        <v>22865</v>
      </c>
      <c r="AM39" s="138"/>
      <c r="AN39" s="142">
        <v>113079.20885792191</v>
      </c>
      <c r="AO39" s="138"/>
      <c r="AP39" s="143">
        <v>850452.3354481858</v>
      </c>
      <c r="AQ39" s="135"/>
      <c r="AR39" s="138">
        <v>0</v>
      </c>
      <c r="AS39" s="135"/>
      <c r="AT39" s="138">
        <v>22865</v>
      </c>
      <c r="AU39" s="143">
        <v>3557.5721299605584</v>
      </c>
      <c r="AV39" s="138">
        <v>1185.8573766535194</v>
      </c>
      <c r="AW39" s="138">
        <v>167.10938055614821</v>
      </c>
      <c r="AX39" s="138">
        <v>688.41166574234774</v>
      </c>
      <c r="AY39" s="144">
        <v>0</v>
      </c>
      <c r="AZ39" s="145">
        <v>108.54194179852418</v>
      </c>
      <c r="BA39" s="146">
        <v>867609.84295347473</v>
      </c>
      <c r="BB39" s="147">
        <v>0</v>
      </c>
      <c r="BD39" s="106">
        <v>876316.96084694541</v>
      </c>
      <c r="BG39" s="148">
        <v>876316.96084694541</v>
      </c>
      <c r="BI39" s="150">
        <v>0</v>
      </c>
      <c r="BL39" s="106">
        <v>825422.637960508</v>
      </c>
      <c r="BN39" s="151">
        <v>8698.2916897844825</v>
      </c>
      <c r="BO39" s="152">
        <v>-2990.7991950733858</v>
      </c>
      <c r="BQ39" s="106">
        <v>380</v>
      </c>
      <c r="BR39" s="153">
        <v>3802147</v>
      </c>
      <c r="BS39" s="106">
        <v>17465</v>
      </c>
      <c r="BT39" s="106">
        <v>0</v>
      </c>
      <c r="BU39" s="149">
        <v>0</v>
      </c>
      <c r="BW39" s="149">
        <v>0</v>
      </c>
      <c r="BY39" s="149">
        <v>3338.3329304159897</v>
      </c>
      <c r="BZ39" s="268">
        <v>3338.3329305825241</v>
      </c>
      <c r="CA39" s="269">
        <v>-1.6653439161018468E-7</v>
      </c>
      <c r="CC39" s="149">
        <v>203</v>
      </c>
      <c r="CG39" s="149">
        <v>25249.875730555155</v>
      </c>
      <c r="CH39" s="268">
        <v>25249.875765152778</v>
      </c>
      <c r="CI39" s="270">
        <v>-3.4597622288856655E-5</v>
      </c>
      <c r="CK39" s="149">
        <v>0</v>
      </c>
      <c r="CL39" s="268">
        <v>0</v>
      </c>
      <c r="CM39" s="270">
        <v>0</v>
      </c>
      <c r="CO39" s="149">
        <v>819715.14546579693</v>
      </c>
      <c r="CP39" s="268">
        <v>819715.1455003944</v>
      </c>
      <c r="CQ39" s="270">
        <v>-3.4597469493746758E-5</v>
      </c>
      <c r="CS39" s="149">
        <v>825422.637960508</v>
      </c>
      <c r="CT39" s="268">
        <v>825422.63799510547</v>
      </c>
      <c r="CU39" s="270">
        <v>-3.4597469493746758E-5</v>
      </c>
      <c r="CW39" s="149">
        <v>0</v>
      </c>
      <c r="CX39" s="268">
        <v>0</v>
      </c>
      <c r="CY39" s="270">
        <v>0</v>
      </c>
      <c r="DA39" s="149">
        <v>113079.20885792191</v>
      </c>
      <c r="DB39" s="268">
        <v>113079.20885792191</v>
      </c>
      <c r="DC39" s="270">
        <v>0</v>
      </c>
      <c r="DE39" s="271">
        <v>2.7397260273972601E-2</v>
      </c>
      <c r="DF39" s="271">
        <v>0</v>
      </c>
    </row>
    <row r="40" spans="1:110" x14ac:dyDescent="0.2">
      <c r="A40" s="155" t="s">
        <v>307</v>
      </c>
      <c r="B40" s="155"/>
      <c r="C40" s="128">
        <v>2120</v>
      </c>
      <c r="D40" s="129" t="s">
        <v>324</v>
      </c>
      <c r="E40" s="130"/>
      <c r="F40" s="131">
        <v>1142982.848942836</v>
      </c>
      <c r="G40" s="132">
        <v>62663.489900990236</v>
      </c>
      <c r="H40" s="132">
        <v>39156.264000000003</v>
      </c>
      <c r="I40" s="132">
        <v>99515.919999976555</v>
      </c>
      <c r="J40" s="132">
        <v>6432.7700104280621</v>
      </c>
      <c r="K40" s="132">
        <v>152741.41584907152</v>
      </c>
      <c r="L40" s="132">
        <v>105161.33179195604</v>
      </c>
      <c r="M40" s="154">
        <v>114418.30399999999</v>
      </c>
      <c r="N40" s="132">
        <v>0</v>
      </c>
      <c r="O40" s="133">
        <v>6195.2</v>
      </c>
      <c r="P40" s="134"/>
      <c r="Q40" s="135"/>
      <c r="R40" s="132">
        <v>0</v>
      </c>
      <c r="S40" s="132"/>
      <c r="T40" s="132">
        <v>0</v>
      </c>
      <c r="U40" s="136">
        <v>39516.536710052518</v>
      </c>
      <c r="V40" s="136">
        <v>0</v>
      </c>
      <c r="W40" s="137">
        <v>1768784.0812053108</v>
      </c>
      <c r="X40" s="138"/>
      <c r="Y40" s="131">
        <v>170323.50000000003</v>
      </c>
      <c r="Z40" s="139">
        <v>22164.332526495564</v>
      </c>
      <c r="AA40" s="137">
        <v>269945.4325264956</v>
      </c>
      <c r="AB40" s="138"/>
      <c r="AC40" s="131"/>
      <c r="AD40" s="135"/>
      <c r="AE40" s="132">
        <v>0</v>
      </c>
      <c r="AF40" s="135"/>
      <c r="AG40" s="132"/>
      <c r="AH40" s="137">
        <v>0</v>
      </c>
      <c r="AI40" s="138"/>
      <c r="AJ40" s="140">
        <v>2038729.5137318063</v>
      </c>
      <c r="AK40" s="138"/>
      <c r="AL40" s="141">
        <v>149295</v>
      </c>
      <c r="AM40" s="138"/>
      <c r="AN40" s="142">
        <v>300595.65669686947</v>
      </c>
      <c r="AO40" s="138"/>
      <c r="AP40" s="143">
        <v>2038729.5137318063</v>
      </c>
      <c r="AQ40" s="135"/>
      <c r="AR40" s="138">
        <v>0</v>
      </c>
      <c r="AS40" s="135"/>
      <c r="AT40" s="138">
        <v>149295</v>
      </c>
      <c r="AU40" s="143">
        <v>0</v>
      </c>
      <c r="AV40" s="138">
        <v>0</v>
      </c>
      <c r="AW40" s="138">
        <v>0</v>
      </c>
      <c r="AX40" s="138">
        <v>0</v>
      </c>
      <c r="AY40" s="144">
        <v>0</v>
      </c>
      <c r="AZ40" s="145">
        <v>0</v>
      </c>
      <c r="BA40" s="146">
        <v>2188024.5137318065</v>
      </c>
      <c r="BB40" s="147">
        <v>2.3283064365386963E-10</v>
      </c>
      <c r="BD40" s="106">
        <v>2228133.1848291936</v>
      </c>
      <c r="BG40" s="148">
        <v>2228133.1848291936</v>
      </c>
      <c r="BI40" s="150">
        <v>77457.600000000006</v>
      </c>
      <c r="BL40" s="106">
        <v>1768784.0812053108</v>
      </c>
      <c r="BN40" s="151">
        <v>0</v>
      </c>
      <c r="BO40" s="152">
        <v>0</v>
      </c>
      <c r="BQ40" s="106">
        <v>380</v>
      </c>
      <c r="BR40" s="153">
        <v>3802120</v>
      </c>
      <c r="BS40" s="106">
        <v>6195.2</v>
      </c>
      <c r="BT40" s="106">
        <v>0</v>
      </c>
      <c r="BU40" s="149">
        <v>0</v>
      </c>
      <c r="BW40" s="149">
        <v>0</v>
      </c>
      <c r="BY40" s="149">
        <v>4026.2130574685143</v>
      </c>
      <c r="BZ40" s="268">
        <v>4026.2130577114431</v>
      </c>
      <c r="CA40" s="269">
        <v>-2.4292876332765445E-7</v>
      </c>
      <c r="CC40" s="149">
        <v>400</v>
      </c>
      <c r="CG40" s="149">
        <v>39516.536710052518</v>
      </c>
      <c r="CH40" s="268">
        <v>39516.536809497746</v>
      </c>
      <c r="CI40" s="270">
        <v>-9.9445227533578873E-5</v>
      </c>
      <c r="CK40" s="149">
        <v>0</v>
      </c>
      <c r="CL40" s="268">
        <v>0</v>
      </c>
      <c r="CM40" s="270">
        <v>0</v>
      </c>
      <c r="CO40" s="149">
        <v>1768784.0812053108</v>
      </c>
      <c r="CP40" s="268">
        <v>1768784.0813047562</v>
      </c>
      <c r="CQ40" s="270">
        <v>-9.9445460364222527E-5</v>
      </c>
      <c r="CS40" s="149">
        <v>1768784.0812053108</v>
      </c>
      <c r="CT40" s="268">
        <v>1768784.0813047562</v>
      </c>
      <c r="CU40" s="270">
        <v>-9.9445460364222527E-5</v>
      </c>
      <c r="CW40" s="149">
        <v>6432.7700104280621</v>
      </c>
      <c r="CX40" s="268">
        <v>6432.7700104280621</v>
      </c>
      <c r="CY40" s="270">
        <v>0</v>
      </c>
      <c r="DA40" s="149">
        <v>284398.93074527971</v>
      </c>
      <c r="DB40" s="268">
        <v>284398.93074527965</v>
      </c>
      <c r="DC40" s="270">
        <v>0</v>
      </c>
      <c r="DE40" s="271">
        <v>6.0889929742388757E-2</v>
      </c>
      <c r="DF40" s="271">
        <v>0</v>
      </c>
    </row>
    <row r="41" spans="1:110" x14ac:dyDescent="0.2">
      <c r="A41" s="127" t="s">
        <v>305</v>
      </c>
      <c r="B41" s="127" t="s">
        <v>58</v>
      </c>
      <c r="C41" s="128">
        <v>2113</v>
      </c>
      <c r="D41" s="129" t="s">
        <v>59</v>
      </c>
      <c r="E41" s="130"/>
      <c r="F41" s="131">
        <v>1440158.3896679734</v>
      </c>
      <c r="G41" s="132">
        <v>14737.779354216897</v>
      </c>
      <c r="H41" s="132">
        <v>4950.791999999994</v>
      </c>
      <c r="I41" s="132">
        <v>12552.007999997031</v>
      </c>
      <c r="J41" s="132">
        <v>0</v>
      </c>
      <c r="K41" s="132">
        <v>126020.16000001242</v>
      </c>
      <c r="L41" s="132">
        <v>6866.9318666698473</v>
      </c>
      <c r="M41" s="154">
        <v>114418.30399999999</v>
      </c>
      <c r="N41" s="132">
        <v>0</v>
      </c>
      <c r="O41" s="133">
        <v>45056</v>
      </c>
      <c r="P41" s="134"/>
      <c r="Q41" s="135"/>
      <c r="R41" s="132">
        <v>-14053.384848209824</v>
      </c>
      <c r="S41" s="132"/>
      <c r="T41" s="132">
        <v>170295.63511113031</v>
      </c>
      <c r="U41" s="136">
        <v>0</v>
      </c>
      <c r="V41" s="136">
        <v>0</v>
      </c>
      <c r="W41" s="137">
        <v>1921002.6151517902</v>
      </c>
      <c r="X41" s="138"/>
      <c r="Y41" s="131">
        <v>139646.41499999998</v>
      </c>
      <c r="Z41" s="139">
        <v>2253.51661259291</v>
      </c>
      <c r="AA41" s="137">
        <v>141899.93161259289</v>
      </c>
      <c r="AB41" s="138"/>
      <c r="AC41" s="131"/>
      <c r="AD41" s="135"/>
      <c r="AE41" s="132">
        <v>2744.2425829398417</v>
      </c>
      <c r="AF41" s="135"/>
      <c r="AG41" s="132"/>
      <c r="AH41" s="137">
        <v>2744.2425829398417</v>
      </c>
      <c r="AI41" s="138"/>
      <c r="AJ41" s="140">
        <v>2065646.7893473229</v>
      </c>
      <c r="AK41" s="138"/>
      <c r="AL41" s="141">
        <v>58075</v>
      </c>
      <c r="AM41" s="138"/>
      <c r="AN41" s="142">
        <v>250024.96935284516</v>
      </c>
      <c r="AO41" s="138"/>
      <c r="AP41" s="143">
        <v>2101035.8540424653</v>
      </c>
      <c r="AQ41" s="135"/>
      <c r="AR41" s="138">
        <v>0</v>
      </c>
      <c r="AS41" s="135"/>
      <c r="AT41" s="138">
        <v>58075</v>
      </c>
      <c r="AU41" s="143">
        <v>8832.5928743848344</v>
      </c>
      <c r="AV41" s="138">
        <v>2944.1976247949447</v>
      </c>
      <c r="AW41" s="138">
        <v>414.89225517388519</v>
      </c>
      <c r="AX41" s="138">
        <v>1709.1599977051392</v>
      </c>
      <c r="AY41" s="144">
        <v>0</v>
      </c>
      <c r="AZ41" s="145">
        <v>152.5420961510232</v>
      </c>
      <c r="BA41" s="146">
        <v>2145057.4691942553</v>
      </c>
      <c r="BB41" s="147">
        <v>-3.5652192309498787E-10</v>
      </c>
      <c r="BD41" s="106">
        <v>2166062.1372453999</v>
      </c>
      <c r="BG41" s="148">
        <v>2166062.1372453999</v>
      </c>
      <c r="BI41" s="150">
        <v>0</v>
      </c>
      <c r="BL41" s="106">
        <v>1935056</v>
      </c>
      <c r="BN41" s="151">
        <v>20973.004413711977</v>
      </c>
      <c r="BO41" s="152">
        <v>-6919.6195655021529</v>
      </c>
      <c r="BQ41" s="106">
        <v>380</v>
      </c>
      <c r="BR41" s="153">
        <v>3802113</v>
      </c>
      <c r="BS41" s="106">
        <v>45056</v>
      </c>
      <c r="BT41" s="106">
        <v>0</v>
      </c>
      <c r="BU41" s="149">
        <v>0</v>
      </c>
      <c r="BW41" s="149">
        <v>0</v>
      </c>
      <c r="BY41" s="149">
        <v>3270.2443694779117</v>
      </c>
      <c r="BZ41" s="268">
        <v>3270.2443694779117</v>
      </c>
      <c r="CA41" s="269">
        <v>0</v>
      </c>
      <c r="CC41" s="149">
        <v>504</v>
      </c>
      <c r="CG41" s="149">
        <v>0</v>
      </c>
      <c r="CH41" s="268">
        <v>0</v>
      </c>
      <c r="CI41" s="270">
        <v>0</v>
      </c>
      <c r="CK41" s="149">
        <v>170295.63511113031</v>
      </c>
      <c r="CL41" s="268">
        <v>170295.63511113031</v>
      </c>
      <c r="CM41" s="270">
        <v>0</v>
      </c>
      <c r="CO41" s="149">
        <v>1921002.6151517902</v>
      </c>
      <c r="CP41" s="268">
        <v>1921002.6151517902</v>
      </c>
      <c r="CQ41" s="270">
        <v>0</v>
      </c>
      <c r="CS41" s="149">
        <v>1935056</v>
      </c>
      <c r="CT41" s="268">
        <v>1935056</v>
      </c>
      <c r="CU41" s="270">
        <v>0</v>
      </c>
      <c r="CW41" s="149">
        <v>0</v>
      </c>
      <c r="CX41" s="268">
        <v>0</v>
      </c>
      <c r="CY41" s="270">
        <v>0</v>
      </c>
      <c r="DA41" s="149">
        <v>241510.97345608959</v>
      </c>
      <c r="DB41" s="268">
        <v>241510.97345608959</v>
      </c>
      <c r="DC41" s="270">
        <v>0</v>
      </c>
      <c r="DE41" s="271">
        <v>1.4981273408239701E-2</v>
      </c>
      <c r="DF41" s="271">
        <v>0</v>
      </c>
    </row>
    <row r="42" spans="1:110" x14ac:dyDescent="0.2">
      <c r="A42" s="127" t="s">
        <v>305</v>
      </c>
      <c r="B42" s="127" t="s">
        <v>60</v>
      </c>
      <c r="C42" s="128">
        <v>2103</v>
      </c>
      <c r="D42" s="129" t="s">
        <v>61</v>
      </c>
      <c r="E42" s="130"/>
      <c r="F42" s="131">
        <v>617210.73842913145</v>
      </c>
      <c r="G42" s="132">
        <v>55706.772122790811</v>
      </c>
      <c r="H42" s="132">
        <v>33305.328000000038</v>
      </c>
      <c r="I42" s="132">
        <v>78217.512799981574</v>
      </c>
      <c r="J42" s="132">
        <v>3911.1241663402693</v>
      </c>
      <c r="K42" s="132">
        <v>111788.73079323117</v>
      </c>
      <c r="L42" s="132">
        <v>35610.66976866508</v>
      </c>
      <c r="M42" s="154">
        <v>114418.30399999999</v>
      </c>
      <c r="N42" s="132">
        <v>0</v>
      </c>
      <c r="O42" s="133">
        <v>28928</v>
      </c>
      <c r="P42" s="134"/>
      <c r="Q42" s="135"/>
      <c r="R42" s="132">
        <v>-6534.0921090043275</v>
      </c>
      <c r="S42" s="132"/>
      <c r="T42" s="132">
        <v>0</v>
      </c>
      <c r="U42" s="136">
        <v>36330.576010838617</v>
      </c>
      <c r="V42" s="136">
        <v>0</v>
      </c>
      <c r="W42" s="137">
        <v>1108893.6639819746</v>
      </c>
      <c r="X42" s="138"/>
      <c r="Y42" s="131">
        <v>150337.20000000001</v>
      </c>
      <c r="Z42" s="139">
        <v>19476.895694752893</v>
      </c>
      <c r="AA42" s="137">
        <v>236025.29569475289</v>
      </c>
      <c r="AB42" s="138"/>
      <c r="AC42" s="131"/>
      <c r="AD42" s="135"/>
      <c r="AE42" s="132">
        <v>0</v>
      </c>
      <c r="AF42" s="135"/>
      <c r="AG42" s="132"/>
      <c r="AH42" s="137">
        <v>0</v>
      </c>
      <c r="AI42" s="138"/>
      <c r="AJ42" s="140">
        <v>1344918.9596767274</v>
      </c>
      <c r="AK42" s="138"/>
      <c r="AL42" s="141">
        <v>134810</v>
      </c>
      <c r="AM42" s="138"/>
      <c r="AN42" s="142">
        <v>210394.87756673229</v>
      </c>
      <c r="AO42" s="138"/>
      <c r="AP42" s="143">
        <v>1351453.0517857317</v>
      </c>
      <c r="AQ42" s="135"/>
      <c r="AR42" s="138">
        <v>0</v>
      </c>
      <c r="AS42" s="135"/>
      <c r="AT42" s="138">
        <v>134810</v>
      </c>
      <c r="AU42" s="143">
        <v>3785.3969461649285</v>
      </c>
      <c r="AV42" s="138">
        <v>1261.798982054976</v>
      </c>
      <c r="AW42" s="138">
        <v>177.81096650309365</v>
      </c>
      <c r="AX42" s="138">
        <v>732.49714187363111</v>
      </c>
      <c r="AY42" s="144">
        <v>0</v>
      </c>
      <c r="AZ42" s="145">
        <v>576.58807240769852</v>
      </c>
      <c r="BA42" s="146">
        <v>1479728.9596767274</v>
      </c>
      <c r="BB42" s="147">
        <v>0</v>
      </c>
      <c r="BD42" s="106">
        <v>1534200.920219084</v>
      </c>
      <c r="BE42" s="321">
        <v>48000</v>
      </c>
      <c r="BG42" s="148">
        <v>1582200.920219084</v>
      </c>
      <c r="BI42" s="150">
        <v>66211.199999999997</v>
      </c>
      <c r="BL42" s="106">
        <v>1115427.7560909789</v>
      </c>
      <c r="BN42" s="151">
        <v>9471.0315139427603</v>
      </c>
      <c r="BO42" s="152">
        <v>-2936.9394049384327</v>
      </c>
      <c r="BQ42" s="106">
        <v>380</v>
      </c>
      <c r="BR42" s="153">
        <v>3802103</v>
      </c>
      <c r="BS42" s="106">
        <v>28928</v>
      </c>
      <c r="BT42" s="106">
        <v>0</v>
      </c>
      <c r="BU42" s="149">
        <v>0</v>
      </c>
      <c r="BW42" s="149">
        <v>0</v>
      </c>
      <c r="BY42" s="149">
        <v>4397.4761510785529</v>
      </c>
      <c r="BZ42" s="268">
        <v>4397.4761507042249</v>
      </c>
      <c r="CA42" s="269">
        <v>3.7432801036629826E-7</v>
      </c>
      <c r="CC42" s="149">
        <v>216</v>
      </c>
      <c r="CG42" s="149">
        <v>36330.576010838617</v>
      </c>
      <c r="CH42" s="268">
        <v>36330.575928091501</v>
      </c>
      <c r="CI42" s="270">
        <v>8.2747115811798722E-5</v>
      </c>
      <c r="CK42" s="149">
        <v>0</v>
      </c>
      <c r="CL42" s="268">
        <v>0</v>
      </c>
      <c r="CM42" s="270">
        <v>0</v>
      </c>
      <c r="CO42" s="149">
        <v>1108893.6639819746</v>
      </c>
      <c r="CP42" s="268">
        <v>1108893.6638992277</v>
      </c>
      <c r="CQ42" s="270">
        <v>8.2746846601366997E-5</v>
      </c>
      <c r="CS42" s="149">
        <v>1115427.7560909789</v>
      </c>
      <c r="CT42" s="268">
        <v>1115427.756008232</v>
      </c>
      <c r="CU42" s="270">
        <v>8.2746846601366997E-5</v>
      </c>
      <c r="CW42" s="149">
        <v>3911.1241663402693</v>
      </c>
      <c r="CX42" s="268">
        <v>3911.1241663402693</v>
      </c>
      <c r="CY42" s="270">
        <v>0</v>
      </c>
      <c r="DA42" s="149">
        <v>196233.35982504711</v>
      </c>
      <c r="DB42" s="268">
        <v>196233.35982504714</v>
      </c>
      <c r="DC42" s="270">
        <v>0</v>
      </c>
      <c r="DE42" s="271">
        <v>7.1428571428571425E-2</v>
      </c>
      <c r="DF42" s="271">
        <v>0</v>
      </c>
    </row>
    <row r="43" spans="1:110" x14ac:dyDescent="0.2">
      <c r="A43" s="127" t="s">
        <v>305</v>
      </c>
      <c r="B43" s="127" t="s">
        <v>62</v>
      </c>
      <c r="C43" s="128">
        <v>2084</v>
      </c>
      <c r="D43" s="129" t="s">
        <v>63</v>
      </c>
      <c r="E43" s="130"/>
      <c r="F43" s="131">
        <v>1154412.6774322644</v>
      </c>
      <c r="G43" s="132">
        <v>117641.10812338332</v>
      </c>
      <c r="H43" s="132">
        <v>78312.528000000064</v>
      </c>
      <c r="I43" s="132">
        <v>156905.10079996288</v>
      </c>
      <c r="J43" s="132">
        <v>0</v>
      </c>
      <c r="K43" s="132">
        <v>206814.75670927379</v>
      </c>
      <c r="L43" s="132">
        <v>5527.1910272752748</v>
      </c>
      <c r="M43" s="154">
        <v>114418.30399999999</v>
      </c>
      <c r="N43" s="132">
        <v>0</v>
      </c>
      <c r="O43" s="133">
        <v>33024</v>
      </c>
      <c r="P43" s="134"/>
      <c r="Q43" s="135"/>
      <c r="R43" s="132">
        <v>-12360.373031444615</v>
      </c>
      <c r="S43" s="132"/>
      <c r="T43" s="132">
        <v>0</v>
      </c>
      <c r="U43" s="136">
        <v>28565.622864273842</v>
      </c>
      <c r="V43" s="136">
        <v>0</v>
      </c>
      <c r="W43" s="137">
        <v>1883260.9159249889</v>
      </c>
      <c r="X43" s="138"/>
      <c r="Y43" s="131">
        <v>98548.800000000017</v>
      </c>
      <c r="Z43" s="139">
        <v>12254.946721569519</v>
      </c>
      <c r="AA43" s="137">
        <v>110803.74672156954</v>
      </c>
      <c r="AB43" s="138"/>
      <c r="AC43" s="131"/>
      <c r="AD43" s="135"/>
      <c r="AE43" s="132">
        <v>0</v>
      </c>
      <c r="AF43" s="135"/>
      <c r="AG43" s="132"/>
      <c r="AH43" s="137">
        <v>0</v>
      </c>
      <c r="AI43" s="138"/>
      <c r="AJ43" s="140">
        <v>1994064.6626465584</v>
      </c>
      <c r="AK43" s="138"/>
      <c r="AL43" s="141">
        <v>277345</v>
      </c>
      <c r="AM43" s="138"/>
      <c r="AN43" s="142">
        <v>380588.96748823492</v>
      </c>
      <c r="AO43" s="138"/>
      <c r="AP43" s="143">
        <v>2006425.035678003</v>
      </c>
      <c r="AQ43" s="135"/>
      <c r="AR43" s="138">
        <v>0</v>
      </c>
      <c r="AS43" s="135"/>
      <c r="AT43" s="138">
        <v>277345</v>
      </c>
      <c r="AU43" s="143">
        <v>7080.094288197367</v>
      </c>
      <c r="AV43" s="138">
        <v>2360.0314293991223</v>
      </c>
      <c r="AW43" s="138">
        <v>332.57236327430479</v>
      </c>
      <c r="AX43" s="138">
        <v>1370.0409505414211</v>
      </c>
      <c r="AY43" s="144">
        <v>0</v>
      </c>
      <c r="AZ43" s="145">
        <v>1217.6340000324012</v>
      </c>
      <c r="BA43" s="146">
        <v>2271409.6626465581</v>
      </c>
      <c r="BB43" s="147">
        <v>-2.3283064365386963E-10</v>
      </c>
      <c r="BD43" s="106">
        <v>2296930.035678003</v>
      </c>
      <c r="BG43" s="148">
        <v>2296930.035678003</v>
      </c>
      <c r="BI43" s="150">
        <v>0</v>
      </c>
      <c r="BL43" s="106">
        <v>1895621.2889564335</v>
      </c>
      <c r="BN43" s="151">
        <v>18132.455007970308</v>
      </c>
      <c r="BO43" s="152">
        <v>-5772.0819765256929</v>
      </c>
      <c r="BQ43" s="106">
        <v>380</v>
      </c>
      <c r="BR43" s="153">
        <v>3802084</v>
      </c>
      <c r="BS43" s="106">
        <v>33024</v>
      </c>
      <c r="BT43" s="106">
        <v>0</v>
      </c>
      <c r="BU43" s="149">
        <v>0</v>
      </c>
      <c r="BW43" s="149">
        <v>0</v>
      </c>
      <c r="BY43" s="149">
        <v>4228.2350061927955</v>
      </c>
      <c r="BZ43" s="268">
        <v>4228.2350062034739</v>
      </c>
      <c r="CA43" s="269">
        <v>-1.067837729351595E-8</v>
      </c>
      <c r="CC43" s="149">
        <v>404</v>
      </c>
      <c r="CG43" s="149">
        <v>28565.622864273842</v>
      </c>
      <c r="CH43" s="268">
        <v>28565.622868688832</v>
      </c>
      <c r="CI43" s="270">
        <v>-4.4149892346467823E-6</v>
      </c>
      <c r="CK43" s="149">
        <v>0</v>
      </c>
      <c r="CL43" s="268">
        <v>0</v>
      </c>
      <c r="CM43" s="270">
        <v>0</v>
      </c>
      <c r="CO43" s="149">
        <v>1883260.9159249889</v>
      </c>
      <c r="CP43" s="268">
        <v>1883260.9159294039</v>
      </c>
      <c r="CQ43" s="270">
        <v>-4.4149346649646759E-6</v>
      </c>
      <c r="CS43" s="149">
        <v>1895621.2889564335</v>
      </c>
      <c r="CT43" s="268">
        <v>1895621.2889608485</v>
      </c>
      <c r="CU43" s="270">
        <v>-4.4149346649646759E-6</v>
      </c>
      <c r="CW43" s="149">
        <v>0</v>
      </c>
      <c r="CX43" s="268">
        <v>0</v>
      </c>
      <c r="CY43" s="270">
        <v>0</v>
      </c>
      <c r="DA43" s="149">
        <v>373940.74268494075</v>
      </c>
      <c r="DB43" s="268">
        <v>373940.74268494075</v>
      </c>
      <c r="DC43" s="270">
        <v>0</v>
      </c>
      <c r="DE43" s="271">
        <v>6.6820276497695855E-2</v>
      </c>
      <c r="DF43" s="271">
        <v>0</v>
      </c>
    </row>
    <row r="44" spans="1:110" x14ac:dyDescent="0.2">
      <c r="A44" s="155" t="s">
        <v>307</v>
      </c>
      <c r="B44" s="155"/>
      <c r="C44" s="128">
        <v>2183</v>
      </c>
      <c r="D44" s="129" t="s">
        <v>64</v>
      </c>
      <c r="E44" s="130"/>
      <c r="F44" s="131">
        <v>1188702.1629005496</v>
      </c>
      <c r="G44" s="132">
        <v>62564.082725926055</v>
      </c>
      <c r="H44" s="132">
        <v>35555.687999999973</v>
      </c>
      <c r="I44" s="132">
        <v>130870.93599996912</v>
      </c>
      <c r="J44" s="132">
        <v>0</v>
      </c>
      <c r="K44" s="132">
        <v>196938.17173335224</v>
      </c>
      <c r="L44" s="132">
        <v>111611.31974315004</v>
      </c>
      <c r="M44" s="154">
        <v>114418.30399999999</v>
      </c>
      <c r="N44" s="132">
        <v>8855.3373359195066</v>
      </c>
      <c r="O44" s="133">
        <v>6092.8</v>
      </c>
      <c r="P44" s="134"/>
      <c r="Q44" s="135"/>
      <c r="R44" s="132">
        <v>0</v>
      </c>
      <c r="S44" s="132"/>
      <c r="T44" s="132">
        <v>0</v>
      </c>
      <c r="U44" s="136">
        <v>0</v>
      </c>
      <c r="V44" s="136">
        <v>0</v>
      </c>
      <c r="W44" s="137">
        <v>1855608.8024388668</v>
      </c>
      <c r="X44" s="138"/>
      <c r="Y44" s="131">
        <v>167306.70000000001</v>
      </c>
      <c r="Z44" s="139">
        <v>18255.726697623933</v>
      </c>
      <c r="AA44" s="137">
        <v>257951.22669762396</v>
      </c>
      <c r="AB44" s="138"/>
      <c r="AC44" s="131"/>
      <c r="AD44" s="135"/>
      <c r="AE44" s="132">
        <v>0</v>
      </c>
      <c r="AF44" s="135"/>
      <c r="AG44" s="132"/>
      <c r="AH44" s="137">
        <v>0</v>
      </c>
      <c r="AI44" s="138"/>
      <c r="AJ44" s="140">
        <v>2113560.029136491</v>
      </c>
      <c r="AK44" s="138"/>
      <c r="AL44" s="141">
        <v>150640</v>
      </c>
      <c r="AM44" s="138"/>
      <c r="AN44" s="142">
        <v>353690.1078164042</v>
      </c>
      <c r="AO44" s="138"/>
      <c r="AP44" s="143">
        <v>2113560.029136491</v>
      </c>
      <c r="AQ44" s="135"/>
      <c r="AR44" s="138">
        <v>0</v>
      </c>
      <c r="AS44" s="135"/>
      <c r="AT44" s="138">
        <v>150640</v>
      </c>
      <c r="AU44" s="143">
        <v>0</v>
      </c>
      <c r="AV44" s="138">
        <v>0</v>
      </c>
      <c r="AW44" s="138">
        <v>0</v>
      </c>
      <c r="AX44" s="138">
        <v>0</v>
      </c>
      <c r="AY44" s="144">
        <v>0</v>
      </c>
      <c r="AZ44" s="145">
        <v>0</v>
      </c>
      <c r="BA44" s="146">
        <v>2264200.029136491</v>
      </c>
      <c r="BB44" s="147">
        <v>0</v>
      </c>
      <c r="BD44" s="106">
        <v>2279392.2943223407</v>
      </c>
      <c r="BG44" s="148">
        <v>2279392.2943223407</v>
      </c>
      <c r="BI44" s="150">
        <v>72388.800000000003</v>
      </c>
      <c r="BL44" s="106">
        <v>1855608.8024388668</v>
      </c>
      <c r="BN44" s="151">
        <v>0</v>
      </c>
      <c r="BO44" s="152">
        <v>0</v>
      </c>
      <c r="BQ44" s="106">
        <v>380</v>
      </c>
      <c r="BR44" s="153">
        <v>3802183</v>
      </c>
      <c r="BS44" s="106">
        <v>6092.8</v>
      </c>
      <c r="BT44" s="106">
        <v>8855.3373359195066</v>
      </c>
      <c r="BU44" s="149">
        <v>8855.3373359195066</v>
      </c>
      <c r="BW44" s="149">
        <v>8514.7474383841418</v>
      </c>
      <c r="BY44" s="149">
        <v>4050.0121152498537</v>
      </c>
      <c r="BZ44" s="268">
        <v>4050.0121152241663</v>
      </c>
      <c r="CA44" s="269">
        <v>2.5687313609523699E-8</v>
      </c>
      <c r="CC44" s="149">
        <v>416</v>
      </c>
      <c r="CG44" s="149">
        <v>0</v>
      </c>
      <c r="CH44" s="268">
        <v>0</v>
      </c>
      <c r="CI44" s="270">
        <v>0</v>
      </c>
      <c r="CK44" s="149">
        <v>0</v>
      </c>
      <c r="CL44" s="268">
        <v>0</v>
      </c>
      <c r="CM44" s="270">
        <v>0</v>
      </c>
      <c r="CO44" s="149">
        <v>1855608.8024388668</v>
      </c>
      <c r="CP44" s="268">
        <v>1855608.8024388666</v>
      </c>
      <c r="CQ44" s="270">
        <v>0</v>
      </c>
      <c r="CS44" s="149">
        <v>1855608.8024388668</v>
      </c>
      <c r="CT44" s="268">
        <v>1855608.8024388666</v>
      </c>
      <c r="CU44" s="270">
        <v>0</v>
      </c>
      <c r="CW44" s="149">
        <v>0</v>
      </c>
      <c r="CX44" s="268">
        <v>0</v>
      </c>
      <c r="CY44" s="270">
        <v>0</v>
      </c>
      <c r="DA44" s="149">
        <v>338213.03421454679</v>
      </c>
      <c r="DB44" s="268">
        <v>338213.03421454679</v>
      </c>
      <c r="DC44" s="270">
        <v>0</v>
      </c>
      <c r="DE44" s="271">
        <v>3.0042918454935622E-2</v>
      </c>
      <c r="DF44" s="271">
        <v>0</v>
      </c>
    </row>
    <row r="45" spans="1:110" x14ac:dyDescent="0.2">
      <c r="A45" s="155" t="s">
        <v>307</v>
      </c>
      <c r="B45" s="155"/>
      <c r="C45" s="128">
        <v>2065</v>
      </c>
      <c r="D45" s="129" t="s">
        <v>325</v>
      </c>
      <c r="E45" s="130"/>
      <c r="F45" s="131">
        <v>1031542.0211709095</v>
      </c>
      <c r="G45" s="132">
        <v>105964.82701416453</v>
      </c>
      <c r="H45" s="132">
        <v>66160.584000000003</v>
      </c>
      <c r="I45" s="132">
        <v>154834.7695999635</v>
      </c>
      <c r="J45" s="132">
        <v>437.42836070908726</v>
      </c>
      <c r="K45" s="132">
        <v>197157.23101965568</v>
      </c>
      <c r="L45" s="132">
        <v>37028.607335480301</v>
      </c>
      <c r="M45" s="154">
        <v>114418.30399999999</v>
      </c>
      <c r="N45" s="132">
        <v>0</v>
      </c>
      <c r="O45" s="133">
        <v>7219.2</v>
      </c>
      <c r="P45" s="134"/>
      <c r="Q45" s="135"/>
      <c r="R45" s="132">
        <v>0</v>
      </c>
      <c r="S45" s="132"/>
      <c r="T45" s="132">
        <v>0</v>
      </c>
      <c r="U45" s="136">
        <v>50302.346992267529</v>
      </c>
      <c r="V45" s="136">
        <v>0</v>
      </c>
      <c r="W45" s="137">
        <v>1765065.3194931501</v>
      </c>
      <c r="X45" s="138"/>
      <c r="Y45" s="131">
        <v>123186.00000000001</v>
      </c>
      <c r="Z45" s="139">
        <v>17667.99283086897</v>
      </c>
      <c r="AA45" s="137">
        <v>140853.99283086899</v>
      </c>
      <c r="AB45" s="138"/>
      <c r="AC45" s="131"/>
      <c r="AD45" s="135"/>
      <c r="AE45" s="132">
        <v>0</v>
      </c>
      <c r="AF45" s="135"/>
      <c r="AG45" s="132"/>
      <c r="AH45" s="137">
        <v>0</v>
      </c>
      <c r="AI45" s="138"/>
      <c r="AJ45" s="140">
        <v>1905919.3123240191</v>
      </c>
      <c r="AK45" s="138"/>
      <c r="AL45" s="141">
        <v>255515</v>
      </c>
      <c r="AM45" s="138"/>
      <c r="AN45" s="142">
        <v>357544.56079916895</v>
      </c>
      <c r="AO45" s="138"/>
      <c r="AP45" s="143">
        <v>1905919.3123240191</v>
      </c>
      <c r="AQ45" s="135"/>
      <c r="AR45" s="138">
        <v>0</v>
      </c>
      <c r="AS45" s="135"/>
      <c r="AT45" s="138">
        <v>255515</v>
      </c>
      <c r="AU45" s="143">
        <v>0</v>
      </c>
      <c r="AV45" s="138">
        <v>0</v>
      </c>
      <c r="AW45" s="138">
        <v>0</v>
      </c>
      <c r="AX45" s="138">
        <v>0</v>
      </c>
      <c r="AY45" s="144">
        <v>0</v>
      </c>
      <c r="AZ45" s="145">
        <v>0</v>
      </c>
      <c r="BA45" s="146">
        <v>2161434.3123240191</v>
      </c>
      <c r="BB45" s="147">
        <v>0</v>
      </c>
      <c r="BD45" s="106">
        <v>2172030.0703157037</v>
      </c>
      <c r="BG45" s="148">
        <v>2172030.0703157037</v>
      </c>
      <c r="BI45" s="150">
        <v>0</v>
      </c>
      <c r="BL45" s="106">
        <v>1765065.3194931501</v>
      </c>
      <c r="BN45" s="151">
        <v>0</v>
      </c>
      <c r="BO45" s="152">
        <v>0</v>
      </c>
      <c r="BQ45" s="106">
        <v>380</v>
      </c>
      <c r="BR45" s="272">
        <v>3802049</v>
      </c>
      <c r="BS45" s="106">
        <v>7219.2</v>
      </c>
      <c r="BT45" s="106">
        <v>0</v>
      </c>
      <c r="BU45" s="149">
        <v>0</v>
      </c>
      <c r="BW45" s="149">
        <v>0</v>
      </c>
      <c r="BY45" s="149">
        <v>4448.3404552127049</v>
      </c>
      <c r="BZ45" s="268">
        <v>4448.3404550000005</v>
      </c>
      <c r="CA45" s="269">
        <v>2.127044353983365E-7</v>
      </c>
      <c r="CC45" s="149">
        <v>361</v>
      </c>
      <c r="CG45" s="149">
        <v>50302.346992267529</v>
      </c>
      <c r="CH45" s="268">
        <v>50302.346913684407</v>
      </c>
      <c r="CI45" s="270">
        <v>7.8583121648989618E-5</v>
      </c>
      <c r="CK45" s="149">
        <v>0</v>
      </c>
      <c r="CL45" s="268">
        <v>0</v>
      </c>
      <c r="CM45" s="270">
        <v>0</v>
      </c>
      <c r="CO45" s="149">
        <v>1765065.3194931501</v>
      </c>
      <c r="CP45" s="268">
        <v>1765065.319414567</v>
      </c>
      <c r="CQ45" s="270">
        <v>7.8583136200904846E-5</v>
      </c>
      <c r="CS45" s="149">
        <v>1765065.3194931501</v>
      </c>
      <c r="CT45" s="268">
        <v>1765065.319414567</v>
      </c>
      <c r="CU45" s="270">
        <v>7.8583136200904846E-5</v>
      </c>
      <c r="CW45" s="149">
        <v>437.42836070908726</v>
      </c>
      <c r="CX45" s="268">
        <v>437.42836070908726</v>
      </c>
      <c r="CY45" s="270">
        <v>0</v>
      </c>
      <c r="DA45" s="149">
        <v>349093.32122931682</v>
      </c>
      <c r="DB45" s="268">
        <v>349093.32122931688</v>
      </c>
      <c r="DC45" s="270">
        <v>0</v>
      </c>
      <c r="DE45" s="271">
        <v>5.3050397877984087E-2</v>
      </c>
      <c r="DF45" s="271">
        <v>0</v>
      </c>
    </row>
    <row r="46" spans="1:110" x14ac:dyDescent="0.2">
      <c r="A46" s="155" t="s">
        <v>307</v>
      </c>
      <c r="B46" s="155"/>
      <c r="C46" s="156">
        <v>2007</v>
      </c>
      <c r="D46" s="129" t="s">
        <v>65</v>
      </c>
      <c r="E46" s="130"/>
      <c r="F46" s="131">
        <v>1145840.3060651931</v>
      </c>
      <c r="G46" s="132">
        <v>58228.574340740859</v>
      </c>
      <c r="H46" s="132">
        <v>37806.048000000061</v>
      </c>
      <c r="I46" s="132">
        <v>108602.37359997442</v>
      </c>
      <c r="J46" s="132">
        <v>15361.454784902236</v>
      </c>
      <c r="K46" s="132">
        <v>149274.97013980712</v>
      </c>
      <c r="L46" s="132">
        <v>101967.34715106743</v>
      </c>
      <c r="M46" s="154">
        <v>114418.30399999999</v>
      </c>
      <c r="N46" s="132">
        <v>0</v>
      </c>
      <c r="O46" s="133">
        <v>7424</v>
      </c>
      <c r="P46" s="134"/>
      <c r="Q46" s="135"/>
      <c r="R46" s="132">
        <v>0</v>
      </c>
      <c r="S46" s="132"/>
      <c r="T46" s="132">
        <v>0</v>
      </c>
      <c r="U46" s="136">
        <v>77725.136901787017</v>
      </c>
      <c r="V46" s="136">
        <v>0</v>
      </c>
      <c r="W46" s="137">
        <v>1816648.5149834722</v>
      </c>
      <c r="X46" s="138"/>
      <c r="Y46" s="131">
        <v>131482.20000000001</v>
      </c>
      <c r="Z46" s="139">
        <v>17680.89163029287</v>
      </c>
      <c r="AA46" s="137">
        <v>214740.69163029289</v>
      </c>
      <c r="AB46" s="138"/>
      <c r="AC46" s="131"/>
      <c r="AD46" s="135"/>
      <c r="AE46" s="132">
        <v>0</v>
      </c>
      <c r="AF46" s="135"/>
      <c r="AG46" s="132"/>
      <c r="AH46" s="137">
        <v>0</v>
      </c>
      <c r="AI46" s="138"/>
      <c r="AJ46" s="140">
        <v>2031389.2066137651</v>
      </c>
      <c r="AK46" s="138"/>
      <c r="AL46" s="141">
        <v>139880</v>
      </c>
      <c r="AM46" s="138"/>
      <c r="AN46" s="142">
        <v>294735.94425288565</v>
      </c>
      <c r="AO46" s="138"/>
      <c r="AP46" s="143">
        <v>2031389.2066137651</v>
      </c>
      <c r="AQ46" s="135"/>
      <c r="AR46" s="138">
        <v>0</v>
      </c>
      <c r="AS46" s="135"/>
      <c r="AT46" s="138">
        <v>139880</v>
      </c>
      <c r="AU46" s="143">
        <v>0</v>
      </c>
      <c r="AV46" s="138">
        <v>0</v>
      </c>
      <c r="AW46" s="138">
        <v>0</v>
      </c>
      <c r="AX46" s="138">
        <v>0</v>
      </c>
      <c r="AY46" s="144">
        <v>0</v>
      </c>
      <c r="AZ46" s="145">
        <v>0</v>
      </c>
      <c r="BA46" s="146">
        <v>2171269.2066137651</v>
      </c>
      <c r="BB46" s="147">
        <v>0</v>
      </c>
      <c r="BD46" s="106">
        <v>2188058.8464008551</v>
      </c>
      <c r="BG46" s="148">
        <v>2188058.8464008551</v>
      </c>
      <c r="BI46" s="150">
        <v>65577.600000000006</v>
      </c>
      <c r="BL46" s="106">
        <v>1816648.5149834722</v>
      </c>
      <c r="BN46" s="151">
        <v>0</v>
      </c>
      <c r="BO46" s="152">
        <v>0</v>
      </c>
      <c r="BQ46" s="106">
        <v>380</v>
      </c>
      <c r="BR46" s="153">
        <v>3802007</v>
      </c>
      <c r="BS46" s="106">
        <v>7424</v>
      </c>
      <c r="BT46" s="106">
        <v>0</v>
      </c>
      <c r="BU46" s="149">
        <v>0</v>
      </c>
      <c r="BW46" s="149">
        <v>0</v>
      </c>
      <c r="BY46" s="149">
        <v>4129.8118076498031</v>
      </c>
      <c r="BZ46" s="268">
        <v>4129.8118075000002</v>
      </c>
      <c r="CA46" s="269">
        <v>1.4980287232901901E-7</v>
      </c>
      <c r="CC46" s="149">
        <v>401</v>
      </c>
      <c r="CG46" s="149">
        <v>77725.136901787017</v>
      </c>
      <c r="CH46" s="268">
        <v>77725.136840310472</v>
      </c>
      <c r="CI46" s="270">
        <v>6.1476544942706823E-5</v>
      </c>
      <c r="CK46" s="149">
        <v>0</v>
      </c>
      <c r="CL46" s="268">
        <v>0</v>
      </c>
      <c r="CM46" s="270">
        <v>0</v>
      </c>
      <c r="CO46" s="149">
        <v>1816648.5149834722</v>
      </c>
      <c r="CP46" s="268">
        <v>1816648.5149219956</v>
      </c>
      <c r="CQ46" s="270">
        <v>6.1476603150367737E-5</v>
      </c>
      <c r="CS46" s="149">
        <v>1816648.5149834722</v>
      </c>
      <c r="CT46" s="268">
        <v>1816648.5149219956</v>
      </c>
      <c r="CU46" s="270">
        <v>6.1476603150367737E-5</v>
      </c>
      <c r="CW46" s="149">
        <v>15361.454784902236</v>
      </c>
      <c r="CX46" s="268">
        <v>15361.454784902236</v>
      </c>
      <c r="CY46" s="270">
        <v>0</v>
      </c>
      <c r="DA46" s="149">
        <v>281851.50275506807</v>
      </c>
      <c r="DB46" s="268">
        <v>281851.50275506801</v>
      </c>
      <c r="DC46" s="270">
        <v>0</v>
      </c>
      <c r="DE46" s="271">
        <v>0.10328638497652583</v>
      </c>
      <c r="DF46" s="271">
        <v>0</v>
      </c>
    </row>
    <row r="47" spans="1:110" x14ac:dyDescent="0.2">
      <c r="A47" s="127" t="s">
        <v>305</v>
      </c>
      <c r="B47" s="127" t="s">
        <v>66</v>
      </c>
      <c r="C47" s="128">
        <v>5201</v>
      </c>
      <c r="D47" s="129" t="s">
        <v>67</v>
      </c>
      <c r="E47" s="130"/>
      <c r="F47" s="131">
        <v>597208.53857263189</v>
      </c>
      <c r="G47" s="132">
        <v>16165.252693333368</v>
      </c>
      <c r="H47" s="132">
        <v>9451.5120000000443</v>
      </c>
      <c r="I47" s="132">
        <v>8326.3319999980431</v>
      </c>
      <c r="J47" s="132">
        <v>0</v>
      </c>
      <c r="K47" s="132">
        <v>57531.169806747217</v>
      </c>
      <c r="L47" s="132">
        <v>3123.8237541913809</v>
      </c>
      <c r="M47" s="154">
        <v>114418.30399999999</v>
      </c>
      <c r="N47" s="132">
        <v>0</v>
      </c>
      <c r="O47" s="133">
        <v>3097.6</v>
      </c>
      <c r="P47" s="134"/>
      <c r="Q47" s="135"/>
      <c r="R47" s="132">
        <v>-5931.7538102435146</v>
      </c>
      <c r="S47" s="132"/>
      <c r="T47" s="132">
        <v>0</v>
      </c>
      <c r="U47" s="136">
        <v>28423.826310681063</v>
      </c>
      <c r="V47" s="136">
        <v>0</v>
      </c>
      <c r="W47" s="137">
        <v>831814.60532733938</v>
      </c>
      <c r="X47" s="138"/>
      <c r="Y47" s="131">
        <v>106895.28000000001</v>
      </c>
      <c r="Z47" s="139">
        <v>4233.4297530765616</v>
      </c>
      <c r="AA47" s="137">
        <v>111128.70975307657</v>
      </c>
      <c r="AB47" s="138"/>
      <c r="AC47" s="131"/>
      <c r="AD47" s="135"/>
      <c r="AE47" s="132">
        <v>10111.27539846416</v>
      </c>
      <c r="AF47" s="135"/>
      <c r="AG47" s="132"/>
      <c r="AH47" s="137">
        <v>10111.27539846416</v>
      </c>
      <c r="AI47" s="138"/>
      <c r="AJ47" s="140">
        <v>953054.5904788801</v>
      </c>
      <c r="AK47" s="138"/>
      <c r="AL47" s="141">
        <v>44660</v>
      </c>
      <c r="AM47" s="138"/>
      <c r="AN47" s="142">
        <v>116819.79761710248</v>
      </c>
      <c r="AO47" s="138"/>
      <c r="AP47" s="143">
        <v>958986.34428912366</v>
      </c>
      <c r="AQ47" s="135"/>
      <c r="AR47" s="138">
        <v>0</v>
      </c>
      <c r="AS47" s="135"/>
      <c r="AT47" s="138">
        <v>44660</v>
      </c>
      <c r="AU47" s="143">
        <v>3662.7220451318062</v>
      </c>
      <c r="AV47" s="138">
        <v>1220.9073483772688</v>
      </c>
      <c r="AW47" s="138">
        <v>172.04857407012304</v>
      </c>
      <c r="AX47" s="138">
        <v>708.75880857217078</v>
      </c>
      <c r="AY47" s="144">
        <v>0</v>
      </c>
      <c r="AZ47" s="145">
        <v>167.3170340921468</v>
      </c>
      <c r="BA47" s="146">
        <v>997714.5904788801</v>
      </c>
      <c r="BB47" s="147">
        <v>0</v>
      </c>
      <c r="BD47" s="106">
        <v>1013791.509287464</v>
      </c>
      <c r="BG47" s="148">
        <v>1013791.509287464</v>
      </c>
      <c r="BI47" s="150">
        <v>0</v>
      </c>
      <c r="BL47" s="106">
        <v>837746.35913758294</v>
      </c>
      <c r="BN47" s="151">
        <v>8918.3128521446579</v>
      </c>
      <c r="BO47" s="152">
        <v>-2986.5590419011432</v>
      </c>
      <c r="BQ47" s="106">
        <v>380</v>
      </c>
      <c r="BR47" s="153">
        <v>3805201</v>
      </c>
      <c r="BS47" s="106">
        <v>3097.6</v>
      </c>
      <c r="BT47" s="106">
        <v>0</v>
      </c>
      <c r="BU47" s="149">
        <v>0</v>
      </c>
      <c r="BW47" s="149">
        <v>0</v>
      </c>
      <c r="BY47" s="149">
        <v>3367.2842805508189</v>
      </c>
      <c r="BZ47" s="268">
        <v>3367.2842803827748</v>
      </c>
      <c r="CA47" s="269">
        <v>1.6804415281512775E-7</v>
      </c>
      <c r="CC47" s="149">
        <v>209</v>
      </c>
      <c r="CG47" s="149">
        <v>28423.826310681063</v>
      </c>
      <c r="CH47" s="268">
        <v>28423.826274737941</v>
      </c>
      <c r="CI47" s="270">
        <v>3.5943121474701911E-5</v>
      </c>
      <c r="CK47" s="149">
        <v>0</v>
      </c>
      <c r="CL47" s="268">
        <v>0</v>
      </c>
      <c r="CM47" s="270">
        <v>0</v>
      </c>
      <c r="CO47" s="149">
        <v>831814.60532733938</v>
      </c>
      <c r="CP47" s="268">
        <v>831814.60529139638</v>
      </c>
      <c r="CQ47" s="270">
        <v>3.594299778342247E-5</v>
      </c>
      <c r="CS47" s="149">
        <v>837746.35913758294</v>
      </c>
      <c r="CT47" s="268">
        <v>837746.35910163994</v>
      </c>
      <c r="CU47" s="270">
        <v>3.594299778342247E-5</v>
      </c>
      <c r="CW47" s="149">
        <v>0</v>
      </c>
      <c r="CX47" s="268">
        <v>0</v>
      </c>
      <c r="CY47" s="270">
        <v>0</v>
      </c>
      <c r="DA47" s="149">
        <v>110152.07503191789</v>
      </c>
      <c r="DB47" s="268">
        <v>110152.07503191789</v>
      </c>
      <c r="DC47" s="270">
        <v>0</v>
      </c>
      <c r="DE47" s="271">
        <v>4.4052863436123352E-3</v>
      </c>
      <c r="DF47" s="271">
        <v>0</v>
      </c>
    </row>
    <row r="48" spans="1:110" x14ac:dyDescent="0.2">
      <c r="A48" s="127" t="s">
        <v>305</v>
      </c>
      <c r="B48" s="127" t="s">
        <v>68</v>
      </c>
      <c r="C48" s="128">
        <v>2027</v>
      </c>
      <c r="D48" s="129" t="s">
        <v>69</v>
      </c>
      <c r="E48" s="130"/>
      <c r="F48" s="131">
        <v>1102978.4492298367</v>
      </c>
      <c r="G48" s="132">
        <v>60512.479430025574</v>
      </c>
      <c r="H48" s="132">
        <v>41856.696000000062</v>
      </c>
      <c r="I48" s="132">
        <v>42581.811999989965</v>
      </c>
      <c r="J48" s="132">
        <v>0</v>
      </c>
      <c r="K48" s="132">
        <v>189282.07906831123</v>
      </c>
      <c r="L48" s="132">
        <v>81419.865674240558</v>
      </c>
      <c r="M48" s="154">
        <v>114418.30399999999</v>
      </c>
      <c r="N48" s="132">
        <v>0</v>
      </c>
      <c r="O48" s="133">
        <v>26368</v>
      </c>
      <c r="P48" s="134"/>
      <c r="Q48" s="135"/>
      <c r="R48" s="132">
        <v>-11272.609487251002</v>
      </c>
      <c r="S48" s="132"/>
      <c r="T48" s="132">
        <v>0</v>
      </c>
      <c r="U48" s="136">
        <v>12719.032259781612</v>
      </c>
      <c r="V48" s="136">
        <v>0</v>
      </c>
      <c r="W48" s="137">
        <v>1660864.1081749348</v>
      </c>
      <c r="X48" s="138"/>
      <c r="Y48" s="131">
        <v>89058.45</v>
      </c>
      <c r="Z48" s="139">
        <v>6642.2782903712505</v>
      </c>
      <c r="AA48" s="137">
        <v>95700.728290371248</v>
      </c>
      <c r="AB48" s="138"/>
      <c r="AC48" s="131"/>
      <c r="AD48" s="135"/>
      <c r="AE48" s="132">
        <v>0</v>
      </c>
      <c r="AF48" s="135"/>
      <c r="AG48" s="132"/>
      <c r="AH48" s="137">
        <v>0</v>
      </c>
      <c r="AI48" s="138"/>
      <c r="AJ48" s="140">
        <v>1756564.8364653061</v>
      </c>
      <c r="AK48" s="138"/>
      <c r="AL48" s="141">
        <v>145260</v>
      </c>
      <c r="AM48" s="138"/>
      <c r="AN48" s="142">
        <v>311024.0863549654</v>
      </c>
      <c r="AO48" s="138"/>
      <c r="AP48" s="143">
        <v>1767837.445952557</v>
      </c>
      <c r="AQ48" s="135"/>
      <c r="AR48" s="138">
        <v>0</v>
      </c>
      <c r="AS48" s="135"/>
      <c r="AT48" s="138">
        <v>145260</v>
      </c>
      <c r="AU48" s="143">
        <v>6764.6445426836235</v>
      </c>
      <c r="AV48" s="138">
        <v>2254.8815142278745</v>
      </c>
      <c r="AW48" s="138">
        <v>317.75478273238036</v>
      </c>
      <c r="AX48" s="138">
        <v>1308.9995220519518</v>
      </c>
      <c r="AY48" s="144">
        <v>0</v>
      </c>
      <c r="AZ48" s="145">
        <v>626.32912555517464</v>
      </c>
      <c r="BA48" s="146">
        <v>1901824.8364653061</v>
      </c>
      <c r="BB48" s="147">
        <v>0</v>
      </c>
      <c r="BD48" s="106">
        <v>1932886.7111384068</v>
      </c>
      <c r="BG48" s="148">
        <v>1932886.7111384068</v>
      </c>
      <c r="BI48" s="150">
        <v>0</v>
      </c>
      <c r="BL48" s="106">
        <v>1672136.7176621857</v>
      </c>
      <c r="BN48" s="151">
        <v>16825.552007855385</v>
      </c>
      <c r="BO48" s="152">
        <v>-5552.9425206043834</v>
      </c>
      <c r="BQ48" s="106">
        <v>380</v>
      </c>
      <c r="BR48" s="153">
        <v>3802027</v>
      </c>
      <c r="BS48" s="106">
        <v>26368</v>
      </c>
      <c r="BT48" s="106">
        <v>0</v>
      </c>
      <c r="BU48" s="149">
        <v>0</v>
      </c>
      <c r="BW48" s="149">
        <v>0</v>
      </c>
      <c r="BY48" s="149">
        <v>3876.5185176258597</v>
      </c>
      <c r="BZ48" s="268">
        <v>3876.5185175257729</v>
      </c>
      <c r="CA48" s="269">
        <v>1.0008670869865455E-7</v>
      </c>
      <c r="CC48" s="149">
        <v>386</v>
      </c>
      <c r="CG48" s="149">
        <v>12719.032259781612</v>
      </c>
      <c r="CH48" s="268">
        <v>12719.032220244078</v>
      </c>
      <c r="CI48" s="270">
        <v>3.9537533666589297E-5</v>
      </c>
      <c r="CK48" s="149">
        <v>0</v>
      </c>
      <c r="CL48" s="268">
        <v>0</v>
      </c>
      <c r="CM48" s="270">
        <v>0</v>
      </c>
      <c r="CO48" s="149">
        <v>1660864.1081749348</v>
      </c>
      <c r="CP48" s="268">
        <v>1660864.1081353973</v>
      </c>
      <c r="CQ48" s="270">
        <v>3.9537437260150909E-5</v>
      </c>
      <c r="CS48" s="149">
        <v>1672136.7176621857</v>
      </c>
      <c r="CT48" s="268">
        <v>1672136.7176226482</v>
      </c>
      <c r="CU48" s="270">
        <v>3.9537437260150909E-5</v>
      </c>
      <c r="CW48" s="149">
        <v>0</v>
      </c>
      <c r="CX48" s="268">
        <v>0</v>
      </c>
      <c r="CY48" s="270">
        <v>0</v>
      </c>
      <c r="DA48" s="149">
        <v>305282.04265754315</v>
      </c>
      <c r="DB48" s="268">
        <v>305282.04265754321</v>
      </c>
      <c r="DC48" s="270">
        <v>0</v>
      </c>
      <c r="DE48" s="271">
        <v>6.0240963855421686E-2</v>
      </c>
      <c r="DF48" s="271">
        <v>0</v>
      </c>
    </row>
    <row r="49" spans="1:110" x14ac:dyDescent="0.2">
      <c r="A49" s="127" t="s">
        <v>305</v>
      </c>
      <c r="B49" s="127" t="s">
        <v>70</v>
      </c>
      <c r="C49" s="128">
        <v>2182</v>
      </c>
      <c r="D49" s="129" t="s">
        <v>71</v>
      </c>
      <c r="E49" s="130"/>
      <c r="F49" s="131">
        <v>1200131.991389978</v>
      </c>
      <c r="G49" s="132">
        <v>74108.275474940485</v>
      </c>
      <c r="H49" s="132">
        <v>46807.48800000007</v>
      </c>
      <c r="I49" s="132">
        <v>125760.11839997032</v>
      </c>
      <c r="J49" s="132">
        <v>0</v>
      </c>
      <c r="K49" s="132">
        <v>181744.69950001768</v>
      </c>
      <c r="L49" s="132">
        <v>98709.989966896494</v>
      </c>
      <c r="M49" s="154">
        <v>114418.30399999999</v>
      </c>
      <c r="N49" s="132">
        <v>22183.129638995717</v>
      </c>
      <c r="O49" s="133">
        <v>39936</v>
      </c>
      <c r="P49" s="134"/>
      <c r="Q49" s="135"/>
      <c r="R49" s="132">
        <v>-12351.086850063662</v>
      </c>
      <c r="S49" s="132"/>
      <c r="T49" s="132">
        <v>0</v>
      </c>
      <c r="U49" s="136">
        <v>0</v>
      </c>
      <c r="V49" s="136">
        <v>0</v>
      </c>
      <c r="W49" s="137">
        <v>1891448.9095207353</v>
      </c>
      <c r="X49" s="138"/>
      <c r="Y49" s="131">
        <v>163158.6</v>
      </c>
      <c r="Z49" s="139">
        <v>20093.199260435562</v>
      </c>
      <c r="AA49" s="137">
        <v>270371.79926043557</v>
      </c>
      <c r="AB49" s="138"/>
      <c r="AC49" s="131"/>
      <c r="AD49" s="135"/>
      <c r="AE49" s="132">
        <v>0</v>
      </c>
      <c r="AF49" s="132">
        <v>136000</v>
      </c>
      <c r="AG49" s="132"/>
      <c r="AH49" s="137">
        <v>136000</v>
      </c>
      <c r="AI49" s="138"/>
      <c r="AJ49" s="140">
        <v>2297820.7087811707</v>
      </c>
      <c r="AK49" s="138"/>
      <c r="AL49" s="141">
        <v>170815</v>
      </c>
      <c r="AM49" s="138"/>
      <c r="AN49" s="142">
        <v>344214.35834042804</v>
      </c>
      <c r="AO49" s="138"/>
      <c r="AP49" s="143">
        <v>2310171.7956312345</v>
      </c>
      <c r="AQ49" s="135"/>
      <c r="AR49" s="138">
        <v>0</v>
      </c>
      <c r="AS49" s="135"/>
      <c r="AT49" s="138">
        <v>170815</v>
      </c>
      <c r="AU49" s="143">
        <v>7360.4940619873623</v>
      </c>
      <c r="AV49" s="138">
        <v>2453.4980206624541</v>
      </c>
      <c r="AW49" s="138">
        <v>345.74354597823771</v>
      </c>
      <c r="AX49" s="138">
        <v>1424.2999980876159</v>
      </c>
      <c r="AY49" s="144">
        <v>0</v>
      </c>
      <c r="AZ49" s="145">
        <v>767.05122334799444</v>
      </c>
      <c r="BA49" s="146">
        <v>2468635.7087811707</v>
      </c>
      <c r="BB49" s="147">
        <v>0</v>
      </c>
      <c r="BD49" s="106">
        <v>2510340.2217490431</v>
      </c>
      <c r="BG49" s="148">
        <v>2510340.2217490431</v>
      </c>
      <c r="BI49" s="150">
        <v>87120</v>
      </c>
      <c r="BL49" s="106">
        <v>1903799.9963707989</v>
      </c>
      <c r="BN49" s="151">
        <v>18141.527016457898</v>
      </c>
      <c r="BO49" s="152">
        <v>-5790.4401663942353</v>
      </c>
      <c r="BQ49" s="106">
        <v>380</v>
      </c>
      <c r="BR49" s="153">
        <v>3802182</v>
      </c>
      <c r="BS49" s="106">
        <v>39936</v>
      </c>
      <c r="BT49" s="106">
        <v>22183.129638995717</v>
      </c>
      <c r="BU49" s="149">
        <v>22183.129638995717</v>
      </c>
      <c r="BW49" s="149">
        <v>21325.752159249649</v>
      </c>
      <c r="BY49" s="149">
        <v>3993.8878304687842</v>
      </c>
      <c r="BZ49" s="268">
        <v>3993.8878303864194</v>
      </c>
      <c r="CA49" s="269">
        <v>8.2364749687258154E-8</v>
      </c>
      <c r="CC49" s="149">
        <v>420</v>
      </c>
      <c r="CG49" s="149">
        <v>0</v>
      </c>
      <c r="CH49" s="268">
        <v>0</v>
      </c>
      <c r="CI49" s="270">
        <v>0</v>
      </c>
      <c r="CK49" s="149">
        <v>0</v>
      </c>
      <c r="CL49" s="268">
        <v>0</v>
      </c>
      <c r="CM49" s="270">
        <v>0</v>
      </c>
      <c r="CO49" s="149">
        <v>1891448.9095207353</v>
      </c>
      <c r="CP49" s="268">
        <v>1891448.909520735</v>
      </c>
      <c r="CQ49" s="270">
        <v>0</v>
      </c>
      <c r="CS49" s="149">
        <v>1903799.9963707989</v>
      </c>
      <c r="CT49" s="268">
        <v>1903799.9963707987</v>
      </c>
      <c r="CU49" s="270">
        <v>0</v>
      </c>
      <c r="CW49" s="149">
        <v>0</v>
      </c>
      <c r="CX49" s="268">
        <v>0</v>
      </c>
      <c r="CY49" s="270">
        <v>0</v>
      </c>
      <c r="DA49" s="149">
        <v>327992.05038480193</v>
      </c>
      <c r="DB49" s="268">
        <v>327992.05038480193</v>
      </c>
      <c r="DC49" s="270">
        <v>0</v>
      </c>
      <c r="DE49" s="271">
        <v>2.7027027027027029E-2</v>
      </c>
      <c r="DF49" s="271">
        <v>0</v>
      </c>
    </row>
    <row r="50" spans="1:110" x14ac:dyDescent="0.2">
      <c r="A50" s="127" t="s">
        <v>305</v>
      </c>
      <c r="B50" s="127" t="s">
        <v>72</v>
      </c>
      <c r="C50" s="128">
        <v>2157</v>
      </c>
      <c r="D50" s="129" t="s">
        <v>73</v>
      </c>
      <c r="E50" s="130"/>
      <c r="F50" s="131">
        <v>508627.36777956208</v>
      </c>
      <c r="G50" s="132">
        <v>40636.935652173997</v>
      </c>
      <c r="H50" s="132">
        <v>27904.463999999996</v>
      </c>
      <c r="I50" s="132">
        <v>44417.105599989562</v>
      </c>
      <c r="J50" s="132">
        <v>0</v>
      </c>
      <c r="K50" s="132">
        <v>64863.271200006369</v>
      </c>
      <c r="L50" s="132">
        <v>2490.0715503279466</v>
      </c>
      <c r="M50" s="154">
        <v>114418.30399999999</v>
      </c>
      <c r="N50" s="132">
        <v>0</v>
      </c>
      <c r="O50" s="133">
        <v>19710.5</v>
      </c>
      <c r="P50" s="134"/>
      <c r="Q50" s="135"/>
      <c r="R50" s="132">
        <v>-5330.0336708680152</v>
      </c>
      <c r="S50" s="132"/>
      <c r="T50" s="132">
        <v>0</v>
      </c>
      <c r="U50" s="136">
        <v>46195.301665709936</v>
      </c>
      <c r="V50" s="136">
        <v>0</v>
      </c>
      <c r="W50" s="137">
        <v>863933.28777690185</v>
      </c>
      <c r="X50" s="138"/>
      <c r="Y50" s="131">
        <v>37332.900000000009</v>
      </c>
      <c r="Z50" s="139">
        <v>2788.6065552075888</v>
      </c>
      <c r="AA50" s="137">
        <v>40121.506555207598</v>
      </c>
      <c r="AB50" s="138"/>
      <c r="AC50" s="131"/>
      <c r="AD50" s="135"/>
      <c r="AE50" s="132">
        <v>0</v>
      </c>
      <c r="AF50" s="135"/>
      <c r="AG50" s="132"/>
      <c r="AH50" s="137">
        <v>0</v>
      </c>
      <c r="AI50" s="138"/>
      <c r="AJ50" s="140">
        <v>904054.79433210939</v>
      </c>
      <c r="AK50" s="138"/>
      <c r="AL50" s="141">
        <v>105530</v>
      </c>
      <c r="AM50" s="138"/>
      <c r="AN50" s="142">
        <v>131250.07099940209</v>
      </c>
      <c r="AO50" s="138"/>
      <c r="AP50" s="143">
        <v>909384.82800297742</v>
      </c>
      <c r="AQ50" s="135"/>
      <c r="AR50" s="138">
        <v>0</v>
      </c>
      <c r="AS50" s="135"/>
      <c r="AT50" s="138">
        <v>105530</v>
      </c>
      <c r="AU50" s="143">
        <v>3119.4474834136918</v>
      </c>
      <c r="AV50" s="138">
        <v>1039.8158278045639</v>
      </c>
      <c r="AW50" s="138">
        <v>146.52940758125311</v>
      </c>
      <c r="AX50" s="138">
        <v>603.63190395141817</v>
      </c>
      <c r="AY50" s="144">
        <v>0</v>
      </c>
      <c r="AZ50" s="145">
        <v>420.60904811708991</v>
      </c>
      <c r="BA50" s="146">
        <v>1009584.7943321094</v>
      </c>
      <c r="BB50" s="147">
        <v>0</v>
      </c>
      <c r="BD50" s="106">
        <v>1024108.8280029774</v>
      </c>
      <c r="BG50" s="148">
        <v>1024108.8280029774</v>
      </c>
      <c r="BI50" s="150">
        <v>0</v>
      </c>
      <c r="BL50" s="106">
        <v>869263.32144776988</v>
      </c>
      <c r="BN50" s="151">
        <v>8211.4517186883968</v>
      </c>
      <c r="BO50" s="152">
        <v>-2881.4180478203816</v>
      </c>
      <c r="BQ50" s="106">
        <v>380</v>
      </c>
      <c r="BR50" s="153">
        <v>3802157</v>
      </c>
      <c r="BS50" s="106">
        <v>19710.5</v>
      </c>
      <c r="BT50" s="106">
        <v>0</v>
      </c>
      <c r="BU50" s="149">
        <v>0</v>
      </c>
      <c r="BW50" s="149">
        <v>0</v>
      </c>
      <c r="BY50" s="149">
        <v>4035.5376188633713</v>
      </c>
      <c r="BZ50" s="268">
        <v>4035.5376187165775</v>
      </c>
      <c r="CA50" s="269">
        <v>1.4679380910820328E-7</v>
      </c>
      <c r="CC50" s="149">
        <v>178</v>
      </c>
      <c r="CG50" s="149">
        <v>46195.301665709936</v>
      </c>
      <c r="CH50" s="268">
        <v>46195.301638969126</v>
      </c>
      <c r="CI50" s="270">
        <v>2.6740810426417738E-5</v>
      </c>
      <c r="CK50" s="149">
        <v>0</v>
      </c>
      <c r="CL50" s="268">
        <v>0</v>
      </c>
      <c r="CM50" s="270">
        <v>0</v>
      </c>
      <c r="CO50" s="149">
        <v>863933.28777690185</v>
      </c>
      <c r="CP50" s="268">
        <v>863933.28775016102</v>
      </c>
      <c r="CQ50" s="270">
        <v>2.6740832254290581E-5</v>
      </c>
      <c r="CS50" s="149">
        <v>869263.32144776988</v>
      </c>
      <c r="CT50" s="268">
        <v>869263.32142102905</v>
      </c>
      <c r="CU50" s="270">
        <v>2.6740832254290581E-5</v>
      </c>
      <c r="CW50" s="149">
        <v>0</v>
      </c>
      <c r="CX50" s="268">
        <v>0</v>
      </c>
      <c r="CY50" s="270">
        <v>0</v>
      </c>
      <c r="DA50" s="149">
        <v>128842.78060608963</v>
      </c>
      <c r="DB50" s="268">
        <v>128842.78060608964</v>
      </c>
      <c r="DC50" s="270">
        <v>0</v>
      </c>
      <c r="DE50" s="271">
        <v>4.5226130653266333E-2</v>
      </c>
      <c r="DF50" s="271">
        <v>0</v>
      </c>
    </row>
    <row r="51" spans="1:110" x14ac:dyDescent="0.2">
      <c r="A51" s="155" t="s">
        <v>307</v>
      </c>
      <c r="B51" s="155"/>
      <c r="C51" s="128">
        <v>2034</v>
      </c>
      <c r="D51" s="129" t="s">
        <v>431</v>
      </c>
      <c r="E51" s="130"/>
      <c r="F51" s="131">
        <v>1617320.7312541131</v>
      </c>
      <c r="G51" s="132">
        <v>92757.00742168694</v>
      </c>
      <c r="H51" s="132">
        <v>54908.783999999992</v>
      </c>
      <c r="I51" s="132">
        <v>156345.01119996331</v>
      </c>
      <c r="J51" s="132">
        <v>0</v>
      </c>
      <c r="K51" s="132">
        <v>226726.52685130408</v>
      </c>
      <c r="L51" s="132">
        <v>136378.449921361</v>
      </c>
      <c r="M51" s="154">
        <v>114418.30399999999</v>
      </c>
      <c r="N51" s="132">
        <v>0</v>
      </c>
      <c r="O51" s="133">
        <v>8294.4</v>
      </c>
      <c r="P51" s="134"/>
      <c r="Q51" s="135"/>
      <c r="R51" s="132">
        <v>0</v>
      </c>
      <c r="S51" s="132"/>
      <c r="T51" s="132">
        <v>0</v>
      </c>
      <c r="U51" s="136">
        <v>186319.22310333513</v>
      </c>
      <c r="V51" s="136">
        <v>0</v>
      </c>
      <c r="W51" s="137">
        <v>2593468.4377517635</v>
      </c>
      <c r="X51" s="138"/>
      <c r="Y51" s="131">
        <v>143771.55297029705</v>
      </c>
      <c r="Z51" s="139">
        <v>22853.255992609134</v>
      </c>
      <c r="AA51" s="137">
        <v>247250.40896290619</v>
      </c>
      <c r="AB51" s="138"/>
      <c r="AC51" s="131"/>
      <c r="AD51" s="135"/>
      <c r="AE51" s="132">
        <v>0</v>
      </c>
      <c r="AF51" s="135"/>
      <c r="AG51" s="132"/>
      <c r="AH51" s="137">
        <v>0</v>
      </c>
      <c r="AI51" s="138"/>
      <c r="AJ51" s="140">
        <v>2840718.8467146698</v>
      </c>
      <c r="AK51" s="138"/>
      <c r="AL51" s="141">
        <v>223270</v>
      </c>
      <c r="AM51" s="138"/>
      <c r="AN51" s="142">
        <v>432171.98014050629</v>
      </c>
      <c r="AO51" s="138"/>
      <c r="AP51" s="143">
        <v>2840718.8467146698</v>
      </c>
      <c r="AQ51" s="135"/>
      <c r="AR51" s="138">
        <v>0</v>
      </c>
      <c r="AS51" s="135"/>
      <c r="AT51" s="138">
        <v>223270</v>
      </c>
      <c r="AU51" s="143">
        <v>0</v>
      </c>
      <c r="AV51" s="138">
        <v>0</v>
      </c>
      <c r="AW51" s="138">
        <v>0</v>
      </c>
      <c r="AX51" s="138">
        <v>0</v>
      </c>
      <c r="AY51" s="144">
        <v>0</v>
      </c>
      <c r="AZ51" s="145">
        <v>0</v>
      </c>
      <c r="BA51" s="146">
        <v>3063988.8467146698</v>
      </c>
      <c r="BB51" s="147">
        <v>0</v>
      </c>
      <c r="BD51" s="106">
        <v>3118323.5096792942</v>
      </c>
      <c r="BG51" s="148">
        <v>3118323.5096792942</v>
      </c>
      <c r="BI51" s="150">
        <v>80625.600000000006</v>
      </c>
      <c r="BL51" s="106">
        <v>2593468.4377517635</v>
      </c>
      <c r="BN51" s="151">
        <v>0</v>
      </c>
      <c r="BO51" s="152">
        <v>0</v>
      </c>
      <c r="BQ51" s="106">
        <v>380</v>
      </c>
      <c r="BR51" s="153">
        <v>3802034</v>
      </c>
      <c r="BS51" s="106">
        <v>8294.4</v>
      </c>
      <c r="BT51" s="106">
        <v>0</v>
      </c>
      <c r="BU51" s="149">
        <v>0</v>
      </c>
      <c r="BW51" s="149">
        <v>0</v>
      </c>
      <c r="BY51" s="149">
        <v>4265.4805704669106</v>
      </c>
      <c r="BZ51" s="268">
        <v>4265.4805704663213</v>
      </c>
      <c r="CA51" s="269">
        <v>5.893525667488575E-10</v>
      </c>
      <c r="CC51" s="149">
        <v>566</v>
      </c>
      <c r="CG51" s="149">
        <v>186319.22310333513</v>
      </c>
      <c r="CH51" s="268">
        <v>186319.22310299365</v>
      </c>
      <c r="CI51" s="270">
        <v>3.4147524274885654E-7</v>
      </c>
      <c r="CK51" s="149">
        <v>0</v>
      </c>
      <c r="CL51" s="268">
        <v>0</v>
      </c>
      <c r="CM51" s="270">
        <v>0</v>
      </c>
      <c r="CO51" s="149">
        <v>2593468.4377517635</v>
      </c>
      <c r="CP51" s="268">
        <v>2593468.4377514222</v>
      </c>
      <c r="CQ51" s="270">
        <v>3.4132972359657288E-7</v>
      </c>
      <c r="CS51" s="149">
        <v>2593468.4377517635</v>
      </c>
      <c r="CT51" s="268">
        <v>2593468.4377514222</v>
      </c>
      <c r="CU51" s="270">
        <v>3.4132972359657288E-7</v>
      </c>
      <c r="CW51" s="149">
        <v>0</v>
      </c>
      <c r="CX51" s="268">
        <v>0</v>
      </c>
      <c r="CY51" s="270">
        <v>0</v>
      </c>
      <c r="DA51" s="149">
        <v>417336.9556027319</v>
      </c>
      <c r="DB51" s="268">
        <v>417336.95560273202</v>
      </c>
      <c r="DC51" s="270">
        <v>0</v>
      </c>
      <c r="DE51" s="271">
        <v>4.49438202247191E-2</v>
      </c>
      <c r="DF51" s="271">
        <v>0</v>
      </c>
    </row>
    <row r="52" spans="1:110" x14ac:dyDescent="0.2">
      <c r="A52" s="155" t="s">
        <v>307</v>
      </c>
      <c r="B52" s="155"/>
      <c r="C52" s="128">
        <v>2033</v>
      </c>
      <c r="D52" s="129" t="s">
        <v>74</v>
      </c>
      <c r="E52" s="130"/>
      <c r="F52" s="131">
        <v>591493.6243279177</v>
      </c>
      <c r="G52" s="132">
        <v>26072.304872727327</v>
      </c>
      <c r="H52" s="132">
        <v>17552.807999999975</v>
      </c>
      <c r="I52" s="132">
        <v>51848.294399987768</v>
      </c>
      <c r="J52" s="132">
        <v>0</v>
      </c>
      <c r="K52" s="132">
        <v>62814.08934419226</v>
      </c>
      <c r="L52" s="132">
        <v>3128.8903728828041</v>
      </c>
      <c r="M52" s="154">
        <v>114418.30399999999</v>
      </c>
      <c r="N52" s="132">
        <v>0</v>
      </c>
      <c r="O52" s="133">
        <v>4838.3999999999996</v>
      </c>
      <c r="P52" s="134"/>
      <c r="Q52" s="135"/>
      <c r="R52" s="132">
        <v>0</v>
      </c>
      <c r="S52" s="132"/>
      <c r="T52" s="132">
        <v>0</v>
      </c>
      <c r="U52" s="136">
        <v>48357.015316769481</v>
      </c>
      <c r="V52" s="136">
        <v>0</v>
      </c>
      <c r="W52" s="137">
        <v>920523.73063447746</v>
      </c>
      <c r="X52" s="138"/>
      <c r="Y52" s="131">
        <v>72277.500000000015</v>
      </c>
      <c r="Z52" s="139">
        <v>5833.6699160313874</v>
      </c>
      <c r="AA52" s="137">
        <v>78111.169916031402</v>
      </c>
      <c r="AB52" s="138"/>
      <c r="AC52" s="131"/>
      <c r="AD52" s="135"/>
      <c r="AE52" s="132">
        <v>0</v>
      </c>
      <c r="AF52" s="135"/>
      <c r="AG52" s="132"/>
      <c r="AH52" s="137">
        <v>0</v>
      </c>
      <c r="AI52" s="138"/>
      <c r="AJ52" s="140">
        <v>998634.90055050887</v>
      </c>
      <c r="AK52" s="138"/>
      <c r="AL52" s="141">
        <v>71250</v>
      </c>
      <c r="AM52" s="138"/>
      <c r="AN52" s="142">
        <v>133619.12986872019</v>
      </c>
      <c r="AO52" s="138"/>
      <c r="AP52" s="143">
        <v>998634.90055050887</v>
      </c>
      <c r="AQ52" s="135"/>
      <c r="AR52" s="138">
        <v>0</v>
      </c>
      <c r="AS52" s="135"/>
      <c r="AT52" s="138">
        <v>71250</v>
      </c>
      <c r="AU52" s="143">
        <v>0</v>
      </c>
      <c r="AV52" s="138">
        <v>0</v>
      </c>
      <c r="AW52" s="138">
        <v>0</v>
      </c>
      <c r="AX52" s="138">
        <v>0</v>
      </c>
      <c r="AY52" s="144">
        <v>0</v>
      </c>
      <c r="AZ52" s="145">
        <v>0</v>
      </c>
      <c r="BA52" s="146">
        <v>1069884.9005505089</v>
      </c>
      <c r="BB52" s="147">
        <v>0</v>
      </c>
      <c r="BD52" s="106">
        <v>1093834.320850377</v>
      </c>
      <c r="BG52" s="148">
        <v>1093834.320850377</v>
      </c>
      <c r="BI52" s="150">
        <v>0</v>
      </c>
      <c r="BL52" s="106">
        <v>920523.73063447746</v>
      </c>
      <c r="BN52" s="151">
        <v>0</v>
      </c>
      <c r="BO52" s="152">
        <v>0</v>
      </c>
      <c r="BQ52" s="106">
        <v>380</v>
      </c>
      <c r="BR52" s="153">
        <v>3802033</v>
      </c>
      <c r="BS52" s="106">
        <v>4838.3999999999996</v>
      </c>
      <c r="BT52" s="106">
        <v>0</v>
      </c>
      <c r="BU52" s="149">
        <v>0</v>
      </c>
      <c r="BW52" s="149">
        <v>0</v>
      </c>
      <c r="BY52" s="149">
        <v>3782.3482520351195</v>
      </c>
      <c r="BZ52" s="268">
        <v>3782.3482521327014</v>
      </c>
      <c r="CA52" s="269">
        <v>-9.7581960289971903E-8</v>
      </c>
      <c r="CC52" s="149">
        <v>207</v>
      </c>
      <c r="CG52" s="149">
        <v>48357.015316769481</v>
      </c>
      <c r="CH52" s="268">
        <v>48357.015337441699</v>
      </c>
      <c r="CI52" s="270">
        <v>-2.0672217942774296E-5</v>
      </c>
      <c r="CK52" s="149">
        <v>0</v>
      </c>
      <c r="CL52" s="268">
        <v>0</v>
      </c>
      <c r="CM52" s="270">
        <v>0</v>
      </c>
      <c r="CO52" s="149">
        <v>920523.73063447746</v>
      </c>
      <c r="CP52" s="268">
        <v>920523.73065514956</v>
      </c>
      <c r="CQ52" s="270">
        <v>-2.0672101527452469E-5</v>
      </c>
      <c r="CS52" s="149">
        <v>920523.73063447746</v>
      </c>
      <c r="CT52" s="268">
        <v>920523.73065514956</v>
      </c>
      <c r="CU52" s="270">
        <v>-2.0672101527452469E-5</v>
      </c>
      <c r="CW52" s="149">
        <v>0</v>
      </c>
      <c r="CX52" s="268">
        <v>0</v>
      </c>
      <c r="CY52" s="270">
        <v>0</v>
      </c>
      <c r="DA52" s="149">
        <v>128932.45967375831</v>
      </c>
      <c r="DB52" s="268">
        <v>128932.45967375831</v>
      </c>
      <c r="DC52" s="270">
        <v>0</v>
      </c>
      <c r="DE52" s="271">
        <v>4.2735042735042736E-2</v>
      </c>
      <c r="DF52" s="271">
        <v>0</v>
      </c>
    </row>
    <row r="53" spans="1:110" x14ac:dyDescent="0.2">
      <c r="A53" s="127" t="s">
        <v>305</v>
      </c>
      <c r="B53" s="127" t="s">
        <v>75</v>
      </c>
      <c r="C53" s="128">
        <v>2093</v>
      </c>
      <c r="D53" s="129" t="s">
        <v>76</v>
      </c>
      <c r="E53" s="130"/>
      <c r="F53" s="131">
        <v>1165842.5059216928</v>
      </c>
      <c r="G53" s="132">
        <v>62121.005732038961</v>
      </c>
      <c r="H53" s="132">
        <v>42306.767999999982</v>
      </c>
      <c r="I53" s="132">
        <v>53648.582399987296</v>
      </c>
      <c r="J53" s="132">
        <v>0</v>
      </c>
      <c r="K53" s="132">
        <v>162814.518778114</v>
      </c>
      <c r="L53" s="132">
        <v>33728.429393274018</v>
      </c>
      <c r="M53" s="154">
        <v>114418.30399999999</v>
      </c>
      <c r="N53" s="132">
        <v>0</v>
      </c>
      <c r="O53" s="133">
        <v>42496</v>
      </c>
      <c r="P53" s="134"/>
      <c r="Q53" s="135"/>
      <c r="R53" s="132">
        <v>-11896.04121659086</v>
      </c>
      <c r="S53" s="132"/>
      <c r="T53" s="132">
        <v>0</v>
      </c>
      <c r="U53" s="136">
        <v>0</v>
      </c>
      <c r="V53" s="136">
        <v>0</v>
      </c>
      <c r="W53" s="137">
        <v>1665480.0730085161</v>
      </c>
      <c r="X53" s="138"/>
      <c r="Y53" s="131">
        <v>108164.85000000002</v>
      </c>
      <c r="Z53" s="139">
        <v>6926.772511107396</v>
      </c>
      <c r="AA53" s="137">
        <v>115091.62251110742</v>
      </c>
      <c r="AB53" s="138"/>
      <c r="AC53" s="131"/>
      <c r="AD53" s="135"/>
      <c r="AE53" s="132">
        <v>0</v>
      </c>
      <c r="AF53" s="225">
        <v>80000</v>
      </c>
      <c r="AG53" s="132"/>
      <c r="AH53" s="137">
        <v>80000</v>
      </c>
      <c r="AI53" s="138"/>
      <c r="AJ53" s="140">
        <v>1860571.6955196236</v>
      </c>
      <c r="AK53" s="138"/>
      <c r="AL53" s="141">
        <v>150260</v>
      </c>
      <c r="AM53" s="138"/>
      <c r="AN53" s="142">
        <v>293399.34718180058</v>
      </c>
      <c r="AO53" s="138"/>
      <c r="AP53" s="143">
        <v>1872467.7367362145</v>
      </c>
      <c r="AQ53" s="135"/>
      <c r="AR53" s="138">
        <v>0</v>
      </c>
      <c r="AS53" s="135"/>
      <c r="AT53" s="138">
        <v>150260</v>
      </c>
      <c r="AU53" s="143">
        <v>7150.1942316448658</v>
      </c>
      <c r="AV53" s="138">
        <v>2383.3980772149553</v>
      </c>
      <c r="AW53" s="138">
        <v>335.86515895028805</v>
      </c>
      <c r="AX53" s="138">
        <v>1383.6057124279698</v>
      </c>
      <c r="AY53" s="144">
        <v>0</v>
      </c>
      <c r="AZ53" s="145">
        <v>642.97803635278194</v>
      </c>
      <c r="BA53" s="146">
        <v>2010831.6955196236</v>
      </c>
      <c r="BB53" s="147">
        <v>0</v>
      </c>
      <c r="BD53" s="106">
        <v>2034484.5172489923</v>
      </c>
      <c r="BG53" s="148">
        <v>2034484.5172489923</v>
      </c>
      <c r="BI53" s="150">
        <v>0</v>
      </c>
      <c r="BL53" s="106">
        <v>1677376.114225107</v>
      </c>
      <c r="BN53" s="151">
        <v>17719.490066145823</v>
      </c>
      <c r="BO53" s="152">
        <v>-5823.4488495549631</v>
      </c>
      <c r="BQ53" s="106">
        <v>380</v>
      </c>
      <c r="BR53" s="153">
        <v>3802093</v>
      </c>
      <c r="BS53" s="106">
        <v>42496</v>
      </c>
      <c r="BT53" s="106">
        <v>0</v>
      </c>
      <c r="BU53" s="149">
        <v>0</v>
      </c>
      <c r="BW53" s="149">
        <v>0</v>
      </c>
      <c r="BY53" s="149">
        <v>3607.7270434699385</v>
      </c>
      <c r="BZ53" s="268">
        <v>3607.727043520782</v>
      </c>
      <c r="CA53" s="269">
        <v>-5.0843482313212007E-8</v>
      </c>
      <c r="CC53" s="149">
        <v>408</v>
      </c>
      <c r="CG53" s="149">
        <v>0</v>
      </c>
      <c r="CH53" s="268">
        <v>0</v>
      </c>
      <c r="CI53" s="270">
        <v>0</v>
      </c>
      <c r="CK53" s="149">
        <v>0</v>
      </c>
      <c r="CL53" s="268">
        <v>0</v>
      </c>
      <c r="CM53" s="270">
        <v>0</v>
      </c>
      <c r="CO53" s="149">
        <v>1665480.0730085161</v>
      </c>
      <c r="CP53" s="268">
        <v>1665480.0730085161</v>
      </c>
      <c r="CQ53" s="270">
        <v>0</v>
      </c>
      <c r="CS53" s="149">
        <v>1677376.114225107</v>
      </c>
      <c r="CT53" s="268">
        <v>1677376.114225107</v>
      </c>
      <c r="CU53" s="270">
        <v>0</v>
      </c>
      <c r="CW53" s="149">
        <v>0</v>
      </c>
      <c r="CX53" s="268">
        <v>0</v>
      </c>
      <c r="CY53" s="270">
        <v>0</v>
      </c>
      <c r="DA53" s="149">
        <v>286493.84983113414</v>
      </c>
      <c r="DB53" s="268">
        <v>286493.84983113414</v>
      </c>
      <c r="DC53" s="270">
        <v>0</v>
      </c>
      <c r="DE53" s="271">
        <v>5.0808314087759814E-2</v>
      </c>
      <c r="DF53" s="271">
        <v>0</v>
      </c>
    </row>
    <row r="54" spans="1:110" x14ac:dyDescent="0.2">
      <c r="A54" s="155" t="s">
        <v>307</v>
      </c>
      <c r="B54" s="155"/>
      <c r="C54" s="156">
        <v>2114</v>
      </c>
      <c r="D54" s="129" t="s">
        <v>77</v>
      </c>
      <c r="E54" s="130"/>
      <c r="F54" s="131">
        <v>600065.99569498899</v>
      </c>
      <c r="G54" s="132">
        <v>4658.1709306930788</v>
      </c>
      <c r="H54" s="132">
        <v>3600.576</v>
      </c>
      <c r="I54" s="132">
        <v>4645.7431999989049</v>
      </c>
      <c r="J54" s="132">
        <v>0</v>
      </c>
      <c r="K54" s="132">
        <v>42726.498067419852</v>
      </c>
      <c r="L54" s="132">
        <v>624.26653333362208</v>
      </c>
      <c r="M54" s="154">
        <v>114418.30399999999</v>
      </c>
      <c r="N54" s="132">
        <v>0</v>
      </c>
      <c r="O54" s="133">
        <v>3148.8</v>
      </c>
      <c r="P54" s="134"/>
      <c r="Q54" s="135"/>
      <c r="R54" s="132">
        <v>0</v>
      </c>
      <c r="S54" s="132"/>
      <c r="T54" s="132">
        <v>16760.445573565645</v>
      </c>
      <c r="U54" s="136">
        <v>40413.668432340841</v>
      </c>
      <c r="V54" s="136">
        <v>0</v>
      </c>
      <c r="W54" s="137">
        <v>831062.46843234089</v>
      </c>
      <c r="X54" s="138"/>
      <c r="Y54" s="131">
        <v>0</v>
      </c>
      <c r="Z54" s="139">
        <v>0</v>
      </c>
      <c r="AA54" s="137">
        <v>0</v>
      </c>
      <c r="AB54" s="138"/>
      <c r="AC54" s="131"/>
      <c r="AD54" s="135"/>
      <c r="AE54" s="132">
        <v>12366.182479979074</v>
      </c>
      <c r="AF54" s="135"/>
      <c r="AG54" s="132"/>
      <c r="AH54" s="137">
        <v>12366.182479979074</v>
      </c>
      <c r="AI54" s="138"/>
      <c r="AJ54" s="140">
        <v>843428.65091232001</v>
      </c>
      <c r="AK54" s="138"/>
      <c r="AL54" s="141">
        <v>22485</v>
      </c>
      <c r="AM54" s="138"/>
      <c r="AN54" s="142">
        <v>90729.24860495374</v>
      </c>
      <c r="AO54" s="138"/>
      <c r="AP54" s="143">
        <v>843428.65091232001</v>
      </c>
      <c r="AQ54" s="135"/>
      <c r="AR54" s="138">
        <v>0</v>
      </c>
      <c r="AS54" s="135"/>
      <c r="AT54" s="138">
        <v>22485</v>
      </c>
      <c r="AU54" s="143">
        <v>0</v>
      </c>
      <c r="AV54" s="138">
        <v>0</v>
      </c>
      <c r="AW54" s="138">
        <v>0</v>
      </c>
      <c r="AX54" s="138">
        <v>0</v>
      </c>
      <c r="AY54" s="144">
        <v>0</v>
      </c>
      <c r="AZ54" s="145">
        <v>0</v>
      </c>
      <c r="BA54" s="146">
        <v>865913.65091232001</v>
      </c>
      <c r="BB54" s="147">
        <v>0</v>
      </c>
      <c r="BD54" s="106">
        <v>881902.15810648527</v>
      </c>
      <c r="BG54" s="148">
        <v>881902.15810648527</v>
      </c>
      <c r="BI54" s="150">
        <v>0</v>
      </c>
      <c r="BL54" s="106">
        <v>831062.46843234089</v>
      </c>
      <c r="BN54" s="151">
        <v>0</v>
      </c>
      <c r="BO54" s="152">
        <v>0</v>
      </c>
      <c r="BQ54" s="106">
        <v>380</v>
      </c>
      <c r="BR54" s="153">
        <v>3802114</v>
      </c>
      <c r="BS54" s="106">
        <v>3148.8</v>
      </c>
      <c r="BT54" s="106">
        <v>0</v>
      </c>
      <c r="BU54" s="149">
        <v>0</v>
      </c>
      <c r="BW54" s="149">
        <v>0</v>
      </c>
      <c r="BY54" s="149">
        <v>3319.9110548049025</v>
      </c>
      <c r="BZ54" s="268">
        <v>3319.9110546341462</v>
      </c>
      <c r="CA54" s="269">
        <v>1.7075626601581462E-7</v>
      </c>
      <c r="CC54" s="149">
        <v>210</v>
      </c>
      <c r="CG54" s="149">
        <v>40413.668432340841</v>
      </c>
      <c r="CH54" s="268">
        <v>40413.668395642904</v>
      </c>
      <c r="CI54" s="270">
        <v>3.6697936593554914E-5</v>
      </c>
      <c r="CK54" s="149">
        <v>16760.445573565645</v>
      </c>
      <c r="CL54" s="268">
        <v>16760.44557356555</v>
      </c>
      <c r="CM54" s="270">
        <v>9.4587448984384537E-11</v>
      </c>
      <c r="CO54" s="149">
        <v>831062.46843234089</v>
      </c>
      <c r="CP54" s="268">
        <v>831062.46839564294</v>
      </c>
      <c r="CQ54" s="270">
        <v>3.6697951145470142E-5</v>
      </c>
      <c r="CS54" s="149">
        <v>831062.46843234089</v>
      </c>
      <c r="CT54" s="268">
        <v>831062.46839564294</v>
      </c>
      <c r="CU54" s="270">
        <v>3.6697951145470142E-5</v>
      </c>
      <c r="CW54" s="149">
        <v>0</v>
      </c>
      <c r="CX54" s="268">
        <v>0</v>
      </c>
      <c r="CY54" s="270">
        <v>0</v>
      </c>
      <c r="DA54" s="149">
        <v>90729.24860495374</v>
      </c>
      <c r="DB54" s="268">
        <v>90729.24860495374</v>
      </c>
      <c r="DC54" s="270">
        <v>0</v>
      </c>
      <c r="DE54" s="271">
        <v>2.3148148148148147E-2</v>
      </c>
      <c r="DF54" s="271">
        <v>0</v>
      </c>
    </row>
    <row r="55" spans="1:110" x14ac:dyDescent="0.2">
      <c r="A55" s="155" t="s">
        <v>307</v>
      </c>
      <c r="B55" s="155"/>
      <c r="C55" s="156">
        <v>2121</v>
      </c>
      <c r="D55" s="129" t="s">
        <v>78</v>
      </c>
      <c r="E55" s="130"/>
      <c r="F55" s="131">
        <v>842949.85109534161</v>
      </c>
      <c r="G55" s="132">
        <v>26554.248000000058</v>
      </c>
      <c r="H55" s="132">
        <v>15752.519999999979</v>
      </c>
      <c r="I55" s="132">
        <v>16647.663199996077</v>
      </c>
      <c r="J55" s="132">
        <v>0</v>
      </c>
      <c r="K55" s="132">
        <v>94010.018704927046</v>
      </c>
      <c r="L55" s="132">
        <v>628.88546613574852</v>
      </c>
      <c r="M55" s="154">
        <v>114418.30399999999</v>
      </c>
      <c r="N55" s="132">
        <v>0</v>
      </c>
      <c r="O55" s="133">
        <v>5888</v>
      </c>
      <c r="P55" s="134"/>
      <c r="Q55" s="135"/>
      <c r="R55" s="132">
        <v>0</v>
      </c>
      <c r="S55" s="132"/>
      <c r="T55" s="132">
        <v>0</v>
      </c>
      <c r="U55" s="136">
        <v>31361.757702181349</v>
      </c>
      <c r="V55" s="136">
        <v>0</v>
      </c>
      <c r="W55" s="137">
        <v>1148211.2481685819</v>
      </c>
      <c r="X55" s="138"/>
      <c r="Y55" s="131">
        <v>105009.78</v>
      </c>
      <c r="Z55" s="139">
        <v>4811.6972063176654</v>
      </c>
      <c r="AA55" s="137">
        <v>109821.47720631766</v>
      </c>
      <c r="AB55" s="138"/>
      <c r="AC55" s="131"/>
      <c r="AD55" s="135"/>
      <c r="AE55" s="132">
        <v>608.63223904791084</v>
      </c>
      <c r="AF55" s="135"/>
      <c r="AG55" s="132"/>
      <c r="AH55" s="137">
        <v>608.63223904791084</v>
      </c>
      <c r="AI55" s="138"/>
      <c r="AJ55" s="140">
        <v>1258641.3576139475</v>
      </c>
      <c r="AK55" s="138"/>
      <c r="AL55" s="141">
        <v>66560</v>
      </c>
      <c r="AM55" s="138"/>
      <c r="AN55" s="142">
        <v>177391.02638702668</v>
      </c>
      <c r="AO55" s="138"/>
      <c r="AP55" s="143">
        <v>1286050.5424048898</v>
      </c>
      <c r="AQ55" s="135"/>
      <c r="AR55" s="138">
        <v>0</v>
      </c>
      <c r="AS55" s="135"/>
      <c r="AT55" s="138">
        <v>66560</v>
      </c>
      <c r="AU55" s="143">
        <v>0</v>
      </c>
      <c r="AV55" s="138">
        <v>0</v>
      </c>
      <c r="AW55" s="138">
        <v>0</v>
      </c>
      <c r="AX55" s="138">
        <v>0</v>
      </c>
      <c r="AY55" s="144">
        <v>0</v>
      </c>
      <c r="AZ55" s="145">
        <v>0</v>
      </c>
      <c r="BA55" s="146">
        <v>1352610.5424048898</v>
      </c>
      <c r="BB55" s="147">
        <v>2.1827872842550278E-11</v>
      </c>
      <c r="BD55" s="106">
        <v>1367803.1821919798</v>
      </c>
      <c r="BG55" s="148">
        <v>1367803.1821919798</v>
      </c>
      <c r="BI55" s="150">
        <v>0</v>
      </c>
      <c r="BL55" s="106">
        <v>1148211.2481685819</v>
      </c>
      <c r="BN55" s="151">
        <v>0</v>
      </c>
      <c r="BO55" s="152">
        <v>0</v>
      </c>
      <c r="BQ55" s="106">
        <v>380</v>
      </c>
      <c r="BR55" s="153">
        <v>3802121</v>
      </c>
      <c r="BS55" s="106">
        <v>5888</v>
      </c>
      <c r="BT55" s="106">
        <v>0</v>
      </c>
      <c r="BU55" s="149">
        <v>0</v>
      </c>
      <c r="BW55" s="149">
        <v>0</v>
      </c>
      <c r="BY55" s="149">
        <v>3404.7523349174467</v>
      </c>
      <c r="BZ55" s="268">
        <v>3404.7523352517987</v>
      </c>
      <c r="CA55" s="269">
        <v>-3.3435208024457097E-7</v>
      </c>
      <c r="CC55" s="149">
        <v>295</v>
      </c>
      <c r="CG55" s="149">
        <v>31361.757702181349</v>
      </c>
      <c r="CH55" s="268">
        <v>31361.757803123317</v>
      </c>
      <c r="CI55" s="270">
        <v>-1.0094196841237135E-4</v>
      </c>
      <c r="CK55" s="149">
        <v>0</v>
      </c>
      <c r="CL55" s="268">
        <v>0</v>
      </c>
      <c r="CM55" s="270">
        <v>0</v>
      </c>
      <c r="CO55" s="149">
        <v>1148211.2481685819</v>
      </c>
      <c r="CP55" s="268">
        <v>1148211.2482695237</v>
      </c>
      <c r="CQ55" s="270">
        <v>-1.0094186291098595E-4</v>
      </c>
      <c r="CS55" s="149">
        <v>1148211.2481685819</v>
      </c>
      <c r="CT55" s="268">
        <v>1148211.2482695237</v>
      </c>
      <c r="CU55" s="270">
        <v>-1.0094186291098595E-4</v>
      </c>
      <c r="CW55" s="149">
        <v>0</v>
      </c>
      <c r="CX55" s="268">
        <v>0</v>
      </c>
      <c r="CY55" s="270">
        <v>0</v>
      </c>
      <c r="DA55" s="149">
        <v>170801.73775464762</v>
      </c>
      <c r="DB55" s="268">
        <v>170801.73775464765</v>
      </c>
      <c r="DC55" s="270">
        <v>0</v>
      </c>
      <c r="DE55" s="271">
        <v>2.9900332225913623E-2</v>
      </c>
      <c r="DF55" s="271">
        <v>0</v>
      </c>
    </row>
    <row r="56" spans="1:110" x14ac:dyDescent="0.2">
      <c r="A56" s="155" t="s">
        <v>307</v>
      </c>
      <c r="B56" s="155"/>
      <c r="C56" s="128">
        <v>2038</v>
      </c>
      <c r="D56" s="129" t="s">
        <v>24</v>
      </c>
      <c r="E56" s="130"/>
      <c r="F56" s="131">
        <v>1808770.3584520381</v>
      </c>
      <c r="G56" s="132">
        <v>125857.7251397784</v>
      </c>
      <c r="H56" s="132">
        <v>78312.528000000078</v>
      </c>
      <c r="I56" s="132">
        <v>201437.22479995244</v>
      </c>
      <c r="J56" s="132">
        <v>0</v>
      </c>
      <c r="K56" s="132">
        <v>257651.75951181224</v>
      </c>
      <c r="L56" s="132">
        <v>123110.16495503843</v>
      </c>
      <c r="M56" s="154">
        <v>114418.30399999999</v>
      </c>
      <c r="N56" s="132">
        <v>0</v>
      </c>
      <c r="O56" s="133">
        <v>11161.16</v>
      </c>
      <c r="P56" s="134"/>
      <c r="Q56" s="135"/>
      <c r="R56" s="132">
        <v>0</v>
      </c>
      <c r="S56" s="132"/>
      <c r="T56" s="132">
        <v>0</v>
      </c>
      <c r="U56" s="136">
        <v>0</v>
      </c>
      <c r="V56" s="136">
        <v>0</v>
      </c>
      <c r="W56" s="137">
        <v>2720719.2248586197</v>
      </c>
      <c r="X56" s="138"/>
      <c r="Y56" s="131">
        <v>280311.00000000006</v>
      </c>
      <c r="Z56" s="139">
        <v>25751.53170829569</v>
      </c>
      <c r="AA56" s="137">
        <v>495984.13170829578</v>
      </c>
      <c r="AB56" s="138"/>
      <c r="AC56" s="131"/>
      <c r="AD56" s="135"/>
      <c r="AE56" s="132">
        <v>0</v>
      </c>
      <c r="AF56" s="135"/>
      <c r="AG56" s="132"/>
      <c r="AH56" s="137">
        <v>0</v>
      </c>
      <c r="AI56" s="138"/>
      <c r="AJ56" s="140">
        <v>3216703.3565669153</v>
      </c>
      <c r="AK56" s="138"/>
      <c r="AL56" s="141">
        <v>302590</v>
      </c>
      <c r="AM56" s="138"/>
      <c r="AN56" s="142">
        <v>515559.95020948711</v>
      </c>
      <c r="AO56" s="138"/>
      <c r="AP56" s="143">
        <v>3216703.3565669153</v>
      </c>
      <c r="AQ56" s="135"/>
      <c r="AR56" s="138">
        <v>0</v>
      </c>
      <c r="AS56" s="135"/>
      <c r="AT56" s="138">
        <v>302590</v>
      </c>
      <c r="AU56" s="143">
        <v>0</v>
      </c>
      <c r="AV56" s="138">
        <v>0</v>
      </c>
      <c r="AW56" s="138">
        <v>0</v>
      </c>
      <c r="AX56" s="138">
        <v>0</v>
      </c>
      <c r="AY56" s="144">
        <v>0</v>
      </c>
      <c r="AZ56" s="145">
        <v>0</v>
      </c>
      <c r="BA56" s="146">
        <v>3519293.3565669153</v>
      </c>
      <c r="BB56" s="147">
        <v>0</v>
      </c>
      <c r="BD56" s="106">
        <v>3555678.0051432089</v>
      </c>
      <c r="BG56" s="148">
        <v>3555678.0051432089</v>
      </c>
      <c r="BI56" s="150">
        <v>189921.6</v>
      </c>
      <c r="BL56" s="106">
        <v>2720719.2248586197</v>
      </c>
      <c r="BN56" s="151">
        <v>0</v>
      </c>
      <c r="BO56" s="152">
        <v>0</v>
      </c>
      <c r="BQ56" s="106">
        <v>380</v>
      </c>
      <c r="BR56" s="153">
        <v>3802038</v>
      </c>
      <c r="BS56" s="106">
        <v>11161.16</v>
      </c>
      <c r="BT56" s="106">
        <v>0</v>
      </c>
      <c r="BU56" s="149">
        <v>0</v>
      </c>
      <c r="BW56" s="149">
        <v>0</v>
      </c>
      <c r="BY56" s="149">
        <v>3995.1001709576663</v>
      </c>
      <c r="BZ56" s="268">
        <v>3995.1001710191081</v>
      </c>
      <c r="CA56" s="269">
        <v>-6.144182407297194E-8</v>
      </c>
      <c r="CC56" s="149">
        <v>633</v>
      </c>
      <c r="CG56" s="149">
        <v>0</v>
      </c>
      <c r="CH56" s="268">
        <v>0</v>
      </c>
      <c r="CI56" s="270">
        <v>0</v>
      </c>
      <c r="CK56" s="149">
        <v>0</v>
      </c>
      <c r="CL56" s="268">
        <v>0</v>
      </c>
      <c r="CM56" s="270">
        <v>0</v>
      </c>
      <c r="CO56" s="149">
        <v>2720719.2248586197</v>
      </c>
      <c r="CP56" s="268">
        <v>2720719.2248586197</v>
      </c>
      <c r="CQ56" s="270">
        <v>0</v>
      </c>
      <c r="CS56" s="149">
        <v>2720719.2248586197</v>
      </c>
      <c r="CT56" s="268">
        <v>2720719.2248586197</v>
      </c>
      <c r="CU56" s="270">
        <v>0</v>
      </c>
      <c r="CW56" s="149">
        <v>0</v>
      </c>
      <c r="CX56" s="268">
        <v>0</v>
      </c>
      <c r="CY56" s="270">
        <v>0</v>
      </c>
      <c r="DA56" s="149">
        <v>485800.90230698936</v>
      </c>
      <c r="DB56" s="268">
        <v>485800.9023069893</v>
      </c>
      <c r="DC56" s="270">
        <v>0</v>
      </c>
      <c r="DE56" s="271">
        <v>2.5449101796407185E-2</v>
      </c>
      <c r="DF56" s="271">
        <v>0</v>
      </c>
    </row>
    <row r="57" spans="1:110" x14ac:dyDescent="0.2">
      <c r="A57" s="127" t="s">
        <v>305</v>
      </c>
      <c r="B57" s="127" t="s">
        <v>79</v>
      </c>
      <c r="C57" s="128">
        <v>3308</v>
      </c>
      <c r="D57" s="129" t="s">
        <v>80</v>
      </c>
      <c r="E57" s="130"/>
      <c r="F57" s="131">
        <v>1154412.6774322644</v>
      </c>
      <c r="G57" s="132">
        <v>48083.692160000093</v>
      </c>
      <c r="H57" s="132">
        <v>25204.032000000068</v>
      </c>
      <c r="I57" s="132">
        <v>66740.676799984227</v>
      </c>
      <c r="J57" s="132">
        <v>0</v>
      </c>
      <c r="K57" s="132">
        <v>98284.982340750299</v>
      </c>
      <c r="L57" s="132">
        <v>24723.779218779819</v>
      </c>
      <c r="M57" s="154">
        <v>114418.30399999999</v>
      </c>
      <c r="N57" s="132">
        <v>0</v>
      </c>
      <c r="O57" s="133">
        <v>6400</v>
      </c>
      <c r="P57" s="134"/>
      <c r="Q57" s="135"/>
      <c r="R57" s="132">
        <v>-11640.425081425456</v>
      </c>
      <c r="S57" s="132"/>
      <c r="T57" s="132">
        <v>0</v>
      </c>
      <c r="U57" s="136">
        <v>174458.86733022472</v>
      </c>
      <c r="V57" s="136">
        <v>0</v>
      </c>
      <c r="W57" s="137">
        <v>1701086.5862005784</v>
      </c>
      <c r="X57" s="138"/>
      <c r="Y57" s="131">
        <v>0</v>
      </c>
      <c r="Z57" s="139">
        <v>0</v>
      </c>
      <c r="AA57" s="137">
        <v>0</v>
      </c>
      <c r="AB57" s="138"/>
      <c r="AC57" s="131"/>
      <c r="AD57" s="135"/>
      <c r="AE57" s="132">
        <v>0</v>
      </c>
      <c r="AF57" s="135"/>
      <c r="AG57" s="132"/>
      <c r="AH57" s="137">
        <v>0</v>
      </c>
      <c r="AI57" s="138"/>
      <c r="AJ57" s="140">
        <v>1701086.5862005784</v>
      </c>
      <c r="AK57" s="138"/>
      <c r="AL57" s="141">
        <v>119325</v>
      </c>
      <c r="AM57" s="138"/>
      <c r="AN57" s="142">
        <v>216857.57303497265</v>
      </c>
      <c r="AO57" s="138"/>
      <c r="AP57" s="143">
        <v>1712727.0112820037</v>
      </c>
      <c r="AQ57" s="135"/>
      <c r="AR57" s="138">
        <v>0</v>
      </c>
      <c r="AS57" s="135"/>
      <c r="AT57" s="138">
        <v>119325</v>
      </c>
      <c r="AU57" s="143">
        <v>7080.094288197367</v>
      </c>
      <c r="AV57" s="138">
        <v>2360.0314293991223</v>
      </c>
      <c r="AW57" s="138">
        <v>332.57236327430479</v>
      </c>
      <c r="AX57" s="138">
        <v>1370.0409505414211</v>
      </c>
      <c r="AY57" s="144">
        <v>0</v>
      </c>
      <c r="AZ57" s="145">
        <v>497.68605001324335</v>
      </c>
      <c r="BA57" s="146">
        <v>1820411.5862005784</v>
      </c>
      <c r="BB57" s="147">
        <v>0</v>
      </c>
      <c r="BD57" s="106">
        <v>1860404.1751852257</v>
      </c>
      <c r="BG57" s="148">
        <v>1860404.1751852257</v>
      </c>
      <c r="BI57" s="150">
        <v>0</v>
      </c>
      <c r="BL57" s="106">
        <v>1712727.0112820037</v>
      </c>
      <c r="BN57" s="151">
        <v>17400.560181244833</v>
      </c>
      <c r="BO57" s="152">
        <v>-5760.1350998193775</v>
      </c>
      <c r="BQ57" s="106">
        <v>380</v>
      </c>
      <c r="BR57" s="153">
        <v>3803308</v>
      </c>
      <c r="BS57" s="106">
        <v>6400</v>
      </c>
      <c r="BT57" s="106">
        <v>0</v>
      </c>
      <c r="BU57" s="149">
        <v>0</v>
      </c>
      <c r="BW57" s="149">
        <v>0</v>
      </c>
      <c r="BY57" s="149">
        <v>3850.2717288759941</v>
      </c>
      <c r="BZ57" s="268">
        <v>3850.2717288888889</v>
      </c>
      <c r="CA57" s="269">
        <v>-1.2894815881736577E-8</v>
      </c>
      <c r="CC57" s="149">
        <v>404</v>
      </c>
      <c r="CG57" s="149">
        <v>174458.86733022472</v>
      </c>
      <c r="CH57" s="268">
        <v>174458.86733555605</v>
      </c>
      <c r="CI57" s="270">
        <v>-5.33132697455585E-6</v>
      </c>
      <c r="CK57" s="149">
        <v>0</v>
      </c>
      <c r="CL57" s="268">
        <v>0</v>
      </c>
      <c r="CM57" s="270">
        <v>0</v>
      </c>
      <c r="CO57" s="149">
        <v>1701086.5862005784</v>
      </c>
      <c r="CP57" s="268">
        <v>1701086.5862059097</v>
      </c>
      <c r="CQ57" s="270">
        <v>-5.3313560783863068E-6</v>
      </c>
      <c r="CS57" s="149">
        <v>1712727.0112820037</v>
      </c>
      <c r="CT57" s="268">
        <v>1712727.0112873351</v>
      </c>
      <c r="CU57" s="270">
        <v>-5.3313560783863068E-6</v>
      </c>
      <c r="CW57" s="149">
        <v>0</v>
      </c>
      <c r="CX57" s="268">
        <v>0</v>
      </c>
      <c r="CY57" s="270">
        <v>0</v>
      </c>
      <c r="DA57" s="149">
        <v>216857.57303497265</v>
      </c>
      <c r="DB57" s="268">
        <v>216857.57303497268</v>
      </c>
      <c r="DC57" s="270">
        <v>0</v>
      </c>
      <c r="DE57" s="271">
        <v>4.9886621315192746E-2</v>
      </c>
      <c r="DF57" s="271">
        <v>0</v>
      </c>
    </row>
    <row r="58" spans="1:110" x14ac:dyDescent="0.2">
      <c r="A58" s="155" t="s">
        <v>307</v>
      </c>
      <c r="B58" s="155" t="s">
        <v>81</v>
      </c>
      <c r="C58" s="156">
        <v>2026</v>
      </c>
      <c r="D58" s="129" t="s">
        <v>82</v>
      </c>
      <c r="E58" s="130"/>
      <c r="F58" s="131">
        <v>997252.53570262447</v>
      </c>
      <c r="G58" s="132">
        <v>89499.486166292321</v>
      </c>
      <c r="H58" s="132">
        <v>55358.856000000022</v>
      </c>
      <c r="I58" s="132">
        <v>97280.562399977076</v>
      </c>
      <c r="J58" s="132">
        <v>0</v>
      </c>
      <c r="K58" s="132">
        <v>130913.334809315</v>
      </c>
      <c r="L58" s="132">
        <v>15815.526822157131</v>
      </c>
      <c r="M58" s="154">
        <v>114418.30399999999</v>
      </c>
      <c r="N58" s="132">
        <v>0</v>
      </c>
      <c r="O58" s="133">
        <v>7116.8</v>
      </c>
      <c r="P58" s="134"/>
      <c r="Q58" s="135"/>
      <c r="R58" s="132">
        <v>0</v>
      </c>
      <c r="S58" s="132"/>
      <c r="T58" s="132">
        <v>0</v>
      </c>
      <c r="U58" s="136">
        <v>55977.678751760861</v>
      </c>
      <c r="V58" s="136">
        <v>0</v>
      </c>
      <c r="W58" s="137">
        <v>1563633.0846521268</v>
      </c>
      <c r="X58" s="138"/>
      <c r="Y58" s="131">
        <v>97417.5</v>
      </c>
      <c r="Z58" s="139">
        <v>10891.229925089196</v>
      </c>
      <c r="AA58" s="137">
        <v>128821.5299250892</v>
      </c>
      <c r="AB58" s="138"/>
      <c r="AC58" s="131"/>
      <c r="AD58" s="135"/>
      <c r="AE58" s="132">
        <v>0</v>
      </c>
      <c r="AF58" s="135"/>
      <c r="AG58" s="132"/>
      <c r="AH58" s="137">
        <v>0</v>
      </c>
      <c r="AI58" s="138"/>
      <c r="AJ58" s="140">
        <v>1692454.6145772159</v>
      </c>
      <c r="AK58" s="138"/>
      <c r="AL58" s="141">
        <v>224855</v>
      </c>
      <c r="AM58" s="138"/>
      <c r="AN58" s="142">
        <v>268790.62702059775</v>
      </c>
      <c r="AO58" s="138"/>
      <c r="AP58" s="143">
        <v>1692454.6145772159</v>
      </c>
      <c r="AQ58" s="135"/>
      <c r="AR58" s="138">
        <v>0</v>
      </c>
      <c r="AS58" s="135"/>
      <c r="AT58" s="138">
        <v>224855</v>
      </c>
      <c r="AU58" s="143">
        <v>0</v>
      </c>
      <c r="AV58" s="138">
        <v>0</v>
      </c>
      <c r="AW58" s="138">
        <v>0</v>
      </c>
      <c r="AX58" s="138">
        <v>0</v>
      </c>
      <c r="AY58" s="144">
        <v>0</v>
      </c>
      <c r="AZ58" s="145">
        <v>0</v>
      </c>
      <c r="BA58" s="146">
        <v>1917309.6145772159</v>
      </c>
      <c r="BB58" s="147">
        <v>0</v>
      </c>
      <c r="BD58" s="106">
        <v>1935065.6458875129</v>
      </c>
      <c r="BG58" s="148">
        <v>1935065.6458875129</v>
      </c>
      <c r="BI58" s="150">
        <v>20512.800000000003</v>
      </c>
      <c r="BL58" s="106">
        <v>1563633.0846521268</v>
      </c>
      <c r="BN58" s="151">
        <v>0</v>
      </c>
      <c r="BO58" s="152">
        <v>0</v>
      </c>
      <c r="BQ58" s="106">
        <v>380</v>
      </c>
      <c r="BR58" s="153">
        <v>3802026</v>
      </c>
      <c r="BS58" s="106">
        <v>7116.8</v>
      </c>
      <c r="BT58" s="106">
        <v>0</v>
      </c>
      <c r="BU58" s="149">
        <v>0</v>
      </c>
      <c r="BW58" s="149">
        <v>0</v>
      </c>
      <c r="BY58" s="149">
        <v>4037.6059257840088</v>
      </c>
      <c r="BZ58" s="268">
        <v>4037.6059258426963</v>
      </c>
      <c r="CA58" s="269">
        <v>-5.8687419368652627E-8</v>
      </c>
      <c r="CC58" s="149">
        <v>349</v>
      </c>
      <c r="CG58" s="149">
        <v>55977.678751760861</v>
      </c>
      <c r="CH58" s="268">
        <v>55977.678772722167</v>
      </c>
      <c r="CI58" s="270">
        <v>-2.0961306290701032E-5</v>
      </c>
      <c r="CK58" s="149">
        <v>0</v>
      </c>
      <c r="CL58" s="268">
        <v>0</v>
      </c>
      <c r="CM58" s="270">
        <v>0</v>
      </c>
      <c r="CO58" s="149">
        <v>1563633.0846521268</v>
      </c>
      <c r="CP58" s="268">
        <v>1563633.084673088</v>
      </c>
      <c r="CQ58" s="270">
        <v>-2.0961277186870575E-5</v>
      </c>
      <c r="CS58" s="149">
        <v>1563633.0846521268</v>
      </c>
      <c r="CT58" s="268">
        <v>1563633.084673088</v>
      </c>
      <c r="CU58" s="270">
        <v>-2.0961277186870575E-5</v>
      </c>
      <c r="CW58" s="149">
        <v>0</v>
      </c>
      <c r="CX58" s="268">
        <v>0</v>
      </c>
      <c r="CY58" s="270">
        <v>0</v>
      </c>
      <c r="DA58" s="149">
        <v>261061.33522509239</v>
      </c>
      <c r="DB58" s="268">
        <v>261061.33522509242</v>
      </c>
      <c r="DC58" s="270">
        <v>0</v>
      </c>
      <c r="DE58" s="271">
        <v>6.5789473684210523E-2</v>
      </c>
      <c r="DF58" s="271">
        <v>0</v>
      </c>
    </row>
    <row r="59" spans="1:110" x14ac:dyDescent="0.2">
      <c r="A59" s="127" t="s">
        <v>305</v>
      </c>
      <c r="B59" s="127" t="s">
        <v>83</v>
      </c>
      <c r="C59" s="128">
        <v>5203</v>
      </c>
      <c r="D59" s="129" t="s">
        <v>84</v>
      </c>
      <c r="E59" s="130"/>
      <c r="F59" s="131">
        <v>597208.53857263189</v>
      </c>
      <c r="G59" s="132">
        <v>22854.322773333381</v>
      </c>
      <c r="H59" s="132">
        <v>12602.016000000027</v>
      </c>
      <c r="I59" s="132">
        <v>41236.596799990271</v>
      </c>
      <c r="J59" s="132">
        <v>0</v>
      </c>
      <c r="K59" s="132">
        <v>65035.235433714151</v>
      </c>
      <c r="L59" s="132">
        <v>2499.0590033531089</v>
      </c>
      <c r="M59" s="154">
        <v>114418.30399999999</v>
      </c>
      <c r="N59" s="132">
        <v>0</v>
      </c>
      <c r="O59" s="133">
        <v>2585.6</v>
      </c>
      <c r="P59" s="134"/>
      <c r="Q59" s="135"/>
      <c r="R59" s="132">
        <v>-6000.9884450402651</v>
      </c>
      <c r="S59" s="132"/>
      <c r="T59" s="132">
        <v>0</v>
      </c>
      <c r="U59" s="136">
        <v>30890.333654787159</v>
      </c>
      <c r="V59" s="136">
        <v>0</v>
      </c>
      <c r="W59" s="137">
        <v>883329.01779276971</v>
      </c>
      <c r="X59" s="138"/>
      <c r="Y59" s="131">
        <v>101817</v>
      </c>
      <c r="Z59" s="139">
        <v>6316.5718749936059</v>
      </c>
      <c r="AA59" s="137">
        <v>108133.57187499361</v>
      </c>
      <c r="AB59" s="138"/>
      <c r="AC59" s="131"/>
      <c r="AD59" s="135"/>
      <c r="AE59" s="132">
        <v>12262.988401641007</v>
      </c>
      <c r="AF59" s="135"/>
      <c r="AG59" s="132"/>
      <c r="AH59" s="137">
        <v>12262.988401641007</v>
      </c>
      <c r="AI59" s="138"/>
      <c r="AJ59" s="140">
        <v>1003725.5780694043</v>
      </c>
      <c r="AK59" s="138"/>
      <c r="AL59" s="141">
        <v>66870</v>
      </c>
      <c r="AM59" s="138"/>
      <c r="AN59" s="142">
        <v>133803.08465804285</v>
      </c>
      <c r="AO59" s="138"/>
      <c r="AP59" s="143">
        <v>1009726.5665144447</v>
      </c>
      <c r="AQ59" s="135"/>
      <c r="AR59" s="138">
        <v>0</v>
      </c>
      <c r="AS59" s="135"/>
      <c r="AT59" s="138">
        <v>66870</v>
      </c>
      <c r="AU59" s="143">
        <v>3662.7220451318062</v>
      </c>
      <c r="AV59" s="138">
        <v>1220.9073483772688</v>
      </c>
      <c r="AW59" s="138">
        <v>172.04857407012304</v>
      </c>
      <c r="AX59" s="138">
        <v>708.75880857217078</v>
      </c>
      <c r="AY59" s="144">
        <v>0</v>
      </c>
      <c r="AZ59" s="145">
        <v>236.55166888889715</v>
      </c>
      <c r="BA59" s="146">
        <v>1070595.5780694042</v>
      </c>
      <c r="BB59" s="147">
        <v>-1.1641532182693481E-10</v>
      </c>
      <c r="BD59" s="106">
        <v>1097788.0824978135</v>
      </c>
      <c r="BG59" s="148">
        <v>1097788.0824978135</v>
      </c>
      <c r="BI59" s="150">
        <v>0</v>
      </c>
      <c r="BL59" s="106">
        <v>889330.00623781001</v>
      </c>
      <c r="BN59" s="151">
        <v>8996.5276345297534</v>
      </c>
      <c r="BO59" s="152">
        <v>-2995.5391894894883</v>
      </c>
      <c r="BQ59" s="106">
        <v>380</v>
      </c>
      <c r="BR59" s="153">
        <v>3805203</v>
      </c>
      <c r="BS59" s="106">
        <v>2585.6</v>
      </c>
      <c r="BT59" s="106">
        <v>0</v>
      </c>
      <c r="BU59" s="149">
        <v>0</v>
      </c>
      <c r="BW59" s="149">
        <v>0</v>
      </c>
      <c r="BY59" s="149">
        <v>3610.8463964185898</v>
      </c>
      <c r="BZ59" s="268">
        <v>3610.8463966666664</v>
      </c>
      <c r="CA59" s="269">
        <v>-2.4807650333968922E-7</v>
      </c>
      <c r="CC59" s="149">
        <v>209</v>
      </c>
      <c r="CG59" s="149">
        <v>30890.333654787159</v>
      </c>
      <c r="CH59" s="268">
        <v>30890.333707848407</v>
      </c>
      <c r="CI59" s="270">
        <v>-5.3061248763697222E-5</v>
      </c>
      <c r="CK59" s="149">
        <v>0</v>
      </c>
      <c r="CL59" s="268">
        <v>0</v>
      </c>
      <c r="CM59" s="270">
        <v>0</v>
      </c>
      <c r="CO59" s="149">
        <v>883329.01779276971</v>
      </c>
      <c r="CP59" s="268">
        <v>883329.017845831</v>
      </c>
      <c r="CQ59" s="270">
        <v>-5.30612887814641E-5</v>
      </c>
      <c r="CS59" s="149">
        <v>889330.00623781001</v>
      </c>
      <c r="CT59" s="268">
        <v>889330.0062908713</v>
      </c>
      <c r="CU59" s="270">
        <v>-5.30612887814641E-5</v>
      </c>
      <c r="CW59" s="149">
        <v>0</v>
      </c>
      <c r="CX59" s="268">
        <v>0</v>
      </c>
      <c r="CY59" s="270">
        <v>0</v>
      </c>
      <c r="DA59" s="149">
        <v>127315.07034554324</v>
      </c>
      <c r="DB59" s="268">
        <v>127315.07034554324</v>
      </c>
      <c r="DC59" s="270">
        <v>0</v>
      </c>
      <c r="DE59" s="271">
        <v>2.2421524663677129E-2</v>
      </c>
      <c r="DF59" s="271">
        <v>0</v>
      </c>
    </row>
    <row r="60" spans="1:110" x14ac:dyDescent="0.2">
      <c r="A60" s="155" t="s">
        <v>307</v>
      </c>
      <c r="B60" s="155"/>
      <c r="C60" s="128">
        <v>5204</v>
      </c>
      <c r="D60" s="129" t="s">
        <v>85</v>
      </c>
      <c r="E60" s="130"/>
      <c r="F60" s="131">
        <v>1177272.3344111212</v>
      </c>
      <c r="G60" s="132">
        <v>53806.299938461649</v>
      </c>
      <c r="H60" s="132">
        <v>34205.472000000053</v>
      </c>
      <c r="I60" s="132">
        <v>82713.231999980489</v>
      </c>
      <c r="J60" s="132">
        <v>0</v>
      </c>
      <c r="K60" s="132">
        <v>187360.11608941632</v>
      </c>
      <c r="L60" s="132">
        <v>58538.969256524244</v>
      </c>
      <c r="M60" s="154">
        <v>114418.30399999999</v>
      </c>
      <c r="N60" s="132">
        <v>0</v>
      </c>
      <c r="O60" s="133">
        <v>7680</v>
      </c>
      <c r="P60" s="134"/>
      <c r="Q60" s="135"/>
      <c r="R60" s="132">
        <v>0</v>
      </c>
      <c r="S60" s="132"/>
      <c r="T60" s="132">
        <v>0</v>
      </c>
      <c r="U60" s="136">
        <v>0</v>
      </c>
      <c r="V60" s="136">
        <v>0</v>
      </c>
      <c r="W60" s="137">
        <v>1715994.727695504</v>
      </c>
      <c r="X60" s="138"/>
      <c r="Y60" s="131">
        <v>120546.3</v>
      </c>
      <c r="Z60" s="139">
        <v>8117.5512780994322</v>
      </c>
      <c r="AA60" s="137">
        <v>128663.85127809944</v>
      </c>
      <c r="AB60" s="138"/>
      <c r="AC60" s="131"/>
      <c r="AD60" s="135"/>
      <c r="AE60" s="132">
        <v>0</v>
      </c>
      <c r="AF60" s="135"/>
      <c r="AG60" s="132"/>
      <c r="AH60" s="137">
        <v>0</v>
      </c>
      <c r="AI60" s="138"/>
      <c r="AJ60" s="140">
        <v>1844658.5789736034</v>
      </c>
      <c r="AK60" s="138"/>
      <c r="AL60" s="141">
        <v>132120</v>
      </c>
      <c r="AM60" s="138"/>
      <c r="AN60" s="142">
        <v>322352.95516239392</v>
      </c>
      <c r="AO60" s="138"/>
      <c r="AP60" s="143">
        <v>1844658.5789736034</v>
      </c>
      <c r="AQ60" s="135"/>
      <c r="AR60" s="138">
        <v>0</v>
      </c>
      <c r="AS60" s="135"/>
      <c r="AT60" s="138">
        <v>132120</v>
      </c>
      <c r="AU60" s="143">
        <v>0</v>
      </c>
      <c r="AV60" s="138">
        <v>0</v>
      </c>
      <c r="AW60" s="138">
        <v>0</v>
      </c>
      <c r="AX60" s="138">
        <v>0</v>
      </c>
      <c r="AY60" s="144">
        <v>0</v>
      </c>
      <c r="AZ60" s="145">
        <v>0</v>
      </c>
      <c r="BA60" s="146">
        <v>1976778.5789736034</v>
      </c>
      <c r="BB60" s="147">
        <v>0</v>
      </c>
      <c r="BD60" s="106">
        <v>2005324.7259548588</v>
      </c>
      <c r="BG60" s="148">
        <v>2005324.7259548588</v>
      </c>
      <c r="BI60" s="150">
        <v>0</v>
      </c>
      <c r="BL60" s="106">
        <v>1715994.727695504</v>
      </c>
      <c r="BN60" s="151">
        <v>0</v>
      </c>
      <c r="BO60" s="152">
        <v>0</v>
      </c>
      <c r="BQ60" s="106">
        <v>380</v>
      </c>
      <c r="BR60" s="153">
        <v>3805204</v>
      </c>
      <c r="BS60" s="106">
        <v>7680</v>
      </c>
      <c r="BT60" s="106">
        <v>0</v>
      </c>
      <c r="BU60" s="149">
        <v>0</v>
      </c>
      <c r="BW60" s="149">
        <v>0</v>
      </c>
      <c r="BY60" s="149">
        <v>3740.3325140944344</v>
      </c>
      <c r="BZ60" s="268">
        <v>3740.3325141826926</v>
      </c>
      <c r="CA60" s="269">
        <v>-8.8258275354746729E-8</v>
      </c>
      <c r="CC60" s="149">
        <v>412</v>
      </c>
      <c r="CG60" s="149">
        <v>0</v>
      </c>
      <c r="CH60" s="268">
        <v>0</v>
      </c>
      <c r="CI60" s="270">
        <v>0</v>
      </c>
      <c r="CK60" s="149">
        <v>0</v>
      </c>
      <c r="CL60" s="268">
        <v>0</v>
      </c>
      <c r="CM60" s="270">
        <v>0</v>
      </c>
      <c r="CO60" s="149">
        <v>1715994.727695504</v>
      </c>
      <c r="CP60" s="268">
        <v>1715994.727695504</v>
      </c>
      <c r="CQ60" s="270">
        <v>0</v>
      </c>
      <c r="CS60" s="149">
        <v>1715994.727695504</v>
      </c>
      <c r="CT60" s="268">
        <v>1715994.727695504</v>
      </c>
      <c r="CU60" s="270">
        <v>0</v>
      </c>
      <c r="CW60" s="149">
        <v>0</v>
      </c>
      <c r="CX60" s="268">
        <v>0</v>
      </c>
      <c r="CY60" s="270">
        <v>0</v>
      </c>
      <c r="DA60" s="149">
        <v>314633.12408570794</v>
      </c>
      <c r="DB60" s="268">
        <v>314633.12408570794</v>
      </c>
      <c r="DC60" s="270">
        <v>0</v>
      </c>
      <c r="DE60" s="271">
        <v>4.8387096774193547E-2</v>
      </c>
      <c r="DF60" s="271">
        <v>0</v>
      </c>
    </row>
    <row r="61" spans="1:110" x14ac:dyDescent="0.2">
      <c r="A61" s="155" t="s">
        <v>307</v>
      </c>
      <c r="B61" s="155"/>
      <c r="C61" s="128">
        <v>2196</v>
      </c>
      <c r="D61" s="129" t="s">
        <v>86</v>
      </c>
      <c r="E61" s="130"/>
      <c r="F61" s="131">
        <v>560061.59598198964</v>
      </c>
      <c r="G61" s="132">
        <v>66290.79806763299</v>
      </c>
      <c r="H61" s="132">
        <v>44107.055999999997</v>
      </c>
      <c r="I61" s="132">
        <v>78802.606399981392</v>
      </c>
      <c r="J61" s="132">
        <v>0</v>
      </c>
      <c r="K61" s="132">
        <v>90033.528060008772</v>
      </c>
      <c r="L61" s="132">
        <v>6280.0465628771526</v>
      </c>
      <c r="M61" s="154">
        <v>114418.30399999999</v>
      </c>
      <c r="N61" s="132">
        <v>0</v>
      </c>
      <c r="O61" s="133">
        <v>5427.2</v>
      </c>
      <c r="P61" s="134"/>
      <c r="Q61" s="135"/>
      <c r="R61" s="132">
        <v>0</v>
      </c>
      <c r="S61" s="132"/>
      <c r="T61" s="132">
        <v>0</v>
      </c>
      <c r="U61" s="136">
        <v>65951.104940887075</v>
      </c>
      <c r="V61" s="136">
        <v>0</v>
      </c>
      <c r="W61" s="137">
        <v>1031372.2400133769</v>
      </c>
      <c r="X61" s="138"/>
      <c r="Y61" s="131">
        <v>71534.500990099012</v>
      </c>
      <c r="Z61" s="139">
        <v>9749.4419264705211</v>
      </c>
      <c r="AA61" s="137">
        <v>81283.942916569533</v>
      </c>
      <c r="AB61" s="138"/>
      <c r="AC61" s="131"/>
      <c r="AD61" s="135"/>
      <c r="AE61" s="132">
        <v>0</v>
      </c>
      <c r="AF61" s="135"/>
      <c r="AG61" s="132"/>
      <c r="AH61" s="137">
        <v>0</v>
      </c>
      <c r="AI61" s="138"/>
      <c r="AJ61" s="140">
        <v>1112656.1829299466</v>
      </c>
      <c r="AK61" s="138"/>
      <c r="AL61" s="141">
        <v>158365</v>
      </c>
      <c r="AM61" s="138"/>
      <c r="AN61" s="142">
        <v>180131.83447252636</v>
      </c>
      <c r="AO61" s="138"/>
      <c r="AP61" s="143">
        <v>1112656.1829299466</v>
      </c>
      <c r="AQ61" s="135"/>
      <c r="AR61" s="138">
        <v>0</v>
      </c>
      <c r="AS61" s="135"/>
      <c r="AT61" s="138">
        <v>158365</v>
      </c>
      <c r="AU61" s="143">
        <v>0</v>
      </c>
      <c r="AV61" s="138">
        <v>0</v>
      </c>
      <c r="AW61" s="138">
        <v>0</v>
      </c>
      <c r="AX61" s="138">
        <v>0</v>
      </c>
      <c r="AY61" s="144">
        <v>0</v>
      </c>
      <c r="AZ61" s="145">
        <v>0</v>
      </c>
      <c r="BA61" s="146">
        <v>1271021.1829299466</v>
      </c>
      <c r="BB61" s="147">
        <v>0</v>
      </c>
      <c r="BD61" s="106">
        <v>1290654.1973182771</v>
      </c>
      <c r="BG61" s="148">
        <v>1290654.1973182771</v>
      </c>
      <c r="BI61" s="150">
        <v>0</v>
      </c>
      <c r="BL61" s="106">
        <v>1031372.2400133769</v>
      </c>
      <c r="BN61" s="151">
        <v>0</v>
      </c>
      <c r="BO61" s="152">
        <v>0</v>
      </c>
      <c r="BQ61" s="106">
        <v>380</v>
      </c>
      <c r="BR61" s="272">
        <v>3802039</v>
      </c>
      <c r="BS61" s="106">
        <v>5427.2</v>
      </c>
      <c r="BT61" s="106">
        <v>0</v>
      </c>
      <c r="BU61" s="149">
        <v>0</v>
      </c>
      <c r="BW61" s="149">
        <v>0</v>
      </c>
      <c r="BY61" s="149">
        <v>4544.3097638393083</v>
      </c>
      <c r="BZ61" s="268">
        <v>4544.3097638095242</v>
      </c>
      <c r="CA61" s="269">
        <v>2.9784132493659854E-8</v>
      </c>
      <c r="CC61" s="149">
        <v>196</v>
      </c>
      <c r="CG61" s="149">
        <v>65951.104940887075</v>
      </c>
      <c r="CH61" s="268">
        <v>65951.104934912772</v>
      </c>
      <c r="CI61" s="270">
        <v>5.9743033489212394E-6</v>
      </c>
      <c r="CK61" s="149">
        <v>0</v>
      </c>
      <c r="CL61" s="268">
        <v>0</v>
      </c>
      <c r="CM61" s="270">
        <v>0</v>
      </c>
      <c r="CO61" s="149">
        <v>1031372.2400133769</v>
      </c>
      <c r="CP61" s="268">
        <v>1031372.2400074027</v>
      </c>
      <c r="CQ61" s="270">
        <v>5.9742014855146408E-6</v>
      </c>
      <c r="CS61" s="149">
        <v>1031372.2400133769</v>
      </c>
      <c r="CT61" s="268">
        <v>1031372.2400074027</v>
      </c>
      <c r="CU61" s="270">
        <v>5.9742014855146408E-6</v>
      </c>
      <c r="CW61" s="149">
        <v>0</v>
      </c>
      <c r="CX61" s="268">
        <v>0</v>
      </c>
      <c r="CY61" s="270">
        <v>0</v>
      </c>
      <c r="DA61" s="149">
        <v>175254.79789753217</v>
      </c>
      <c r="DB61" s="268">
        <v>175254.79789753217</v>
      </c>
      <c r="DC61" s="270">
        <v>0</v>
      </c>
      <c r="DE61" s="271">
        <v>3.9647577092511016E-2</v>
      </c>
      <c r="DF61" s="271">
        <v>0</v>
      </c>
    </row>
    <row r="62" spans="1:110" x14ac:dyDescent="0.2">
      <c r="A62" s="155" t="s">
        <v>307</v>
      </c>
      <c r="B62" s="155"/>
      <c r="C62" s="128">
        <v>2123</v>
      </c>
      <c r="D62" s="129" t="s">
        <v>326</v>
      </c>
      <c r="E62" s="130"/>
      <c r="F62" s="131">
        <v>1037256.9354156237</v>
      </c>
      <c r="G62" s="132">
        <v>66297.562434782754</v>
      </c>
      <c r="H62" s="132">
        <v>41406.624000000018</v>
      </c>
      <c r="I62" s="132">
        <v>107507.19839997462</v>
      </c>
      <c r="J62" s="132">
        <v>283.04188045883336</v>
      </c>
      <c r="K62" s="132">
        <v>128461.65255001244</v>
      </c>
      <c r="L62" s="132">
        <v>65966.968120785183</v>
      </c>
      <c r="M62" s="154">
        <v>114418.30399999999</v>
      </c>
      <c r="N62" s="132">
        <v>0</v>
      </c>
      <c r="O62" s="133">
        <v>6707.2</v>
      </c>
      <c r="P62" s="134"/>
      <c r="Q62" s="135"/>
      <c r="R62" s="132">
        <v>0</v>
      </c>
      <c r="S62" s="132"/>
      <c r="T62" s="132">
        <v>0</v>
      </c>
      <c r="U62" s="136">
        <v>68887.850014369236</v>
      </c>
      <c r="V62" s="136">
        <v>0</v>
      </c>
      <c r="W62" s="137">
        <v>1637193.3368160068</v>
      </c>
      <c r="X62" s="138"/>
      <c r="Y62" s="131">
        <v>106090.80000000002</v>
      </c>
      <c r="Z62" s="139">
        <v>11502.986039638345</v>
      </c>
      <c r="AA62" s="137">
        <v>117593.78603963836</v>
      </c>
      <c r="AB62" s="138"/>
      <c r="AC62" s="131"/>
      <c r="AD62" s="135"/>
      <c r="AE62" s="132">
        <v>0</v>
      </c>
      <c r="AF62" s="135"/>
      <c r="AG62" s="132"/>
      <c r="AH62" s="137">
        <v>0</v>
      </c>
      <c r="AI62" s="138"/>
      <c r="AJ62" s="140">
        <v>1754787.1228556451</v>
      </c>
      <c r="AK62" s="138"/>
      <c r="AL62" s="141">
        <v>161055</v>
      </c>
      <c r="AM62" s="138"/>
      <c r="AN62" s="142">
        <v>262388.89373669005</v>
      </c>
      <c r="AO62" s="138"/>
      <c r="AP62" s="143">
        <v>1754787.1228556451</v>
      </c>
      <c r="AQ62" s="135"/>
      <c r="AR62" s="138">
        <v>0</v>
      </c>
      <c r="AS62" s="135"/>
      <c r="AT62" s="138">
        <v>161055</v>
      </c>
      <c r="AU62" s="143">
        <v>0</v>
      </c>
      <c r="AV62" s="138">
        <v>0</v>
      </c>
      <c r="AW62" s="138">
        <v>0</v>
      </c>
      <c r="AX62" s="138">
        <v>0</v>
      </c>
      <c r="AY62" s="144">
        <v>0</v>
      </c>
      <c r="AZ62" s="145">
        <v>0</v>
      </c>
      <c r="BA62" s="146">
        <v>1915842.1228556451</v>
      </c>
      <c r="BB62" s="147">
        <v>0</v>
      </c>
      <c r="BD62" s="106">
        <v>1949742.5530398351</v>
      </c>
      <c r="BG62" s="148">
        <v>1949742.5530398351</v>
      </c>
      <c r="BI62" s="150">
        <v>0</v>
      </c>
      <c r="BL62" s="106">
        <v>1637193.3368160068</v>
      </c>
      <c r="BN62" s="151">
        <v>0</v>
      </c>
      <c r="BO62" s="152">
        <v>0</v>
      </c>
      <c r="BQ62" s="106">
        <v>380</v>
      </c>
      <c r="BR62" s="153">
        <v>3802123</v>
      </c>
      <c r="BS62" s="106">
        <v>6707.2</v>
      </c>
      <c r="BT62" s="106">
        <v>0</v>
      </c>
      <c r="BU62" s="149">
        <v>0</v>
      </c>
      <c r="BW62" s="149">
        <v>0</v>
      </c>
      <c r="BY62" s="149">
        <v>4081.0000070418509</v>
      </c>
      <c r="BZ62" s="268">
        <v>4081.0000070652172</v>
      </c>
      <c r="CA62" s="269">
        <v>-2.3366283130599186E-8</v>
      </c>
      <c r="CC62" s="149">
        <v>363</v>
      </c>
      <c r="CG62" s="149">
        <v>68887.850014369236</v>
      </c>
      <c r="CH62" s="268">
        <v>68887.850023049556</v>
      </c>
      <c r="CI62" s="270">
        <v>-8.6803192971274257E-6</v>
      </c>
      <c r="CK62" s="149">
        <v>0</v>
      </c>
      <c r="CL62" s="268">
        <v>0</v>
      </c>
      <c r="CM62" s="270">
        <v>0</v>
      </c>
      <c r="CO62" s="149">
        <v>1637193.3368160068</v>
      </c>
      <c r="CP62" s="268">
        <v>1637193.3368246872</v>
      </c>
      <c r="CQ62" s="270">
        <v>-8.6803920567035675E-6</v>
      </c>
      <c r="CS62" s="149">
        <v>1637193.3368160068</v>
      </c>
      <c r="CT62" s="268">
        <v>1637193.3368246872</v>
      </c>
      <c r="CU62" s="270">
        <v>-8.6803920567035675E-6</v>
      </c>
      <c r="CW62" s="149">
        <v>283.04188045883336</v>
      </c>
      <c r="CX62" s="268">
        <v>283.04188045883336</v>
      </c>
      <c r="CY62" s="270">
        <v>0</v>
      </c>
      <c r="DA62" s="149">
        <v>255333.26657431174</v>
      </c>
      <c r="DB62" s="268">
        <v>255333.26657431177</v>
      </c>
      <c r="DC62" s="270">
        <v>0</v>
      </c>
      <c r="DE62" s="271">
        <v>6.3775510204081634E-2</v>
      </c>
      <c r="DF62" s="271">
        <v>0</v>
      </c>
    </row>
    <row r="63" spans="1:110" x14ac:dyDescent="0.2">
      <c r="A63" s="127" t="s">
        <v>305</v>
      </c>
      <c r="B63" s="127" t="s">
        <v>87</v>
      </c>
      <c r="C63" s="128">
        <v>3379</v>
      </c>
      <c r="D63" s="129" t="s">
        <v>88</v>
      </c>
      <c r="E63" s="130"/>
      <c r="F63" s="131">
        <v>1180129.7915334783</v>
      </c>
      <c r="G63" s="132">
        <v>61721.604646153974</v>
      </c>
      <c r="H63" s="132">
        <v>30154.824000000001</v>
      </c>
      <c r="I63" s="132">
        <v>104566.72799997532</v>
      </c>
      <c r="J63" s="132">
        <v>283.04188045882501</v>
      </c>
      <c r="K63" s="132">
        <v>178000.4408323871</v>
      </c>
      <c r="L63" s="132">
        <v>23722.128266677712</v>
      </c>
      <c r="M63" s="154">
        <v>114418.30399999999</v>
      </c>
      <c r="N63" s="132">
        <v>0</v>
      </c>
      <c r="O63" s="133">
        <v>39168</v>
      </c>
      <c r="P63" s="134"/>
      <c r="Q63" s="135"/>
      <c r="R63" s="132">
        <v>-12029.812436617756</v>
      </c>
      <c r="S63" s="132"/>
      <c r="T63" s="132">
        <v>0</v>
      </c>
      <c r="U63" s="136">
        <v>24648.717816950753</v>
      </c>
      <c r="V63" s="136">
        <v>0</v>
      </c>
      <c r="W63" s="137">
        <v>1744783.7685394646</v>
      </c>
      <c r="X63" s="138"/>
      <c r="Y63" s="131">
        <v>151468.50000000003</v>
      </c>
      <c r="Z63" s="139">
        <v>13099.709683045192</v>
      </c>
      <c r="AA63" s="137">
        <v>164568.20968304522</v>
      </c>
      <c r="AB63" s="138"/>
      <c r="AC63" s="131"/>
      <c r="AD63" s="135"/>
      <c r="AE63" s="132">
        <v>0</v>
      </c>
      <c r="AF63" s="135"/>
      <c r="AG63" s="132"/>
      <c r="AH63" s="137">
        <v>0</v>
      </c>
      <c r="AI63" s="138"/>
      <c r="AJ63" s="140">
        <v>1909351.9782225098</v>
      </c>
      <c r="AK63" s="138"/>
      <c r="AL63" s="141">
        <v>148225</v>
      </c>
      <c r="AM63" s="138"/>
      <c r="AN63" s="142">
        <v>321159.85478715179</v>
      </c>
      <c r="AO63" s="138"/>
      <c r="AP63" s="143">
        <v>1921381.7906591275</v>
      </c>
      <c r="AQ63" s="135"/>
      <c r="AR63" s="138">
        <v>0</v>
      </c>
      <c r="AS63" s="135"/>
      <c r="AT63" s="138">
        <v>148225</v>
      </c>
      <c r="AU63" s="143">
        <v>7237.8191609542391</v>
      </c>
      <c r="AV63" s="138">
        <v>2412.6063869847462</v>
      </c>
      <c r="AW63" s="138">
        <v>339.98115354526703</v>
      </c>
      <c r="AX63" s="138">
        <v>1400.5616647861557</v>
      </c>
      <c r="AY63" s="144">
        <v>0</v>
      </c>
      <c r="AZ63" s="145">
        <v>638.84407034734988</v>
      </c>
      <c r="BA63" s="146">
        <v>2057576.9782225098</v>
      </c>
      <c r="BB63" s="147">
        <v>0</v>
      </c>
      <c r="BD63" s="106">
        <v>2114156.6024822025</v>
      </c>
      <c r="BG63" s="148">
        <v>2114156.6024822025</v>
      </c>
      <c r="BI63" s="150">
        <v>0</v>
      </c>
      <c r="BL63" s="106">
        <v>1756813.5809760822</v>
      </c>
      <c r="BN63" s="151">
        <v>17918.144271900543</v>
      </c>
      <c r="BO63" s="152">
        <v>-5888.3318352827864</v>
      </c>
      <c r="BQ63" s="106">
        <v>380</v>
      </c>
      <c r="BR63" s="153">
        <v>3803379</v>
      </c>
      <c r="BS63" s="106">
        <v>39168</v>
      </c>
      <c r="BT63" s="106">
        <v>0</v>
      </c>
      <c r="BU63" s="149">
        <v>0</v>
      </c>
      <c r="BW63" s="149">
        <v>0</v>
      </c>
      <c r="BY63" s="149">
        <v>3793.1466090009098</v>
      </c>
      <c r="BZ63" s="268">
        <v>3793.1466089805826</v>
      </c>
      <c r="CA63" s="269">
        <v>2.0327206584624946E-8</v>
      </c>
      <c r="CC63" s="149">
        <v>413</v>
      </c>
      <c r="CG63" s="149">
        <v>24648.717816950753</v>
      </c>
      <c r="CH63" s="268">
        <v>24648.717808359532</v>
      </c>
      <c r="CI63" s="270">
        <v>8.5912215581629425E-6</v>
      </c>
      <c r="CK63" s="149">
        <v>0</v>
      </c>
      <c r="CL63" s="268">
        <v>0</v>
      </c>
      <c r="CM63" s="270">
        <v>0</v>
      </c>
      <c r="CO63" s="149">
        <v>1744783.7685394646</v>
      </c>
      <c r="CP63" s="268">
        <v>1744783.7685308731</v>
      </c>
      <c r="CQ63" s="270">
        <v>8.5914507508277893E-6</v>
      </c>
      <c r="CS63" s="149">
        <v>1756813.5809760822</v>
      </c>
      <c r="CT63" s="268">
        <v>1756813.5809674908</v>
      </c>
      <c r="CU63" s="270">
        <v>8.5914507508277893E-6</v>
      </c>
      <c r="CW63" s="149">
        <v>283.04188045882501</v>
      </c>
      <c r="CX63" s="268">
        <v>283.04188045882501</v>
      </c>
      <c r="CY63" s="270">
        <v>0</v>
      </c>
      <c r="DA63" s="149">
        <v>311285.76220616908</v>
      </c>
      <c r="DB63" s="268">
        <v>311285.76220616914</v>
      </c>
      <c r="DC63" s="270">
        <v>0</v>
      </c>
      <c r="DE63" s="271">
        <v>6.5022421524663671E-2</v>
      </c>
      <c r="DF63" s="271">
        <v>0</v>
      </c>
    </row>
    <row r="64" spans="1:110" x14ac:dyDescent="0.2">
      <c r="A64" s="155" t="s">
        <v>307</v>
      </c>
      <c r="B64" s="155"/>
      <c r="C64" s="128">
        <v>2029</v>
      </c>
      <c r="D64" s="129" t="s">
        <v>432</v>
      </c>
      <c r="E64" s="130"/>
      <c r="F64" s="131">
        <v>1771623.4158613959</v>
      </c>
      <c r="G64" s="132">
        <v>122693.20962074579</v>
      </c>
      <c r="H64" s="132">
        <v>67060.727999999915</v>
      </c>
      <c r="I64" s="132">
        <v>180688.90559995733</v>
      </c>
      <c r="J64" s="132">
        <v>0</v>
      </c>
      <c r="K64" s="132">
        <v>372501.53285954008</v>
      </c>
      <c r="L64" s="132">
        <v>169892.16908760183</v>
      </c>
      <c r="M64" s="154">
        <v>114418.30399999999</v>
      </c>
      <c r="N64" s="132">
        <v>8855.3373359195066</v>
      </c>
      <c r="O64" s="133">
        <v>7680</v>
      </c>
      <c r="P64" s="134"/>
      <c r="Q64" s="135"/>
      <c r="R64" s="132">
        <v>0</v>
      </c>
      <c r="S64" s="132"/>
      <c r="T64" s="132">
        <v>0</v>
      </c>
      <c r="U64" s="136">
        <v>0</v>
      </c>
      <c r="V64" s="136">
        <v>0</v>
      </c>
      <c r="W64" s="137">
        <v>2815413.6023651604</v>
      </c>
      <c r="X64" s="138"/>
      <c r="Y64" s="131">
        <v>193749.4996039604</v>
      </c>
      <c r="Z64" s="139">
        <v>20548.678278042818</v>
      </c>
      <c r="AA64" s="137">
        <v>301734.97788200324</v>
      </c>
      <c r="AB64" s="138"/>
      <c r="AC64" s="131"/>
      <c r="AD64" s="135"/>
      <c r="AE64" s="132">
        <v>0</v>
      </c>
      <c r="AF64" s="135"/>
      <c r="AG64" s="132"/>
      <c r="AH64" s="137">
        <v>0</v>
      </c>
      <c r="AI64" s="138"/>
      <c r="AJ64" s="140">
        <v>3117148.5802471638</v>
      </c>
      <c r="AK64" s="138"/>
      <c r="AL64" s="141">
        <v>291865</v>
      </c>
      <c r="AM64" s="138"/>
      <c r="AN64" s="142">
        <v>607980.59827304038</v>
      </c>
      <c r="AO64" s="138"/>
      <c r="AP64" s="143">
        <v>3117148.5802471638</v>
      </c>
      <c r="AQ64" s="135"/>
      <c r="AR64" s="138">
        <v>0</v>
      </c>
      <c r="AS64" s="135"/>
      <c r="AT64" s="138">
        <v>291865</v>
      </c>
      <c r="AU64" s="143">
        <v>0</v>
      </c>
      <c r="AV64" s="138">
        <v>0</v>
      </c>
      <c r="AW64" s="138">
        <v>0</v>
      </c>
      <c r="AX64" s="138">
        <v>0</v>
      </c>
      <c r="AY64" s="144">
        <v>0</v>
      </c>
      <c r="AZ64" s="145">
        <v>0</v>
      </c>
      <c r="BA64" s="146">
        <v>3409013.5802471638</v>
      </c>
      <c r="BB64" s="147">
        <v>0</v>
      </c>
      <c r="BD64" s="106">
        <v>3446994.6178130284</v>
      </c>
      <c r="BG64" s="148">
        <v>3446994.6178130284</v>
      </c>
      <c r="BI64" s="150">
        <v>87436.800000000003</v>
      </c>
      <c r="BL64" s="106">
        <v>2815413.6023651604</v>
      </c>
      <c r="BN64" s="151">
        <v>0</v>
      </c>
      <c r="BO64" s="152">
        <v>0</v>
      </c>
      <c r="BQ64" s="106">
        <v>380</v>
      </c>
      <c r="BR64" s="153">
        <v>3802029</v>
      </c>
      <c r="BS64" s="106">
        <v>7680</v>
      </c>
      <c r="BT64" s="106">
        <v>8855.3373359195066</v>
      </c>
      <c r="BU64" s="149">
        <v>8855.3373359195066</v>
      </c>
      <c r="BW64" s="149">
        <v>8514.7474383841418</v>
      </c>
      <c r="BY64" s="149">
        <v>4193.1913683781831</v>
      </c>
      <c r="BZ64" s="268">
        <v>4193.1913684270348</v>
      </c>
      <c r="CA64" s="269">
        <v>-4.8851688916329294E-8</v>
      </c>
      <c r="CC64" s="149">
        <v>620</v>
      </c>
      <c r="CG64" s="149">
        <v>0</v>
      </c>
      <c r="CH64" s="268">
        <v>0</v>
      </c>
      <c r="CI64" s="270">
        <v>0</v>
      </c>
      <c r="CK64" s="149">
        <v>0</v>
      </c>
      <c r="CL64" s="268">
        <v>0</v>
      </c>
      <c r="CM64" s="270">
        <v>0</v>
      </c>
      <c r="CO64" s="149">
        <v>2815413.6023651604</v>
      </c>
      <c r="CP64" s="268">
        <v>2815413.6023651604</v>
      </c>
      <c r="CQ64" s="270">
        <v>0</v>
      </c>
      <c r="CS64" s="149">
        <v>2815413.6023651604</v>
      </c>
      <c r="CT64" s="268">
        <v>2815413.6023651604</v>
      </c>
      <c r="CU64" s="270">
        <v>0</v>
      </c>
      <c r="CW64" s="149">
        <v>0</v>
      </c>
      <c r="CX64" s="268">
        <v>0</v>
      </c>
      <c r="CY64" s="270">
        <v>0</v>
      </c>
      <c r="DA64" s="149">
        <v>589876.49960012024</v>
      </c>
      <c r="DB64" s="268">
        <v>589876.49960012024</v>
      </c>
      <c r="DC64" s="270">
        <v>0</v>
      </c>
      <c r="DE64" s="271">
        <v>4.9475262368815595E-2</v>
      </c>
      <c r="DF64" s="271">
        <v>0</v>
      </c>
    </row>
    <row r="65" spans="1:110" x14ac:dyDescent="0.2">
      <c r="A65" s="155" t="s">
        <v>307</v>
      </c>
      <c r="B65" s="155"/>
      <c r="C65" s="128">
        <v>2180</v>
      </c>
      <c r="D65" s="129" t="s">
        <v>433</v>
      </c>
      <c r="E65" s="130"/>
      <c r="F65" s="131">
        <v>1214419.2770017632</v>
      </c>
      <c r="G65" s="132">
        <v>116211.98716981155</v>
      </c>
      <c r="H65" s="132">
        <v>72011.519999999975</v>
      </c>
      <c r="I65" s="132">
        <v>168211.9095999604</v>
      </c>
      <c r="J65" s="132">
        <v>0</v>
      </c>
      <c r="K65" s="132">
        <v>157635.70875001544</v>
      </c>
      <c r="L65" s="132">
        <v>87465.915384655847</v>
      </c>
      <c r="M65" s="154">
        <v>114418.30399999999</v>
      </c>
      <c r="N65" s="132">
        <v>0</v>
      </c>
      <c r="O65" s="133">
        <v>6912</v>
      </c>
      <c r="P65" s="134"/>
      <c r="Q65" s="135"/>
      <c r="R65" s="132">
        <v>0</v>
      </c>
      <c r="S65" s="132"/>
      <c r="T65" s="132">
        <v>0</v>
      </c>
      <c r="U65" s="136">
        <v>198209.32668173895</v>
      </c>
      <c r="V65" s="136">
        <v>0</v>
      </c>
      <c r="W65" s="137">
        <v>2135495.9485879452</v>
      </c>
      <c r="X65" s="138"/>
      <c r="Y65" s="131">
        <v>0</v>
      </c>
      <c r="Z65" s="139">
        <v>0</v>
      </c>
      <c r="AA65" s="137">
        <v>0</v>
      </c>
      <c r="AB65" s="138"/>
      <c r="AC65" s="131"/>
      <c r="AD65" s="135"/>
      <c r="AE65" s="132">
        <v>0</v>
      </c>
      <c r="AF65" s="135"/>
      <c r="AG65" s="132"/>
      <c r="AH65" s="137">
        <v>0</v>
      </c>
      <c r="AI65" s="138"/>
      <c r="AJ65" s="140">
        <v>2135495.9485879452</v>
      </c>
      <c r="AK65" s="138"/>
      <c r="AL65" s="141">
        <v>283760</v>
      </c>
      <c r="AM65" s="138"/>
      <c r="AN65" s="142">
        <v>330021.0365691703</v>
      </c>
      <c r="AO65" s="138"/>
      <c r="AP65" s="143">
        <v>2135495.9485879452</v>
      </c>
      <c r="AQ65" s="135"/>
      <c r="AR65" s="138">
        <v>0</v>
      </c>
      <c r="AS65" s="135"/>
      <c r="AT65" s="138">
        <v>283760</v>
      </c>
      <c r="AU65" s="143">
        <v>0</v>
      </c>
      <c r="AV65" s="138">
        <v>0</v>
      </c>
      <c r="AW65" s="138">
        <v>0</v>
      </c>
      <c r="AX65" s="138">
        <v>0</v>
      </c>
      <c r="AY65" s="144">
        <v>0</v>
      </c>
      <c r="AZ65" s="145">
        <v>0</v>
      </c>
      <c r="BA65" s="146">
        <v>2419255.9485879452</v>
      </c>
      <c r="BB65" s="147">
        <v>0</v>
      </c>
      <c r="BD65" s="106">
        <v>2427804.5739867049</v>
      </c>
      <c r="BG65" s="148">
        <v>2427804.5739867049</v>
      </c>
      <c r="BI65" s="150">
        <v>0</v>
      </c>
      <c r="BL65" s="106">
        <v>2135495.9485879452</v>
      </c>
      <c r="BN65" s="151">
        <v>0</v>
      </c>
      <c r="BO65" s="152">
        <v>0</v>
      </c>
      <c r="BQ65" s="106">
        <v>380</v>
      </c>
      <c r="BR65" s="153">
        <v>3802180</v>
      </c>
      <c r="BS65" s="106">
        <v>6912</v>
      </c>
      <c r="BT65" s="106">
        <v>0</v>
      </c>
      <c r="BU65" s="149">
        <v>0</v>
      </c>
      <c r="BW65" s="149">
        <v>0</v>
      </c>
      <c r="BY65" s="149">
        <v>4630.8513595694749</v>
      </c>
      <c r="BZ65" s="268">
        <v>4630.851359250586</v>
      </c>
      <c r="CA65" s="269">
        <v>3.1888885132502764E-7</v>
      </c>
      <c r="CC65" s="149">
        <v>425</v>
      </c>
      <c r="CG65" s="149">
        <v>198209.32668173895</v>
      </c>
      <c r="CH65" s="268">
        <v>198209.3265430397</v>
      </c>
      <c r="CI65" s="270">
        <v>1.3869925169274211E-4</v>
      </c>
      <c r="CK65" s="149">
        <v>0</v>
      </c>
      <c r="CL65" s="268">
        <v>0</v>
      </c>
      <c r="CM65" s="270">
        <v>0</v>
      </c>
      <c r="CO65" s="149">
        <v>2135495.9485879452</v>
      </c>
      <c r="CP65" s="268">
        <v>2135495.9484492461</v>
      </c>
      <c r="CQ65" s="270">
        <v>1.3869907706975937E-4</v>
      </c>
      <c r="CS65" s="149">
        <v>2135495.9485879452</v>
      </c>
      <c r="CT65" s="268">
        <v>2135495.9484492461</v>
      </c>
      <c r="CU65" s="270">
        <v>1.3869907706975937E-4</v>
      </c>
      <c r="CW65" s="149">
        <v>0</v>
      </c>
      <c r="CX65" s="268">
        <v>0</v>
      </c>
      <c r="CY65" s="270">
        <v>0</v>
      </c>
      <c r="DA65" s="149">
        <v>330021.0365691703</v>
      </c>
      <c r="DB65" s="268">
        <v>330021.0365691703</v>
      </c>
      <c r="DC65" s="270">
        <v>0</v>
      </c>
      <c r="DE65" s="271">
        <v>2.2172949002217297E-2</v>
      </c>
      <c r="DF65" s="271">
        <v>0</v>
      </c>
    </row>
    <row r="66" spans="1:110" x14ac:dyDescent="0.2">
      <c r="A66" s="127" t="s">
        <v>305</v>
      </c>
      <c r="B66" s="127" t="s">
        <v>89</v>
      </c>
      <c r="C66" s="128">
        <v>2168</v>
      </c>
      <c r="D66" s="129" t="s">
        <v>90</v>
      </c>
      <c r="E66" s="130"/>
      <c r="F66" s="131">
        <v>840092.39397298452</v>
      </c>
      <c r="G66" s="132">
        <v>30188.829440000063</v>
      </c>
      <c r="H66" s="132">
        <v>19803.167999999972</v>
      </c>
      <c r="I66" s="132">
        <v>35755.719999991547</v>
      </c>
      <c r="J66" s="132">
        <v>0</v>
      </c>
      <c r="K66" s="132">
        <v>81142.69735385415</v>
      </c>
      <c r="L66" s="132">
        <v>9988.2645333379478</v>
      </c>
      <c r="M66" s="154">
        <v>114418.30399999999</v>
      </c>
      <c r="N66" s="132">
        <v>0</v>
      </c>
      <c r="O66" s="133">
        <v>29440</v>
      </c>
      <c r="P66" s="134"/>
      <c r="Q66" s="135"/>
      <c r="R66" s="132">
        <v>-8421.2917773231438</v>
      </c>
      <c r="S66" s="132"/>
      <c r="T66" s="132">
        <v>0</v>
      </c>
      <c r="U66" s="136">
        <v>19101.523172967834</v>
      </c>
      <c r="V66" s="136">
        <v>0</v>
      </c>
      <c r="W66" s="137">
        <v>1171509.6086958128</v>
      </c>
      <c r="X66" s="138"/>
      <c r="Y66" s="131">
        <v>0</v>
      </c>
      <c r="Z66" s="139">
        <v>0</v>
      </c>
      <c r="AA66" s="137">
        <v>0</v>
      </c>
      <c r="AB66" s="138"/>
      <c r="AC66" s="131"/>
      <c r="AD66" s="135"/>
      <c r="AE66" s="132">
        <v>0</v>
      </c>
      <c r="AF66" s="135"/>
      <c r="AG66" s="132"/>
      <c r="AH66" s="137">
        <v>0</v>
      </c>
      <c r="AI66" s="138"/>
      <c r="AJ66" s="140">
        <v>1171509.6086958128</v>
      </c>
      <c r="AK66" s="138"/>
      <c r="AL66" s="141">
        <v>72595</v>
      </c>
      <c r="AM66" s="138"/>
      <c r="AN66" s="142">
        <v>163783.18008432159</v>
      </c>
      <c r="AO66" s="138"/>
      <c r="AP66" s="143">
        <v>1179930.900473136</v>
      </c>
      <c r="AQ66" s="135"/>
      <c r="AR66" s="138">
        <v>0</v>
      </c>
      <c r="AS66" s="135"/>
      <c r="AT66" s="138">
        <v>72595</v>
      </c>
      <c r="AU66" s="143">
        <v>5152.3458433911537</v>
      </c>
      <c r="AV66" s="138">
        <v>1717.4486144637178</v>
      </c>
      <c r="AW66" s="138">
        <v>242.02048218476637</v>
      </c>
      <c r="AX66" s="138">
        <v>997.00999866133111</v>
      </c>
      <c r="AY66" s="144">
        <v>0</v>
      </c>
      <c r="AZ66" s="145">
        <v>312.46683862217611</v>
      </c>
      <c r="BA66" s="146">
        <v>1244104.6086958128</v>
      </c>
      <c r="BB66" s="147">
        <v>0</v>
      </c>
      <c r="BD66" s="106">
        <v>1263122.0330660609</v>
      </c>
      <c r="BG66" s="148">
        <v>1263122.0330660609</v>
      </c>
      <c r="BI66" s="150">
        <v>0</v>
      </c>
      <c r="BL66" s="106">
        <v>1179930.900473136</v>
      </c>
      <c r="BN66" s="151">
        <v>12864.681793631011</v>
      </c>
      <c r="BO66" s="152">
        <v>-4443.390016307867</v>
      </c>
      <c r="BQ66" s="106">
        <v>380</v>
      </c>
      <c r="BR66" s="153">
        <v>3802168</v>
      </c>
      <c r="BS66" s="106">
        <v>29440</v>
      </c>
      <c r="BT66" s="106">
        <v>0</v>
      </c>
      <c r="BU66" s="149">
        <v>0</v>
      </c>
      <c r="BW66" s="149">
        <v>0</v>
      </c>
      <c r="BY66" s="149">
        <v>3443.4790410288233</v>
      </c>
      <c r="BZ66" s="268">
        <v>3443.4790408637878</v>
      </c>
      <c r="CA66" s="269">
        <v>1.650355443416629E-7</v>
      </c>
      <c r="CC66" s="149">
        <v>294</v>
      </c>
      <c r="CG66" s="149">
        <v>19101.523172967834</v>
      </c>
      <c r="CH66" s="268">
        <v>19101.523123311923</v>
      </c>
      <c r="CI66" s="270">
        <v>4.965591142536141E-5</v>
      </c>
      <c r="CK66" s="149">
        <v>0</v>
      </c>
      <c r="CL66" s="268">
        <v>0</v>
      </c>
      <c r="CM66" s="270">
        <v>0</v>
      </c>
      <c r="CO66" s="149">
        <v>1171509.6086958128</v>
      </c>
      <c r="CP66" s="268">
        <v>1171509.6086461567</v>
      </c>
      <c r="CQ66" s="270">
        <v>4.965602420270443E-5</v>
      </c>
      <c r="CS66" s="149">
        <v>1179930.900473136</v>
      </c>
      <c r="CT66" s="268">
        <v>1179930.90042348</v>
      </c>
      <c r="CU66" s="270">
        <v>4.965602420270443E-5</v>
      </c>
      <c r="CW66" s="149">
        <v>0</v>
      </c>
      <c r="CX66" s="268">
        <v>0</v>
      </c>
      <c r="CY66" s="270">
        <v>0</v>
      </c>
      <c r="DA66" s="149">
        <v>163783.18008432159</v>
      </c>
      <c r="DB66" s="268">
        <v>163783.18008432159</v>
      </c>
      <c r="DC66" s="270">
        <v>0</v>
      </c>
      <c r="DE66" s="271">
        <v>3.7617554858934171E-2</v>
      </c>
      <c r="DF66" s="271">
        <v>0</v>
      </c>
    </row>
    <row r="67" spans="1:110" x14ac:dyDescent="0.2">
      <c r="A67" s="127" t="s">
        <v>305</v>
      </c>
      <c r="B67" s="127" t="s">
        <v>91</v>
      </c>
      <c r="C67" s="128">
        <v>3304</v>
      </c>
      <c r="D67" s="129" t="s">
        <v>92</v>
      </c>
      <c r="E67" s="130"/>
      <c r="F67" s="131">
        <v>1134410.4775757648</v>
      </c>
      <c r="G67" s="132">
        <v>15313.744573002787</v>
      </c>
      <c r="H67" s="132">
        <v>7651.2239999999965</v>
      </c>
      <c r="I67" s="132">
        <v>25099.015199994083</v>
      </c>
      <c r="J67" s="132">
        <v>0</v>
      </c>
      <c r="K67" s="132">
        <v>51754.562987467914</v>
      </c>
      <c r="L67" s="132">
        <v>1891.0591976269855</v>
      </c>
      <c r="M67" s="154">
        <v>114418.30399999999</v>
      </c>
      <c r="N67" s="132">
        <v>0</v>
      </c>
      <c r="O67" s="133">
        <v>7270.4</v>
      </c>
      <c r="P67" s="134"/>
      <c r="Q67" s="135"/>
      <c r="R67" s="132">
        <v>-11108.175344737638</v>
      </c>
      <c r="S67" s="132"/>
      <c r="T67" s="132">
        <v>138211.61246614365</v>
      </c>
      <c r="U67" s="136">
        <v>0</v>
      </c>
      <c r="V67" s="136">
        <v>0</v>
      </c>
      <c r="W67" s="137">
        <v>1484912.2246552622</v>
      </c>
      <c r="X67" s="138"/>
      <c r="Y67" s="131">
        <v>0</v>
      </c>
      <c r="Z67" s="139">
        <v>0</v>
      </c>
      <c r="AA67" s="137">
        <v>0</v>
      </c>
      <c r="AB67" s="138"/>
      <c r="AC67" s="131"/>
      <c r="AD67" s="135"/>
      <c r="AE67" s="132">
        <v>0</v>
      </c>
      <c r="AF67" s="135"/>
      <c r="AG67" s="132"/>
      <c r="AH67" s="137">
        <v>0</v>
      </c>
      <c r="AI67" s="138"/>
      <c r="AJ67" s="140">
        <v>1484912.2246552622</v>
      </c>
      <c r="AK67" s="138"/>
      <c r="AL67" s="141">
        <v>46695</v>
      </c>
      <c r="AM67" s="138"/>
      <c r="AN67" s="142">
        <v>147862.31826998806</v>
      </c>
      <c r="AO67" s="138"/>
      <c r="AP67" s="143">
        <v>1534691.3197225658</v>
      </c>
      <c r="AQ67" s="135"/>
      <c r="AR67" s="138">
        <v>0</v>
      </c>
      <c r="AS67" s="135"/>
      <c r="AT67" s="138">
        <v>46695</v>
      </c>
      <c r="AU67" s="143">
        <v>6957.4193871642447</v>
      </c>
      <c r="AV67" s="138">
        <v>2319.1397957214149</v>
      </c>
      <c r="AW67" s="138">
        <v>326.80997084133418</v>
      </c>
      <c r="AX67" s="138">
        <v>1346.3026172399607</v>
      </c>
      <c r="AY67" s="144">
        <v>0</v>
      </c>
      <c r="AZ67" s="145">
        <v>158.50357377068534</v>
      </c>
      <c r="BA67" s="146">
        <v>1570278.1443778281</v>
      </c>
      <c r="BB67" s="147">
        <v>4.3655745685100555E-11</v>
      </c>
      <c r="BD67" s="106">
        <v>1592934.826916731</v>
      </c>
      <c r="BG67" s="148">
        <v>1592934.826916731</v>
      </c>
      <c r="BI67" s="150">
        <v>0</v>
      </c>
      <c r="BL67" s="106">
        <v>1496020.4</v>
      </c>
      <c r="BN67" s="151">
        <v>15405.219626807062</v>
      </c>
      <c r="BO67" s="152">
        <v>-4297.0442820694243</v>
      </c>
      <c r="BQ67" s="106">
        <v>380</v>
      </c>
      <c r="BR67" s="153">
        <v>3803304</v>
      </c>
      <c r="BS67" s="106">
        <v>7270.4</v>
      </c>
      <c r="BT67" s="106">
        <v>0</v>
      </c>
      <c r="BU67" s="149">
        <v>0</v>
      </c>
      <c r="BW67" s="149">
        <v>0</v>
      </c>
      <c r="BY67" s="149">
        <v>3278.9259729889473</v>
      </c>
      <c r="BZ67" s="268">
        <v>3278.9259728767124</v>
      </c>
      <c r="CA67" s="269">
        <v>1.1223482943023555E-7</v>
      </c>
      <c r="CC67" s="149">
        <v>397</v>
      </c>
      <c r="CG67" s="149">
        <v>0</v>
      </c>
      <c r="CH67" s="268">
        <v>0</v>
      </c>
      <c r="CI67" s="270">
        <v>0</v>
      </c>
      <c r="CK67" s="149">
        <v>138211.61246614365</v>
      </c>
      <c r="CL67" s="268">
        <v>138211.61246614344</v>
      </c>
      <c r="CM67" s="270">
        <v>0</v>
      </c>
      <c r="CO67" s="149">
        <v>1484912.2246552622</v>
      </c>
      <c r="CP67" s="268">
        <v>1484912.2246552622</v>
      </c>
      <c r="CQ67" s="270">
        <v>0</v>
      </c>
      <c r="CS67" s="149">
        <v>1496020.4</v>
      </c>
      <c r="CT67" s="268">
        <v>1496020.4</v>
      </c>
      <c r="CU67" s="270">
        <v>0</v>
      </c>
      <c r="CW67" s="149">
        <v>0</v>
      </c>
      <c r="CX67" s="268">
        <v>0</v>
      </c>
      <c r="CY67" s="270">
        <v>0</v>
      </c>
      <c r="DA67" s="149">
        <v>147862.31826998806</v>
      </c>
      <c r="DB67" s="268">
        <v>147862.31826998806</v>
      </c>
      <c r="DC67" s="270">
        <v>0</v>
      </c>
      <c r="DE67" s="271">
        <v>1.7587939698492462E-2</v>
      </c>
      <c r="DF67" s="271">
        <v>0</v>
      </c>
    </row>
    <row r="68" spans="1:110" x14ac:dyDescent="0.2">
      <c r="A68" s="127" t="s">
        <v>305</v>
      </c>
      <c r="B68" s="127" t="s">
        <v>93</v>
      </c>
      <c r="C68" s="128">
        <v>2124</v>
      </c>
      <c r="D68" s="129" t="s">
        <v>94</v>
      </c>
      <c r="E68" s="130"/>
      <c r="F68" s="131">
        <v>1105835.9063521938</v>
      </c>
      <c r="G68" s="132">
        <v>106969.83970909112</v>
      </c>
      <c r="H68" s="132">
        <v>71561.448000000077</v>
      </c>
      <c r="I68" s="132">
        <v>118949.02879997197</v>
      </c>
      <c r="J68" s="132">
        <v>0</v>
      </c>
      <c r="K68" s="132">
        <v>144970.66866056444</v>
      </c>
      <c r="L68" s="132">
        <v>16444.439512948757</v>
      </c>
      <c r="M68" s="154">
        <v>114418.30399999999</v>
      </c>
      <c r="N68" s="132">
        <v>0</v>
      </c>
      <c r="O68" s="133">
        <v>27648</v>
      </c>
      <c r="P68" s="134"/>
      <c r="Q68" s="135"/>
      <c r="R68" s="132">
        <v>-11781.043368585864</v>
      </c>
      <c r="S68" s="132"/>
      <c r="T68" s="132">
        <v>0</v>
      </c>
      <c r="U68" s="136">
        <v>101733.23284530244</v>
      </c>
      <c r="V68" s="136">
        <v>0</v>
      </c>
      <c r="W68" s="137">
        <v>1796749.8245114868</v>
      </c>
      <c r="X68" s="138"/>
      <c r="Y68" s="131">
        <v>68632.2</v>
      </c>
      <c r="Z68" s="139">
        <v>6549.4138706797385</v>
      </c>
      <c r="AA68" s="137">
        <v>75181.613870679736</v>
      </c>
      <c r="AB68" s="138"/>
      <c r="AC68" s="131"/>
      <c r="AD68" s="135"/>
      <c r="AE68" s="132">
        <v>0</v>
      </c>
      <c r="AF68" s="135"/>
      <c r="AG68" s="132"/>
      <c r="AH68" s="137">
        <v>0</v>
      </c>
      <c r="AI68" s="138"/>
      <c r="AJ68" s="140">
        <v>1871931.4383821664</v>
      </c>
      <c r="AK68" s="138"/>
      <c r="AL68" s="141">
        <v>252860</v>
      </c>
      <c r="AM68" s="138"/>
      <c r="AN68" s="142">
        <v>300418.51517425285</v>
      </c>
      <c r="AO68" s="138"/>
      <c r="AP68" s="143">
        <v>1889351.9434141247</v>
      </c>
      <c r="AQ68" s="135"/>
      <c r="AR68" s="138">
        <v>0</v>
      </c>
      <c r="AS68" s="135"/>
      <c r="AT68" s="138">
        <v>252860</v>
      </c>
      <c r="AU68" s="143">
        <v>6782.1695285454971</v>
      </c>
      <c r="AV68" s="138">
        <v>2260.7231761818321</v>
      </c>
      <c r="AW68" s="138">
        <v>318.57798165137615</v>
      </c>
      <c r="AX68" s="138">
        <v>1312.3907125235889</v>
      </c>
      <c r="AY68" s="144">
        <v>0</v>
      </c>
      <c r="AZ68" s="145">
        <v>1107.1819696835703</v>
      </c>
      <c r="BA68" s="146">
        <v>2130430.9000455388</v>
      </c>
      <c r="BB68" s="147">
        <v>-9.1858964879065752E-11</v>
      </c>
      <c r="BD68" s="106">
        <v>2157920.4999356722</v>
      </c>
      <c r="BG68" s="148">
        <v>2157920.4999356722</v>
      </c>
      <c r="BI68" s="150">
        <v>0</v>
      </c>
      <c r="BL68" s="106">
        <v>1808530.8678800727</v>
      </c>
      <c r="BN68" s="151">
        <v>17471.115126164117</v>
      </c>
      <c r="BO68" s="152">
        <v>-5690.0717575782528</v>
      </c>
      <c r="BQ68" s="106">
        <v>380</v>
      </c>
      <c r="BR68" s="153">
        <v>3802124</v>
      </c>
      <c r="BS68" s="106">
        <v>27648</v>
      </c>
      <c r="BT68" s="106">
        <v>0</v>
      </c>
      <c r="BU68" s="149">
        <v>0</v>
      </c>
      <c r="BW68" s="149">
        <v>0</v>
      </c>
      <c r="BY68" s="149">
        <v>4207.6509519115052</v>
      </c>
      <c r="BZ68" s="268">
        <v>4207.6509517948716</v>
      </c>
      <c r="CA68" s="269">
        <v>1.1663360055536032E-7</v>
      </c>
      <c r="CC68" s="149">
        <v>387</v>
      </c>
      <c r="CG68" s="149">
        <v>101733.23284530244</v>
      </c>
      <c r="CH68" s="268">
        <v>101733.23279910901</v>
      </c>
      <c r="CI68" s="270">
        <v>4.6193425077944994E-5</v>
      </c>
      <c r="CK68" s="149">
        <v>0</v>
      </c>
      <c r="CL68" s="268">
        <v>0</v>
      </c>
      <c r="CM68" s="270">
        <v>0</v>
      </c>
      <c r="CO68" s="149">
        <v>1796749.8245114868</v>
      </c>
      <c r="CP68" s="268">
        <v>1796749.8244652934</v>
      </c>
      <c r="CQ68" s="270">
        <v>4.6193366870284081E-5</v>
      </c>
      <c r="CS68" s="149">
        <v>1808530.8678800727</v>
      </c>
      <c r="CT68" s="268">
        <v>1808530.8678338793</v>
      </c>
      <c r="CU68" s="270">
        <v>4.6193366870284081E-5</v>
      </c>
      <c r="CW68" s="149">
        <v>0</v>
      </c>
      <c r="CX68" s="268">
        <v>0</v>
      </c>
      <c r="CY68" s="270">
        <v>0</v>
      </c>
      <c r="DA68" s="149">
        <v>295907.61834201205</v>
      </c>
      <c r="DB68" s="268">
        <v>295907.61834201205</v>
      </c>
      <c r="DC68" s="270">
        <v>0</v>
      </c>
      <c r="DE68" s="271">
        <v>5.5555555555555552E-2</v>
      </c>
      <c r="DF68" s="271">
        <v>0</v>
      </c>
    </row>
    <row r="69" spans="1:110" x14ac:dyDescent="0.2">
      <c r="A69" s="155" t="s">
        <v>307</v>
      </c>
      <c r="B69" s="155"/>
      <c r="C69" s="156">
        <v>2195</v>
      </c>
      <c r="D69" s="129" t="s">
        <v>95</v>
      </c>
      <c r="E69" s="130"/>
      <c r="F69" s="131">
        <v>1780195.7872284672</v>
      </c>
      <c r="G69" s="132">
        <v>80652.902400000166</v>
      </c>
      <c r="H69" s="132">
        <v>42756.840000000135</v>
      </c>
      <c r="I69" s="132">
        <v>193400.93919995439</v>
      </c>
      <c r="J69" s="132">
        <v>0</v>
      </c>
      <c r="K69" s="132">
        <v>117106.08691765838</v>
      </c>
      <c r="L69" s="132">
        <v>146977.87479931724</v>
      </c>
      <c r="M69" s="154">
        <v>114418.30399999999</v>
      </c>
      <c r="N69" s="132">
        <v>0</v>
      </c>
      <c r="O69" s="133">
        <v>8038.4</v>
      </c>
      <c r="P69" s="134"/>
      <c r="Q69" s="135"/>
      <c r="R69" s="132">
        <v>0</v>
      </c>
      <c r="S69" s="132"/>
      <c r="T69" s="132">
        <v>0</v>
      </c>
      <c r="U69" s="136">
        <v>159975.08272195002</v>
      </c>
      <c r="V69" s="136">
        <v>0</v>
      </c>
      <c r="W69" s="137">
        <v>2643522.2172673475</v>
      </c>
      <c r="X69" s="138"/>
      <c r="Y69" s="131">
        <v>124820.1</v>
      </c>
      <c r="Z69" s="139">
        <v>17859.918108168204</v>
      </c>
      <c r="AA69" s="137">
        <v>142680.01810816821</v>
      </c>
      <c r="AB69" s="138"/>
      <c r="AC69" s="131"/>
      <c r="AD69" s="135"/>
      <c r="AE69" s="132">
        <v>0</v>
      </c>
      <c r="AF69" s="135"/>
      <c r="AG69" s="132"/>
      <c r="AH69" s="137">
        <v>0</v>
      </c>
      <c r="AI69" s="138"/>
      <c r="AJ69" s="140">
        <v>2786202.2353755157</v>
      </c>
      <c r="AK69" s="138"/>
      <c r="AL69" s="141">
        <v>196680</v>
      </c>
      <c r="AM69" s="138"/>
      <c r="AN69" s="142">
        <v>331225.99631284428</v>
      </c>
      <c r="AO69" s="138"/>
      <c r="AP69" s="143">
        <v>2786202.2353755157</v>
      </c>
      <c r="AQ69" s="135"/>
      <c r="AR69" s="138">
        <v>0</v>
      </c>
      <c r="AS69" s="135"/>
      <c r="AT69" s="138">
        <v>196680</v>
      </c>
      <c r="AU69" s="143">
        <v>0</v>
      </c>
      <c r="AV69" s="138">
        <v>0</v>
      </c>
      <c r="AW69" s="138">
        <v>0</v>
      </c>
      <c r="AX69" s="138">
        <v>0</v>
      </c>
      <c r="AY69" s="144">
        <v>0</v>
      </c>
      <c r="AZ69" s="145">
        <v>0</v>
      </c>
      <c r="BA69" s="146">
        <v>2982882.2353755157</v>
      </c>
      <c r="BB69" s="147">
        <v>0</v>
      </c>
      <c r="BD69" s="106">
        <v>3006637.5174833322</v>
      </c>
      <c r="BG69" s="148">
        <v>3006637.5174833322</v>
      </c>
      <c r="BI69" s="150">
        <v>0</v>
      </c>
      <c r="BL69" s="106">
        <v>2643522.2172673475</v>
      </c>
      <c r="BN69" s="151">
        <v>0</v>
      </c>
      <c r="BO69" s="152">
        <v>0</v>
      </c>
      <c r="BQ69" s="106">
        <v>380</v>
      </c>
      <c r="BR69" s="153">
        <v>3802195</v>
      </c>
      <c r="BS69" s="106">
        <v>8038.4</v>
      </c>
      <c r="BT69" s="106">
        <v>0</v>
      </c>
      <c r="BU69" s="149">
        <v>0</v>
      </c>
      <c r="BW69" s="149">
        <v>0</v>
      </c>
      <c r="BY69" s="149">
        <v>3954.1275301874302</v>
      </c>
      <c r="BZ69" s="268">
        <v>3954.1275301765654</v>
      </c>
      <c r="CA69" s="269">
        <v>1.0864823707379401E-8</v>
      </c>
      <c r="CC69" s="149">
        <v>623</v>
      </c>
      <c r="CG69" s="149">
        <v>159975.08272195002</v>
      </c>
      <c r="CH69" s="268">
        <v>159975.08271502273</v>
      </c>
      <c r="CI69" s="270">
        <v>6.9272937253117561E-6</v>
      </c>
      <c r="CK69" s="149">
        <v>0</v>
      </c>
      <c r="CL69" s="268">
        <v>0</v>
      </c>
      <c r="CM69" s="270">
        <v>0</v>
      </c>
      <c r="CO69" s="149">
        <v>2643522.2172673475</v>
      </c>
      <c r="CP69" s="268">
        <v>2643522.2172604203</v>
      </c>
      <c r="CQ69" s="270">
        <v>6.9271773099899292E-6</v>
      </c>
      <c r="CS69" s="149">
        <v>2643522.2172673475</v>
      </c>
      <c r="CT69" s="268">
        <v>2643522.2172604203</v>
      </c>
      <c r="CU69" s="270">
        <v>6.9271773099899292E-6</v>
      </c>
      <c r="CW69" s="149">
        <v>0</v>
      </c>
      <c r="CX69" s="268">
        <v>0</v>
      </c>
      <c r="CY69" s="270">
        <v>0</v>
      </c>
      <c r="DA69" s="149">
        <v>322665.19522635418</v>
      </c>
      <c r="DB69" s="268">
        <v>322665.19522635412</v>
      </c>
      <c r="DC69" s="270">
        <v>0</v>
      </c>
      <c r="DE69" s="271">
        <v>2.5563909774436091E-2</v>
      </c>
      <c r="DF69" s="271">
        <v>0</v>
      </c>
    </row>
    <row r="70" spans="1:110" x14ac:dyDescent="0.2">
      <c r="A70" s="127" t="s">
        <v>305</v>
      </c>
      <c r="B70" s="127" t="s">
        <v>96</v>
      </c>
      <c r="C70" s="128">
        <v>5207</v>
      </c>
      <c r="D70" s="129" t="s">
        <v>97</v>
      </c>
      <c r="E70" s="130"/>
      <c r="F70" s="131">
        <v>297175.5407251374</v>
      </c>
      <c r="G70" s="132">
        <v>4480.7168000000092</v>
      </c>
      <c r="H70" s="132">
        <v>1350.2159999999978</v>
      </c>
      <c r="I70" s="132">
        <v>8221.315199998071</v>
      </c>
      <c r="J70" s="132">
        <v>0</v>
      </c>
      <c r="K70" s="132">
        <v>25762.260837211845</v>
      </c>
      <c r="L70" s="132">
        <v>0</v>
      </c>
      <c r="M70" s="154">
        <v>114418.30399999999</v>
      </c>
      <c r="N70" s="132">
        <v>0</v>
      </c>
      <c r="O70" s="133">
        <v>1715.2</v>
      </c>
      <c r="P70" s="134"/>
      <c r="Q70" s="135"/>
      <c r="R70" s="132">
        <v>-2914.805136800418</v>
      </c>
      <c r="S70" s="132"/>
      <c r="T70" s="132">
        <v>0</v>
      </c>
      <c r="U70" s="136">
        <v>51001.086687155184</v>
      </c>
      <c r="V70" s="136">
        <v>0</v>
      </c>
      <c r="W70" s="137">
        <v>501209.83511270216</v>
      </c>
      <c r="X70" s="138"/>
      <c r="Y70" s="131">
        <v>53246.520000000004</v>
      </c>
      <c r="Z70" s="139">
        <v>2062.8511778610409</v>
      </c>
      <c r="AA70" s="137">
        <v>55309.371177861045</v>
      </c>
      <c r="AB70" s="138"/>
      <c r="AC70" s="131"/>
      <c r="AD70" s="135"/>
      <c r="AE70" s="132">
        <v>26470.486095572171</v>
      </c>
      <c r="AF70" s="135"/>
      <c r="AG70" s="132"/>
      <c r="AH70" s="137">
        <v>26470.486095572171</v>
      </c>
      <c r="AI70" s="138"/>
      <c r="AJ70" s="140">
        <v>582989.69238613534</v>
      </c>
      <c r="AK70" s="138"/>
      <c r="AL70" s="141">
        <v>22485</v>
      </c>
      <c r="AM70" s="138"/>
      <c r="AN70" s="142">
        <v>54584.505535306736</v>
      </c>
      <c r="AO70" s="138"/>
      <c r="AP70" s="143">
        <v>585904.49752293574</v>
      </c>
      <c r="AQ70" s="135"/>
      <c r="AR70" s="138">
        <v>0</v>
      </c>
      <c r="AS70" s="135"/>
      <c r="AT70" s="138">
        <v>22485</v>
      </c>
      <c r="AU70" s="143">
        <v>1822.5985296349659</v>
      </c>
      <c r="AV70" s="138">
        <v>607.53284321165529</v>
      </c>
      <c r="AW70" s="138">
        <v>85.612687575563612</v>
      </c>
      <c r="AX70" s="138">
        <v>352.6838090502668</v>
      </c>
      <c r="AY70" s="144">
        <v>0</v>
      </c>
      <c r="AZ70" s="145">
        <v>46.37726732796677</v>
      </c>
      <c r="BA70" s="146">
        <v>605474.69238613534</v>
      </c>
      <c r="BB70" s="147">
        <v>0</v>
      </c>
      <c r="BD70" s="106">
        <v>618985.25551462022</v>
      </c>
      <c r="BG70" s="148">
        <v>618985.25551462022</v>
      </c>
      <c r="BI70" s="150">
        <v>0</v>
      </c>
      <c r="BL70" s="106">
        <v>504124.64024950255</v>
      </c>
      <c r="BN70" s="151">
        <v>4437.1108822684928</v>
      </c>
      <c r="BO70" s="152">
        <v>-1522.3057454680747</v>
      </c>
      <c r="BQ70" s="106">
        <v>380</v>
      </c>
      <c r="BR70" s="153">
        <v>3805207</v>
      </c>
      <c r="BS70" s="106">
        <v>1715.2</v>
      </c>
      <c r="BT70" s="106">
        <v>0</v>
      </c>
      <c r="BU70" s="149">
        <v>0</v>
      </c>
      <c r="BW70" s="149">
        <v>0</v>
      </c>
      <c r="BY70" s="149">
        <v>3645.3820621448731</v>
      </c>
      <c r="BZ70" s="268">
        <v>3645.3820619047619</v>
      </c>
      <c r="CA70" s="269">
        <v>2.4011114874156192E-7</v>
      </c>
      <c r="CC70" s="149">
        <v>104</v>
      </c>
      <c r="CG70" s="149">
        <v>51001.086687155184</v>
      </c>
      <c r="CH70" s="268">
        <v>51001.086661599351</v>
      </c>
      <c r="CI70" s="270">
        <v>2.5555833417456597E-5</v>
      </c>
      <c r="CK70" s="149">
        <v>0</v>
      </c>
      <c r="CL70" s="268">
        <v>0</v>
      </c>
      <c r="CM70" s="270">
        <v>0</v>
      </c>
      <c r="CO70" s="149">
        <v>501209.83511270216</v>
      </c>
      <c r="CP70" s="268">
        <v>501209.83508714626</v>
      </c>
      <c r="CQ70" s="270">
        <v>2.5555898901075125E-5</v>
      </c>
      <c r="CS70" s="149">
        <v>504124.64024950255</v>
      </c>
      <c r="CT70" s="268">
        <v>504124.64022394666</v>
      </c>
      <c r="CU70" s="270">
        <v>2.5555898901075125E-5</v>
      </c>
      <c r="CW70" s="149">
        <v>0</v>
      </c>
      <c r="CX70" s="268">
        <v>0</v>
      </c>
      <c r="CY70" s="270">
        <v>0</v>
      </c>
      <c r="DA70" s="149">
        <v>51265.943264635076</v>
      </c>
      <c r="DB70" s="268">
        <v>51265.943264635069</v>
      </c>
      <c r="DC70" s="270">
        <v>0</v>
      </c>
      <c r="DE70" s="271">
        <v>4.5871559633027525E-2</v>
      </c>
      <c r="DF70" s="271">
        <v>0</v>
      </c>
    </row>
    <row r="71" spans="1:110" x14ac:dyDescent="0.2">
      <c r="A71" s="127" t="s">
        <v>305</v>
      </c>
      <c r="B71" s="127" t="s">
        <v>98</v>
      </c>
      <c r="C71" s="128">
        <v>3363</v>
      </c>
      <c r="D71" s="129" t="s">
        <v>99</v>
      </c>
      <c r="E71" s="130"/>
      <c r="F71" s="131">
        <v>994395.07858026738</v>
      </c>
      <c r="G71" s="132">
        <v>59149.346774566591</v>
      </c>
      <c r="H71" s="132">
        <v>38256.119999999944</v>
      </c>
      <c r="I71" s="132">
        <v>102131.33839997597</v>
      </c>
      <c r="J71" s="132">
        <v>16879.58850736326</v>
      </c>
      <c r="K71" s="132">
        <v>184043.56813428385</v>
      </c>
      <c r="L71" s="132">
        <v>76858.402759767021</v>
      </c>
      <c r="M71" s="154">
        <v>114418.30399999999</v>
      </c>
      <c r="N71" s="132">
        <v>0</v>
      </c>
      <c r="O71" s="133">
        <v>6297.6</v>
      </c>
      <c r="P71" s="134"/>
      <c r="Q71" s="135"/>
      <c r="R71" s="132">
        <v>-10210.421088082749</v>
      </c>
      <c r="S71" s="132"/>
      <c r="T71" s="132">
        <v>0</v>
      </c>
      <c r="U71" s="136">
        <v>0</v>
      </c>
      <c r="V71" s="136">
        <v>0</v>
      </c>
      <c r="W71" s="137">
        <v>1582218.9260681416</v>
      </c>
      <c r="X71" s="138"/>
      <c r="Y71" s="131">
        <v>127132.98000000001</v>
      </c>
      <c r="Z71" s="139">
        <v>17670.789315838338</v>
      </c>
      <c r="AA71" s="137">
        <v>144803.76931583835</v>
      </c>
      <c r="AB71" s="138"/>
      <c r="AC71" s="131"/>
      <c r="AD71" s="135"/>
      <c r="AE71" s="132">
        <v>0</v>
      </c>
      <c r="AF71" s="135"/>
      <c r="AG71" s="132"/>
      <c r="AH71" s="137">
        <v>0</v>
      </c>
      <c r="AI71" s="138"/>
      <c r="AJ71" s="140">
        <v>1727022.6953839799</v>
      </c>
      <c r="AK71" s="138"/>
      <c r="AL71" s="141">
        <v>137190</v>
      </c>
      <c r="AM71" s="138"/>
      <c r="AN71" s="142">
        <v>312801.41579211014</v>
      </c>
      <c r="AO71" s="138"/>
      <c r="AP71" s="143">
        <v>1737233.1164720627</v>
      </c>
      <c r="AQ71" s="135"/>
      <c r="AR71" s="138">
        <v>0</v>
      </c>
      <c r="AS71" s="135"/>
      <c r="AT71" s="138">
        <v>137190</v>
      </c>
      <c r="AU71" s="143">
        <v>6098.6950799323859</v>
      </c>
      <c r="AV71" s="138">
        <v>2032.898359977462</v>
      </c>
      <c r="AW71" s="138">
        <v>286.47322381053976</v>
      </c>
      <c r="AX71" s="138">
        <v>1180.1342841297389</v>
      </c>
      <c r="AY71" s="144">
        <v>0</v>
      </c>
      <c r="AZ71" s="145">
        <v>612.22014023262489</v>
      </c>
      <c r="BA71" s="146">
        <v>1864212.6953839799</v>
      </c>
      <c r="BB71" s="147">
        <v>0</v>
      </c>
      <c r="BD71" s="106">
        <v>1953552.9965148589</v>
      </c>
      <c r="BG71" s="148">
        <v>1953552.9965148589</v>
      </c>
      <c r="BI71" s="150">
        <v>0</v>
      </c>
      <c r="BL71" s="106">
        <v>1592429.3471562243</v>
      </c>
      <c r="BN71" s="151">
        <v>15094.421927639822</v>
      </c>
      <c r="BO71" s="152">
        <v>-4884.000839557073</v>
      </c>
      <c r="BQ71" s="106">
        <v>380</v>
      </c>
      <c r="BR71" s="153">
        <v>3803363</v>
      </c>
      <c r="BS71" s="106">
        <v>6297.6</v>
      </c>
      <c r="BT71" s="106">
        <v>0</v>
      </c>
      <c r="BU71" s="149">
        <v>0</v>
      </c>
      <c r="BW71" s="149">
        <v>0</v>
      </c>
      <c r="BY71" s="149">
        <v>4033.7273613535517</v>
      </c>
      <c r="BZ71" s="268">
        <v>4033.7273613832858</v>
      </c>
      <c r="CA71" s="269">
        <v>-2.9734110285062343E-8</v>
      </c>
      <c r="CC71" s="149">
        <v>348</v>
      </c>
      <c r="CG71" s="149">
        <v>0</v>
      </c>
      <c r="CH71" s="268">
        <v>0</v>
      </c>
      <c r="CI71" s="270">
        <v>0</v>
      </c>
      <c r="CK71" s="149">
        <v>0</v>
      </c>
      <c r="CL71" s="268">
        <v>0</v>
      </c>
      <c r="CM71" s="270">
        <v>0</v>
      </c>
      <c r="CO71" s="149">
        <v>1582218.9260681416</v>
      </c>
      <c r="CP71" s="268">
        <v>1582218.9260681414</v>
      </c>
      <c r="CQ71" s="270">
        <v>0</v>
      </c>
      <c r="CS71" s="149">
        <v>1592429.3471562243</v>
      </c>
      <c r="CT71" s="268">
        <v>1592429.3471562241</v>
      </c>
      <c r="CU71" s="270">
        <v>0</v>
      </c>
      <c r="CW71" s="149">
        <v>16879.58850736326</v>
      </c>
      <c r="CX71" s="268">
        <v>16879.58850736326</v>
      </c>
      <c r="CY71" s="270">
        <v>0</v>
      </c>
      <c r="DA71" s="149">
        <v>304113.18963315984</v>
      </c>
      <c r="DB71" s="268">
        <v>304113.18963315978</v>
      </c>
      <c r="DC71" s="270">
        <v>0</v>
      </c>
      <c r="DE71" s="271">
        <v>2.7777777777777776E-2</v>
      </c>
      <c r="DF71" s="271">
        <v>0</v>
      </c>
    </row>
    <row r="72" spans="1:110" x14ac:dyDescent="0.2">
      <c r="A72" s="127" t="s">
        <v>305</v>
      </c>
      <c r="B72" s="127" t="s">
        <v>100</v>
      </c>
      <c r="C72" s="128">
        <v>5200</v>
      </c>
      <c r="D72" s="129" t="s">
        <v>101</v>
      </c>
      <c r="E72" s="130"/>
      <c r="F72" s="131">
        <v>1797340.5299626098</v>
      </c>
      <c r="G72" s="132">
        <v>98598.666344654295</v>
      </c>
      <c r="H72" s="132">
        <v>52658.423999999883</v>
      </c>
      <c r="I72" s="132">
        <v>196876.49519995353</v>
      </c>
      <c r="J72" s="132">
        <v>0</v>
      </c>
      <c r="K72" s="132">
        <v>299057.81285979919</v>
      </c>
      <c r="L72" s="132">
        <v>108651.16619225784</v>
      </c>
      <c r="M72" s="154">
        <v>114418.30399999999</v>
      </c>
      <c r="N72" s="132">
        <v>0</v>
      </c>
      <c r="O72" s="133">
        <v>13999.048450280003</v>
      </c>
      <c r="P72" s="134"/>
      <c r="Q72" s="135"/>
      <c r="R72" s="132">
        <v>-18369.00927483516</v>
      </c>
      <c r="S72" s="132"/>
      <c r="T72" s="132">
        <v>0</v>
      </c>
      <c r="U72" s="136">
        <v>20303.793528763577</v>
      </c>
      <c r="V72" s="136">
        <v>0</v>
      </c>
      <c r="W72" s="137">
        <v>2683535.2312634829</v>
      </c>
      <c r="X72" s="138"/>
      <c r="Y72" s="131">
        <v>198731.7</v>
      </c>
      <c r="Z72" s="139">
        <v>23956.359085610544</v>
      </c>
      <c r="AA72" s="137">
        <v>293017.65908561053</v>
      </c>
      <c r="AB72" s="138"/>
      <c r="AC72" s="131"/>
      <c r="AD72" s="135"/>
      <c r="AE72" s="132">
        <v>0</v>
      </c>
      <c r="AF72" s="135"/>
      <c r="AG72" s="132"/>
      <c r="AH72" s="137">
        <v>0</v>
      </c>
      <c r="AI72" s="138"/>
      <c r="AJ72" s="140">
        <v>2976552.8903490934</v>
      </c>
      <c r="AK72" s="138"/>
      <c r="AL72" s="141">
        <v>239065</v>
      </c>
      <c r="AM72" s="138"/>
      <c r="AN72" s="142">
        <v>530692.97422591865</v>
      </c>
      <c r="AO72" s="138"/>
      <c r="AP72" s="143">
        <v>2994921.8996239286</v>
      </c>
      <c r="AQ72" s="135"/>
      <c r="AR72" s="138">
        <v>0</v>
      </c>
      <c r="AS72" s="135"/>
      <c r="AT72" s="138">
        <v>239065</v>
      </c>
      <c r="AU72" s="143">
        <v>11023.216107119168</v>
      </c>
      <c r="AV72" s="138">
        <v>3674.4053690397222</v>
      </c>
      <c r="AW72" s="138">
        <v>517.79212004836074</v>
      </c>
      <c r="AX72" s="138">
        <v>2133.0588066597866</v>
      </c>
      <c r="AY72" s="144">
        <v>0</v>
      </c>
      <c r="AZ72" s="145">
        <v>1020.536871968124</v>
      </c>
      <c r="BA72" s="146">
        <v>3215617.8903490934</v>
      </c>
      <c r="BB72" s="147">
        <v>0</v>
      </c>
      <c r="BD72" s="106">
        <v>3287467.6951814778</v>
      </c>
      <c r="BG72" s="148">
        <v>3287467.6951814778</v>
      </c>
      <c r="BI72" s="150">
        <v>70329.600000000006</v>
      </c>
      <c r="BL72" s="106">
        <v>2701904.2405383182</v>
      </c>
      <c r="BN72" s="151">
        <v>27396.368330907488</v>
      </c>
      <c r="BO72" s="152">
        <v>-9027.3590560723278</v>
      </c>
      <c r="BQ72" s="106">
        <v>380</v>
      </c>
      <c r="BR72" s="153">
        <v>3805200</v>
      </c>
      <c r="BS72" s="106">
        <v>13999.048450280003</v>
      </c>
      <c r="BT72" s="106">
        <v>0</v>
      </c>
      <c r="BU72" s="149">
        <v>0</v>
      </c>
      <c r="BW72" s="149">
        <v>0</v>
      </c>
      <c r="BY72" s="149">
        <v>3997.8445365537646</v>
      </c>
      <c r="BZ72" s="268">
        <v>3997.844536650869</v>
      </c>
      <c r="CA72" s="269">
        <v>-9.7104475571541116E-8</v>
      </c>
      <c r="CC72" s="149">
        <v>629</v>
      </c>
      <c r="CG72" s="149">
        <v>20303.793528763577</v>
      </c>
      <c r="CH72" s="268">
        <v>20303.79359127142</v>
      </c>
      <c r="CI72" s="270">
        <v>-6.2507842812919989E-5</v>
      </c>
      <c r="CK72" s="149">
        <v>0</v>
      </c>
      <c r="CL72" s="268">
        <v>0</v>
      </c>
      <c r="CM72" s="270">
        <v>0</v>
      </c>
      <c r="CO72" s="149">
        <v>2683535.2312634829</v>
      </c>
      <c r="CP72" s="268">
        <v>2683535.231325991</v>
      </c>
      <c r="CQ72" s="270">
        <v>-6.2508042901754379E-5</v>
      </c>
      <c r="CS72" s="149">
        <v>2701904.2405383182</v>
      </c>
      <c r="CT72" s="268">
        <v>2701904.2406008262</v>
      </c>
      <c r="CU72" s="270">
        <v>-6.2508042901754379E-5</v>
      </c>
      <c r="CW72" s="149">
        <v>0</v>
      </c>
      <c r="CX72" s="268">
        <v>0</v>
      </c>
      <c r="CY72" s="270">
        <v>0</v>
      </c>
      <c r="DA72" s="149">
        <v>513111.91468078201</v>
      </c>
      <c r="DB72" s="268">
        <v>513111.91468078201</v>
      </c>
      <c r="DC72" s="270">
        <v>0</v>
      </c>
      <c r="DE72" s="271">
        <v>2.2455089820359281E-2</v>
      </c>
      <c r="DF72" s="271">
        <v>0</v>
      </c>
    </row>
    <row r="73" spans="1:110" x14ac:dyDescent="0.2">
      <c r="A73" s="127" t="s">
        <v>305</v>
      </c>
      <c r="B73" s="127" t="s">
        <v>102</v>
      </c>
      <c r="C73" s="128">
        <v>2198</v>
      </c>
      <c r="D73" s="129" t="s">
        <v>103</v>
      </c>
      <c r="E73" s="130"/>
      <c r="F73" s="131">
        <v>1128695.5633310506</v>
      </c>
      <c r="G73" s="132">
        <v>133861.41440000027</v>
      </c>
      <c r="H73" s="132">
        <v>93164.903999999922</v>
      </c>
      <c r="I73" s="132">
        <v>189475.31119995532</v>
      </c>
      <c r="J73" s="132">
        <v>0</v>
      </c>
      <c r="K73" s="132">
        <v>239695.61789093257</v>
      </c>
      <c r="L73" s="132">
        <v>11059.47272093533</v>
      </c>
      <c r="M73" s="154">
        <v>114418.30399999999</v>
      </c>
      <c r="N73" s="132">
        <v>0</v>
      </c>
      <c r="O73" s="133">
        <v>34560</v>
      </c>
      <c r="P73" s="134"/>
      <c r="Q73" s="135"/>
      <c r="R73" s="132">
        <v>-12280.030557977028</v>
      </c>
      <c r="S73" s="132"/>
      <c r="T73" s="132">
        <v>0</v>
      </c>
      <c r="U73" s="136">
        <v>27490.756416051881</v>
      </c>
      <c r="V73" s="136">
        <v>0</v>
      </c>
      <c r="W73" s="137">
        <v>1960141.3134009489</v>
      </c>
      <c r="X73" s="138"/>
      <c r="Y73" s="131">
        <v>96537.600000000006</v>
      </c>
      <c r="Z73" s="139">
        <v>17074.228033097257</v>
      </c>
      <c r="AA73" s="137">
        <v>113611.82803309726</v>
      </c>
      <c r="AB73" s="138"/>
      <c r="AC73" s="131"/>
      <c r="AD73" s="135"/>
      <c r="AE73" s="132">
        <v>0</v>
      </c>
      <c r="AF73" s="135"/>
      <c r="AG73" s="132"/>
      <c r="AH73" s="137">
        <v>0</v>
      </c>
      <c r="AI73" s="138"/>
      <c r="AJ73" s="140">
        <v>2073753.1414340462</v>
      </c>
      <c r="AK73" s="138"/>
      <c r="AL73" s="141">
        <v>326385</v>
      </c>
      <c r="AM73" s="138"/>
      <c r="AN73" s="142">
        <v>426190.922410495</v>
      </c>
      <c r="AO73" s="138"/>
      <c r="AP73" s="143">
        <v>2086033.1719920232</v>
      </c>
      <c r="AQ73" s="135"/>
      <c r="AR73" s="138">
        <v>0</v>
      </c>
      <c r="AS73" s="135"/>
      <c r="AT73" s="138">
        <v>326385</v>
      </c>
      <c r="AU73" s="143">
        <v>6922.3694154404948</v>
      </c>
      <c r="AV73" s="138">
        <v>2307.4564718134984</v>
      </c>
      <c r="AW73" s="138">
        <v>325.16357300334261</v>
      </c>
      <c r="AX73" s="138">
        <v>1339.5202362966863</v>
      </c>
      <c r="AY73" s="144">
        <v>0</v>
      </c>
      <c r="AZ73" s="145">
        <v>1385.5208614230073</v>
      </c>
      <c r="BA73" s="146">
        <v>2400138.1414340464</v>
      </c>
      <c r="BB73" s="147">
        <v>2.3283064365386963E-10</v>
      </c>
      <c r="BD73" s="106">
        <v>2440560.9711783268</v>
      </c>
      <c r="BG73" s="148">
        <v>2440560.9711783268</v>
      </c>
      <c r="BI73" s="150">
        <v>0</v>
      </c>
      <c r="BL73" s="106">
        <v>1972421.3439589259</v>
      </c>
      <c r="BN73" s="151">
        <v>17819.261675933634</v>
      </c>
      <c r="BO73" s="152">
        <v>-5539.2311179566059</v>
      </c>
      <c r="BQ73" s="106">
        <v>380</v>
      </c>
      <c r="BR73" s="153">
        <v>3802198</v>
      </c>
      <c r="BS73" s="106">
        <v>34560</v>
      </c>
      <c r="BT73" s="106">
        <v>0</v>
      </c>
      <c r="BU73" s="149">
        <v>0</v>
      </c>
      <c r="BW73" s="149">
        <v>0</v>
      </c>
      <c r="BY73" s="149">
        <v>4510.7597162076418</v>
      </c>
      <c r="BZ73" s="268">
        <v>4510.7597161616159</v>
      </c>
      <c r="CA73" s="269">
        <v>4.6025888877920806E-8</v>
      </c>
      <c r="CC73" s="149">
        <v>395</v>
      </c>
      <c r="CG73" s="149">
        <v>27490.756416051881</v>
      </c>
      <c r="CH73" s="268">
        <v>27490.756397446232</v>
      </c>
      <c r="CI73" s="270">
        <v>1.860564952949062E-5</v>
      </c>
      <c r="CK73" s="149">
        <v>0</v>
      </c>
      <c r="CL73" s="268">
        <v>0</v>
      </c>
      <c r="CM73" s="270">
        <v>0</v>
      </c>
      <c r="CO73" s="149">
        <v>1960141.3134009489</v>
      </c>
      <c r="CP73" s="268">
        <v>1960141.3133823429</v>
      </c>
      <c r="CQ73" s="270">
        <v>1.860596239566803E-5</v>
      </c>
      <c r="CS73" s="149">
        <v>1972421.3439589259</v>
      </c>
      <c r="CT73" s="268">
        <v>1972421.34394032</v>
      </c>
      <c r="CU73" s="270">
        <v>1.860596239566803E-5</v>
      </c>
      <c r="CW73" s="149">
        <v>0</v>
      </c>
      <c r="CX73" s="268">
        <v>0</v>
      </c>
      <c r="CY73" s="270">
        <v>0</v>
      </c>
      <c r="DA73" s="149">
        <v>419374.21272850916</v>
      </c>
      <c r="DB73" s="268">
        <v>419374.21272850921</v>
      </c>
      <c r="DC73" s="270">
        <v>0</v>
      </c>
      <c r="DE73" s="271">
        <v>4.1860465116279069E-2</v>
      </c>
      <c r="DF73" s="271">
        <v>0</v>
      </c>
    </row>
    <row r="74" spans="1:110" x14ac:dyDescent="0.2">
      <c r="A74" s="155" t="s">
        <v>307</v>
      </c>
      <c r="B74" s="155"/>
      <c r="C74" s="128">
        <v>2041</v>
      </c>
      <c r="D74" s="129" t="s">
        <v>104</v>
      </c>
      <c r="E74" s="130"/>
      <c r="F74" s="131">
        <v>1803055.4442073239</v>
      </c>
      <c r="G74" s="132">
        <v>103548.79445605117</v>
      </c>
      <c r="H74" s="132">
        <v>62109.935999999951</v>
      </c>
      <c r="I74" s="132">
        <v>175688.10559995868</v>
      </c>
      <c r="J74" s="132">
        <v>0</v>
      </c>
      <c r="K74" s="132">
        <v>205258.97390660667</v>
      </c>
      <c r="L74" s="132">
        <v>172861.22611573373</v>
      </c>
      <c r="M74" s="154">
        <v>114418.30399999999</v>
      </c>
      <c r="N74" s="132">
        <v>0</v>
      </c>
      <c r="O74" s="133">
        <v>10342.4</v>
      </c>
      <c r="P74" s="134"/>
      <c r="Q74" s="135"/>
      <c r="R74" s="132">
        <v>0</v>
      </c>
      <c r="S74" s="132"/>
      <c r="T74" s="132">
        <v>0</v>
      </c>
      <c r="U74" s="136">
        <v>91583.085460028611</v>
      </c>
      <c r="V74" s="136">
        <v>0</v>
      </c>
      <c r="W74" s="137">
        <v>2738866.2697457024</v>
      </c>
      <c r="X74" s="138"/>
      <c r="Y74" s="131">
        <v>187544.4</v>
      </c>
      <c r="Z74" s="139">
        <v>23080.932730864588</v>
      </c>
      <c r="AA74" s="137">
        <v>210625.33273086458</v>
      </c>
      <c r="AB74" s="138"/>
      <c r="AC74" s="131"/>
      <c r="AD74" s="135"/>
      <c r="AE74" s="132">
        <v>0</v>
      </c>
      <c r="AF74" s="135"/>
      <c r="AG74" s="132"/>
      <c r="AH74" s="137">
        <v>0</v>
      </c>
      <c r="AI74" s="138"/>
      <c r="AJ74" s="140">
        <v>2949491.602476567</v>
      </c>
      <c r="AK74" s="138"/>
      <c r="AL74" s="141">
        <v>252825</v>
      </c>
      <c r="AM74" s="138"/>
      <c r="AN74" s="142">
        <v>430947.31706538569</v>
      </c>
      <c r="AO74" s="138"/>
      <c r="AP74" s="143">
        <v>2949491.602476567</v>
      </c>
      <c r="AQ74" s="135"/>
      <c r="AR74" s="138">
        <v>0</v>
      </c>
      <c r="AS74" s="135"/>
      <c r="AT74" s="138">
        <v>252825</v>
      </c>
      <c r="AU74" s="143">
        <v>0</v>
      </c>
      <c r="AV74" s="138">
        <v>0</v>
      </c>
      <c r="AW74" s="138">
        <v>0</v>
      </c>
      <c r="AX74" s="138">
        <v>0</v>
      </c>
      <c r="AY74" s="144">
        <v>0</v>
      </c>
      <c r="AZ74" s="145">
        <v>0</v>
      </c>
      <c r="BA74" s="146">
        <v>3202316.602476567</v>
      </c>
      <c r="BB74" s="147">
        <v>0</v>
      </c>
      <c r="BD74" s="106">
        <v>3235265.2735739541</v>
      </c>
      <c r="BG74" s="148">
        <v>3235265.2735739541</v>
      </c>
      <c r="BI74" s="150">
        <v>0</v>
      </c>
      <c r="BL74" s="106">
        <v>2738866.2697457024</v>
      </c>
      <c r="BN74" s="151">
        <v>0</v>
      </c>
      <c r="BO74" s="152">
        <v>0</v>
      </c>
      <c r="BQ74" s="106">
        <v>380</v>
      </c>
      <c r="BR74" s="153">
        <v>3802041</v>
      </c>
      <c r="BS74" s="106">
        <v>10342.4</v>
      </c>
      <c r="BT74" s="106">
        <v>0</v>
      </c>
      <c r="BU74" s="149">
        <v>0</v>
      </c>
      <c r="BW74" s="149">
        <v>0</v>
      </c>
      <c r="BY74" s="149">
        <v>4048.0731326666041</v>
      </c>
      <c r="BZ74" s="268">
        <v>4048.0731326984132</v>
      </c>
      <c r="CA74" s="269">
        <v>-3.1809122447157279E-8</v>
      </c>
      <c r="CC74" s="149">
        <v>631</v>
      </c>
      <c r="CG74" s="149">
        <v>91583.085460028611</v>
      </c>
      <c r="CH74" s="268">
        <v>91583.085480569658</v>
      </c>
      <c r="CI74" s="270">
        <v>-2.0541046978905797E-5</v>
      </c>
      <c r="CK74" s="149">
        <v>0</v>
      </c>
      <c r="CL74" s="268">
        <v>0</v>
      </c>
      <c r="CM74" s="270">
        <v>0</v>
      </c>
      <c r="CO74" s="149">
        <v>2738866.2697457024</v>
      </c>
      <c r="CP74" s="268">
        <v>2738866.2697662441</v>
      </c>
      <c r="CQ74" s="270">
        <v>-2.0541716367006302E-5</v>
      </c>
      <c r="CS74" s="149">
        <v>2738866.2697457024</v>
      </c>
      <c r="CT74" s="268">
        <v>2738866.2697662441</v>
      </c>
      <c r="CU74" s="270">
        <v>-2.0541716367006302E-5</v>
      </c>
      <c r="CW74" s="149">
        <v>0</v>
      </c>
      <c r="CX74" s="268">
        <v>0</v>
      </c>
      <c r="CY74" s="270">
        <v>0</v>
      </c>
      <c r="DA74" s="149">
        <v>418309.7971015338</v>
      </c>
      <c r="DB74" s="268">
        <v>418309.7971015338</v>
      </c>
      <c r="DC74" s="270">
        <v>0</v>
      </c>
      <c r="DE74" s="271">
        <v>3.8922155688622756E-2</v>
      </c>
      <c r="DF74" s="271">
        <v>0</v>
      </c>
    </row>
    <row r="75" spans="1:110" x14ac:dyDescent="0.2">
      <c r="A75" s="155" t="s">
        <v>307</v>
      </c>
      <c r="B75" s="155"/>
      <c r="C75" s="128">
        <v>2126</v>
      </c>
      <c r="D75" s="129" t="s">
        <v>105</v>
      </c>
      <c r="E75" s="130"/>
      <c r="F75" s="131">
        <v>280030.79799099482</v>
      </c>
      <c r="G75" s="132">
        <v>18296.260266666704</v>
      </c>
      <c r="H75" s="132">
        <v>11701.872000000018</v>
      </c>
      <c r="I75" s="132">
        <v>37541.00559999112</v>
      </c>
      <c r="J75" s="132">
        <v>0</v>
      </c>
      <c r="K75" s="132">
        <v>35247.456872730734</v>
      </c>
      <c r="L75" s="132">
        <v>1233.8444423535116</v>
      </c>
      <c r="M75" s="154">
        <v>114418.30399999999</v>
      </c>
      <c r="N75" s="132">
        <v>0</v>
      </c>
      <c r="O75" s="133">
        <v>2380.8000000000002</v>
      </c>
      <c r="P75" s="134"/>
      <c r="Q75" s="135"/>
      <c r="R75" s="132">
        <v>0</v>
      </c>
      <c r="S75" s="132"/>
      <c r="T75" s="132">
        <v>0</v>
      </c>
      <c r="U75" s="136">
        <v>70974.664867754735</v>
      </c>
      <c r="V75" s="136">
        <v>0</v>
      </c>
      <c r="W75" s="137">
        <v>571825.00604049163</v>
      </c>
      <c r="X75" s="138"/>
      <c r="Y75" s="131">
        <v>0</v>
      </c>
      <c r="Z75" s="139">
        <v>0</v>
      </c>
      <c r="AA75" s="137">
        <v>0</v>
      </c>
      <c r="AB75" s="138"/>
      <c r="AC75" s="131"/>
      <c r="AD75" s="135"/>
      <c r="AE75" s="132">
        <v>0</v>
      </c>
      <c r="AF75" s="135"/>
      <c r="AG75" s="132"/>
      <c r="AH75" s="137">
        <v>0</v>
      </c>
      <c r="AI75" s="138"/>
      <c r="AJ75" s="140">
        <v>571825.00604049163</v>
      </c>
      <c r="AK75" s="138"/>
      <c r="AL75" s="141">
        <v>44695</v>
      </c>
      <c r="AM75" s="138"/>
      <c r="AN75" s="142">
        <v>71623.804148188705</v>
      </c>
      <c r="AO75" s="138"/>
      <c r="AP75" s="143">
        <v>571825.00604049163</v>
      </c>
      <c r="AQ75" s="135"/>
      <c r="AR75" s="138">
        <v>0</v>
      </c>
      <c r="AS75" s="135"/>
      <c r="AT75" s="138">
        <v>44695</v>
      </c>
      <c r="AU75" s="143">
        <v>0</v>
      </c>
      <c r="AV75" s="138">
        <v>0</v>
      </c>
      <c r="AW75" s="138">
        <v>0</v>
      </c>
      <c r="AX75" s="138">
        <v>0</v>
      </c>
      <c r="AY75" s="144">
        <v>0</v>
      </c>
      <c r="AZ75" s="145">
        <v>0</v>
      </c>
      <c r="BA75" s="146">
        <v>616520.00604049163</v>
      </c>
      <c r="BB75" s="147">
        <v>0</v>
      </c>
      <c r="BD75" s="106">
        <v>619519.63143925124</v>
      </c>
      <c r="BG75" s="148">
        <v>619519.63143925124</v>
      </c>
      <c r="BI75" s="150">
        <v>0</v>
      </c>
      <c r="BL75" s="106">
        <v>571825.00604049163</v>
      </c>
      <c r="BN75" s="151">
        <v>0</v>
      </c>
      <c r="BO75" s="152">
        <v>0</v>
      </c>
      <c r="BQ75" s="106">
        <v>380</v>
      </c>
      <c r="BR75" s="153">
        <v>3802126</v>
      </c>
      <c r="BS75" s="106">
        <v>2380.8000000000002</v>
      </c>
      <c r="BT75" s="106">
        <v>0</v>
      </c>
      <c r="BU75" s="149">
        <v>0</v>
      </c>
      <c r="BW75" s="149">
        <v>0</v>
      </c>
      <c r="BY75" s="149">
        <v>4536.9566634676303</v>
      </c>
      <c r="BZ75" s="268">
        <v>4536.9566628865969</v>
      </c>
      <c r="CA75" s="269">
        <v>5.8103341871174052E-7</v>
      </c>
      <c r="CC75" s="149">
        <v>98</v>
      </c>
      <c r="CG75" s="149">
        <v>70974.664867754735</v>
      </c>
      <c r="CH75" s="268">
        <v>70974.66480948111</v>
      </c>
      <c r="CI75" s="270">
        <v>5.8273624745197594E-5</v>
      </c>
      <c r="CK75" s="149">
        <v>0</v>
      </c>
      <c r="CL75" s="268">
        <v>0</v>
      </c>
      <c r="CM75" s="270">
        <v>0</v>
      </c>
      <c r="CO75" s="149">
        <v>571825.00604049163</v>
      </c>
      <c r="CP75" s="268">
        <v>571825.00598221796</v>
      </c>
      <c r="CQ75" s="270">
        <v>5.8273668400943279E-5</v>
      </c>
      <c r="CS75" s="149">
        <v>571825.00604049163</v>
      </c>
      <c r="CT75" s="268">
        <v>571825.00598221796</v>
      </c>
      <c r="CU75" s="270">
        <v>5.8273668400943279E-5</v>
      </c>
      <c r="CW75" s="149">
        <v>0</v>
      </c>
      <c r="CX75" s="268">
        <v>0</v>
      </c>
      <c r="CY75" s="270">
        <v>0</v>
      </c>
      <c r="DA75" s="149">
        <v>71623.804148188705</v>
      </c>
      <c r="DB75" s="268">
        <v>71623.804148188705</v>
      </c>
      <c r="DC75" s="270">
        <v>0</v>
      </c>
      <c r="DE75" s="271">
        <v>2.8846153846153848E-2</v>
      </c>
      <c r="DF75" s="271">
        <v>0</v>
      </c>
    </row>
    <row r="76" spans="1:110" x14ac:dyDescent="0.2">
      <c r="A76" s="155" t="s">
        <v>307</v>
      </c>
      <c r="B76" s="155"/>
      <c r="C76" s="128">
        <v>2127</v>
      </c>
      <c r="D76" s="129" t="s">
        <v>106</v>
      </c>
      <c r="E76" s="130"/>
      <c r="F76" s="131">
        <v>600065.99569498899</v>
      </c>
      <c r="G76" s="132">
        <v>14493.313819905243</v>
      </c>
      <c r="H76" s="132">
        <v>6751.0799999999972</v>
      </c>
      <c r="I76" s="132">
        <v>13032.084799996899</v>
      </c>
      <c r="J76" s="132">
        <v>0</v>
      </c>
      <c r="K76" s="132">
        <v>49985.650055870792</v>
      </c>
      <c r="L76" s="132">
        <v>624.26653333362208</v>
      </c>
      <c r="M76" s="154">
        <v>114418.30399999999</v>
      </c>
      <c r="N76" s="132">
        <v>0</v>
      </c>
      <c r="O76" s="133">
        <v>2508.8000000000002</v>
      </c>
      <c r="P76" s="134"/>
      <c r="Q76" s="135"/>
      <c r="R76" s="132">
        <v>0</v>
      </c>
      <c r="S76" s="132"/>
      <c r="T76" s="132">
        <v>0</v>
      </c>
      <c r="U76" s="136">
        <v>39867.3895005089</v>
      </c>
      <c r="V76" s="136">
        <v>0</v>
      </c>
      <c r="W76" s="137">
        <v>841746.88440460444</v>
      </c>
      <c r="X76" s="138"/>
      <c r="Y76" s="131">
        <v>0</v>
      </c>
      <c r="Z76" s="139">
        <v>0</v>
      </c>
      <c r="AA76" s="137">
        <v>0</v>
      </c>
      <c r="AB76" s="138"/>
      <c r="AC76" s="131"/>
      <c r="AD76" s="135"/>
      <c r="AE76" s="132">
        <v>8866.1869499496042</v>
      </c>
      <c r="AF76" s="135"/>
      <c r="AG76" s="132"/>
      <c r="AH76" s="137">
        <v>8866.1869499496042</v>
      </c>
      <c r="AI76" s="138"/>
      <c r="AJ76" s="140">
        <v>850613.07135455403</v>
      </c>
      <c r="AK76" s="138"/>
      <c r="AL76" s="141">
        <v>38315</v>
      </c>
      <c r="AM76" s="138"/>
      <c r="AN76" s="142">
        <v>102868.26032294337</v>
      </c>
      <c r="AO76" s="138"/>
      <c r="AP76" s="143">
        <v>850613.07135455403</v>
      </c>
      <c r="AQ76" s="135"/>
      <c r="AR76" s="138">
        <v>0</v>
      </c>
      <c r="AS76" s="135"/>
      <c r="AT76" s="138">
        <v>38315</v>
      </c>
      <c r="AU76" s="143">
        <v>0</v>
      </c>
      <c r="AV76" s="138">
        <v>0</v>
      </c>
      <c r="AW76" s="138">
        <v>0</v>
      </c>
      <c r="AX76" s="138">
        <v>0</v>
      </c>
      <c r="AY76" s="144">
        <v>0</v>
      </c>
      <c r="AZ76" s="145">
        <v>0</v>
      </c>
      <c r="BA76" s="146">
        <v>888928.07135455403</v>
      </c>
      <c r="BB76" s="147">
        <v>0</v>
      </c>
      <c r="BD76" s="106">
        <v>896524.20394747891</v>
      </c>
      <c r="BG76" s="148">
        <v>896524.20394747891</v>
      </c>
      <c r="BI76" s="150">
        <v>0</v>
      </c>
      <c r="BL76" s="106">
        <v>841746.88440460444</v>
      </c>
      <c r="BN76" s="151">
        <v>0</v>
      </c>
      <c r="BO76" s="152">
        <v>0</v>
      </c>
      <c r="BQ76" s="106">
        <v>380</v>
      </c>
      <c r="BR76" s="153">
        <v>3802127</v>
      </c>
      <c r="BS76" s="106">
        <v>2508.8000000000002</v>
      </c>
      <c r="BT76" s="106">
        <v>0</v>
      </c>
      <c r="BU76" s="149">
        <v>0</v>
      </c>
      <c r="BW76" s="149">
        <v>0</v>
      </c>
      <c r="BY76" s="149">
        <v>3372.6038341132007</v>
      </c>
      <c r="BZ76" s="268">
        <v>3372.6038344497611</v>
      </c>
      <c r="CA76" s="269">
        <v>-3.3656033338047564E-7</v>
      </c>
      <c r="CC76" s="149">
        <v>210</v>
      </c>
      <c r="CG76" s="149">
        <v>39867.3895005089</v>
      </c>
      <c r="CH76" s="268">
        <v>39867.389572840439</v>
      </c>
      <c r="CI76" s="270">
        <v>-7.2331538831349462E-5</v>
      </c>
      <c r="CK76" s="149">
        <v>0</v>
      </c>
      <c r="CL76" s="268">
        <v>0</v>
      </c>
      <c r="CM76" s="270">
        <v>0</v>
      </c>
      <c r="CO76" s="149">
        <v>841746.88440460444</v>
      </c>
      <c r="CP76" s="268">
        <v>841746.88447693596</v>
      </c>
      <c r="CQ76" s="270">
        <v>-7.233151700347662E-5</v>
      </c>
      <c r="CS76" s="149">
        <v>841746.88440460444</v>
      </c>
      <c r="CT76" s="268">
        <v>841746.88447693596</v>
      </c>
      <c r="CU76" s="270">
        <v>-7.233151700347662E-5</v>
      </c>
      <c r="CW76" s="149">
        <v>0</v>
      </c>
      <c r="CX76" s="268">
        <v>0</v>
      </c>
      <c r="CY76" s="270">
        <v>0</v>
      </c>
      <c r="DA76" s="149">
        <v>102868.26032294337</v>
      </c>
      <c r="DB76" s="268">
        <v>102868.26032294339</v>
      </c>
      <c r="DC76" s="270">
        <v>0</v>
      </c>
      <c r="DE76" s="271">
        <v>1.7937219730941704E-2</v>
      </c>
      <c r="DF76" s="271">
        <v>0</v>
      </c>
    </row>
    <row r="77" spans="1:110" x14ac:dyDescent="0.2">
      <c r="A77" s="127" t="s">
        <v>305</v>
      </c>
      <c r="B77" s="127" t="s">
        <v>107</v>
      </c>
      <c r="C77" s="128">
        <v>2090</v>
      </c>
      <c r="D77" s="129" t="s">
        <v>108</v>
      </c>
      <c r="E77" s="130"/>
      <c r="F77" s="131">
        <v>1008682.3641920529</v>
      </c>
      <c r="G77" s="132">
        <v>100376.67308307713</v>
      </c>
      <c r="H77" s="132">
        <v>56709.071999999978</v>
      </c>
      <c r="I77" s="132">
        <v>127325.36879997005</v>
      </c>
      <c r="J77" s="132">
        <v>22926.39231716549</v>
      </c>
      <c r="K77" s="132">
        <v>152836.62620720913</v>
      </c>
      <c r="L77" s="132">
        <v>40028.655215912615</v>
      </c>
      <c r="M77" s="154">
        <v>114418.30399999999</v>
      </c>
      <c r="N77" s="132">
        <v>0</v>
      </c>
      <c r="O77" s="133">
        <v>27392</v>
      </c>
      <c r="P77" s="134"/>
      <c r="Q77" s="135"/>
      <c r="R77" s="132">
        <v>-10775.046109081464</v>
      </c>
      <c r="S77" s="132"/>
      <c r="T77" s="132">
        <v>0</v>
      </c>
      <c r="U77" s="136">
        <v>23281.103349513607</v>
      </c>
      <c r="V77" s="136">
        <v>0</v>
      </c>
      <c r="W77" s="137">
        <v>1663201.5130558191</v>
      </c>
      <c r="X77" s="138"/>
      <c r="Y77" s="131">
        <v>105210.90000000002</v>
      </c>
      <c r="Z77" s="139">
        <v>13663.648555281281</v>
      </c>
      <c r="AA77" s="137">
        <v>118874.5485552813</v>
      </c>
      <c r="AB77" s="138"/>
      <c r="AC77" s="131"/>
      <c r="AD77" s="135"/>
      <c r="AE77" s="132">
        <v>0</v>
      </c>
      <c r="AF77" s="135"/>
      <c r="AG77" s="132"/>
      <c r="AH77" s="137">
        <v>0</v>
      </c>
      <c r="AI77" s="138"/>
      <c r="AJ77" s="140">
        <v>1782076.0616111003</v>
      </c>
      <c r="AK77" s="138"/>
      <c r="AL77" s="141">
        <v>238065</v>
      </c>
      <c r="AM77" s="138"/>
      <c r="AN77" s="142">
        <v>300542.08715427277</v>
      </c>
      <c r="AO77" s="138"/>
      <c r="AP77" s="143">
        <v>1792851.1077201818</v>
      </c>
      <c r="AQ77" s="135"/>
      <c r="AR77" s="138">
        <v>0</v>
      </c>
      <c r="AS77" s="135"/>
      <c r="AT77" s="138">
        <v>238065</v>
      </c>
      <c r="AU77" s="143">
        <v>6186.3200092417592</v>
      </c>
      <c r="AV77" s="138">
        <v>2062.1066697472534</v>
      </c>
      <c r="AW77" s="138">
        <v>290.58921840551881</v>
      </c>
      <c r="AX77" s="138">
        <v>1197.0902364879248</v>
      </c>
      <c r="AY77" s="144">
        <v>0</v>
      </c>
      <c r="AZ77" s="145">
        <v>1038.9399751990095</v>
      </c>
      <c r="BA77" s="146">
        <v>2020141.0616111003</v>
      </c>
      <c r="BB77" s="147">
        <v>0</v>
      </c>
      <c r="BD77" s="106">
        <v>2044076.3810387945</v>
      </c>
      <c r="BG77" s="148">
        <v>2044076.3810387945</v>
      </c>
      <c r="BI77" s="150">
        <v>0</v>
      </c>
      <c r="BL77" s="106">
        <v>1673976.5591649006</v>
      </c>
      <c r="BN77" s="151">
        <v>14253.275644873978</v>
      </c>
      <c r="BO77" s="152">
        <v>-3478.2295357925141</v>
      </c>
      <c r="BQ77" s="106">
        <v>380</v>
      </c>
      <c r="BR77" s="153">
        <v>3802090</v>
      </c>
      <c r="BS77" s="106">
        <v>27392</v>
      </c>
      <c r="BT77" s="106">
        <v>0</v>
      </c>
      <c r="BU77" s="149">
        <v>0</v>
      </c>
      <c r="BW77" s="149">
        <v>0</v>
      </c>
      <c r="BY77" s="149">
        <v>4241.1709210283907</v>
      </c>
      <c r="BZ77" s="268">
        <v>4241.1709209374994</v>
      </c>
      <c r="CA77" s="269">
        <v>9.0891262516379356E-8</v>
      </c>
      <c r="CC77" s="149">
        <v>353</v>
      </c>
      <c r="CG77" s="149">
        <v>23281.103349513607</v>
      </c>
      <c r="CH77" s="268">
        <v>23281.103316678109</v>
      </c>
      <c r="CI77" s="270">
        <v>3.2835498132044449E-5</v>
      </c>
      <c r="CK77" s="149">
        <v>0</v>
      </c>
      <c r="CL77" s="268">
        <v>0</v>
      </c>
      <c r="CM77" s="270">
        <v>0</v>
      </c>
      <c r="CO77" s="149">
        <v>1663201.5130558191</v>
      </c>
      <c r="CP77" s="268">
        <v>1663201.5130229839</v>
      </c>
      <c r="CQ77" s="270">
        <v>3.2835174351930618E-5</v>
      </c>
      <c r="CS77" s="149">
        <v>1673976.5591649006</v>
      </c>
      <c r="CT77" s="268">
        <v>1673976.5591320654</v>
      </c>
      <c r="CU77" s="270">
        <v>3.2835174351930618E-5</v>
      </c>
      <c r="CW77" s="149">
        <v>22926.39231716549</v>
      </c>
      <c r="CX77" s="268">
        <v>22926.39231716549</v>
      </c>
      <c r="CY77" s="270">
        <v>0</v>
      </c>
      <c r="DA77" s="149">
        <v>293409.61424095591</v>
      </c>
      <c r="DB77" s="268">
        <v>293409.61424095591</v>
      </c>
      <c r="DC77" s="270">
        <v>0</v>
      </c>
      <c r="DE77" s="271">
        <v>8.9285714285714288E-2</v>
      </c>
      <c r="DF77" s="271">
        <v>0</v>
      </c>
    </row>
    <row r="78" spans="1:110" x14ac:dyDescent="0.2">
      <c r="A78" s="127" t="s">
        <v>305</v>
      </c>
      <c r="B78" s="127" t="s">
        <v>109</v>
      </c>
      <c r="C78" s="128">
        <v>2043</v>
      </c>
      <c r="D78" s="129" t="s">
        <v>110</v>
      </c>
      <c r="E78" s="130"/>
      <c r="F78" s="131">
        <v>1577316.3315411138</v>
      </c>
      <c r="G78" s="132">
        <v>107262.87360000022</v>
      </c>
      <c r="H78" s="132">
        <v>66610.656000000119</v>
      </c>
      <c r="I78" s="132">
        <v>189945.38639995514</v>
      </c>
      <c r="J78" s="132">
        <v>0</v>
      </c>
      <c r="K78" s="132">
        <v>275775.44444604433</v>
      </c>
      <c r="L78" s="132">
        <v>114257.29058770719</v>
      </c>
      <c r="M78" s="154">
        <v>114418.30399999999</v>
      </c>
      <c r="N78" s="132">
        <v>0</v>
      </c>
      <c r="O78" s="133">
        <v>9676.7999999999993</v>
      </c>
      <c r="P78" s="134"/>
      <c r="Q78" s="135"/>
      <c r="R78" s="132">
        <v>-16334.947529310082</v>
      </c>
      <c r="S78" s="132"/>
      <c r="T78" s="132">
        <v>0</v>
      </c>
      <c r="U78" s="136">
        <v>0</v>
      </c>
      <c r="V78" s="136">
        <v>0</v>
      </c>
      <c r="W78" s="137">
        <v>2438928.1390455114</v>
      </c>
      <c r="X78" s="138"/>
      <c r="Y78" s="131">
        <v>156370.80000000002</v>
      </c>
      <c r="Z78" s="139">
        <v>17479.406982729764</v>
      </c>
      <c r="AA78" s="137">
        <v>238794.20698272978</v>
      </c>
      <c r="AB78" s="138"/>
      <c r="AC78" s="131"/>
      <c r="AD78" s="135"/>
      <c r="AE78" s="132">
        <v>0</v>
      </c>
      <c r="AF78" s="135"/>
      <c r="AG78" s="132"/>
      <c r="AH78" s="137">
        <v>0</v>
      </c>
      <c r="AI78" s="138"/>
      <c r="AJ78" s="140">
        <v>2677722.3460282413</v>
      </c>
      <c r="AK78" s="138"/>
      <c r="AL78" s="141">
        <v>260240</v>
      </c>
      <c r="AM78" s="138"/>
      <c r="AN78" s="142">
        <v>491301.79025683401</v>
      </c>
      <c r="AO78" s="138"/>
      <c r="AP78" s="143">
        <v>2694057.2935575512</v>
      </c>
      <c r="AQ78" s="135"/>
      <c r="AR78" s="138">
        <v>0</v>
      </c>
      <c r="AS78" s="135"/>
      <c r="AT78" s="138">
        <v>260240</v>
      </c>
      <c r="AU78" s="143">
        <v>9673.7921957548187</v>
      </c>
      <c r="AV78" s="138">
        <v>3224.5973985849396</v>
      </c>
      <c r="AW78" s="138">
        <v>454.40580328568382</v>
      </c>
      <c r="AX78" s="138">
        <v>1871.9371403437237</v>
      </c>
      <c r="AY78" s="144">
        <v>0</v>
      </c>
      <c r="AZ78" s="145">
        <v>1110.2149913409187</v>
      </c>
      <c r="BA78" s="146">
        <v>2937962.3460282413</v>
      </c>
      <c r="BB78" s="147">
        <v>0</v>
      </c>
      <c r="BD78" s="106">
        <v>2993438.9790432691</v>
      </c>
      <c r="BG78" s="148">
        <v>2993438.9790432691</v>
      </c>
      <c r="BI78" s="150">
        <v>64944.000000000007</v>
      </c>
      <c r="BL78" s="106">
        <v>2455263.0865748213</v>
      </c>
      <c r="BN78" s="151">
        <v>23454.933244554872</v>
      </c>
      <c r="BO78" s="152">
        <v>-7119.9857152447894</v>
      </c>
      <c r="BQ78" s="106">
        <v>380</v>
      </c>
      <c r="BR78" s="153">
        <v>3802043</v>
      </c>
      <c r="BS78" s="106">
        <v>9676.7999999999993</v>
      </c>
      <c r="BT78" s="106">
        <v>0</v>
      </c>
      <c r="BU78" s="149">
        <v>0</v>
      </c>
      <c r="BW78" s="149">
        <v>0</v>
      </c>
      <c r="BY78" s="149">
        <v>4049.6661148962316</v>
      </c>
      <c r="BZ78" s="268">
        <v>4049.6661148975791</v>
      </c>
      <c r="CA78" s="269">
        <v>-1.3474164006765932E-9</v>
      </c>
      <c r="CC78" s="149">
        <v>552</v>
      </c>
      <c r="CG78" s="149">
        <v>0</v>
      </c>
      <c r="CH78" s="268">
        <v>0</v>
      </c>
      <c r="CI78" s="270">
        <v>0</v>
      </c>
      <c r="CK78" s="149">
        <v>0</v>
      </c>
      <c r="CL78" s="268">
        <v>0</v>
      </c>
      <c r="CM78" s="270">
        <v>0</v>
      </c>
      <c r="CO78" s="149">
        <v>2438928.1390455114</v>
      </c>
      <c r="CP78" s="268">
        <v>2438928.1390455104</v>
      </c>
      <c r="CQ78" s="270">
        <v>0</v>
      </c>
      <c r="CS78" s="149">
        <v>2455263.0865748213</v>
      </c>
      <c r="CT78" s="268">
        <v>2455263.0865748203</v>
      </c>
      <c r="CU78" s="270">
        <v>0</v>
      </c>
      <c r="CW78" s="149">
        <v>0</v>
      </c>
      <c r="CX78" s="268">
        <v>0</v>
      </c>
      <c r="CY78" s="270">
        <v>0</v>
      </c>
      <c r="DA78" s="149">
        <v>476974.13783787022</v>
      </c>
      <c r="DB78" s="268">
        <v>476974.13783787028</v>
      </c>
      <c r="DC78" s="270">
        <v>0</v>
      </c>
      <c r="DE78" s="271">
        <v>2.5817555938037865E-2</v>
      </c>
      <c r="DF78" s="271">
        <v>0</v>
      </c>
    </row>
    <row r="79" spans="1:110" x14ac:dyDescent="0.2">
      <c r="A79" s="155" t="s">
        <v>307</v>
      </c>
      <c r="B79" s="155"/>
      <c r="C79" s="128">
        <v>2044</v>
      </c>
      <c r="D79" s="129" t="s">
        <v>111</v>
      </c>
      <c r="E79" s="130"/>
      <c r="F79" s="131">
        <v>1177272.3344111212</v>
      </c>
      <c r="G79" s="132">
        <v>82777.664912039487</v>
      </c>
      <c r="H79" s="132">
        <v>49957.991999999933</v>
      </c>
      <c r="I79" s="132">
        <v>104001.6375999755</v>
      </c>
      <c r="J79" s="132">
        <v>0</v>
      </c>
      <c r="K79" s="132">
        <v>150689.5281542317</v>
      </c>
      <c r="L79" s="132">
        <v>98527.493720715895</v>
      </c>
      <c r="M79" s="154">
        <v>114418.30399999999</v>
      </c>
      <c r="N79" s="132">
        <v>0</v>
      </c>
      <c r="O79" s="133">
        <v>5222.3999999999996</v>
      </c>
      <c r="P79" s="134"/>
      <c r="Q79" s="135"/>
      <c r="R79" s="132">
        <v>0</v>
      </c>
      <c r="S79" s="132"/>
      <c r="T79" s="132">
        <v>0</v>
      </c>
      <c r="U79" s="136">
        <v>28393.117033298593</v>
      </c>
      <c r="V79" s="136">
        <v>0</v>
      </c>
      <c r="W79" s="137">
        <v>1811260.471831382</v>
      </c>
      <c r="X79" s="138"/>
      <c r="Y79" s="131">
        <v>0</v>
      </c>
      <c r="Z79" s="139">
        <v>0</v>
      </c>
      <c r="AA79" s="137">
        <v>0</v>
      </c>
      <c r="AB79" s="138"/>
      <c r="AC79" s="131"/>
      <c r="AD79" s="135"/>
      <c r="AE79" s="132">
        <v>0</v>
      </c>
      <c r="AF79" s="135"/>
      <c r="AG79" s="132"/>
      <c r="AH79" s="137">
        <v>0</v>
      </c>
      <c r="AI79" s="138"/>
      <c r="AJ79" s="140">
        <v>1811260.471831382</v>
      </c>
      <c r="AK79" s="138"/>
      <c r="AL79" s="141">
        <v>202405</v>
      </c>
      <c r="AM79" s="138"/>
      <c r="AN79" s="142">
        <v>293064.31163359998</v>
      </c>
      <c r="AO79" s="138"/>
      <c r="AP79" s="143">
        <v>1811260.471831382</v>
      </c>
      <c r="AQ79" s="135"/>
      <c r="AR79" s="138">
        <v>0</v>
      </c>
      <c r="AS79" s="135"/>
      <c r="AT79" s="138">
        <v>202405</v>
      </c>
      <c r="AU79" s="143">
        <v>0</v>
      </c>
      <c r="AV79" s="138">
        <v>0</v>
      </c>
      <c r="AW79" s="138">
        <v>0</v>
      </c>
      <c r="AX79" s="138">
        <v>0</v>
      </c>
      <c r="AY79" s="144">
        <v>0</v>
      </c>
      <c r="AZ79" s="145">
        <v>0</v>
      </c>
      <c r="BA79" s="146">
        <v>2013665.471831382</v>
      </c>
      <c r="BB79" s="147">
        <v>0</v>
      </c>
      <c r="BD79" s="106">
        <v>2058200.7739266558</v>
      </c>
      <c r="BG79" s="148">
        <v>2058200.7739266558</v>
      </c>
      <c r="BI79" s="150">
        <v>0</v>
      </c>
      <c r="BL79" s="106">
        <v>1811260.471831382</v>
      </c>
      <c r="BN79" s="151">
        <v>0</v>
      </c>
      <c r="BO79" s="152">
        <v>0</v>
      </c>
      <c r="BQ79" s="106">
        <v>380</v>
      </c>
      <c r="BR79" s="153">
        <v>3802044</v>
      </c>
      <c r="BS79" s="106">
        <v>5222.3999999999996</v>
      </c>
      <c r="BT79" s="106">
        <v>0</v>
      </c>
      <c r="BU79" s="149">
        <v>0</v>
      </c>
      <c r="BW79" s="149">
        <v>0</v>
      </c>
      <c r="BY79" s="149">
        <v>4011.9925961419822</v>
      </c>
      <c r="BZ79" s="268">
        <v>4011.9925960880196</v>
      </c>
      <c r="CA79" s="269">
        <v>5.3962594392942265E-8</v>
      </c>
      <c r="CC79" s="149">
        <v>412</v>
      </c>
      <c r="CG79" s="149">
        <v>28393.117033298593</v>
      </c>
      <c r="CH79" s="268">
        <v>28393.117010545709</v>
      </c>
      <c r="CI79" s="270">
        <v>2.2752883523935452E-5</v>
      </c>
      <c r="CK79" s="149">
        <v>0</v>
      </c>
      <c r="CL79" s="268">
        <v>0</v>
      </c>
      <c r="CM79" s="270">
        <v>0</v>
      </c>
      <c r="CO79" s="149">
        <v>1811260.471831382</v>
      </c>
      <c r="CP79" s="268">
        <v>1811260.4718086293</v>
      </c>
      <c r="CQ79" s="270">
        <v>2.2752676159143448E-5</v>
      </c>
      <c r="CS79" s="149">
        <v>1811260.471831382</v>
      </c>
      <c r="CT79" s="268">
        <v>1811260.4718086293</v>
      </c>
      <c r="CU79" s="270">
        <v>2.2752676159143448E-5</v>
      </c>
      <c r="CW79" s="149">
        <v>0</v>
      </c>
      <c r="CX79" s="268">
        <v>0</v>
      </c>
      <c r="CY79" s="270">
        <v>0</v>
      </c>
      <c r="DA79" s="149">
        <v>293064.31163359998</v>
      </c>
      <c r="DB79" s="268">
        <v>293064.31163359992</v>
      </c>
      <c r="DC79" s="270">
        <v>0</v>
      </c>
      <c r="DE79" s="271">
        <v>2.2831050228310501E-2</v>
      </c>
      <c r="DF79" s="271">
        <v>0</v>
      </c>
    </row>
    <row r="80" spans="1:110" x14ac:dyDescent="0.2">
      <c r="A80" s="127" t="s">
        <v>305</v>
      </c>
      <c r="B80" s="127" t="s">
        <v>112</v>
      </c>
      <c r="C80" s="128">
        <v>2002</v>
      </c>
      <c r="D80" s="129" t="s">
        <v>113</v>
      </c>
      <c r="E80" s="130"/>
      <c r="F80" s="131">
        <v>922958.65052134008</v>
      </c>
      <c r="G80" s="132">
        <v>39589.491200000077</v>
      </c>
      <c r="H80" s="132">
        <v>24303.888000000046</v>
      </c>
      <c r="I80" s="132">
        <v>78797.605599981427</v>
      </c>
      <c r="J80" s="132">
        <v>3370.7714854642927</v>
      </c>
      <c r="K80" s="132">
        <v>143683.73284599103</v>
      </c>
      <c r="L80" s="132">
        <v>72062.426448846847</v>
      </c>
      <c r="M80" s="154">
        <v>114418.30399999999</v>
      </c>
      <c r="N80" s="132">
        <v>0</v>
      </c>
      <c r="O80" s="133">
        <v>39680</v>
      </c>
      <c r="P80" s="134"/>
      <c r="Q80" s="135"/>
      <c r="R80" s="132">
        <v>-9318.4425836191313</v>
      </c>
      <c r="S80" s="132"/>
      <c r="T80" s="132">
        <v>0</v>
      </c>
      <c r="U80" s="136">
        <v>7313.2508201748133</v>
      </c>
      <c r="V80" s="136">
        <v>0</v>
      </c>
      <c r="W80" s="137">
        <v>1436859.6783381796</v>
      </c>
      <c r="X80" s="138"/>
      <c r="Y80" s="131">
        <v>66369.600000000006</v>
      </c>
      <c r="Z80" s="139">
        <v>6701.5681598153606</v>
      </c>
      <c r="AA80" s="137">
        <v>73071.168159815366</v>
      </c>
      <c r="AB80" s="138"/>
      <c r="AC80" s="131"/>
      <c r="AD80" s="135"/>
      <c r="AE80" s="132">
        <v>0</v>
      </c>
      <c r="AF80" s="135"/>
      <c r="AG80" s="132"/>
      <c r="AH80" s="137">
        <v>0</v>
      </c>
      <c r="AI80" s="138"/>
      <c r="AJ80" s="140">
        <v>1509930.8464979948</v>
      </c>
      <c r="AK80" s="138"/>
      <c r="AL80" s="141">
        <v>100185</v>
      </c>
      <c r="AM80" s="138"/>
      <c r="AN80" s="142">
        <v>249801.01189436638</v>
      </c>
      <c r="AO80" s="138"/>
      <c r="AP80" s="143">
        <v>1519249.289081614</v>
      </c>
      <c r="AQ80" s="135"/>
      <c r="AR80" s="138">
        <v>0</v>
      </c>
      <c r="AS80" s="135"/>
      <c r="AT80" s="138">
        <v>100185</v>
      </c>
      <c r="AU80" s="143">
        <v>5660.5704333855192</v>
      </c>
      <c r="AV80" s="138">
        <v>1886.8568111285065</v>
      </c>
      <c r="AW80" s="138">
        <v>265.89325083564466</v>
      </c>
      <c r="AX80" s="138">
        <v>1095.3545223388094</v>
      </c>
      <c r="AY80" s="144">
        <v>0</v>
      </c>
      <c r="AZ80" s="145">
        <v>409.76756593065369</v>
      </c>
      <c r="BA80" s="146">
        <v>1610115.8464979948</v>
      </c>
      <c r="BB80" s="147">
        <v>0</v>
      </c>
      <c r="BD80" s="106">
        <v>1655382.5855777608</v>
      </c>
      <c r="BG80" s="148">
        <v>1655382.5855777608</v>
      </c>
      <c r="BI80" s="150">
        <v>0</v>
      </c>
      <c r="BL80" s="106">
        <v>1446178.1209217987</v>
      </c>
      <c r="BN80" s="151">
        <v>15742.640874268262</v>
      </c>
      <c r="BO80" s="152">
        <v>-6424.1982906491303</v>
      </c>
      <c r="BQ80" s="106">
        <v>380</v>
      </c>
      <c r="BR80" s="153">
        <v>3802002</v>
      </c>
      <c r="BS80" s="106">
        <v>39680</v>
      </c>
      <c r="BT80" s="106">
        <v>0</v>
      </c>
      <c r="BU80" s="149">
        <v>0</v>
      </c>
      <c r="BW80" s="149">
        <v>0</v>
      </c>
      <c r="BY80" s="149">
        <v>3908.7816212751604</v>
      </c>
      <c r="BZ80" s="268">
        <v>3908.7816213698629</v>
      </c>
      <c r="CA80" s="269">
        <v>-9.4702500064158812E-8</v>
      </c>
      <c r="CC80" s="149">
        <v>323</v>
      </c>
      <c r="CG80" s="149">
        <v>7313.2508201748133</v>
      </c>
      <c r="CH80" s="268">
        <v>7313.2508514797473</v>
      </c>
      <c r="CI80" s="270">
        <v>-3.1304934054787736E-5</v>
      </c>
      <c r="CK80" s="149">
        <v>0</v>
      </c>
      <c r="CL80" s="268">
        <v>0</v>
      </c>
      <c r="CM80" s="270">
        <v>0</v>
      </c>
      <c r="CO80" s="149">
        <v>1436859.6783381796</v>
      </c>
      <c r="CP80" s="268">
        <v>1436859.6783694844</v>
      </c>
      <c r="CQ80" s="270">
        <v>-3.1304778531193733E-5</v>
      </c>
      <c r="CS80" s="149">
        <v>1446178.1209217987</v>
      </c>
      <c r="CT80" s="268">
        <v>1446178.1209531035</v>
      </c>
      <c r="CU80" s="270">
        <v>-3.1304778531193733E-5</v>
      </c>
      <c r="CW80" s="149">
        <v>3370.7714854642927</v>
      </c>
      <c r="CX80" s="268">
        <v>3370.7714854642927</v>
      </c>
      <c r="CY80" s="270">
        <v>0</v>
      </c>
      <c r="DA80" s="149">
        <v>245416.74180477747</v>
      </c>
      <c r="DB80" s="268">
        <v>245416.74180477747</v>
      </c>
      <c r="DC80" s="270">
        <v>0</v>
      </c>
      <c r="DE80" s="271">
        <v>6.6326530612244902E-2</v>
      </c>
      <c r="DF80" s="271">
        <v>0</v>
      </c>
    </row>
    <row r="81" spans="1:110" x14ac:dyDescent="0.2">
      <c r="A81" s="127" t="s">
        <v>305</v>
      </c>
      <c r="B81" s="127" t="s">
        <v>114</v>
      </c>
      <c r="C81" s="128">
        <v>2128</v>
      </c>
      <c r="D81" s="129" t="s">
        <v>115</v>
      </c>
      <c r="E81" s="130"/>
      <c r="F81" s="131">
        <v>1102978.4492298367</v>
      </c>
      <c r="G81" s="132">
        <v>47406.523589397686</v>
      </c>
      <c r="H81" s="132">
        <v>27904.463999999985</v>
      </c>
      <c r="I81" s="132">
        <v>77232.407156345318</v>
      </c>
      <c r="J81" s="132">
        <v>0</v>
      </c>
      <c r="K81" s="132">
        <v>132948.5737580969</v>
      </c>
      <c r="L81" s="132">
        <v>5986.7548289882698</v>
      </c>
      <c r="M81" s="154">
        <v>114418.30399999999</v>
      </c>
      <c r="N81" s="132">
        <v>0</v>
      </c>
      <c r="O81" s="133">
        <v>34048</v>
      </c>
      <c r="P81" s="134"/>
      <c r="Q81" s="135"/>
      <c r="R81" s="132">
        <v>-11136.957437648287</v>
      </c>
      <c r="S81" s="132"/>
      <c r="T81" s="132">
        <v>0</v>
      </c>
      <c r="U81" s="136">
        <v>26408.691939311568</v>
      </c>
      <c r="V81" s="136">
        <v>0</v>
      </c>
      <c r="W81" s="137">
        <v>1558195.2110643284</v>
      </c>
      <c r="X81" s="138"/>
      <c r="Y81" s="131">
        <v>110251.47</v>
      </c>
      <c r="Z81" s="139">
        <v>6399.6860371952207</v>
      </c>
      <c r="AA81" s="137">
        <v>116651.15603719522</v>
      </c>
      <c r="AB81" s="138"/>
      <c r="AC81" s="131"/>
      <c r="AD81" s="132">
        <v>58000</v>
      </c>
      <c r="AE81" s="132">
        <v>0</v>
      </c>
      <c r="AF81" s="135"/>
      <c r="AG81" s="132"/>
      <c r="AH81" s="137">
        <v>58000</v>
      </c>
      <c r="AI81" s="138"/>
      <c r="AJ81" s="140">
        <v>1732846.3671015236</v>
      </c>
      <c r="AK81" s="138"/>
      <c r="AL81" s="141">
        <v>133705</v>
      </c>
      <c r="AM81" s="138"/>
      <c r="AN81" s="142">
        <v>257480.71511393582</v>
      </c>
      <c r="AO81" s="138"/>
      <c r="AP81" s="143">
        <v>1743983.3245391718</v>
      </c>
      <c r="AQ81" s="135"/>
      <c r="AR81" s="138">
        <v>0</v>
      </c>
      <c r="AS81" s="135"/>
      <c r="AT81" s="138">
        <v>133705</v>
      </c>
      <c r="AU81" s="143">
        <v>6764.6445426836235</v>
      </c>
      <c r="AV81" s="138">
        <v>2254.8815142278745</v>
      </c>
      <c r="AW81" s="138">
        <v>317.75478273238036</v>
      </c>
      <c r="AX81" s="138">
        <v>1308.9995220519518</v>
      </c>
      <c r="AY81" s="144">
        <v>0</v>
      </c>
      <c r="AZ81" s="145">
        <v>490.6770759524581</v>
      </c>
      <c r="BA81" s="146">
        <v>1866551.3671015236</v>
      </c>
      <c r="BB81" s="147">
        <v>0</v>
      </c>
      <c r="BD81" s="106">
        <v>1905153.3882548844</v>
      </c>
      <c r="BE81" s="150">
        <v>114029.37773633348</v>
      </c>
      <c r="BF81" s="150">
        <v>57536.137570168845</v>
      </c>
      <c r="BG81" s="148">
        <v>2076718.9035613867</v>
      </c>
      <c r="BI81" s="150">
        <v>0</v>
      </c>
      <c r="BL81" s="106">
        <v>1569332.1685019766</v>
      </c>
      <c r="BN81" s="151">
        <v>17494.434535679902</v>
      </c>
      <c r="BO81" s="152">
        <v>-6357.4770980316152</v>
      </c>
      <c r="BQ81" s="106">
        <v>380</v>
      </c>
      <c r="BR81" s="153">
        <v>3802128</v>
      </c>
      <c r="BS81" s="106">
        <v>34048</v>
      </c>
      <c r="BT81" s="106">
        <v>0</v>
      </c>
      <c r="BU81" s="149">
        <v>0</v>
      </c>
      <c r="BW81" s="149">
        <v>0</v>
      </c>
      <c r="BY81" s="149">
        <v>3596.8337394653622</v>
      </c>
      <c r="BZ81" s="268">
        <v>3596.8337395577396</v>
      </c>
      <c r="CA81" s="269">
        <v>-9.2377376859076321E-8</v>
      </c>
      <c r="CC81" s="149">
        <v>386</v>
      </c>
      <c r="CG81" s="149">
        <v>26408.691939311568</v>
      </c>
      <c r="CH81" s="268">
        <v>26408.691975803958</v>
      </c>
      <c r="CI81" s="270">
        <v>-3.6492390790954232E-5</v>
      </c>
      <c r="CK81" s="149">
        <v>0</v>
      </c>
      <c r="CL81" s="268">
        <v>0</v>
      </c>
      <c r="CM81" s="270">
        <v>0</v>
      </c>
      <c r="CO81" s="149">
        <v>1558195.2110643284</v>
      </c>
      <c r="CP81" s="268">
        <v>1558195.2111008207</v>
      </c>
      <c r="CQ81" s="270">
        <v>-3.6492245271801949E-5</v>
      </c>
      <c r="CS81" s="149">
        <v>1569332.1685019766</v>
      </c>
      <c r="CT81" s="268">
        <v>1569332.1685384689</v>
      </c>
      <c r="CU81" s="270">
        <v>-3.6492245271801949E-5</v>
      </c>
      <c r="CW81" s="149">
        <v>0</v>
      </c>
      <c r="CX81" s="268">
        <v>0</v>
      </c>
      <c r="CY81" s="270">
        <v>0</v>
      </c>
      <c r="DA81" s="149">
        <v>250481.64575170411</v>
      </c>
      <c r="DB81" s="268">
        <v>250481.64575170411</v>
      </c>
      <c r="DC81" s="270">
        <v>0</v>
      </c>
      <c r="DE81" s="271">
        <v>3.1319910514541388E-2</v>
      </c>
      <c r="DF81" s="271">
        <v>0</v>
      </c>
    </row>
    <row r="82" spans="1:110" x14ac:dyDescent="0.2">
      <c r="A82" s="127" t="s">
        <v>305</v>
      </c>
      <c r="B82" s="127" t="s">
        <v>116</v>
      </c>
      <c r="C82" s="128">
        <v>2145</v>
      </c>
      <c r="D82" s="129" t="s">
        <v>117</v>
      </c>
      <c r="E82" s="130"/>
      <c r="F82" s="131">
        <v>1265853.505204191</v>
      </c>
      <c r="G82" s="132">
        <v>46079.371520000095</v>
      </c>
      <c r="H82" s="132">
        <v>20253.240000000082</v>
      </c>
      <c r="I82" s="132">
        <v>60419.665599985827</v>
      </c>
      <c r="J82" s="132">
        <v>0</v>
      </c>
      <c r="K82" s="132">
        <v>152821.69187728743</v>
      </c>
      <c r="L82" s="132">
        <v>6602.8668746548547</v>
      </c>
      <c r="M82" s="154">
        <v>114418.30399999999</v>
      </c>
      <c r="N82" s="132">
        <v>0</v>
      </c>
      <c r="O82" s="133">
        <v>31488</v>
      </c>
      <c r="P82" s="134"/>
      <c r="Q82" s="135"/>
      <c r="R82" s="132">
        <v>-12695.339987003241</v>
      </c>
      <c r="S82" s="132"/>
      <c r="T82" s="132">
        <v>0</v>
      </c>
      <c r="U82" s="136">
        <v>29889.664350769483</v>
      </c>
      <c r="V82" s="136">
        <v>0</v>
      </c>
      <c r="W82" s="137">
        <v>1715130.9694398851</v>
      </c>
      <c r="X82" s="138"/>
      <c r="Y82" s="131">
        <v>123311.70000000001</v>
      </c>
      <c r="Z82" s="139">
        <v>6744.4283974723221</v>
      </c>
      <c r="AA82" s="137">
        <v>130056.12839747233</v>
      </c>
      <c r="AB82" s="138"/>
      <c r="AC82" s="131"/>
      <c r="AD82" s="135"/>
      <c r="AE82" s="132">
        <v>0</v>
      </c>
      <c r="AF82" s="135"/>
      <c r="AG82" s="132"/>
      <c r="AH82" s="137">
        <v>0</v>
      </c>
      <c r="AI82" s="138"/>
      <c r="AJ82" s="140">
        <v>1845187.0978373575</v>
      </c>
      <c r="AK82" s="138"/>
      <c r="AL82" s="141">
        <v>129325</v>
      </c>
      <c r="AM82" s="138"/>
      <c r="AN82" s="142">
        <v>284540.4540825864</v>
      </c>
      <c r="AO82" s="138"/>
      <c r="AP82" s="143">
        <v>1857882.4378243608</v>
      </c>
      <c r="AQ82" s="135"/>
      <c r="AR82" s="138">
        <v>0</v>
      </c>
      <c r="AS82" s="135"/>
      <c r="AT82" s="138">
        <v>129325</v>
      </c>
      <c r="AU82" s="143">
        <v>7763.56873681048</v>
      </c>
      <c r="AV82" s="138">
        <v>2587.8562456034933</v>
      </c>
      <c r="AW82" s="138">
        <v>364.67712111514118</v>
      </c>
      <c r="AX82" s="138">
        <v>1502.2973789352711</v>
      </c>
      <c r="AY82" s="144">
        <v>0</v>
      </c>
      <c r="AZ82" s="145">
        <v>476.94050453885825</v>
      </c>
      <c r="BA82" s="146">
        <v>1974512.0978373575</v>
      </c>
      <c r="BB82" s="147">
        <v>0</v>
      </c>
      <c r="BD82" s="106">
        <v>2010190.4666010218</v>
      </c>
      <c r="BG82" s="148">
        <v>2010190.4666010218</v>
      </c>
      <c r="BI82" s="150">
        <v>0</v>
      </c>
      <c r="BL82" s="106">
        <v>1727826.3094268884</v>
      </c>
      <c r="BN82" s="151">
        <v>17955.970607665375</v>
      </c>
      <c r="BO82" s="152">
        <v>-5260.6306206621339</v>
      </c>
      <c r="BQ82" s="106">
        <v>380</v>
      </c>
      <c r="BR82" s="153">
        <v>3802145</v>
      </c>
      <c r="BS82" s="106">
        <v>31488</v>
      </c>
      <c r="BT82" s="106">
        <v>0</v>
      </c>
      <c r="BU82" s="149">
        <v>0</v>
      </c>
      <c r="BW82" s="149">
        <v>0</v>
      </c>
      <c r="BY82" s="149">
        <v>3489.2764511930718</v>
      </c>
      <c r="BZ82" s="268">
        <v>3489.2764510739858</v>
      </c>
      <c r="CA82" s="269">
        <v>1.1908605301869102E-7</v>
      </c>
      <c r="CC82" s="149">
        <v>443</v>
      </c>
      <c r="CG82" s="149">
        <v>29889.664350769483</v>
      </c>
      <c r="CH82" s="268">
        <v>29889.664296779516</v>
      </c>
      <c r="CI82" s="270">
        <v>5.3989966545486823E-5</v>
      </c>
      <c r="CK82" s="149">
        <v>0</v>
      </c>
      <c r="CL82" s="268">
        <v>0</v>
      </c>
      <c r="CM82" s="270">
        <v>0</v>
      </c>
      <c r="CO82" s="149">
        <v>1715130.9694398851</v>
      </c>
      <c r="CP82" s="268">
        <v>1715130.9693858956</v>
      </c>
      <c r="CQ82" s="270">
        <v>5.3989468142390251E-5</v>
      </c>
      <c r="CS82" s="149">
        <v>1727826.3094268884</v>
      </c>
      <c r="CT82" s="268">
        <v>1727826.3093728989</v>
      </c>
      <c r="CU82" s="270">
        <v>5.3989468142390251E-5</v>
      </c>
      <c r="CW82" s="149">
        <v>0</v>
      </c>
      <c r="CX82" s="268">
        <v>0</v>
      </c>
      <c r="CY82" s="270">
        <v>0</v>
      </c>
      <c r="DA82" s="149">
        <v>276737.08637873805</v>
      </c>
      <c r="DB82" s="268">
        <v>276737.08637873805</v>
      </c>
      <c r="DC82" s="270">
        <v>0</v>
      </c>
      <c r="DE82" s="271">
        <v>4.2128603104212861E-2</v>
      </c>
      <c r="DF82" s="271">
        <v>0</v>
      </c>
    </row>
    <row r="83" spans="1:110" x14ac:dyDescent="0.2">
      <c r="A83" s="127" t="s">
        <v>305</v>
      </c>
      <c r="B83" s="127" t="s">
        <v>118</v>
      </c>
      <c r="C83" s="128">
        <v>3023</v>
      </c>
      <c r="D83" s="129" t="s">
        <v>119</v>
      </c>
      <c r="E83" s="130"/>
      <c r="F83" s="131">
        <v>1194417.0771452638</v>
      </c>
      <c r="G83" s="132">
        <v>45817.735392840194</v>
      </c>
      <c r="H83" s="132">
        <v>29704.751999999949</v>
      </c>
      <c r="I83" s="132">
        <v>45272.242399989336</v>
      </c>
      <c r="J83" s="132">
        <v>0</v>
      </c>
      <c r="K83" s="132">
        <v>119728.7333647175</v>
      </c>
      <c r="L83" s="132">
        <v>5607.2201314789227</v>
      </c>
      <c r="M83" s="154">
        <v>114418.30399999999</v>
      </c>
      <c r="N83" s="132">
        <v>0</v>
      </c>
      <c r="O83" s="133">
        <v>28416</v>
      </c>
      <c r="P83" s="134"/>
      <c r="Q83" s="135"/>
      <c r="R83" s="132">
        <v>-12003.106014991694</v>
      </c>
      <c r="S83" s="132"/>
      <c r="T83" s="132">
        <v>12533.935565710208</v>
      </c>
      <c r="U83" s="136">
        <v>23342.123421663186</v>
      </c>
      <c r="V83" s="136">
        <v>0</v>
      </c>
      <c r="W83" s="137">
        <v>1607255.0174066715</v>
      </c>
      <c r="X83" s="138"/>
      <c r="Y83" s="131">
        <v>0</v>
      </c>
      <c r="Z83" s="139">
        <v>0</v>
      </c>
      <c r="AA83" s="137">
        <v>0</v>
      </c>
      <c r="AB83" s="138"/>
      <c r="AC83" s="131"/>
      <c r="AD83" s="135"/>
      <c r="AE83" s="132">
        <v>908.97255630314783</v>
      </c>
      <c r="AF83" s="135"/>
      <c r="AG83" s="132"/>
      <c r="AH83" s="137">
        <v>908.97255630314783</v>
      </c>
      <c r="AI83" s="138"/>
      <c r="AJ83" s="140">
        <v>1608163.9899629748</v>
      </c>
      <c r="AK83" s="138"/>
      <c r="AL83" s="141">
        <v>117980</v>
      </c>
      <c r="AM83" s="138"/>
      <c r="AN83" s="142">
        <v>237001.39477533364</v>
      </c>
      <c r="AO83" s="138"/>
      <c r="AP83" s="143">
        <v>1620167.0959779664</v>
      </c>
      <c r="AQ83" s="135"/>
      <c r="AR83" s="138">
        <v>0</v>
      </c>
      <c r="AS83" s="135"/>
      <c r="AT83" s="138">
        <v>117980</v>
      </c>
      <c r="AU83" s="143">
        <v>7325.4440902636125</v>
      </c>
      <c r="AV83" s="138">
        <v>2441.8146967545376</v>
      </c>
      <c r="AW83" s="138">
        <v>344.09714814024608</v>
      </c>
      <c r="AX83" s="138">
        <v>1417.5176171443416</v>
      </c>
      <c r="AY83" s="144">
        <v>0</v>
      </c>
      <c r="AZ83" s="145">
        <v>474.23246268895855</v>
      </c>
      <c r="BA83" s="146">
        <v>1726143.9899629748</v>
      </c>
      <c r="BB83" s="147">
        <v>0</v>
      </c>
      <c r="BD83" s="106">
        <v>1745743.7213767259</v>
      </c>
      <c r="BG83" s="148">
        <v>1745743.7213767259</v>
      </c>
      <c r="BI83" s="150">
        <v>0</v>
      </c>
      <c r="BL83" s="106">
        <v>1619258.1234216632</v>
      </c>
      <c r="BN83" s="151">
        <v>17913.999679316163</v>
      </c>
      <c r="BO83" s="152">
        <v>-5910.8936643244688</v>
      </c>
      <c r="BQ83" s="106">
        <v>380</v>
      </c>
      <c r="BR83" s="153">
        <v>3803023</v>
      </c>
      <c r="BS83" s="106">
        <v>28416</v>
      </c>
      <c r="BT83" s="106">
        <v>0</v>
      </c>
      <c r="BU83" s="149">
        <v>0</v>
      </c>
      <c r="BW83" s="149">
        <v>0</v>
      </c>
      <c r="BY83" s="149">
        <v>3451.3527462676325</v>
      </c>
      <c r="BZ83" s="268">
        <v>3451.3527464114836</v>
      </c>
      <c r="CA83" s="269">
        <v>-1.4385113900061697E-7</v>
      </c>
      <c r="CC83" s="149">
        <v>418</v>
      </c>
      <c r="CG83" s="149">
        <v>23342.123421663186</v>
      </c>
      <c r="CH83" s="268">
        <v>23342.123483200186</v>
      </c>
      <c r="CI83" s="270">
        <v>-6.1537000874523073E-5</v>
      </c>
      <c r="CK83" s="149">
        <v>12533.935565710208</v>
      </c>
      <c r="CL83" s="268">
        <v>12533.935565710301</v>
      </c>
      <c r="CM83" s="270">
        <v>-9.276845958083868E-11</v>
      </c>
      <c r="CO83" s="149">
        <v>1607255.0174066715</v>
      </c>
      <c r="CP83" s="268">
        <v>1607255.0174682084</v>
      </c>
      <c r="CQ83" s="270">
        <v>-6.1536906287074089E-5</v>
      </c>
      <c r="CS83" s="149">
        <v>1619258.1234216632</v>
      </c>
      <c r="CT83" s="268">
        <v>1619258.1234832001</v>
      </c>
      <c r="CU83" s="270">
        <v>-6.1536906287074089E-5</v>
      </c>
      <c r="CW83" s="149">
        <v>0</v>
      </c>
      <c r="CX83" s="268">
        <v>0</v>
      </c>
      <c r="CY83" s="270">
        <v>0</v>
      </c>
      <c r="DA83" s="149">
        <v>237001.39477533364</v>
      </c>
      <c r="DB83" s="268">
        <v>237001.39477533364</v>
      </c>
      <c r="DC83" s="270">
        <v>0</v>
      </c>
      <c r="DE83" s="271">
        <v>3.5320088300220751E-2</v>
      </c>
      <c r="DF83" s="271">
        <v>0</v>
      </c>
    </row>
    <row r="84" spans="1:110" x14ac:dyDescent="0.2">
      <c r="A84" s="155" t="s">
        <v>307</v>
      </c>
      <c r="B84" s="155"/>
      <c r="C84" s="128">
        <v>2199</v>
      </c>
      <c r="D84" s="129" t="s">
        <v>120</v>
      </c>
      <c r="E84" s="130"/>
      <c r="F84" s="131">
        <v>1171557.420166407</v>
      </c>
      <c r="G84" s="132">
        <v>93494.956800000189</v>
      </c>
      <c r="H84" s="132">
        <v>53108.495999999919</v>
      </c>
      <c r="I84" s="132">
        <v>179398.6991999578</v>
      </c>
      <c r="J84" s="132">
        <v>0</v>
      </c>
      <c r="K84" s="132">
        <v>177734.82837211053</v>
      </c>
      <c r="L84" s="132">
        <v>11875.546507127983</v>
      </c>
      <c r="M84" s="154">
        <v>114418.30399999999</v>
      </c>
      <c r="N84" s="132">
        <v>0</v>
      </c>
      <c r="O84" s="133">
        <v>9420.7999999999993</v>
      </c>
      <c r="P84" s="134"/>
      <c r="Q84" s="135"/>
      <c r="R84" s="132">
        <v>0</v>
      </c>
      <c r="S84" s="132"/>
      <c r="T84" s="132">
        <v>0</v>
      </c>
      <c r="U84" s="136">
        <v>78319.257410602644</v>
      </c>
      <c r="V84" s="136">
        <v>0</v>
      </c>
      <c r="W84" s="137">
        <v>1889328.3084562062</v>
      </c>
      <c r="X84" s="138"/>
      <c r="Y84" s="131">
        <v>107159.25</v>
      </c>
      <c r="Z84" s="139">
        <v>13233.351914384097</v>
      </c>
      <c r="AA84" s="137">
        <v>120392.6019143841</v>
      </c>
      <c r="AB84" s="138"/>
      <c r="AC84" s="131"/>
      <c r="AD84" s="135"/>
      <c r="AE84" s="132">
        <v>0</v>
      </c>
      <c r="AF84" s="135"/>
      <c r="AG84" s="132"/>
      <c r="AH84" s="137">
        <v>0</v>
      </c>
      <c r="AI84" s="138"/>
      <c r="AJ84" s="140">
        <v>2009720.9103705904</v>
      </c>
      <c r="AK84" s="138"/>
      <c r="AL84" s="141">
        <v>233650</v>
      </c>
      <c r="AM84" s="138"/>
      <c r="AN84" s="142">
        <v>347030.38443479518</v>
      </c>
      <c r="AO84" s="138"/>
      <c r="AP84" s="143">
        <v>2009720.9103705904</v>
      </c>
      <c r="AQ84" s="135"/>
      <c r="AR84" s="138">
        <v>0</v>
      </c>
      <c r="AS84" s="135"/>
      <c r="AT84" s="138">
        <v>233650</v>
      </c>
      <c r="AU84" s="143">
        <v>0</v>
      </c>
      <c r="AV84" s="138">
        <v>0</v>
      </c>
      <c r="AW84" s="138">
        <v>0</v>
      </c>
      <c r="AX84" s="138">
        <v>0</v>
      </c>
      <c r="AY84" s="144">
        <v>0</v>
      </c>
      <c r="AZ84" s="145">
        <v>0</v>
      </c>
      <c r="BA84" s="146">
        <v>2243370.9103705902</v>
      </c>
      <c r="BB84" s="147">
        <v>-2.3283064365386963E-10</v>
      </c>
      <c r="BD84" s="106">
        <v>2255563.5501576802</v>
      </c>
      <c r="BG84" s="148">
        <v>2255563.5501576802</v>
      </c>
      <c r="BI84" s="150">
        <v>0</v>
      </c>
      <c r="BL84" s="106">
        <v>1889328.3084562062</v>
      </c>
      <c r="BN84" s="151">
        <v>0</v>
      </c>
      <c r="BO84" s="152">
        <v>0</v>
      </c>
      <c r="BQ84" s="106">
        <v>380</v>
      </c>
      <c r="BR84" s="153">
        <v>3802199</v>
      </c>
      <c r="BS84" s="106">
        <v>9420.7999999999993</v>
      </c>
      <c r="BT84" s="106">
        <v>0</v>
      </c>
      <c r="BU84" s="149">
        <v>0</v>
      </c>
      <c r="BW84" s="149">
        <v>0</v>
      </c>
      <c r="BY84" s="149">
        <v>4207.6130842104658</v>
      </c>
      <c r="BZ84" s="268">
        <v>4207.61308441247</v>
      </c>
      <c r="CA84" s="269">
        <v>-2.02004230231978E-7</v>
      </c>
      <c r="CC84" s="149">
        <v>410</v>
      </c>
      <c r="CG84" s="149">
        <v>78319.257410602644</v>
      </c>
      <c r="CH84" s="268">
        <v>78319.25749536269</v>
      </c>
      <c r="CI84" s="270">
        <v>-8.4760045865550637E-5</v>
      </c>
      <c r="CK84" s="149">
        <v>0</v>
      </c>
      <c r="CL84" s="268">
        <v>0</v>
      </c>
      <c r="CM84" s="270">
        <v>0</v>
      </c>
      <c r="CO84" s="149">
        <v>1889328.3084562062</v>
      </c>
      <c r="CP84" s="268">
        <v>1889328.3085409661</v>
      </c>
      <c r="CQ84" s="270">
        <v>-8.4759900346398354E-5</v>
      </c>
      <c r="CS84" s="149">
        <v>1889328.3084562062</v>
      </c>
      <c r="CT84" s="268">
        <v>1889328.3085409661</v>
      </c>
      <c r="CU84" s="270">
        <v>-8.4759900346398354E-5</v>
      </c>
      <c r="CW84" s="149">
        <v>0</v>
      </c>
      <c r="CX84" s="268">
        <v>0</v>
      </c>
      <c r="CY84" s="270">
        <v>0</v>
      </c>
      <c r="DA84" s="149">
        <v>339806.82831993216</v>
      </c>
      <c r="DB84" s="268">
        <v>339806.82831993222</v>
      </c>
      <c r="DC84" s="270">
        <v>0</v>
      </c>
      <c r="DE84" s="271">
        <v>3.8202247191011236E-2</v>
      </c>
      <c r="DF84" s="271">
        <v>0</v>
      </c>
    </row>
    <row r="85" spans="1:110" x14ac:dyDescent="0.2">
      <c r="A85" s="155" t="s">
        <v>307</v>
      </c>
      <c r="B85" s="155"/>
      <c r="C85" s="128">
        <v>2179</v>
      </c>
      <c r="D85" s="129" t="s">
        <v>121</v>
      </c>
      <c r="E85" s="130"/>
      <c r="F85" s="131">
        <v>1651610.2167223981</v>
      </c>
      <c r="G85" s="132">
        <v>76336.067238554373</v>
      </c>
      <c r="H85" s="132">
        <v>50408.064000000042</v>
      </c>
      <c r="I85" s="132">
        <v>135466.67119996803</v>
      </c>
      <c r="J85" s="132">
        <v>0</v>
      </c>
      <c r="K85" s="132">
        <v>261958.29971147247</v>
      </c>
      <c r="L85" s="132">
        <v>107058.2804308186</v>
      </c>
      <c r="M85" s="154">
        <v>114418.30399999999</v>
      </c>
      <c r="N85" s="132">
        <v>0</v>
      </c>
      <c r="O85" s="133">
        <v>11468.8</v>
      </c>
      <c r="P85" s="134"/>
      <c r="Q85" s="135"/>
      <c r="R85" s="132">
        <v>0</v>
      </c>
      <c r="S85" s="132"/>
      <c r="T85" s="132">
        <v>0</v>
      </c>
      <c r="U85" s="136">
        <v>32311.017328258604</v>
      </c>
      <c r="V85" s="136">
        <v>0</v>
      </c>
      <c r="W85" s="137">
        <v>2441035.72063147</v>
      </c>
      <c r="X85" s="138"/>
      <c r="Y85" s="131">
        <v>147446.1</v>
      </c>
      <c r="Z85" s="139">
        <v>13501.283007685444</v>
      </c>
      <c r="AA85" s="137">
        <v>160947.38300768545</v>
      </c>
      <c r="AB85" s="138"/>
      <c r="AC85" s="131"/>
      <c r="AD85" s="135"/>
      <c r="AE85" s="132">
        <v>0</v>
      </c>
      <c r="AF85" s="135"/>
      <c r="AG85" s="132"/>
      <c r="AH85" s="137">
        <v>0</v>
      </c>
      <c r="AI85" s="138"/>
      <c r="AJ85" s="140">
        <v>2601983.1036391556</v>
      </c>
      <c r="AK85" s="138"/>
      <c r="AL85" s="141">
        <v>187955</v>
      </c>
      <c r="AM85" s="138"/>
      <c r="AN85" s="142">
        <v>455284.21416221658</v>
      </c>
      <c r="AO85" s="138"/>
      <c r="AP85" s="143">
        <v>2601983.1036391556</v>
      </c>
      <c r="AQ85" s="135"/>
      <c r="AR85" s="138">
        <v>0</v>
      </c>
      <c r="AS85" s="135"/>
      <c r="AT85" s="138">
        <v>187955</v>
      </c>
      <c r="AU85" s="143">
        <v>0</v>
      </c>
      <c r="AV85" s="138">
        <v>0</v>
      </c>
      <c r="AW85" s="138">
        <v>0</v>
      </c>
      <c r="AX85" s="138">
        <v>0</v>
      </c>
      <c r="AY85" s="144">
        <v>0</v>
      </c>
      <c r="AZ85" s="145">
        <v>0</v>
      </c>
      <c r="BA85" s="146">
        <v>2789938.1036391556</v>
      </c>
      <c r="BB85" s="147">
        <v>0</v>
      </c>
      <c r="BD85" s="106">
        <v>2848208.6037946255</v>
      </c>
      <c r="BG85" s="148">
        <v>2848208.6037946255</v>
      </c>
      <c r="BI85" s="150">
        <v>0</v>
      </c>
      <c r="BL85" s="106">
        <v>2441035.72063147</v>
      </c>
      <c r="BN85" s="151">
        <v>0</v>
      </c>
      <c r="BO85" s="152">
        <v>0</v>
      </c>
      <c r="BQ85" s="106">
        <v>380</v>
      </c>
      <c r="BR85" s="153">
        <v>3802179</v>
      </c>
      <c r="BS85" s="106">
        <v>11468.8</v>
      </c>
      <c r="BT85" s="106">
        <v>0</v>
      </c>
      <c r="BU85" s="149">
        <v>0</v>
      </c>
      <c r="BW85" s="149">
        <v>0</v>
      </c>
      <c r="BY85" s="149">
        <v>3913.8630385171587</v>
      </c>
      <c r="BZ85" s="268">
        <v>3913.8630385542169</v>
      </c>
      <c r="CA85" s="269">
        <v>-3.7058271118439734E-8</v>
      </c>
      <c r="CC85" s="149">
        <v>578</v>
      </c>
      <c r="CG85" s="149">
        <v>32311.017328258604</v>
      </c>
      <c r="CH85" s="268">
        <v>32311.017350179318</v>
      </c>
      <c r="CI85" s="270">
        <v>-2.1920714061707258E-5</v>
      </c>
      <c r="CK85" s="149">
        <v>0</v>
      </c>
      <c r="CL85" s="268">
        <v>0</v>
      </c>
      <c r="CM85" s="270">
        <v>0</v>
      </c>
      <c r="CO85" s="149">
        <v>2441035.72063147</v>
      </c>
      <c r="CP85" s="268">
        <v>2441035.7206533905</v>
      </c>
      <c r="CQ85" s="270">
        <v>-2.1920539438724518E-5</v>
      </c>
      <c r="CS85" s="149">
        <v>2441035.72063147</v>
      </c>
      <c r="CT85" s="268">
        <v>2441035.7206533905</v>
      </c>
      <c r="CU85" s="270">
        <v>-2.1920539438724518E-5</v>
      </c>
      <c r="CW85" s="149">
        <v>0</v>
      </c>
      <c r="CX85" s="268">
        <v>0</v>
      </c>
      <c r="CY85" s="270">
        <v>0</v>
      </c>
      <c r="DA85" s="149">
        <v>445627.37118175544</v>
      </c>
      <c r="DB85" s="268">
        <v>445627.37118175544</v>
      </c>
      <c r="DC85" s="270">
        <v>0</v>
      </c>
      <c r="DE85" s="271">
        <v>5.4140127388535034E-2</v>
      </c>
      <c r="DF85" s="271">
        <v>0</v>
      </c>
    </row>
    <row r="86" spans="1:110" x14ac:dyDescent="0.2">
      <c r="A86" s="127" t="s">
        <v>305</v>
      </c>
      <c r="B86" s="127" t="s">
        <v>122</v>
      </c>
      <c r="C86" s="128">
        <v>2048</v>
      </c>
      <c r="D86" s="129" t="s">
        <v>123</v>
      </c>
      <c r="E86" s="130"/>
      <c r="F86" s="131">
        <v>1188702.1629005496</v>
      </c>
      <c r="G86" s="132">
        <v>44218.460683211764</v>
      </c>
      <c r="H86" s="132">
        <v>25654.104000000047</v>
      </c>
      <c r="I86" s="132">
        <v>119204.06959997183</v>
      </c>
      <c r="J86" s="132">
        <v>3911.124166340262</v>
      </c>
      <c r="K86" s="132">
        <v>138822.71441013995</v>
      </c>
      <c r="L86" s="132">
        <v>88546.319840924902</v>
      </c>
      <c r="M86" s="154">
        <v>114418.30399999999</v>
      </c>
      <c r="N86" s="132">
        <v>0</v>
      </c>
      <c r="O86" s="133">
        <v>24825.25</v>
      </c>
      <c r="P86" s="134"/>
      <c r="Q86" s="135"/>
      <c r="R86" s="132">
        <v>-11931.390787578937</v>
      </c>
      <c r="S86" s="132"/>
      <c r="T86" s="132">
        <v>0</v>
      </c>
      <c r="U86" s="136">
        <v>38988.865975050954</v>
      </c>
      <c r="V86" s="136">
        <v>0</v>
      </c>
      <c r="W86" s="137">
        <v>1775359.9847886104</v>
      </c>
      <c r="X86" s="138"/>
      <c r="Y86" s="131">
        <v>100308.6</v>
      </c>
      <c r="Z86" s="139">
        <v>9907.3897627059632</v>
      </c>
      <c r="AA86" s="137">
        <v>110215.98976270597</v>
      </c>
      <c r="AB86" s="138"/>
      <c r="AC86" s="131"/>
      <c r="AD86" s="135"/>
      <c r="AE86" s="132">
        <v>0</v>
      </c>
      <c r="AF86" s="135"/>
      <c r="AG86" s="132"/>
      <c r="AH86" s="137">
        <v>0</v>
      </c>
      <c r="AI86" s="138"/>
      <c r="AJ86" s="140">
        <v>1885575.9745513164</v>
      </c>
      <c r="AK86" s="138"/>
      <c r="AL86" s="141">
        <v>102220</v>
      </c>
      <c r="AM86" s="138"/>
      <c r="AN86" s="142">
        <v>277571.67941627273</v>
      </c>
      <c r="AO86" s="138"/>
      <c r="AP86" s="143">
        <v>1897507.3653388952</v>
      </c>
      <c r="AQ86" s="135"/>
      <c r="AR86" s="138">
        <v>0</v>
      </c>
      <c r="AS86" s="135"/>
      <c r="AT86" s="138">
        <v>102220</v>
      </c>
      <c r="AU86" s="143">
        <v>7290.3941185398635</v>
      </c>
      <c r="AV86" s="138">
        <v>2430.1313728466212</v>
      </c>
      <c r="AW86" s="138">
        <v>342.45075030225445</v>
      </c>
      <c r="AX86" s="138">
        <v>1410.7352362010672</v>
      </c>
      <c r="AY86" s="144">
        <v>0</v>
      </c>
      <c r="AZ86" s="145">
        <v>457.67930968913191</v>
      </c>
      <c r="BA86" s="146">
        <v>1987795.9745513164</v>
      </c>
      <c r="BB86" s="147">
        <v>0</v>
      </c>
      <c r="BD86" s="106">
        <v>2028063.92811601</v>
      </c>
      <c r="BG86" s="148">
        <v>2028063.92811601</v>
      </c>
      <c r="BI86" s="150">
        <v>0</v>
      </c>
      <c r="BL86" s="106">
        <v>1787291.3755761893</v>
      </c>
      <c r="BN86" s="151">
        <v>17638.005342268058</v>
      </c>
      <c r="BO86" s="152">
        <v>-5706.6145546891203</v>
      </c>
      <c r="BQ86" s="106">
        <v>380</v>
      </c>
      <c r="BR86" s="153">
        <v>3802048</v>
      </c>
      <c r="BS86" s="106">
        <v>24825.25</v>
      </c>
      <c r="BT86" s="106">
        <v>0</v>
      </c>
      <c r="BU86" s="149">
        <v>0</v>
      </c>
      <c r="BW86" s="149">
        <v>0</v>
      </c>
      <c r="BY86" s="149">
        <v>3871.0703705789083</v>
      </c>
      <c r="BZ86" s="268">
        <v>3871.0703705596106</v>
      </c>
      <c r="CA86" s="269">
        <v>1.9297658582217991E-8</v>
      </c>
      <c r="CC86" s="149">
        <v>416</v>
      </c>
      <c r="CG86" s="149">
        <v>38988.865975050954</v>
      </c>
      <c r="CH86" s="268">
        <v>38988.865966835263</v>
      </c>
      <c r="CI86" s="270">
        <v>8.2156911958009005E-6</v>
      </c>
      <c r="CK86" s="149">
        <v>0</v>
      </c>
      <c r="CL86" s="268">
        <v>0</v>
      </c>
      <c r="CM86" s="270">
        <v>0</v>
      </c>
      <c r="CO86" s="149">
        <v>1775359.9847886104</v>
      </c>
      <c r="CP86" s="268">
        <v>1775359.9847803947</v>
      </c>
      <c r="CQ86" s="270">
        <v>8.2156620919704437E-6</v>
      </c>
      <c r="CS86" s="149">
        <v>1787291.3755761893</v>
      </c>
      <c r="CT86" s="268">
        <v>1787291.3755679736</v>
      </c>
      <c r="CU86" s="270">
        <v>8.2156620919704437E-6</v>
      </c>
      <c r="CW86" s="149">
        <v>3911.124166340262</v>
      </c>
      <c r="CX86" s="268">
        <v>3911.124166340262</v>
      </c>
      <c r="CY86" s="270">
        <v>0</v>
      </c>
      <c r="DA86" s="149">
        <v>270958.72003051039</v>
      </c>
      <c r="DB86" s="268">
        <v>270958.72003051039</v>
      </c>
      <c r="DC86" s="270">
        <v>0</v>
      </c>
      <c r="DE86" s="271">
        <v>5.7870370370370371E-2</v>
      </c>
      <c r="DF86" s="271">
        <v>0</v>
      </c>
    </row>
    <row r="87" spans="1:110" x14ac:dyDescent="0.2">
      <c r="A87" s="127" t="s">
        <v>305</v>
      </c>
      <c r="B87" s="127" t="s">
        <v>124</v>
      </c>
      <c r="C87" s="128">
        <v>2192</v>
      </c>
      <c r="D87" s="129" t="s">
        <v>125</v>
      </c>
      <c r="E87" s="130"/>
      <c r="F87" s="131">
        <v>1205846.9056346919</v>
      </c>
      <c r="G87" s="132">
        <v>4502.0535466666761</v>
      </c>
      <c r="H87" s="132">
        <v>2700.432000000003</v>
      </c>
      <c r="I87" s="132">
        <v>3270.5231999992311</v>
      </c>
      <c r="J87" s="132">
        <v>0</v>
      </c>
      <c r="K87" s="132">
        <v>87919.106128933985</v>
      </c>
      <c r="L87" s="132">
        <v>611.94071327941469</v>
      </c>
      <c r="M87" s="154">
        <v>114418.30399999999</v>
      </c>
      <c r="N87" s="132">
        <v>0</v>
      </c>
      <c r="O87" s="133">
        <v>27648</v>
      </c>
      <c r="P87" s="134"/>
      <c r="Q87" s="135"/>
      <c r="R87" s="132">
        <v>-11685.795812586699</v>
      </c>
      <c r="S87" s="132"/>
      <c r="T87" s="132">
        <v>163230.73477642873</v>
      </c>
      <c r="U87" s="136">
        <v>0</v>
      </c>
      <c r="V87" s="136">
        <v>0</v>
      </c>
      <c r="W87" s="137">
        <v>1598462.2041874132</v>
      </c>
      <c r="X87" s="138"/>
      <c r="Y87" s="131">
        <v>0</v>
      </c>
      <c r="Z87" s="139">
        <v>0</v>
      </c>
      <c r="AA87" s="137">
        <v>0</v>
      </c>
      <c r="AB87" s="138"/>
      <c r="AC87" s="131"/>
      <c r="AD87" s="135"/>
      <c r="AE87" s="132">
        <v>14288.085293615972</v>
      </c>
      <c r="AF87" s="135"/>
      <c r="AG87" s="132"/>
      <c r="AH87" s="137">
        <v>14288.085293615972</v>
      </c>
      <c r="AI87" s="138"/>
      <c r="AJ87" s="140">
        <v>1612750.2894810291</v>
      </c>
      <c r="AK87" s="138"/>
      <c r="AL87" s="141">
        <v>19105</v>
      </c>
      <c r="AM87" s="138"/>
      <c r="AN87" s="142">
        <v>180852.05150065664</v>
      </c>
      <c r="AO87" s="138"/>
      <c r="AP87" s="143">
        <v>1664225.0010836343</v>
      </c>
      <c r="AQ87" s="135"/>
      <c r="AR87" s="138">
        <v>0</v>
      </c>
      <c r="AS87" s="135"/>
      <c r="AT87" s="138">
        <v>19105</v>
      </c>
      <c r="AU87" s="143">
        <v>7395.5440337111122</v>
      </c>
      <c r="AV87" s="138">
        <v>2465.1813445703706</v>
      </c>
      <c r="AW87" s="138">
        <v>347.38994381622928</v>
      </c>
      <c r="AX87" s="138">
        <v>1431.0823790308903</v>
      </c>
      <c r="AY87" s="144">
        <v>0</v>
      </c>
      <c r="AZ87" s="145">
        <v>46.598111458099943</v>
      </c>
      <c r="BA87" s="146">
        <v>1671644.2052710475</v>
      </c>
      <c r="BB87" s="147">
        <v>0</v>
      </c>
      <c r="BD87" s="106">
        <v>1699683.5082777995</v>
      </c>
      <c r="BG87" s="148">
        <v>1699683.5082777995</v>
      </c>
      <c r="BI87" s="150">
        <v>0</v>
      </c>
      <c r="BL87" s="106">
        <v>1610148</v>
      </c>
      <c r="BN87" s="151">
        <v>17671.33249456223</v>
      </c>
      <c r="BO87" s="152">
        <v>-5985.5366819755309</v>
      </c>
      <c r="BQ87" s="106">
        <v>380</v>
      </c>
      <c r="BR87" s="153">
        <v>3802192</v>
      </c>
      <c r="BS87" s="106">
        <v>27648</v>
      </c>
      <c r="BT87" s="106">
        <v>0</v>
      </c>
      <c r="BU87" s="149">
        <v>0</v>
      </c>
      <c r="BW87" s="149">
        <v>0</v>
      </c>
      <c r="BY87" s="149">
        <v>3236.6577684806884</v>
      </c>
      <c r="BZ87" s="268">
        <v>3236.6577684834124</v>
      </c>
      <c r="CA87" s="269">
        <v>-2.7239366318099201E-9</v>
      </c>
      <c r="CC87" s="149">
        <v>422</v>
      </c>
      <c r="CG87" s="149">
        <v>0</v>
      </c>
      <c r="CH87" s="268">
        <v>0</v>
      </c>
      <c r="CI87" s="270">
        <v>0</v>
      </c>
      <c r="CK87" s="149">
        <v>163230.73477642873</v>
      </c>
      <c r="CL87" s="268">
        <v>163230.73477642867</v>
      </c>
      <c r="CM87" s="270">
        <v>0</v>
      </c>
      <c r="CO87" s="149">
        <v>1598462.2041874132</v>
      </c>
      <c r="CP87" s="268">
        <v>1598462.2041874132</v>
      </c>
      <c r="CQ87" s="270">
        <v>0</v>
      </c>
      <c r="CS87" s="149">
        <v>1610148</v>
      </c>
      <c r="CT87" s="268">
        <v>1610148</v>
      </c>
      <c r="CU87" s="270">
        <v>0</v>
      </c>
      <c r="CW87" s="149">
        <v>0</v>
      </c>
      <c r="CX87" s="268">
        <v>0</v>
      </c>
      <c r="CY87" s="270">
        <v>0</v>
      </c>
      <c r="DA87" s="149">
        <v>180852.05150065664</v>
      </c>
      <c r="DB87" s="268">
        <v>180852.05150065664</v>
      </c>
      <c r="DC87" s="270">
        <v>0</v>
      </c>
      <c r="DE87" s="271">
        <v>2.197802197802198E-2</v>
      </c>
      <c r="DF87" s="271">
        <v>0</v>
      </c>
    </row>
    <row r="88" spans="1:110" x14ac:dyDescent="0.2">
      <c r="A88" s="155" t="s">
        <v>307</v>
      </c>
      <c r="B88" s="155"/>
      <c r="C88" s="156">
        <v>2014</v>
      </c>
      <c r="D88" s="129" t="s">
        <v>126</v>
      </c>
      <c r="E88" s="130"/>
      <c r="F88" s="131">
        <v>840092.39397298452</v>
      </c>
      <c r="G88" s="132">
        <v>96664.200999317603</v>
      </c>
      <c r="H88" s="132">
        <v>72011.520000000019</v>
      </c>
      <c r="I88" s="132">
        <v>110507.678399974</v>
      </c>
      <c r="J88" s="132">
        <v>0</v>
      </c>
      <c r="K88" s="132">
        <v>125264.0390400122</v>
      </c>
      <c r="L88" s="132">
        <v>11955.95264640552</v>
      </c>
      <c r="M88" s="154">
        <v>114418.30399999999</v>
      </c>
      <c r="N88" s="132">
        <v>0</v>
      </c>
      <c r="O88" s="133">
        <v>9779.2000000000007</v>
      </c>
      <c r="P88" s="134"/>
      <c r="Q88" s="135"/>
      <c r="R88" s="132">
        <v>0</v>
      </c>
      <c r="S88" s="132"/>
      <c r="T88" s="132">
        <v>0</v>
      </c>
      <c r="U88" s="136">
        <v>75251.409865996335</v>
      </c>
      <c r="V88" s="136">
        <v>0</v>
      </c>
      <c r="W88" s="137">
        <v>1455944.69892469</v>
      </c>
      <c r="X88" s="138"/>
      <c r="Y88" s="131">
        <v>112334.19039603962</v>
      </c>
      <c r="Z88" s="139">
        <v>14210.218040153966</v>
      </c>
      <c r="AA88" s="137">
        <v>126544.40843619358</v>
      </c>
      <c r="AB88" s="138"/>
      <c r="AC88" s="131"/>
      <c r="AD88" s="135"/>
      <c r="AE88" s="132">
        <v>0</v>
      </c>
      <c r="AF88" s="135"/>
      <c r="AG88" s="132"/>
      <c r="AH88" s="137">
        <v>0</v>
      </c>
      <c r="AI88" s="138"/>
      <c r="AJ88" s="140">
        <v>1582489.1073608836</v>
      </c>
      <c r="AK88" s="138"/>
      <c r="AL88" s="141">
        <v>242030</v>
      </c>
      <c r="AM88" s="138"/>
      <c r="AN88" s="142">
        <v>259671.58893107084</v>
      </c>
      <c r="AO88" s="138"/>
      <c r="AP88" s="143">
        <v>1582489.1073608836</v>
      </c>
      <c r="AQ88" s="135"/>
      <c r="AR88" s="138">
        <v>0</v>
      </c>
      <c r="AS88" s="135"/>
      <c r="AT88" s="138">
        <v>242030</v>
      </c>
      <c r="AU88" s="143">
        <v>0</v>
      </c>
      <c r="AV88" s="138">
        <v>0</v>
      </c>
      <c r="AW88" s="138">
        <v>0</v>
      </c>
      <c r="AX88" s="138">
        <v>0</v>
      </c>
      <c r="AY88" s="144">
        <v>0</v>
      </c>
      <c r="AZ88" s="145">
        <v>0</v>
      </c>
      <c r="BA88" s="146">
        <v>1824519.1073608836</v>
      </c>
      <c r="BB88" s="147">
        <v>0</v>
      </c>
      <c r="BD88" s="106">
        <v>1835910.7651650587</v>
      </c>
      <c r="BG88" s="148">
        <v>1835910.7651650587</v>
      </c>
      <c r="BI88" s="150">
        <v>0</v>
      </c>
      <c r="BL88" s="106">
        <v>1455944.69892469</v>
      </c>
      <c r="BN88" s="151">
        <v>0</v>
      </c>
      <c r="BO88" s="152">
        <v>0</v>
      </c>
      <c r="BQ88" s="106">
        <v>380</v>
      </c>
      <c r="BR88" s="153">
        <v>3802014</v>
      </c>
      <c r="BS88" s="106">
        <v>9779.2000000000007</v>
      </c>
      <c r="BT88" s="106">
        <v>0</v>
      </c>
      <c r="BU88" s="149">
        <v>0</v>
      </c>
      <c r="BW88" s="149">
        <v>0</v>
      </c>
      <c r="BY88" s="149">
        <v>4426.1797573670337</v>
      </c>
      <c r="BZ88" s="268">
        <v>4426.1797575757573</v>
      </c>
      <c r="CA88" s="269">
        <v>-2.0872357708867639E-7</v>
      </c>
      <c r="CC88" s="149">
        <v>294</v>
      </c>
      <c r="CG88" s="149">
        <v>75251.409865996335</v>
      </c>
      <c r="CH88" s="268">
        <v>75251.409928796988</v>
      </c>
      <c r="CI88" s="270">
        <v>-6.280065281316638E-5</v>
      </c>
      <c r="CK88" s="149">
        <v>0</v>
      </c>
      <c r="CL88" s="268">
        <v>0</v>
      </c>
      <c r="CM88" s="270">
        <v>0</v>
      </c>
      <c r="CO88" s="149">
        <v>1455944.69892469</v>
      </c>
      <c r="CP88" s="268">
        <v>1455944.698987491</v>
      </c>
      <c r="CQ88" s="270">
        <v>-6.2800943851470947E-5</v>
      </c>
      <c r="CS88" s="149">
        <v>1455944.69892469</v>
      </c>
      <c r="CT88" s="268">
        <v>1455944.698987491</v>
      </c>
      <c r="CU88" s="270">
        <v>-6.2800943851470947E-5</v>
      </c>
      <c r="CW88" s="149">
        <v>0</v>
      </c>
      <c r="CX88" s="268">
        <v>0</v>
      </c>
      <c r="CY88" s="270">
        <v>0</v>
      </c>
      <c r="DA88" s="149">
        <v>252078.92442489922</v>
      </c>
      <c r="DB88" s="268">
        <v>252078.92442489922</v>
      </c>
      <c r="DC88" s="270">
        <v>0</v>
      </c>
      <c r="DE88" s="271">
        <v>4.3478260869565216E-2</v>
      </c>
      <c r="DF88" s="271">
        <v>0</v>
      </c>
    </row>
    <row r="89" spans="1:110" x14ac:dyDescent="0.2">
      <c r="A89" s="127" t="s">
        <v>305</v>
      </c>
      <c r="B89" s="127" t="s">
        <v>127</v>
      </c>
      <c r="C89" s="128">
        <v>2185</v>
      </c>
      <c r="D89" s="129" t="s">
        <v>128</v>
      </c>
      <c r="E89" s="130"/>
      <c r="F89" s="131">
        <v>971535.42160141061</v>
      </c>
      <c r="G89" s="132">
        <v>48278.145802817002</v>
      </c>
      <c r="H89" s="132">
        <v>32405.184000000008</v>
      </c>
      <c r="I89" s="132">
        <v>111327.80959997383</v>
      </c>
      <c r="J89" s="132">
        <v>21356.796434621301</v>
      </c>
      <c r="K89" s="132">
        <v>158714.63330678828</v>
      </c>
      <c r="L89" s="132">
        <v>58049.747000026793</v>
      </c>
      <c r="M89" s="154">
        <v>114418.30399999999</v>
      </c>
      <c r="N89" s="132">
        <v>0</v>
      </c>
      <c r="O89" s="133">
        <v>35584</v>
      </c>
      <c r="P89" s="134"/>
      <c r="Q89" s="135"/>
      <c r="R89" s="132">
        <v>-9877.2513756335338</v>
      </c>
      <c r="S89" s="132"/>
      <c r="T89" s="132">
        <v>0</v>
      </c>
      <c r="U89" s="136">
        <v>0</v>
      </c>
      <c r="V89" s="136">
        <v>0</v>
      </c>
      <c r="W89" s="137">
        <v>1541792.7903700043</v>
      </c>
      <c r="X89" s="138"/>
      <c r="Y89" s="131">
        <v>124443.00000000001</v>
      </c>
      <c r="Z89" s="139">
        <v>17364.466300042215</v>
      </c>
      <c r="AA89" s="137">
        <v>141807.46630004223</v>
      </c>
      <c r="AB89" s="138"/>
      <c r="AC89" s="131"/>
      <c r="AD89" s="135"/>
      <c r="AE89" s="132">
        <v>0</v>
      </c>
      <c r="AF89" s="135"/>
      <c r="AG89" s="132"/>
      <c r="AH89" s="137">
        <v>0</v>
      </c>
      <c r="AI89" s="138"/>
      <c r="AJ89" s="140">
        <v>1683600.2566700466</v>
      </c>
      <c r="AK89" s="138"/>
      <c r="AL89" s="141">
        <v>118015</v>
      </c>
      <c r="AM89" s="138"/>
      <c r="AN89" s="142">
        <v>283781.14070141583</v>
      </c>
      <c r="AO89" s="138"/>
      <c r="AP89" s="143">
        <v>1693477.5080456799</v>
      </c>
      <c r="AQ89" s="135"/>
      <c r="AR89" s="138">
        <v>0</v>
      </c>
      <c r="AS89" s="135"/>
      <c r="AT89" s="138">
        <v>118015</v>
      </c>
      <c r="AU89" s="143">
        <v>5958.4951930373882</v>
      </c>
      <c r="AV89" s="138">
        <v>1986.1650643457961</v>
      </c>
      <c r="AW89" s="138">
        <v>279.88763245857336</v>
      </c>
      <c r="AX89" s="138">
        <v>1153.0047603566416</v>
      </c>
      <c r="AY89" s="144">
        <v>0</v>
      </c>
      <c r="AZ89" s="145">
        <v>499.69872543513492</v>
      </c>
      <c r="BA89" s="146">
        <v>1801615.2566700464</v>
      </c>
      <c r="BB89" s="147">
        <v>-2.3283064365386963E-10</v>
      </c>
      <c r="BD89" s="106">
        <v>1838299.1478327699</v>
      </c>
      <c r="BE89" s="321">
        <v>48000</v>
      </c>
      <c r="BG89" s="148">
        <v>1886299.1478327699</v>
      </c>
      <c r="BI89" s="150">
        <v>0</v>
      </c>
      <c r="BL89" s="106">
        <v>1551670.0417456378</v>
      </c>
      <c r="BN89" s="151">
        <v>15523.796839821436</v>
      </c>
      <c r="BO89" s="152">
        <v>-5646.5454641879023</v>
      </c>
      <c r="BQ89" s="106">
        <v>380</v>
      </c>
      <c r="BR89" s="153">
        <v>3802185</v>
      </c>
      <c r="BS89" s="106">
        <v>35584</v>
      </c>
      <c r="BT89" s="106">
        <v>0</v>
      </c>
      <c r="BU89" s="149">
        <v>0</v>
      </c>
      <c r="BW89" s="149">
        <v>0</v>
      </c>
      <c r="BY89" s="149">
        <v>3952.5309340304348</v>
      </c>
      <c r="BZ89" s="268">
        <v>3952.5309341736693</v>
      </c>
      <c r="CA89" s="269">
        <v>-1.4323450159281492E-7</v>
      </c>
      <c r="CC89" s="149">
        <v>340</v>
      </c>
      <c r="CG89" s="149">
        <v>0</v>
      </c>
      <c r="CH89" s="268">
        <v>0</v>
      </c>
      <c r="CI89" s="270">
        <v>0</v>
      </c>
      <c r="CK89" s="149">
        <v>0</v>
      </c>
      <c r="CL89" s="268">
        <v>0</v>
      </c>
      <c r="CM89" s="270">
        <v>0</v>
      </c>
      <c r="CO89" s="149">
        <v>1541792.7903700043</v>
      </c>
      <c r="CP89" s="268">
        <v>1541792.7903700043</v>
      </c>
      <c r="CQ89" s="270">
        <v>0</v>
      </c>
      <c r="CS89" s="149">
        <v>1551670.0417456378</v>
      </c>
      <c r="CT89" s="268">
        <v>1551670.0417456378</v>
      </c>
      <c r="CU89" s="270">
        <v>0</v>
      </c>
      <c r="CW89" s="149">
        <v>21356.796434621301</v>
      </c>
      <c r="CX89" s="268">
        <v>21356.796434621301</v>
      </c>
      <c r="CY89" s="270">
        <v>0</v>
      </c>
      <c r="DA89" s="149">
        <v>275272.69272341329</v>
      </c>
      <c r="DB89" s="268">
        <v>275272.69272341329</v>
      </c>
      <c r="DC89" s="270">
        <v>0</v>
      </c>
      <c r="DE89" s="271">
        <v>0.1056701030927835</v>
      </c>
      <c r="DF89" s="271">
        <v>0</v>
      </c>
    </row>
    <row r="90" spans="1:110" x14ac:dyDescent="0.2">
      <c r="A90" s="127" t="s">
        <v>305</v>
      </c>
      <c r="B90" s="127" t="s">
        <v>129</v>
      </c>
      <c r="C90" s="128">
        <v>5206</v>
      </c>
      <c r="D90" s="129" t="s">
        <v>130</v>
      </c>
      <c r="E90" s="130"/>
      <c r="F90" s="131">
        <v>608638.36706206016</v>
      </c>
      <c r="G90" s="132">
        <v>11254.630641509457</v>
      </c>
      <c r="H90" s="132">
        <v>5850.9360000000042</v>
      </c>
      <c r="I90" s="132">
        <v>6601.0559999984443</v>
      </c>
      <c r="J90" s="132">
        <v>0</v>
      </c>
      <c r="K90" s="132">
        <v>53155.046304005111</v>
      </c>
      <c r="L90" s="132">
        <v>3736.8273049197533</v>
      </c>
      <c r="M90" s="154">
        <v>114418.30399999999</v>
      </c>
      <c r="N90" s="132">
        <v>0</v>
      </c>
      <c r="O90" s="133">
        <v>3408.8</v>
      </c>
      <c r="P90" s="134"/>
      <c r="Q90" s="135"/>
      <c r="R90" s="132">
        <v>-5991.2509950345066</v>
      </c>
      <c r="S90" s="132"/>
      <c r="T90" s="132">
        <v>0</v>
      </c>
      <c r="U90" s="136">
        <v>35397.951926572248</v>
      </c>
      <c r="V90" s="136">
        <v>0</v>
      </c>
      <c r="W90" s="137">
        <v>836470.66824403068</v>
      </c>
      <c r="X90" s="138"/>
      <c r="Y90" s="131">
        <v>55936.5</v>
      </c>
      <c r="Z90" s="139">
        <v>2041.7248719647978</v>
      </c>
      <c r="AA90" s="137">
        <v>57978.224871964798</v>
      </c>
      <c r="AB90" s="138"/>
      <c r="AC90" s="131"/>
      <c r="AD90" s="135"/>
      <c r="AE90" s="132">
        <v>32570.54069877071</v>
      </c>
      <c r="AF90" s="135"/>
      <c r="AG90" s="132"/>
      <c r="AH90" s="137">
        <v>32570.54069877071</v>
      </c>
      <c r="AI90" s="138"/>
      <c r="AJ90" s="140">
        <v>927019.43381476612</v>
      </c>
      <c r="AK90" s="138"/>
      <c r="AL90" s="141">
        <v>34555</v>
      </c>
      <c r="AM90" s="138"/>
      <c r="AN90" s="142">
        <v>107761.01421947876</v>
      </c>
      <c r="AO90" s="138"/>
      <c r="AP90" s="143">
        <v>933010.68480980059</v>
      </c>
      <c r="AQ90" s="135"/>
      <c r="AR90" s="138">
        <v>0</v>
      </c>
      <c r="AS90" s="135"/>
      <c r="AT90" s="138">
        <v>34555</v>
      </c>
      <c r="AU90" s="143">
        <v>3732.8219885793051</v>
      </c>
      <c r="AV90" s="138">
        <v>1244.2739961931015</v>
      </c>
      <c r="AW90" s="138">
        <v>175.34136974610624</v>
      </c>
      <c r="AX90" s="138">
        <v>722.32357045871947</v>
      </c>
      <c r="AY90" s="144">
        <v>0</v>
      </c>
      <c r="AZ90" s="145">
        <v>116.49007005727502</v>
      </c>
      <c r="BA90" s="146">
        <v>961574.43381476612</v>
      </c>
      <c r="BB90" s="147">
        <v>0</v>
      </c>
      <c r="BD90" s="106">
        <v>987162.19200396584</v>
      </c>
      <c r="BG90" s="148">
        <v>987162.19200396584</v>
      </c>
      <c r="BI90" s="150">
        <v>0</v>
      </c>
      <c r="BL90" s="106">
        <v>842461.91923906514</v>
      </c>
      <c r="BN90" s="151">
        <v>8897.2580837119349</v>
      </c>
      <c r="BO90" s="152">
        <v>-2906.0070886774283</v>
      </c>
      <c r="BQ90" s="106">
        <v>380</v>
      </c>
      <c r="BR90" s="153">
        <v>3805206</v>
      </c>
      <c r="BS90" s="106">
        <v>3408.8</v>
      </c>
      <c r="BT90" s="106">
        <v>0</v>
      </c>
      <c r="BU90" s="149">
        <v>0</v>
      </c>
      <c r="BW90" s="149">
        <v>0</v>
      </c>
      <c r="BY90" s="149">
        <v>3324.2538461001536</v>
      </c>
      <c r="BZ90" s="268">
        <v>3324.2538464454979</v>
      </c>
      <c r="CA90" s="269">
        <v>-3.4534423321019858E-7</v>
      </c>
      <c r="CC90" s="149">
        <v>213</v>
      </c>
      <c r="CG90" s="149">
        <v>35397.951926572248</v>
      </c>
      <c r="CH90" s="268">
        <v>35397.952001851867</v>
      </c>
      <c r="CI90" s="270">
        <v>-7.5279618613421917E-5</v>
      </c>
      <c r="CK90" s="149">
        <v>0</v>
      </c>
      <c r="CL90" s="268">
        <v>0</v>
      </c>
      <c r="CM90" s="270">
        <v>0</v>
      </c>
      <c r="CO90" s="149">
        <v>836470.66824403068</v>
      </c>
      <c r="CP90" s="268">
        <v>836470.66831931029</v>
      </c>
      <c r="CQ90" s="270">
        <v>-7.5279618613421917E-5</v>
      </c>
      <c r="CS90" s="149">
        <v>842461.91923906514</v>
      </c>
      <c r="CT90" s="268">
        <v>842461.91931434476</v>
      </c>
      <c r="CU90" s="270">
        <v>-7.5279618613421917E-5</v>
      </c>
      <c r="CW90" s="149">
        <v>0</v>
      </c>
      <c r="CX90" s="268">
        <v>0</v>
      </c>
      <c r="CY90" s="270">
        <v>0</v>
      </c>
      <c r="DA90" s="149">
        <v>104282.32072716087</v>
      </c>
      <c r="DB90" s="268">
        <v>104282.32072716087</v>
      </c>
      <c r="DC90" s="270">
        <v>0</v>
      </c>
      <c r="DE90" s="271">
        <v>1.8018018018018018E-2</v>
      </c>
      <c r="DF90" s="271">
        <v>0</v>
      </c>
    </row>
    <row r="91" spans="1:110" x14ac:dyDescent="0.2">
      <c r="A91" s="155" t="s">
        <v>307</v>
      </c>
      <c r="B91" s="155"/>
      <c r="C91" s="128">
        <v>2170</v>
      </c>
      <c r="D91" s="129" t="s">
        <v>327</v>
      </c>
      <c r="E91" s="130"/>
      <c r="F91" s="131">
        <v>980107.7929684819</v>
      </c>
      <c r="G91" s="132">
        <v>42749.915815384695</v>
      </c>
      <c r="H91" s="132">
        <v>21603.45599999998</v>
      </c>
      <c r="I91" s="132">
        <v>70921.345599983295</v>
      </c>
      <c r="J91" s="132">
        <v>0</v>
      </c>
      <c r="K91" s="132">
        <v>111567.66340672245</v>
      </c>
      <c r="L91" s="132">
        <v>15294.530066673722</v>
      </c>
      <c r="M91" s="154">
        <v>114418.30399999999</v>
      </c>
      <c r="N91" s="132">
        <v>0</v>
      </c>
      <c r="O91" s="133">
        <v>6860.8</v>
      </c>
      <c r="P91" s="134"/>
      <c r="Q91" s="135"/>
      <c r="R91" s="132">
        <v>0</v>
      </c>
      <c r="S91" s="132"/>
      <c r="T91" s="132">
        <v>0</v>
      </c>
      <c r="U91" s="136">
        <v>23330.836164833279</v>
      </c>
      <c r="V91" s="136">
        <v>0</v>
      </c>
      <c r="W91" s="137">
        <v>1386854.6440220794</v>
      </c>
      <c r="X91" s="138"/>
      <c r="Y91" s="131">
        <v>75545.700000000012</v>
      </c>
      <c r="Z91" s="139">
        <v>4626.2230387609743</v>
      </c>
      <c r="AA91" s="137">
        <v>80171.923038760986</v>
      </c>
      <c r="AB91" s="138"/>
      <c r="AC91" s="131"/>
      <c r="AD91" s="135"/>
      <c r="AE91" s="132">
        <v>784.5850900061937</v>
      </c>
      <c r="AF91" s="135"/>
      <c r="AG91" s="132"/>
      <c r="AH91" s="137">
        <v>784.5850900061937</v>
      </c>
      <c r="AI91" s="138"/>
      <c r="AJ91" s="140">
        <v>1467811.1521508466</v>
      </c>
      <c r="AK91" s="138"/>
      <c r="AL91" s="141">
        <v>110220</v>
      </c>
      <c r="AM91" s="138"/>
      <c r="AN91" s="142">
        <v>220739.8883062363</v>
      </c>
      <c r="AO91" s="138"/>
      <c r="AP91" s="143">
        <v>1467811.1521508466</v>
      </c>
      <c r="AQ91" s="135"/>
      <c r="AR91" s="138">
        <v>0</v>
      </c>
      <c r="AS91" s="135"/>
      <c r="AT91" s="138">
        <v>110220</v>
      </c>
      <c r="AU91" s="143">
        <v>0</v>
      </c>
      <c r="AV91" s="138">
        <v>0</v>
      </c>
      <c r="AW91" s="138">
        <v>0</v>
      </c>
      <c r="AX91" s="138">
        <v>0</v>
      </c>
      <c r="AY91" s="144">
        <v>0</v>
      </c>
      <c r="AZ91" s="145">
        <v>0</v>
      </c>
      <c r="BA91" s="146">
        <v>1578031.1521508466</v>
      </c>
      <c r="BB91" s="147">
        <v>0</v>
      </c>
      <c r="BD91" s="106">
        <v>1604771.8331325557</v>
      </c>
      <c r="BG91" s="148">
        <v>1604771.8331325557</v>
      </c>
      <c r="BI91" s="150">
        <v>0</v>
      </c>
      <c r="BL91" s="106">
        <v>1386854.6440220794</v>
      </c>
      <c r="BN91" s="151">
        <v>0</v>
      </c>
      <c r="BO91" s="152">
        <v>0</v>
      </c>
      <c r="BQ91" s="106">
        <v>380</v>
      </c>
      <c r="BR91" s="272">
        <v>3802046</v>
      </c>
      <c r="BS91" s="106">
        <v>6860.8</v>
      </c>
      <c r="BT91" s="106">
        <v>0</v>
      </c>
      <c r="BU91" s="149">
        <v>0</v>
      </c>
      <c r="BW91" s="149">
        <v>0</v>
      </c>
      <c r="BY91" s="149">
        <v>3605.3592011709652</v>
      </c>
      <c r="BZ91" s="268">
        <v>3605.3592010869565</v>
      </c>
      <c r="CA91" s="269">
        <v>8.4008661360712722E-8</v>
      </c>
      <c r="CC91" s="149">
        <v>343</v>
      </c>
      <c r="CG91" s="149">
        <v>23330.836164833279</v>
      </c>
      <c r="CH91" s="268">
        <v>23330.836135344212</v>
      </c>
      <c r="CI91" s="270">
        <v>2.9489066946553066E-5</v>
      </c>
      <c r="CK91" s="149">
        <v>0</v>
      </c>
      <c r="CL91" s="268">
        <v>0</v>
      </c>
      <c r="CM91" s="270">
        <v>0</v>
      </c>
      <c r="CO91" s="149">
        <v>1386854.6440220794</v>
      </c>
      <c r="CP91" s="268">
        <v>1386854.6439925903</v>
      </c>
      <c r="CQ91" s="270">
        <v>2.9489165171980858E-5</v>
      </c>
      <c r="CS91" s="149">
        <v>1386854.6440220794</v>
      </c>
      <c r="CT91" s="268">
        <v>1386854.6439925903</v>
      </c>
      <c r="CU91" s="270">
        <v>2.9489165171980858E-5</v>
      </c>
      <c r="CW91" s="149">
        <v>0</v>
      </c>
      <c r="CX91" s="268">
        <v>0</v>
      </c>
      <c r="CY91" s="270">
        <v>0</v>
      </c>
      <c r="DA91" s="149">
        <v>215929.57292391063</v>
      </c>
      <c r="DB91" s="268">
        <v>215929.5729239106</v>
      </c>
      <c r="DC91" s="270">
        <v>0</v>
      </c>
      <c r="DE91" s="271">
        <v>5.0377833753148617E-2</v>
      </c>
      <c r="DF91" s="271">
        <v>0</v>
      </c>
    </row>
    <row r="92" spans="1:110" x14ac:dyDescent="0.2">
      <c r="A92" s="127" t="s">
        <v>305</v>
      </c>
      <c r="B92" s="127" t="s">
        <v>131</v>
      </c>
      <c r="C92" s="128">
        <v>2054</v>
      </c>
      <c r="D92" s="129" t="s">
        <v>132</v>
      </c>
      <c r="E92" s="130"/>
      <c r="F92" s="131">
        <v>1220134.1912464774</v>
      </c>
      <c r="G92" s="132">
        <v>65328.265577197293</v>
      </c>
      <c r="H92" s="132">
        <v>40056.407999999974</v>
      </c>
      <c r="I92" s="132">
        <v>118787.14844316449</v>
      </c>
      <c r="J92" s="132">
        <v>0</v>
      </c>
      <c r="K92" s="132">
        <v>154615.66939378279</v>
      </c>
      <c r="L92" s="132">
        <v>75099.785631232458</v>
      </c>
      <c r="M92" s="154">
        <v>114418.30399999999</v>
      </c>
      <c r="N92" s="132">
        <v>0</v>
      </c>
      <c r="O92" s="133">
        <v>40704</v>
      </c>
      <c r="P92" s="134"/>
      <c r="Q92" s="135"/>
      <c r="R92" s="132">
        <v>-12453.277386014792</v>
      </c>
      <c r="S92" s="132"/>
      <c r="T92" s="132">
        <v>0</v>
      </c>
      <c r="U92" s="136">
        <v>36983.836368063465</v>
      </c>
      <c r="V92" s="136">
        <v>0</v>
      </c>
      <c r="W92" s="137">
        <v>1853674.3312739031</v>
      </c>
      <c r="X92" s="138"/>
      <c r="Y92" s="131">
        <v>139275.60000000003</v>
      </c>
      <c r="Z92" s="139">
        <v>17273.920740178524</v>
      </c>
      <c r="AA92" s="137">
        <v>156549.52074017856</v>
      </c>
      <c r="AB92" s="138"/>
      <c r="AC92" s="131"/>
      <c r="AD92" s="135"/>
      <c r="AE92" s="132">
        <v>0</v>
      </c>
      <c r="AF92" s="135"/>
      <c r="AG92" s="132"/>
      <c r="AH92" s="137">
        <v>0</v>
      </c>
      <c r="AI92" s="138"/>
      <c r="AJ92" s="140">
        <v>2010223.8520140818</v>
      </c>
      <c r="AK92" s="138"/>
      <c r="AL92" s="141">
        <v>156020</v>
      </c>
      <c r="AM92" s="138"/>
      <c r="AN92" s="142">
        <v>306607.67619107408</v>
      </c>
      <c r="AO92" s="138"/>
      <c r="AP92" s="143">
        <v>2022677.1294000966</v>
      </c>
      <c r="AQ92" s="135"/>
      <c r="AR92" s="138">
        <v>0</v>
      </c>
      <c r="AS92" s="135"/>
      <c r="AT92" s="138">
        <v>156020</v>
      </c>
      <c r="AU92" s="143">
        <v>7483.1689630204846</v>
      </c>
      <c r="AV92" s="138">
        <v>2494.3896543401615</v>
      </c>
      <c r="AW92" s="138">
        <v>351.50593841120832</v>
      </c>
      <c r="AX92" s="138">
        <v>1448.0383313890761</v>
      </c>
      <c r="AY92" s="144">
        <v>0</v>
      </c>
      <c r="AZ92" s="145">
        <v>676.17449885386236</v>
      </c>
      <c r="BA92" s="146">
        <v>2166243.852014082</v>
      </c>
      <c r="BB92" s="147">
        <v>2.3283064365386963E-10</v>
      </c>
      <c r="BD92" s="106">
        <v>2189293.2619930217</v>
      </c>
      <c r="BG92" s="148">
        <v>2189293.2619930217</v>
      </c>
      <c r="BI92" s="150">
        <v>0</v>
      </c>
      <c r="BL92" s="106">
        <v>1866127.608659918</v>
      </c>
      <c r="BN92" s="151">
        <v>18455.861681777715</v>
      </c>
      <c r="BO92" s="152">
        <v>-6002.5842957629229</v>
      </c>
      <c r="BQ92" s="106">
        <v>380</v>
      </c>
      <c r="BR92" s="153">
        <v>3802054</v>
      </c>
      <c r="BS92" s="106">
        <v>40704</v>
      </c>
      <c r="BT92" s="106">
        <v>0</v>
      </c>
      <c r="BU92" s="149">
        <v>0</v>
      </c>
      <c r="BW92" s="149">
        <v>0</v>
      </c>
      <c r="BY92" s="149">
        <v>3915.4174166652965</v>
      </c>
      <c r="BZ92" s="268">
        <v>3915.4174167058827</v>
      </c>
      <c r="CA92" s="269">
        <v>-4.0586201066616923E-8</v>
      </c>
      <c r="CC92" s="149">
        <v>427</v>
      </c>
      <c r="CG92" s="149">
        <v>36983.836368063465</v>
      </c>
      <c r="CH92" s="268">
        <v>36983.836385799339</v>
      </c>
      <c r="CI92" s="270">
        <v>-1.7735874280333519E-5</v>
      </c>
      <c r="CK92" s="149">
        <v>0</v>
      </c>
      <c r="CL92" s="268">
        <v>0</v>
      </c>
      <c r="CM92" s="270">
        <v>0</v>
      </c>
      <c r="CO92" s="149">
        <v>1853674.3312739031</v>
      </c>
      <c r="CP92" s="268">
        <v>1853674.331291639</v>
      </c>
      <c r="CQ92" s="270">
        <v>-1.7735874280333519E-5</v>
      </c>
      <c r="CS92" s="149">
        <v>1866127.608659918</v>
      </c>
      <c r="CT92" s="268">
        <v>1866127.6086776538</v>
      </c>
      <c r="CU92" s="270">
        <v>-1.7735874280333519E-5</v>
      </c>
      <c r="CW92" s="149">
        <v>0</v>
      </c>
      <c r="CX92" s="268">
        <v>0</v>
      </c>
      <c r="CY92" s="270">
        <v>0</v>
      </c>
      <c r="DA92" s="149">
        <v>297214.70494666335</v>
      </c>
      <c r="DB92" s="268">
        <v>297214.70494666335</v>
      </c>
      <c r="DC92" s="270">
        <v>0</v>
      </c>
      <c r="DE92" s="271">
        <v>2.391304347826087E-2</v>
      </c>
      <c r="DF92" s="271">
        <v>0</v>
      </c>
    </row>
    <row r="93" spans="1:110" x14ac:dyDescent="0.2">
      <c r="A93" s="127" t="s">
        <v>305</v>
      </c>
      <c r="B93" s="127" t="s">
        <v>133</v>
      </c>
      <c r="C93" s="128">
        <v>2197</v>
      </c>
      <c r="D93" s="129" t="s">
        <v>134</v>
      </c>
      <c r="E93" s="130"/>
      <c r="F93" s="131">
        <v>1151555.2203099073</v>
      </c>
      <c r="G93" s="132">
        <v>66158.169820689785</v>
      </c>
      <c r="H93" s="132">
        <v>44107.05600000007</v>
      </c>
      <c r="I93" s="132">
        <v>110202.62959997408</v>
      </c>
      <c r="J93" s="132">
        <v>0</v>
      </c>
      <c r="K93" s="132">
        <v>142225.91515664023</v>
      </c>
      <c r="L93" s="132">
        <v>36664.928850737379</v>
      </c>
      <c r="M93" s="154">
        <v>114418.30399999999</v>
      </c>
      <c r="N93" s="132">
        <v>0</v>
      </c>
      <c r="O93" s="133">
        <v>49664</v>
      </c>
      <c r="P93" s="134"/>
      <c r="Q93" s="135"/>
      <c r="R93" s="132">
        <v>-11799.922344343466</v>
      </c>
      <c r="S93" s="132"/>
      <c r="T93" s="132">
        <v>0</v>
      </c>
      <c r="U93" s="136">
        <v>34631.45565321343</v>
      </c>
      <c r="V93" s="136">
        <v>0</v>
      </c>
      <c r="W93" s="137">
        <v>1737827.757046819</v>
      </c>
      <c r="X93" s="138"/>
      <c r="Y93" s="131">
        <v>139401.30000000002</v>
      </c>
      <c r="Z93" s="139">
        <v>11709.394099458412</v>
      </c>
      <c r="AA93" s="137">
        <v>151110.69409945843</v>
      </c>
      <c r="AB93" s="138"/>
      <c r="AC93" s="131"/>
      <c r="AD93" s="135"/>
      <c r="AE93" s="132">
        <v>0</v>
      </c>
      <c r="AF93" s="135"/>
      <c r="AG93" s="132"/>
      <c r="AH93" s="137">
        <v>0</v>
      </c>
      <c r="AI93" s="138"/>
      <c r="AJ93" s="140">
        <v>1888938.4511462774</v>
      </c>
      <c r="AK93" s="138"/>
      <c r="AL93" s="141">
        <v>164055</v>
      </c>
      <c r="AM93" s="138"/>
      <c r="AN93" s="142">
        <v>287942.01706036564</v>
      </c>
      <c r="AO93" s="138"/>
      <c r="AP93" s="143">
        <v>1900738.3734906209</v>
      </c>
      <c r="AQ93" s="135"/>
      <c r="AR93" s="138">
        <v>0</v>
      </c>
      <c r="AS93" s="135"/>
      <c r="AT93" s="138">
        <v>164055</v>
      </c>
      <c r="AU93" s="143">
        <v>7062.5693023354925</v>
      </c>
      <c r="AV93" s="138">
        <v>2354.1897674451639</v>
      </c>
      <c r="AW93" s="138">
        <v>331.74916435530901</v>
      </c>
      <c r="AX93" s="138">
        <v>1366.649760069784</v>
      </c>
      <c r="AY93" s="144">
        <v>0</v>
      </c>
      <c r="AZ93" s="145">
        <v>684.76435013771618</v>
      </c>
      <c r="BA93" s="146">
        <v>2052993.4511462774</v>
      </c>
      <c r="BB93" s="147">
        <v>0</v>
      </c>
      <c r="BD93" s="106">
        <v>2106063.9514381434</v>
      </c>
      <c r="BG93" s="148">
        <v>2106063.9514381434</v>
      </c>
      <c r="BI93" s="150">
        <v>0</v>
      </c>
      <c r="BL93" s="106">
        <v>1749627.6793911625</v>
      </c>
      <c r="BN93" s="151">
        <v>17785.993325295247</v>
      </c>
      <c r="BO93" s="152">
        <v>-5986.0709809517812</v>
      </c>
      <c r="BQ93" s="106">
        <v>380</v>
      </c>
      <c r="BR93" s="153">
        <v>3802197</v>
      </c>
      <c r="BS93" s="106">
        <v>49664</v>
      </c>
      <c r="BT93" s="106">
        <v>0</v>
      </c>
      <c r="BU93" s="149">
        <v>0</v>
      </c>
      <c r="BW93" s="149">
        <v>0</v>
      </c>
      <c r="BY93" s="149">
        <v>3844.3968831360125</v>
      </c>
      <c r="BZ93" s="268">
        <v>3844.3968831295847</v>
      </c>
      <c r="CA93" s="269">
        <v>6.4278538047801703E-9</v>
      </c>
      <c r="CC93" s="149">
        <v>403</v>
      </c>
      <c r="CG93" s="149">
        <v>34631.45565321343</v>
      </c>
      <c r="CH93" s="268">
        <v>34631.45565056242</v>
      </c>
      <c r="CI93" s="270">
        <v>2.6510097086429596E-6</v>
      </c>
      <c r="CK93" s="149">
        <v>0</v>
      </c>
      <c r="CL93" s="268">
        <v>0</v>
      </c>
      <c r="CM93" s="270">
        <v>0</v>
      </c>
      <c r="CO93" s="149">
        <v>1737827.757046819</v>
      </c>
      <c r="CP93" s="268">
        <v>1737827.7570441677</v>
      </c>
      <c r="CQ93" s="270">
        <v>2.6512425392866135E-6</v>
      </c>
      <c r="CS93" s="149">
        <v>1749627.6793911625</v>
      </c>
      <c r="CT93" s="268">
        <v>1749627.6793885112</v>
      </c>
      <c r="CU93" s="270">
        <v>2.6512425392866135E-6</v>
      </c>
      <c r="CW93" s="149">
        <v>0</v>
      </c>
      <c r="CX93" s="268">
        <v>0</v>
      </c>
      <c r="CY93" s="270">
        <v>0</v>
      </c>
      <c r="DA93" s="149">
        <v>278875.37541439815</v>
      </c>
      <c r="DB93" s="268">
        <v>278875.37541439815</v>
      </c>
      <c r="DC93" s="270">
        <v>0</v>
      </c>
      <c r="DE93" s="271">
        <v>4.8387096774193547E-2</v>
      </c>
      <c r="DF93" s="271">
        <v>0</v>
      </c>
    </row>
    <row r="94" spans="1:110" x14ac:dyDescent="0.2">
      <c r="A94" s="155" t="s">
        <v>307</v>
      </c>
      <c r="B94" s="155"/>
      <c r="C94" s="128">
        <v>5205</v>
      </c>
      <c r="D94" s="129" t="s">
        <v>135</v>
      </c>
      <c r="E94" s="130"/>
      <c r="F94" s="131">
        <v>1165842.5059216928</v>
      </c>
      <c r="G94" s="132">
        <v>20724.651929355652</v>
      </c>
      <c r="H94" s="132">
        <v>9451.511999999997</v>
      </c>
      <c r="I94" s="132">
        <v>19188.069599995488</v>
      </c>
      <c r="J94" s="132">
        <v>0</v>
      </c>
      <c r="K94" s="132">
        <v>81089.590334701847</v>
      </c>
      <c r="L94" s="132">
        <v>3764.0504275879384</v>
      </c>
      <c r="M94" s="154">
        <v>114418.30399999999</v>
      </c>
      <c r="N94" s="132">
        <v>0</v>
      </c>
      <c r="O94" s="133">
        <v>5529.6</v>
      </c>
      <c r="P94" s="134"/>
      <c r="Q94" s="135"/>
      <c r="R94" s="132">
        <v>0</v>
      </c>
      <c r="S94" s="132"/>
      <c r="T94" s="132">
        <v>115521.31578666631</v>
      </c>
      <c r="U94" s="136">
        <v>0</v>
      </c>
      <c r="V94" s="136">
        <v>0</v>
      </c>
      <c r="W94" s="137">
        <v>1535529.6</v>
      </c>
      <c r="X94" s="138"/>
      <c r="Y94" s="131">
        <v>208259.76</v>
      </c>
      <c r="Z94" s="139">
        <v>6054.9146295726532</v>
      </c>
      <c r="AA94" s="137">
        <v>214314.67462957266</v>
      </c>
      <c r="AB94" s="138"/>
      <c r="AC94" s="131"/>
      <c r="AD94" s="135"/>
      <c r="AE94" s="132">
        <v>0</v>
      </c>
      <c r="AF94" s="135"/>
      <c r="AG94" s="132"/>
      <c r="AH94" s="137">
        <v>0</v>
      </c>
      <c r="AI94" s="138"/>
      <c r="AJ94" s="140">
        <v>1749844.2746295729</v>
      </c>
      <c r="AK94" s="138"/>
      <c r="AL94" s="141">
        <v>66180</v>
      </c>
      <c r="AM94" s="138"/>
      <c r="AN94" s="142">
        <v>192753.70633286363</v>
      </c>
      <c r="AO94" s="138"/>
      <c r="AP94" s="143">
        <v>1749844.2746295729</v>
      </c>
      <c r="AQ94" s="135"/>
      <c r="AR94" s="138">
        <v>0</v>
      </c>
      <c r="AS94" s="135"/>
      <c r="AT94" s="138">
        <v>66180</v>
      </c>
      <c r="AU94" s="143">
        <v>0</v>
      </c>
      <c r="AV94" s="138">
        <v>0</v>
      </c>
      <c r="AW94" s="138">
        <v>0</v>
      </c>
      <c r="AX94" s="138">
        <v>0</v>
      </c>
      <c r="AY94" s="144">
        <v>0</v>
      </c>
      <c r="AZ94" s="145">
        <v>0</v>
      </c>
      <c r="BA94" s="146">
        <v>1816024.2746295729</v>
      </c>
      <c r="BB94" s="147">
        <v>0</v>
      </c>
      <c r="BD94" s="106">
        <v>1823184.5479481856</v>
      </c>
      <c r="BG94" s="148">
        <v>1823184.5479481856</v>
      </c>
      <c r="BI94" s="150">
        <v>0</v>
      </c>
      <c r="BL94" s="106">
        <v>1535529.6</v>
      </c>
      <c r="BN94" s="151">
        <v>0</v>
      </c>
      <c r="BO94" s="152">
        <v>0</v>
      </c>
      <c r="BQ94" s="106">
        <v>380</v>
      </c>
      <c r="BR94" s="153">
        <v>3805205</v>
      </c>
      <c r="BS94" s="106">
        <v>5529.6</v>
      </c>
      <c r="BT94" s="106">
        <v>0</v>
      </c>
      <c r="BU94" s="149">
        <v>0</v>
      </c>
      <c r="BW94" s="149">
        <v>0</v>
      </c>
      <c r="BY94" s="149">
        <v>3228.2225558194773</v>
      </c>
      <c r="BZ94" s="268">
        <v>3228.2225558194773</v>
      </c>
      <c r="CA94" s="269">
        <v>0</v>
      </c>
      <c r="CC94" s="149">
        <v>408</v>
      </c>
      <c r="CG94" s="149">
        <v>0</v>
      </c>
      <c r="CH94" s="268">
        <v>0</v>
      </c>
      <c r="CI94" s="270">
        <v>0</v>
      </c>
      <c r="CK94" s="149">
        <v>115521.31578666631</v>
      </c>
      <c r="CL94" s="268">
        <v>115521.31578666624</v>
      </c>
      <c r="CM94" s="270">
        <v>0</v>
      </c>
      <c r="CO94" s="149">
        <v>1535529.6</v>
      </c>
      <c r="CP94" s="268">
        <v>1535529.6</v>
      </c>
      <c r="CQ94" s="270">
        <v>0</v>
      </c>
      <c r="CS94" s="149">
        <v>1535529.6</v>
      </c>
      <c r="CT94" s="268">
        <v>1535529.6</v>
      </c>
      <c r="CU94" s="270">
        <v>0</v>
      </c>
      <c r="CW94" s="149">
        <v>0</v>
      </c>
      <c r="CX94" s="268">
        <v>0</v>
      </c>
      <c r="CY94" s="270">
        <v>0</v>
      </c>
      <c r="DA94" s="149">
        <v>179894.82585508926</v>
      </c>
      <c r="DB94" s="268">
        <v>179894.82585508926</v>
      </c>
      <c r="DC94" s="270">
        <v>0</v>
      </c>
      <c r="DE94" s="271">
        <v>2.1834061135371178E-2</v>
      </c>
      <c r="DF94" s="271">
        <v>0</v>
      </c>
    </row>
    <row r="95" spans="1:110" x14ac:dyDescent="0.2">
      <c r="A95" s="155" t="s">
        <v>307</v>
      </c>
      <c r="B95" s="155"/>
      <c r="C95" s="128">
        <v>2130</v>
      </c>
      <c r="D95" s="129" t="s">
        <v>136</v>
      </c>
      <c r="E95" s="130"/>
      <c r="F95" s="131">
        <v>160017.59885199706</v>
      </c>
      <c r="G95" s="132">
        <v>3920.6272000000081</v>
      </c>
      <c r="H95" s="132">
        <v>3150.5039999999999</v>
      </c>
      <c r="I95" s="132">
        <v>6581.0527999984461</v>
      </c>
      <c r="J95" s="132">
        <v>0</v>
      </c>
      <c r="K95" s="132">
        <v>21575.366400002073</v>
      </c>
      <c r="L95" s="132">
        <v>0</v>
      </c>
      <c r="M95" s="154">
        <v>114418.30399999999</v>
      </c>
      <c r="N95" s="132">
        <v>0</v>
      </c>
      <c r="O95" s="133">
        <v>768</v>
      </c>
      <c r="P95" s="134"/>
      <c r="Q95" s="135"/>
      <c r="R95" s="132">
        <v>0</v>
      </c>
      <c r="S95" s="132"/>
      <c r="T95" s="132">
        <v>0</v>
      </c>
      <c r="U95" s="136">
        <v>64199.417595440929</v>
      </c>
      <c r="V95" s="136">
        <v>0</v>
      </c>
      <c r="W95" s="137">
        <v>374630.87084743846</v>
      </c>
      <c r="X95" s="138"/>
      <c r="Y95" s="131">
        <v>33436.199999999997</v>
      </c>
      <c r="Z95" s="139">
        <v>1192.594321438577</v>
      </c>
      <c r="AA95" s="137">
        <v>34628.794321438574</v>
      </c>
      <c r="AB95" s="138"/>
      <c r="AC95" s="131"/>
      <c r="AD95" s="135"/>
      <c r="AE95" s="132">
        <v>31678.9109756424</v>
      </c>
      <c r="AF95" s="135"/>
      <c r="AG95" s="132"/>
      <c r="AH95" s="137">
        <v>31678.9109756424</v>
      </c>
      <c r="AI95" s="138"/>
      <c r="AJ95" s="140">
        <v>440938.57614451944</v>
      </c>
      <c r="AK95" s="138"/>
      <c r="AL95" s="141">
        <v>10415</v>
      </c>
      <c r="AM95" s="138"/>
      <c r="AN95" s="142">
        <v>38776.846583829938</v>
      </c>
      <c r="AO95" s="138"/>
      <c r="AP95" s="143">
        <v>440938.57614451944</v>
      </c>
      <c r="AQ95" s="135"/>
      <c r="AR95" s="138">
        <v>0</v>
      </c>
      <c r="AS95" s="135"/>
      <c r="AT95" s="138">
        <v>10415</v>
      </c>
      <c r="AU95" s="143">
        <v>0</v>
      </c>
      <c r="AV95" s="138">
        <v>0</v>
      </c>
      <c r="AW95" s="138">
        <v>0</v>
      </c>
      <c r="AX95" s="138">
        <v>0</v>
      </c>
      <c r="AY95" s="144">
        <v>0</v>
      </c>
      <c r="AZ95" s="145">
        <v>0</v>
      </c>
      <c r="BA95" s="146">
        <v>451353.57614451944</v>
      </c>
      <c r="BB95" s="147">
        <v>0</v>
      </c>
      <c r="BD95" s="106">
        <v>461949.70873744431</v>
      </c>
      <c r="BG95" s="148">
        <v>461949.70873744431</v>
      </c>
      <c r="BI95" s="150">
        <v>0</v>
      </c>
      <c r="BL95" s="106">
        <v>374630.87084743846</v>
      </c>
      <c r="BN95" s="151">
        <v>0</v>
      </c>
      <c r="BO95" s="152">
        <v>0</v>
      </c>
      <c r="BQ95" s="106">
        <v>380</v>
      </c>
      <c r="BR95" s="272">
        <v>3802063</v>
      </c>
      <c r="BS95" s="106">
        <v>768</v>
      </c>
      <c r="BT95" s="106">
        <v>0</v>
      </c>
      <c r="BU95" s="149">
        <v>0</v>
      </c>
      <c r="BW95" s="149">
        <v>0</v>
      </c>
      <c r="BY95" s="149">
        <v>4527.0067360799867</v>
      </c>
      <c r="BZ95" s="268">
        <v>4527.0067354166667</v>
      </c>
      <c r="CA95" s="269">
        <v>6.6331995185464621E-7</v>
      </c>
      <c r="CC95" s="149">
        <v>56</v>
      </c>
      <c r="CG95" s="149">
        <v>64199.417595440929</v>
      </c>
      <c r="CH95" s="268">
        <v>64199.417557425753</v>
      </c>
      <c r="CI95" s="270">
        <v>3.8015175960026681E-5</v>
      </c>
      <c r="CK95" s="149">
        <v>0</v>
      </c>
      <c r="CL95" s="268">
        <v>0</v>
      </c>
      <c r="CM95" s="270">
        <v>0</v>
      </c>
      <c r="CO95" s="149">
        <v>374630.87084743846</v>
      </c>
      <c r="CP95" s="268">
        <v>374630.87080942333</v>
      </c>
      <c r="CQ95" s="270">
        <v>3.8015132304280996E-5</v>
      </c>
      <c r="CS95" s="149">
        <v>374630.87084743846</v>
      </c>
      <c r="CT95" s="268">
        <v>374630.87080942333</v>
      </c>
      <c r="CU95" s="270">
        <v>3.8015132304280996E-5</v>
      </c>
      <c r="CW95" s="149">
        <v>0</v>
      </c>
      <c r="CX95" s="268">
        <v>0</v>
      </c>
      <c r="CY95" s="270">
        <v>0</v>
      </c>
      <c r="DA95" s="149">
        <v>36699.118924543625</v>
      </c>
      <c r="DB95" s="268">
        <v>36699.118924543625</v>
      </c>
      <c r="DC95" s="270">
        <v>0</v>
      </c>
      <c r="DE95" s="271">
        <v>3.9215686274509803E-2</v>
      </c>
      <c r="DF95" s="271">
        <v>0</v>
      </c>
    </row>
    <row r="96" spans="1:110" x14ac:dyDescent="0.2">
      <c r="A96" s="127" t="s">
        <v>305</v>
      </c>
      <c r="B96" s="127" t="s">
        <v>137</v>
      </c>
      <c r="C96" s="128">
        <v>3353</v>
      </c>
      <c r="D96" s="129" t="s">
        <v>138</v>
      </c>
      <c r="E96" s="130"/>
      <c r="F96" s="131">
        <v>517199.73914663331</v>
      </c>
      <c r="G96" s="132">
        <v>35237.722695187236</v>
      </c>
      <c r="H96" s="132">
        <v>16202.591999999968</v>
      </c>
      <c r="I96" s="132">
        <v>66765.680799984242</v>
      </c>
      <c r="J96" s="132">
        <v>1466.6715623776081</v>
      </c>
      <c r="K96" s="132">
        <v>67411.13370630033</v>
      </c>
      <c r="L96" s="132">
        <v>15292.183200007035</v>
      </c>
      <c r="M96" s="154">
        <v>114418.30399999999</v>
      </c>
      <c r="N96" s="132">
        <v>0</v>
      </c>
      <c r="O96" s="133">
        <v>2816</v>
      </c>
      <c r="P96" s="134"/>
      <c r="Q96" s="135"/>
      <c r="R96" s="132">
        <v>-5356.8927010237512</v>
      </c>
      <c r="S96" s="132"/>
      <c r="T96" s="132">
        <v>0</v>
      </c>
      <c r="U96" s="136">
        <v>0</v>
      </c>
      <c r="V96" s="136">
        <v>0</v>
      </c>
      <c r="W96" s="137">
        <v>831453.13440946594</v>
      </c>
      <c r="X96" s="138"/>
      <c r="Y96" s="131">
        <v>0</v>
      </c>
      <c r="Z96" s="139">
        <v>0</v>
      </c>
      <c r="AA96" s="137">
        <v>0</v>
      </c>
      <c r="AB96" s="138"/>
      <c r="AC96" s="131"/>
      <c r="AD96" s="135"/>
      <c r="AE96" s="132">
        <v>0</v>
      </c>
      <c r="AF96" s="135"/>
      <c r="AG96" s="132"/>
      <c r="AH96" s="137">
        <v>0</v>
      </c>
      <c r="AI96" s="138"/>
      <c r="AJ96" s="140">
        <v>831453.13440946594</v>
      </c>
      <c r="AK96" s="138"/>
      <c r="AL96" s="141">
        <v>83390</v>
      </c>
      <c r="AM96" s="138"/>
      <c r="AN96" s="142">
        <v>133104.00210370155</v>
      </c>
      <c r="AO96" s="138"/>
      <c r="AP96" s="143">
        <v>836810.02711048967</v>
      </c>
      <c r="AQ96" s="135"/>
      <c r="AR96" s="138">
        <v>0</v>
      </c>
      <c r="AS96" s="135"/>
      <c r="AT96" s="138">
        <v>83390</v>
      </c>
      <c r="AU96" s="143">
        <v>3172.0224409993152</v>
      </c>
      <c r="AV96" s="138">
        <v>1057.3408136664384</v>
      </c>
      <c r="AW96" s="138">
        <v>148.99900433824052</v>
      </c>
      <c r="AX96" s="138">
        <v>613.80547536632969</v>
      </c>
      <c r="AY96" s="144">
        <v>0</v>
      </c>
      <c r="AZ96" s="145">
        <v>364.72496665342851</v>
      </c>
      <c r="BA96" s="146">
        <v>914843.13440946594</v>
      </c>
      <c r="BB96" s="147">
        <v>0</v>
      </c>
      <c r="BD96" s="106">
        <v>932393.53430465492</v>
      </c>
      <c r="BG96" s="148">
        <v>932393.53430465492</v>
      </c>
      <c r="BI96" s="150">
        <v>0</v>
      </c>
      <c r="BL96" s="106">
        <v>836810.02711048967</v>
      </c>
      <c r="BN96" s="151">
        <v>8013.7751166726293</v>
      </c>
      <c r="BO96" s="152">
        <v>-2656.8824156488781</v>
      </c>
      <c r="BQ96" s="106">
        <v>380</v>
      </c>
      <c r="BR96" s="153">
        <v>3803353</v>
      </c>
      <c r="BS96" s="106">
        <v>2816</v>
      </c>
      <c r="BT96" s="106">
        <v>0</v>
      </c>
      <c r="BU96" s="149">
        <v>0</v>
      </c>
      <c r="BW96" s="149">
        <v>0</v>
      </c>
      <c r="BY96" s="149">
        <v>3838.9393161337421</v>
      </c>
      <c r="BZ96" s="268">
        <v>3838.9393163934424</v>
      </c>
      <c r="CA96" s="269">
        <v>-2.5970030037569813E-7</v>
      </c>
      <c r="CC96" s="149">
        <v>181</v>
      </c>
      <c r="CG96" s="149">
        <v>0</v>
      </c>
      <c r="CH96" s="268">
        <v>0</v>
      </c>
      <c r="CI96" s="270">
        <v>0</v>
      </c>
      <c r="CK96" s="149">
        <v>0</v>
      </c>
      <c r="CL96" s="268">
        <v>0</v>
      </c>
      <c r="CM96" s="270">
        <v>0</v>
      </c>
      <c r="CO96" s="149">
        <v>831453.13440946594</v>
      </c>
      <c r="CP96" s="268">
        <v>831453.13440946606</v>
      </c>
      <c r="CQ96" s="270">
        <v>0</v>
      </c>
      <c r="CS96" s="149">
        <v>836810.02711048967</v>
      </c>
      <c r="CT96" s="268">
        <v>836810.02711048978</v>
      </c>
      <c r="CU96" s="270">
        <v>0</v>
      </c>
      <c r="CW96" s="149">
        <v>1466.6715623776081</v>
      </c>
      <c r="CX96" s="268">
        <v>1466.6715623776081</v>
      </c>
      <c r="CY96" s="270">
        <v>0</v>
      </c>
      <c r="DA96" s="149">
        <v>133104.00210370155</v>
      </c>
      <c r="DB96" s="268">
        <v>133104.00210370152</v>
      </c>
      <c r="DC96" s="270">
        <v>0</v>
      </c>
      <c r="DE96" s="271">
        <v>3.6458333333333336E-2</v>
      </c>
      <c r="DF96" s="271">
        <v>0</v>
      </c>
    </row>
    <row r="97" spans="1:110" x14ac:dyDescent="0.2">
      <c r="A97" s="155" t="s">
        <v>307</v>
      </c>
      <c r="B97" s="155"/>
      <c r="C97" s="156">
        <v>3372</v>
      </c>
      <c r="D97" s="129" t="s">
        <v>139</v>
      </c>
      <c r="E97" s="130"/>
      <c r="F97" s="131">
        <v>602923.45281734597</v>
      </c>
      <c r="G97" s="132">
        <v>19696.484266666706</v>
      </c>
      <c r="H97" s="132">
        <v>11251.800000000012</v>
      </c>
      <c r="I97" s="132">
        <v>62965.072799985217</v>
      </c>
      <c r="J97" s="132">
        <v>0</v>
      </c>
      <c r="K97" s="132">
        <v>112375.47720001094</v>
      </c>
      <c r="L97" s="132">
        <v>33060.012512722446</v>
      </c>
      <c r="M97" s="154">
        <v>114418.30399999999</v>
      </c>
      <c r="N97" s="132">
        <v>0</v>
      </c>
      <c r="O97" s="133">
        <v>3353.6</v>
      </c>
      <c r="P97" s="134"/>
      <c r="Q97" s="135"/>
      <c r="R97" s="132">
        <v>0</v>
      </c>
      <c r="S97" s="132"/>
      <c r="T97" s="132">
        <v>0</v>
      </c>
      <c r="U97" s="136">
        <v>15830.209480087389</v>
      </c>
      <c r="V97" s="136">
        <v>0</v>
      </c>
      <c r="W97" s="137">
        <v>975874.41307681857</v>
      </c>
      <c r="X97" s="138"/>
      <c r="Y97" s="131">
        <v>126368.61613861387</v>
      </c>
      <c r="Z97" s="139">
        <v>14661.292714295967</v>
      </c>
      <c r="AA97" s="137">
        <v>141029.90885290984</v>
      </c>
      <c r="AB97" s="138"/>
      <c r="AC97" s="131"/>
      <c r="AD97" s="135"/>
      <c r="AE97" s="132">
        <v>0</v>
      </c>
      <c r="AF97" s="135"/>
      <c r="AG97" s="132"/>
      <c r="AH97" s="137">
        <v>0</v>
      </c>
      <c r="AI97" s="138"/>
      <c r="AJ97" s="140">
        <v>1116904.3219297284</v>
      </c>
      <c r="AK97" s="138"/>
      <c r="AL97" s="141">
        <v>49730</v>
      </c>
      <c r="AM97" s="138"/>
      <c r="AN97" s="142">
        <v>187383.36228819407</v>
      </c>
      <c r="AO97" s="138"/>
      <c r="AP97" s="143">
        <v>1116904.3219297284</v>
      </c>
      <c r="AQ97" s="135"/>
      <c r="AR97" s="138">
        <v>0</v>
      </c>
      <c r="AS97" s="135"/>
      <c r="AT97" s="138">
        <v>49730</v>
      </c>
      <c r="AU97" s="143">
        <v>0</v>
      </c>
      <c r="AV97" s="138">
        <v>0</v>
      </c>
      <c r="AW97" s="138">
        <v>0</v>
      </c>
      <c r="AX97" s="138">
        <v>0</v>
      </c>
      <c r="AY97" s="144">
        <v>0</v>
      </c>
      <c r="AZ97" s="145">
        <v>0</v>
      </c>
      <c r="BA97" s="146">
        <v>1166634.3219297284</v>
      </c>
      <c r="BB97" s="147">
        <v>0</v>
      </c>
      <c r="BD97" s="106">
        <v>1200938.0748225213</v>
      </c>
      <c r="BG97" s="148">
        <v>1200938.0748225213</v>
      </c>
      <c r="BI97" s="150">
        <v>0</v>
      </c>
      <c r="BL97" s="106">
        <v>975874.41307681857</v>
      </c>
      <c r="BN97" s="151">
        <v>0</v>
      </c>
      <c r="BO97" s="152">
        <v>0</v>
      </c>
      <c r="BQ97" s="106">
        <v>380</v>
      </c>
      <c r="BR97" s="153">
        <v>3803372</v>
      </c>
      <c r="BS97" s="106">
        <v>3353.6</v>
      </c>
      <c r="BT97" s="106">
        <v>0</v>
      </c>
      <c r="BU97" s="149">
        <v>0</v>
      </c>
      <c r="BW97" s="149">
        <v>0</v>
      </c>
      <c r="BY97" s="149">
        <v>3973.8484814433191</v>
      </c>
      <c r="BZ97" s="268">
        <v>3973.8484815165871</v>
      </c>
      <c r="CA97" s="269">
        <v>-7.3267983680125326E-8</v>
      </c>
      <c r="CC97" s="149">
        <v>211</v>
      </c>
      <c r="CG97" s="149">
        <v>15830.209480087389</v>
      </c>
      <c r="CH97" s="268">
        <v>15830.209495908513</v>
      </c>
      <c r="CI97" s="270">
        <v>-1.5821124179637991E-5</v>
      </c>
      <c r="CK97" s="149">
        <v>0</v>
      </c>
      <c r="CL97" s="268">
        <v>0</v>
      </c>
      <c r="CM97" s="270">
        <v>0</v>
      </c>
      <c r="CO97" s="149">
        <v>975874.41307681857</v>
      </c>
      <c r="CP97" s="268">
        <v>975874.41309263976</v>
      </c>
      <c r="CQ97" s="270">
        <v>-1.5821191482245922E-5</v>
      </c>
      <c r="CS97" s="149">
        <v>975874.41307681857</v>
      </c>
      <c r="CT97" s="268">
        <v>975874.41309263976</v>
      </c>
      <c r="CU97" s="270">
        <v>-1.5821191482245922E-5</v>
      </c>
      <c r="CW97" s="149">
        <v>0</v>
      </c>
      <c r="CX97" s="268">
        <v>0</v>
      </c>
      <c r="CY97" s="270">
        <v>0</v>
      </c>
      <c r="DA97" s="149">
        <v>178921.56775701948</v>
      </c>
      <c r="DB97" s="268">
        <v>178921.56775701948</v>
      </c>
      <c r="DC97" s="270">
        <v>0</v>
      </c>
      <c r="DE97" s="271">
        <v>3.0434782608695653E-2</v>
      </c>
      <c r="DF97" s="271">
        <v>0</v>
      </c>
    </row>
    <row r="98" spans="1:110" x14ac:dyDescent="0.2">
      <c r="A98" s="155" t="s">
        <v>307</v>
      </c>
      <c r="B98" s="155"/>
      <c r="C98" s="128">
        <v>3375</v>
      </c>
      <c r="D98" s="129" t="s">
        <v>140</v>
      </c>
      <c r="E98" s="130"/>
      <c r="F98" s="131">
        <v>517199.73914663331</v>
      </c>
      <c r="G98" s="132">
        <v>8448.0181333333494</v>
      </c>
      <c r="H98" s="132">
        <v>4950.7919999999986</v>
      </c>
      <c r="I98" s="132">
        <v>1630.2607999996173</v>
      </c>
      <c r="J98" s="132">
        <v>180.11756029198085</v>
      </c>
      <c r="K98" s="132">
        <v>48198.960600004692</v>
      </c>
      <c r="L98" s="132">
        <v>0</v>
      </c>
      <c r="M98" s="154">
        <v>114418.30399999999</v>
      </c>
      <c r="N98" s="132">
        <v>0</v>
      </c>
      <c r="O98" s="133">
        <v>2918.4</v>
      </c>
      <c r="P98" s="134"/>
      <c r="Q98" s="135"/>
      <c r="R98" s="132">
        <v>0</v>
      </c>
      <c r="S98" s="132"/>
      <c r="T98" s="132">
        <v>0</v>
      </c>
      <c r="U98" s="136">
        <v>33205.909868368297</v>
      </c>
      <c r="V98" s="136">
        <v>0</v>
      </c>
      <c r="W98" s="137">
        <v>731150.50210863119</v>
      </c>
      <c r="X98" s="138"/>
      <c r="Y98" s="131">
        <v>0</v>
      </c>
      <c r="Z98" s="139">
        <v>0</v>
      </c>
      <c r="AA98" s="137">
        <v>0</v>
      </c>
      <c r="AB98" s="138"/>
      <c r="AC98" s="131"/>
      <c r="AD98" s="135"/>
      <c r="AE98" s="132">
        <v>8470.9464904104589</v>
      </c>
      <c r="AF98" s="135"/>
      <c r="AG98" s="132"/>
      <c r="AH98" s="137">
        <v>8470.9464904104589</v>
      </c>
      <c r="AI98" s="138"/>
      <c r="AJ98" s="140">
        <v>739621.44859904167</v>
      </c>
      <c r="AK98" s="138"/>
      <c r="AL98" s="141">
        <v>18830</v>
      </c>
      <c r="AM98" s="138"/>
      <c r="AN98" s="142">
        <v>90489.488013303519</v>
      </c>
      <c r="AO98" s="138"/>
      <c r="AP98" s="143">
        <v>739621.44859904167</v>
      </c>
      <c r="AQ98" s="135"/>
      <c r="AR98" s="138">
        <v>0</v>
      </c>
      <c r="AS98" s="135"/>
      <c r="AT98" s="138">
        <v>18830</v>
      </c>
      <c r="AU98" s="143">
        <v>0</v>
      </c>
      <c r="AV98" s="138">
        <v>0</v>
      </c>
      <c r="AW98" s="138">
        <v>0</v>
      </c>
      <c r="AX98" s="138">
        <v>0</v>
      </c>
      <c r="AY98" s="144">
        <v>0</v>
      </c>
      <c r="AZ98" s="145">
        <v>0</v>
      </c>
      <c r="BA98" s="146">
        <v>758451.44859904167</v>
      </c>
      <c r="BB98" s="147">
        <v>0</v>
      </c>
      <c r="BD98" s="106">
        <v>767000.07399780129</v>
      </c>
      <c r="BG98" s="148">
        <v>767000.07399780129</v>
      </c>
      <c r="BI98" s="150">
        <v>0</v>
      </c>
      <c r="BL98" s="106">
        <v>731150.50210863119</v>
      </c>
      <c r="BN98" s="151">
        <v>0</v>
      </c>
      <c r="BO98" s="152">
        <v>0</v>
      </c>
      <c r="BQ98" s="106">
        <v>380</v>
      </c>
      <c r="BR98" s="153">
        <v>3803375</v>
      </c>
      <c r="BS98" s="106">
        <v>2918.4</v>
      </c>
      <c r="BT98" s="106">
        <v>0</v>
      </c>
      <c r="BU98" s="149">
        <v>0</v>
      </c>
      <c r="BW98" s="149">
        <v>0</v>
      </c>
      <c r="BY98" s="149">
        <v>3313.6959679879287</v>
      </c>
      <c r="BZ98" s="268">
        <v>3313.6959679347829</v>
      </c>
      <c r="CA98" s="269">
        <v>5.3145868150750175E-8</v>
      </c>
      <c r="CC98" s="149">
        <v>181</v>
      </c>
      <c r="CG98" s="149">
        <v>33205.909868368297</v>
      </c>
      <c r="CH98" s="268">
        <v>33205.909858523715</v>
      </c>
      <c r="CI98" s="270">
        <v>9.8445816547609866E-6</v>
      </c>
      <c r="CK98" s="149">
        <v>0</v>
      </c>
      <c r="CL98" s="268">
        <v>0</v>
      </c>
      <c r="CM98" s="270">
        <v>0</v>
      </c>
      <c r="CO98" s="149">
        <v>731150.50210863119</v>
      </c>
      <c r="CP98" s="268">
        <v>731150.50209878676</v>
      </c>
      <c r="CQ98" s="270">
        <v>9.8444288596510887E-6</v>
      </c>
      <c r="CS98" s="149">
        <v>731150.50210863119</v>
      </c>
      <c r="CT98" s="268">
        <v>731150.50209878676</v>
      </c>
      <c r="CU98" s="270">
        <v>9.8444288596510887E-6</v>
      </c>
      <c r="CW98" s="149">
        <v>180.11756029198085</v>
      </c>
      <c r="CX98" s="268">
        <v>180.11756029198085</v>
      </c>
      <c r="CY98" s="270">
        <v>0</v>
      </c>
      <c r="DA98" s="149">
        <v>90489.488013303519</v>
      </c>
      <c r="DB98" s="268">
        <v>90489.488013303519</v>
      </c>
      <c r="DC98" s="270">
        <v>0</v>
      </c>
      <c r="DE98" s="271">
        <v>6.5326633165829151E-2</v>
      </c>
      <c r="DF98" s="271">
        <v>0</v>
      </c>
    </row>
    <row r="99" spans="1:110" x14ac:dyDescent="0.2">
      <c r="A99" s="155" t="s">
        <v>307</v>
      </c>
      <c r="B99" s="155"/>
      <c r="C99" s="128">
        <v>2064</v>
      </c>
      <c r="D99" s="129" t="s">
        <v>328</v>
      </c>
      <c r="E99" s="130"/>
      <c r="F99" s="131">
        <v>608638.36706206016</v>
      </c>
      <c r="G99" s="132">
        <v>71478.776546835594</v>
      </c>
      <c r="H99" s="132">
        <v>46807.48799999999</v>
      </c>
      <c r="I99" s="132">
        <v>71786.483999983058</v>
      </c>
      <c r="J99" s="132">
        <v>1569.5958825444379</v>
      </c>
      <c r="K99" s="132">
        <v>95794.324640009261</v>
      </c>
      <c r="L99" s="132">
        <v>6160.715286489336</v>
      </c>
      <c r="M99" s="154">
        <v>114418.30399999999</v>
      </c>
      <c r="N99" s="132">
        <v>0</v>
      </c>
      <c r="O99" s="133">
        <v>5990.4000000000005</v>
      </c>
      <c r="P99" s="134"/>
      <c r="Q99" s="135"/>
      <c r="R99" s="132">
        <v>0</v>
      </c>
      <c r="S99" s="132"/>
      <c r="T99" s="132">
        <v>0</v>
      </c>
      <c r="U99" s="136">
        <v>76737.784893754637</v>
      </c>
      <c r="V99" s="136">
        <v>0</v>
      </c>
      <c r="W99" s="137">
        <v>1099382.2403116766</v>
      </c>
      <c r="X99" s="138"/>
      <c r="Y99" s="131">
        <v>80950.8</v>
      </c>
      <c r="Z99" s="139">
        <v>8501.1729160956311</v>
      </c>
      <c r="AA99" s="137">
        <v>89451.972916095634</v>
      </c>
      <c r="AB99" s="138"/>
      <c r="AC99" s="131"/>
      <c r="AD99" s="135"/>
      <c r="AE99" s="132">
        <v>0</v>
      </c>
      <c r="AF99" s="135"/>
      <c r="AG99" s="132"/>
      <c r="AH99" s="137">
        <v>0</v>
      </c>
      <c r="AI99" s="138"/>
      <c r="AJ99" s="140">
        <v>1188834.2132277722</v>
      </c>
      <c r="AK99" s="138"/>
      <c r="AL99" s="141">
        <v>170815</v>
      </c>
      <c r="AM99" s="138"/>
      <c r="AN99" s="142">
        <v>190275.6554960559</v>
      </c>
      <c r="AO99" s="138"/>
      <c r="AP99" s="143">
        <v>1194168.1331895054</v>
      </c>
      <c r="AQ99" s="135"/>
      <c r="AR99" s="138">
        <v>0</v>
      </c>
      <c r="AS99" s="135"/>
      <c r="AT99" s="138">
        <v>170815</v>
      </c>
      <c r="AU99" s="143">
        <v>0</v>
      </c>
      <c r="AV99" s="138">
        <v>0</v>
      </c>
      <c r="AW99" s="138">
        <v>0</v>
      </c>
      <c r="AX99" s="138">
        <v>0</v>
      </c>
      <c r="AY99" s="144">
        <v>0</v>
      </c>
      <c r="AZ99" s="145">
        <v>0</v>
      </c>
      <c r="BA99" s="146">
        <v>1364983.1331895054</v>
      </c>
      <c r="BB99" s="147">
        <v>8.5492501966655254E-11</v>
      </c>
      <c r="BD99" s="106">
        <v>1369579.6403836706</v>
      </c>
      <c r="BG99" s="148">
        <v>1369579.6403836706</v>
      </c>
      <c r="BI99" s="150">
        <v>0</v>
      </c>
      <c r="BL99" s="106">
        <v>1099382.2403116766</v>
      </c>
      <c r="BN99" s="151">
        <v>0</v>
      </c>
      <c r="BO99" s="152">
        <v>0</v>
      </c>
      <c r="BQ99" s="106">
        <v>380</v>
      </c>
      <c r="BR99" s="272">
        <v>3802056</v>
      </c>
      <c r="BS99" s="106">
        <v>5990.4000000000005</v>
      </c>
      <c r="BT99" s="106">
        <v>0</v>
      </c>
      <c r="BU99" s="149">
        <v>0</v>
      </c>
      <c r="BW99" s="149">
        <v>0</v>
      </c>
      <c r="BY99" s="149">
        <v>4491.0297916623149</v>
      </c>
      <c r="BZ99" s="268">
        <v>4491.0297915254241</v>
      </c>
      <c r="CA99" s="269">
        <v>1.3689077604794875E-7</v>
      </c>
      <c r="CC99" s="149">
        <v>213</v>
      </c>
      <c r="CG99" s="149">
        <v>76737.784893754637</v>
      </c>
      <c r="CH99" s="268">
        <v>76737.784863914552</v>
      </c>
      <c r="CI99" s="270">
        <v>2.9840084607712924E-5</v>
      </c>
      <c r="CK99" s="149">
        <v>0</v>
      </c>
      <c r="CL99" s="268">
        <v>0</v>
      </c>
      <c r="CM99" s="270">
        <v>0</v>
      </c>
      <c r="CO99" s="149">
        <v>1099382.2403116766</v>
      </c>
      <c r="CP99" s="268">
        <v>1099382.2402818364</v>
      </c>
      <c r="CQ99" s="270">
        <v>2.9840273782610893E-5</v>
      </c>
      <c r="CS99" s="149">
        <v>1099382.2403116766</v>
      </c>
      <c r="CT99" s="268">
        <v>1099382.2402818364</v>
      </c>
      <c r="CU99" s="270">
        <v>2.9840273782610893E-5</v>
      </c>
      <c r="CW99" s="149">
        <v>1569.5958825444379</v>
      </c>
      <c r="CX99" s="268">
        <v>1569.5958825444379</v>
      </c>
      <c r="CY99" s="270">
        <v>0</v>
      </c>
      <c r="DA99" s="149">
        <v>184908.53712109016</v>
      </c>
      <c r="DB99" s="268">
        <v>184908.53712109016</v>
      </c>
      <c r="DC99" s="270">
        <v>0</v>
      </c>
      <c r="DE99" s="271">
        <v>7.3643410852713184E-2</v>
      </c>
      <c r="DF99" s="271">
        <v>0</v>
      </c>
    </row>
    <row r="100" spans="1:110" x14ac:dyDescent="0.2">
      <c r="A100" s="155" t="s">
        <v>307</v>
      </c>
      <c r="B100" s="155"/>
      <c r="C100" s="128">
        <v>2132</v>
      </c>
      <c r="D100" s="129" t="s">
        <v>141</v>
      </c>
      <c r="E100" s="130"/>
      <c r="F100" s="131">
        <v>554346.68173727544</v>
      </c>
      <c r="G100" s="132">
        <v>44807.168000000143</v>
      </c>
      <c r="H100" s="132">
        <v>36005.760000000038</v>
      </c>
      <c r="I100" s="132">
        <v>66985.715999984226</v>
      </c>
      <c r="J100" s="132">
        <v>0</v>
      </c>
      <c r="K100" s="132">
        <v>79478.099076930899</v>
      </c>
      <c r="L100" s="132">
        <v>17301.101066674692</v>
      </c>
      <c r="M100" s="154">
        <v>114418.30399999999</v>
      </c>
      <c r="N100" s="132">
        <v>14665.091944629283</v>
      </c>
      <c r="O100" s="133">
        <v>2867.2</v>
      </c>
      <c r="P100" s="134"/>
      <c r="Q100" s="135"/>
      <c r="R100" s="132">
        <v>0</v>
      </c>
      <c r="S100" s="132"/>
      <c r="T100" s="132">
        <v>0</v>
      </c>
      <c r="U100" s="136">
        <v>139957.84570007632</v>
      </c>
      <c r="V100" s="136">
        <v>0</v>
      </c>
      <c r="W100" s="137">
        <v>1070832.9675255711</v>
      </c>
      <c r="X100" s="138"/>
      <c r="Y100" s="131">
        <v>53422.5</v>
      </c>
      <c r="Z100" s="139">
        <v>5780.7727214814731</v>
      </c>
      <c r="AA100" s="137">
        <v>59203.272721481473</v>
      </c>
      <c r="AB100" s="138"/>
      <c r="AC100" s="131"/>
      <c r="AD100" s="135"/>
      <c r="AE100" s="132">
        <v>0</v>
      </c>
      <c r="AF100" s="135"/>
      <c r="AG100" s="132"/>
      <c r="AH100" s="137">
        <v>0</v>
      </c>
      <c r="AI100" s="138"/>
      <c r="AJ100" s="140">
        <v>1130036.2402470526</v>
      </c>
      <c r="AK100" s="138"/>
      <c r="AL100" s="141">
        <v>102220</v>
      </c>
      <c r="AM100" s="138"/>
      <c r="AN100" s="142">
        <v>158341.18459682347</v>
      </c>
      <c r="AO100" s="138"/>
      <c r="AP100" s="143">
        <v>1130036.2402470526</v>
      </c>
      <c r="AQ100" s="135"/>
      <c r="AR100" s="138">
        <v>0</v>
      </c>
      <c r="AS100" s="135"/>
      <c r="AT100" s="138">
        <v>102220</v>
      </c>
      <c r="AU100" s="143">
        <v>0</v>
      </c>
      <c r="AV100" s="138">
        <v>0</v>
      </c>
      <c r="AW100" s="138">
        <v>0</v>
      </c>
      <c r="AX100" s="138">
        <v>0</v>
      </c>
      <c r="AY100" s="144">
        <v>0</v>
      </c>
      <c r="AZ100" s="145">
        <v>0</v>
      </c>
      <c r="BA100" s="146">
        <v>1232256.2402470526</v>
      </c>
      <c r="BB100" s="147">
        <v>0</v>
      </c>
      <c r="BD100" s="106">
        <v>1262720.7098743026</v>
      </c>
      <c r="BG100" s="148">
        <v>1262720.7098743026</v>
      </c>
      <c r="BI100" s="150">
        <v>0</v>
      </c>
      <c r="BL100" s="106">
        <v>1070832.9675255711</v>
      </c>
      <c r="BN100" s="151">
        <v>0</v>
      </c>
      <c r="BO100" s="152">
        <v>0</v>
      </c>
      <c r="BQ100" s="106">
        <v>380</v>
      </c>
      <c r="BR100" s="153">
        <v>3802132</v>
      </c>
      <c r="BS100" s="106">
        <v>2867.2</v>
      </c>
      <c r="BT100" s="106">
        <v>14665.091944629283</v>
      </c>
      <c r="BU100" s="149">
        <v>14665.091944629283</v>
      </c>
      <c r="BW100" s="149">
        <v>14579.024880861582</v>
      </c>
      <c r="BY100" s="149">
        <v>4728.9425967461493</v>
      </c>
      <c r="BZ100" s="268">
        <v>4728.9425967422885</v>
      </c>
      <c r="CA100" s="269">
        <v>3.8608050090260804E-9</v>
      </c>
      <c r="CC100" s="149">
        <v>194</v>
      </c>
      <c r="CG100" s="149">
        <v>139957.84570007632</v>
      </c>
      <c r="CH100" s="268">
        <v>139957.84569930969</v>
      </c>
      <c r="CI100" s="270">
        <v>7.6662399806082249E-7</v>
      </c>
      <c r="CK100" s="149">
        <v>0</v>
      </c>
      <c r="CL100" s="268">
        <v>0</v>
      </c>
      <c r="CM100" s="270">
        <v>0</v>
      </c>
      <c r="CO100" s="149">
        <v>1070832.9675255711</v>
      </c>
      <c r="CP100" s="268">
        <v>1070832.9675248044</v>
      </c>
      <c r="CQ100" s="270">
        <v>7.6671130955219269E-7</v>
      </c>
      <c r="CS100" s="149">
        <v>1070832.9675255711</v>
      </c>
      <c r="CT100" s="268">
        <v>1070832.9675248044</v>
      </c>
      <c r="CU100" s="270">
        <v>7.6671130955219269E-7</v>
      </c>
      <c r="CW100" s="149">
        <v>0</v>
      </c>
      <c r="CX100" s="268">
        <v>0</v>
      </c>
      <c r="CY100" s="270">
        <v>0</v>
      </c>
      <c r="DA100" s="149">
        <v>154788.98823353459</v>
      </c>
      <c r="DB100" s="268">
        <v>154788.98823353462</v>
      </c>
      <c r="DC100" s="270">
        <v>0</v>
      </c>
      <c r="DE100" s="271">
        <v>4.5045045045045043E-2</v>
      </c>
      <c r="DF100" s="271">
        <v>0</v>
      </c>
    </row>
    <row r="101" spans="1:110" x14ac:dyDescent="0.2">
      <c r="A101" s="127" t="s">
        <v>305</v>
      </c>
      <c r="B101" s="127" t="s">
        <v>142</v>
      </c>
      <c r="C101" s="128">
        <v>3377</v>
      </c>
      <c r="D101" s="129" t="s">
        <v>143</v>
      </c>
      <c r="E101" s="130"/>
      <c r="F101" s="131">
        <v>1725904.1019036823</v>
      </c>
      <c r="G101" s="132">
        <v>118629.98447248348</v>
      </c>
      <c r="H101" s="132">
        <v>64360.295999999951</v>
      </c>
      <c r="I101" s="132">
        <v>160085.60959996216</v>
      </c>
      <c r="J101" s="132">
        <v>25422.307081211729</v>
      </c>
      <c r="K101" s="132">
        <v>234328.3054965742</v>
      </c>
      <c r="L101" s="132">
        <v>87803.526085589765</v>
      </c>
      <c r="M101" s="154">
        <v>114418.30399999999</v>
      </c>
      <c r="N101" s="132">
        <v>0</v>
      </c>
      <c r="O101" s="133">
        <v>65024</v>
      </c>
      <c r="P101" s="134"/>
      <c r="Q101" s="135"/>
      <c r="R101" s="132">
        <v>-17886.815750896079</v>
      </c>
      <c r="S101" s="132"/>
      <c r="T101" s="132">
        <v>0</v>
      </c>
      <c r="U101" s="136">
        <v>131419.28872037539</v>
      </c>
      <c r="V101" s="136">
        <v>0</v>
      </c>
      <c r="W101" s="137">
        <v>2709508.9076089826</v>
      </c>
      <c r="X101" s="138"/>
      <c r="Y101" s="131">
        <v>131796.45000000001</v>
      </c>
      <c r="Z101" s="139">
        <v>15594.403056167852</v>
      </c>
      <c r="AA101" s="137">
        <v>147390.85305616786</v>
      </c>
      <c r="AB101" s="138"/>
      <c r="AC101" s="131"/>
      <c r="AD101" s="135"/>
      <c r="AE101" s="132">
        <v>0</v>
      </c>
      <c r="AF101" s="135"/>
      <c r="AG101" s="132"/>
      <c r="AH101" s="137">
        <v>0</v>
      </c>
      <c r="AI101" s="138"/>
      <c r="AJ101" s="140">
        <v>2856899.7606651504</v>
      </c>
      <c r="AK101" s="138"/>
      <c r="AL101" s="141">
        <v>275725</v>
      </c>
      <c r="AM101" s="138"/>
      <c r="AN101" s="142">
        <v>450927.81549972185</v>
      </c>
      <c r="AO101" s="138"/>
      <c r="AP101" s="143">
        <v>2876834.0764160464</v>
      </c>
      <c r="AQ101" s="135"/>
      <c r="AR101" s="138">
        <v>0</v>
      </c>
      <c r="AS101" s="135"/>
      <c r="AT101" s="138">
        <v>275725</v>
      </c>
      <c r="AU101" s="143">
        <v>10585.091460572301</v>
      </c>
      <c r="AV101" s="138">
        <v>3528.363820190767</v>
      </c>
      <c r="AW101" s="138">
        <v>497.21214707346559</v>
      </c>
      <c r="AX101" s="138">
        <v>2048.279044868857</v>
      </c>
      <c r="AY101" s="144">
        <v>0</v>
      </c>
      <c r="AZ101" s="145">
        <v>1227.8692781906907</v>
      </c>
      <c r="BA101" s="146">
        <v>3134672.2606651504</v>
      </c>
      <c r="BB101" s="147">
        <v>0</v>
      </c>
      <c r="BD101" s="106">
        <v>3206249.2815138875</v>
      </c>
      <c r="BG101" s="148">
        <v>3206249.2815138875</v>
      </c>
      <c r="BI101" s="150">
        <v>0</v>
      </c>
      <c r="BL101" s="106">
        <v>2727395.7233598786</v>
      </c>
      <c r="BN101" s="151">
        <v>26429.84609333612</v>
      </c>
      <c r="BO101" s="152">
        <v>-8543.0303424400408</v>
      </c>
      <c r="BQ101" s="106">
        <v>380</v>
      </c>
      <c r="BR101" s="153">
        <v>3803377</v>
      </c>
      <c r="BS101" s="106">
        <v>65024</v>
      </c>
      <c r="BT101" s="106">
        <v>0</v>
      </c>
      <c r="BU101" s="149">
        <v>0</v>
      </c>
      <c r="BW101" s="149">
        <v>0</v>
      </c>
      <c r="BY101" s="149">
        <v>4122.0108716948553</v>
      </c>
      <c r="BZ101" s="268">
        <v>4122.0108718543042</v>
      </c>
      <c r="CA101" s="269">
        <v>-1.5944897313602269E-7</v>
      </c>
      <c r="CC101" s="149">
        <v>604</v>
      </c>
      <c r="CG101" s="149">
        <v>131419.28872037539</v>
      </c>
      <c r="CH101" s="268">
        <v>131419.28881893604</v>
      </c>
      <c r="CI101" s="270">
        <v>-9.8560645710676908E-5</v>
      </c>
      <c r="CK101" s="149">
        <v>0</v>
      </c>
      <c r="CL101" s="268">
        <v>0</v>
      </c>
      <c r="CM101" s="270">
        <v>0</v>
      </c>
      <c r="CO101" s="149">
        <v>2709508.9076089826</v>
      </c>
      <c r="CP101" s="268">
        <v>2709508.9077075436</v>
      </c>
      <c r="CQ101" s="270">
        <v>-9.8560936748981476E-5</v>
      </c>
      <c r="CS101" s="149">
        <v>2727395.7233598786</v>
      </c>
      <c r="CT101" s="268">
        <v>2727395.7234584396</v>
      </c>
      <c r="CU101" s="270">
        <v>-9.8560936748981476E-5</v>
      </c>
      <c r="CW101" s="149">
        <v>25422.307081211729</v>
      </c>
      <c r="CX101" s="268">
        <v>25422.307081211729</v>
      </c>
      <c r="CY101" s="270">
        <v>0</v>
      </c>
      <c r="DA101" s="149">
        <v>442084.36431635177</v>
      </c>
      <c r="DB101" s="268">
        <v>442084.36431635171</v>
      </c>
      <c r="DC101" s="270">
        <v>0</v>
      </c>
      <c r="DE101" s="271">
        <v>0.12101910828025478</v>
      </c>
      <c r="DF101" s="271">
        <v>0</v>
      </c>
    </row>
    <row r="102" spans="1:110" x14ac:dyDescent="0.2">
      <c r="A102" s="127" t="s">
        <v>305</v>
      </c>
      <c r="B102" s="127" t="s">
        <v>144</v>
      </c>
      <c r="C102" s="128">
        <v>2101</v>
      </c>
      <c r="D102" s="129" t="s">
        <v>145</v>
      </c>
      <c r="E102" s="130"/>
      <c r="F102" s="131">
        <v>745796.30893520056</v>
      </c>
      <c r="G102" s="132">
        <v>28477.282909090973</v>
      </c>
      <c r="H102" s="132">
        <v>15302.447999999942</v>
      </c>
      <c r="I102" s="132">
        <v>55623.898399986887</v>
      </c>
      <c r="J102" s="132">
        <v>0</v>
      </c>
      <c r="K102" s="132">
        <v>80195.040692315364</v>
      </c>
      <c r="L102" s="132">
        <v>34588.033200015947</v>
      </c>
      <c r="M102" s="154">
        <v>114418.30399999999</v>
      </c>
      <c r="N102" s="132">
        <v>0</v>
      </c>
      <c r="O102" s="133">
        <v>20459</v>
      </c>
      <c r="P102" s="134"/>
      <c r="Q102" s="135"/>
      <c r="R102" s="132">
        <v>-7493.4023368437465</v>
      </c>
      <c r="S102" s="132"/>
      <c r="T102" s="132">
        <v>0</v>
      </c>
      <c r="U102" s="136">
        <v>42783.544250577805</v>
      </c>
      <c r="V102" s="136">
        <v>0</v>
      </c>
      <c r="W102" s="137">
        <v>1130150.4580503437</v>
      </c>
      <c r="X102" s="138"/>
      <c r="Y102" s="131">
        <v>117403.8</v>
      </c>
      <c r="Z102" s="139">
        <v>8142.3096156687388</v>
      </c>
      <c r="AA102" s="137">
        <v>125546.10961566874</v>
      </c>
      <c r="AB102" s="138"/>
      <c r="AC102" s="131"/>
      <c r="AD102" s="135"/>
      <c r="AE102" s="132">
        <v>0</v>
      </c>
      <c r="AF102" s="135"/>
      <c r="AG102" s="132"/>
      <c r="AH102" s="137">
        <v>0</v>
      </c>
      <c r="AI102" s="138"/>
      <c r="AJ102" s="140">
        <v>1255696.5676660123</v>
      </c>
      <c r="AK102" s="138"/>
      <c r="AL102" s="141">
        <v>74630</v>
      </c>
      <c r="AM102" s="138"/>
      <c r="AN102" s="142">
        <v>166314.64607340156</v>
      </c>
      <c r="AO102" s="138"/>
      <c r="AP102" s="143">
        <v>1285859.1298402222</v>
      </c>
      <c r="AQ102" s="135"/>
      <c r="AR102" s="138">
        <v>0</v>
      </c>
      <c r="AS102" s="135"/>
      <c r="AT102" s="138">
        <v>74630</v>
      </c>
      <c r="AU102" s="143">
        <v>4574.0213099492894</v>
      </c>
      <c r="AV102" s="138">
        <v>1524.6737699830965</v>
      </c>
      <c r="AW102" s="138">
        <v>214.85491785790484</v>
      </c>
      <c r="AX102" s="138">
        <v>885.10071309730415</v>
      </c>
      <c r="AY102" s="144">
        <v>0</v>
      </c>
      <c r="AZ102" s="145">
        <v>294.75162595615245</v>
      </c>
      <c r="BA102" s="146">
        <v>1352995.7275033784</v>
      </c>
      <c r="BB102" s="147">
        <v>-8.3673512563109398E-11</v>
      </c>
      <c r="BD102" s="106">
        <v>1375682.3806377414</v>
      </c>
      <c r="BG102" s="148">
        <v>1375682.3806377414</v>
      </c>
      <c r="BI102" s="150">
        <v>0</v>
      </c>
      <c r="BL102" s="106">
        <v>1137643.8603871875</v>
      </c>
      <c r="BN102" s="151">
        <v>9767.7822678213015</v>
      </c>
      <c r="BO102" s="152">
        <v>-2274.379930977555</v>
      </c>
      <c r="BQ102" s="106">
        <v>380</v>
      </c>
      <c r="BR102" s="153">
        <v>3802101</v>
      </c>
      <c r="BS102" s="106">
        <v>20459</v>
      </c>
      <c r="BT102" s="106">
        <v>0</v>
      </c>
      <c r="BU102" s="149">
        <v>0</v>
      </c>
      <c r="BW102" s="149">
        <v>0</v>
      </c>
      <c r="BY102" s="149">
        <v>3754.1698821791811</v>
      </c>
      <c r="BZ102" s="268">
        <v>3754.1698823788547</v>
      </c>
      <c r="CA102" s="269">
        <v>-1.9967365005868487E-7</v>
      </c>
      <c r="CC102" s="149">
        <v>261</v>
      </c>
      <c r="CG102" s="149">
        <v>42783.544250577805</v>
      </c>
      <c r="CH102" s="268">
        <v>42783.544303911993</v>
      </c>
      <c r="CI102" s="270">
        <v>-5.3334188123699278E-5</v>
      </c>
      <c r="CK102" s="149">
        <v>0</v>
      </c>
      <c r="CL102" s="268">
        <v>0</v>
      </c>
      <c r="CM102" s="270">
        <v>0</v>
      </c>
      <c r="CO102" s="149">
        <v>1130150.4580503437</v>
      </c>
      <c r="CP102" s="268">
        <v>1130150.458103678</v>
      </c>
      <c r="CQ102" s="270">
        <v>-5.3334282711148262E-5</v>
      </c>
      <c r="CS102" s="149">
        <v>1137643.8603871875</v>
      </c>
      <c r="CT102" s="268">
        <v>1137643.8604405217</v>
      </c>
      <c r="CU102" s="270">
        <v>-5.3334282711148262E-5</v>
      </c>
      <c r="CW102" s="149">
        <v>0</v>
      </c>
      <c r="CX102" s="268">
        <v>0</v>
      </c>
      <c r="CY102" s="270">
        <v>0</v>
      </c>
      <c r="DA102" s="149">
        <v>158781.87949646142</v>
      </c>
      <c r="DB102" s="268">
        <v>158781.87949646142</v>
      </c>
      <c r="DC102" s="270">
        <v>0</v>
      </c>
      <c r="DE102" s="271">
        <v>4.0983606557377046E-2</v>
      </c>
      <c r="DF102" s="271">
        <v>0</v>
      </c>
    </row>
    <row r="103" spans="1:110" x14ac:dyDescent="0.2">
      <c r="A103" s="155" t="s">
        <v>307</v>
      </c>
      <c r="B103" s="155"/>
      <c r="C103" s="128">
        <v>2115</v>
      </c>
      <c r="D103" s="129" t="s">
        <v>25</v>
      </c>
      <c r="E103" s="130"/>
      <c r="F103" s="131">
        <v>577206.33871613222</v>
      </c>
      <c r="G103" s="132">
        <v>33562.498327272799</v>
      </c>
      <c r="H103" s="132">
        <v>16202.591999999977</v>
      </c>
      <c r="I103" s="132">
        <v>19628.139999995357</v>
      </c>
      <c r="J103" s="132">
        <v>8851.4915343490266</v>
      </c>
      <c r="K103" s="132">
        <v>47536.32552558613</v>
      </c>
      <c r="L103" s="132">
        <v>4203.3946577797205</v>
      </c>
      <c r="M103" s="154">
        <v>114418.30399999999</v>
      </c>
      <c r="N103" s="132">
        <v>0</v>
      </c>
      <c r="O103" s="133">
        <v>2995.2</v>
      </c>
      <c r="P103" s="134"/>
      <c r="Q103" s="135"/>
      <c r="R103" s="132">
        <v>0</v>
      </c>
      <c r="S103" s="132"/>
      <c r="T103" s="132">
        <v>0</v>
      </c>
      <c r="U103" s="136">
        <v>31215.534083546372</v>
      </c>
      <c r="V103" s="136">
        <v>0</v>
      </c>
      <c r="W103" s="137">
        <v>855819.81884466158</v>
      </c>
      <c r="X103" s="138"/>
      <c r="Y103" s="131">
        <v>45252</v>
      </c>
      <c r="Z103" s="139">
        <v>1933.5380618823838</v>
      </c>
      <c r="AA103" s="137">
        <v>47185.538061882384</v>
      </c>
      <c r="AB103" s="138"/>
      <c r="AC103" s="131"/>
      <c r="AD103" s="135"/>
      <c r="AE103" s="132">
        <v>3966.2593791785712</v>
      </c>
      <c r="AF103" s="135"/>
      <c r="AG103" s="132"/>
      <c r="AH103" s="137">
        <v>3966.2593791785712</v>
      </c>
      <c r="AI103" s="138"/>
      <c r="AJ103" s="140">
        <v>906971.61628572259</v>
      </c>
      <c r="AK103" s="138"/>
      <c r="AL103" s="141">
        <v>80355</v>
      </c>
      <c r="AM103" s="138"/>
      <c r="AN103" s="142">
        <v>109597.40613856852</v>
      </c>
      <c r="AO103" s="138"/>
      <c r="AP103" s="143">
        <v>906971.61628572247</v>
      </c>
      <c r="AQ103" s="135"/>
      <c r="AR103" s="138">
        <v>0</v>
      </c>
      <c r="AS103" s="135"/>
      <c r="AT103" s="138">
        <v>80355</v>
      </c>
      <c r="AU103" s="143">
        <v>0</v>
      </c>
      <c r="AV103" s="138">
        <v>0</v>
      </c>
      <c r="AW103" s="138">
        <v>0</v>
      </c>
      <c r="AX103" s="138">
        <v>0</v>
      </c>
      <c r="AY103" s="144">
        <v>0</v>
      </c>
      <c r="AZ103" s="145">
        <v>0</v>
      </c>
      <c r="BA103" s="146">
        <v>987326.61628572247</v>
      </c>
      <c r="BB103" s="147">
        <v>-1.1641532182693481E-10</v>
      </c>
      <c r="BD103" s="106">
        <v>988278.27408989752</v>
      </c>
      <c r="BG103" s="148">
        <v>988278.27408989752</v>
      </c>
      <c r="BI103" s="150">
        <v>0</v>
      </c>
      <c r="BL103" s="106">
        <v>855819.81884466158</v>
      </c>
      <c r="BN103" s="151">
        <v>0</v>
      </c>
      <c r="BO103" s="152">
        <v>0</v>
      </c>
      <c r="BQ103" s="106">
        <v>380</v>
      </c>
      <c r="BR103" s="153">
        <v>3802115</v>
      </c>
      <c r="BS103" s="106">
        <v>2995.2</v>
      </c>
      <c r="BT103" s="106">
        <v>0</v>
      </c>
      <c r="BU103" s="149">
        <v>0</v>
      </c>
      <c r="BW103" s="149">
        <v>0</v>
      </c>
      <c r="BY103" s="149">
        <v>3571.8944754364775</v>
      </c>
      <c r="BZ103" s="268">
        <v>3571.8944752427187</v>
      </c>
      <c r="CA103" s="269">
        <v>1.9375875126570463E-7</v>
      </c>
      <c r="CC103" s="149">
        <v>202</v>
      </c>
      <c r="CG103" s="149">
        <v>31215.534083546372</v>
      </c>
      <c r="CH103" s="268">
        <v>31215.534043491214</v>
      </c>
      <c r="CI103" s="270">
        <v>4.0055158024188131E-5</v>
      </c>
      <c r="CK103" s="149">
        <v>0</v>
      </c>
      <c r="CL103" s="268">
        <v>0</v>
      </c>
      <c r="CM103" s="270">
        <v>0</v>
      </c>
      <c r="CO103" s="149">
        <v>855819.81884466158</v>
      </c>
      <c r="CP103" s="268">
        <v>855819.81880460645</v>
      </c>
      <c r="CQ103" s="270">
        <v>4.0055136196315289E-5</v>
      </c>
      <c r="CS103" s="149">
        <v>855819.81884466158</v>
      </c>
      <c r="CT103" s="268">
        <v>855819.81880460645</v>
      </c>
      <c r="CU103" s="270">
        <v>4.0055136196315289E-5</v>
      </c>
      <c r="CW103" s="149">
        <v>8851.4915343490266</v>
      </c>
      <c r="CX103" s="268">
        <v>8851.4915343490266</v>
      </c>
      <c r="CY103" s="270">
        <v>0</v>
      </c>
      <c r="DA103" s="149">
        <v>106766.27385485558</v>
      </c>
      <c r="DB103" s="268">
        <v>106766.27385485558</v>
      </c>
      <c r="DC103" s="270">
        <v>0</v>
      </c>
      <c r="DE103" s="271">
        <v>7.7625570776255703E-2</v>
      </c>
      <c r="DF103" s="271">
        <v>0</v>
      </c>
    </row>
    <row r="104" spans="1:110" x14ac:dyDescent="0.2">
      <c r="A104" s="322" t="s">
        <v>305</v>
      </c>
      <c r="B104" s="322" t="s">
        <v>146</v>
      </c>
      <c r="C104" s="323">
        <v>2086</v>
      </c>
      <c r="D104" s="129" t="s">
        <v>500</v>
      </c>
      <c r="E104" s="130"/>
      <c r="F104" s="131">
        <v>1365864.5044866891</v>
      </c>
      <c r="G104" s="132">
        <v>88725.099332562808</v>
      </c>
      <c r="H104" s="132">
        <v>53558.568000000108</v>
      </c>
      <c r="I104" s="132">
        <v>142142.73919996643</v>
      </c>
      <c r="J104" s="132">
        <v>9417.5752952667117</v>
      </c>
      <c r="K104" s="132">
        <v>209815.15846155884</v>
      </c>
      <c r="L104" s="132">
        <v>80610.265247430536</v>
      </c>
      <c r="M104" s="154">
        <v>114418.30399999999</v>
      </c>
      <c r="N104" s="132">
        <v>0</v>
      </c>
      <c r="O104" s="133">
        <v>57344</v>
      </c>
      <c r="P104" s="134"/>
      <c r="Q104" s="135"/>
      <c r="R104" s="132">
        <v>-14102.077164901699</v>
      </c>
      <c r="S104" s="132"/>
      <c r="T104" s="132">
        <v>0</v>
      </c>
      <c r="U104" s="136">
        <v>32706.2287938355</v>
      </c>
      <c r="V104" s="136">
        <v>0</v>
      </c>
      <c r="W104" s="137">
        <v>2140500.3656524085</v>
      </c>
      <c r="X104" s="138"/>
      <c r="Y104" s="131">
        <v>145183.50000000003</v>
      </c>
      <c r="Z104" s="139">
        <v>15453.946685150644</v>
      </c>
      <c r="AA104" s="137">
        <v>229066.24668515066</v>
      </c>
      <c r="AB104" s="138"/>
      <c r="AC104" s="131"/>
      <c r="AD104" s="135"/>
      <c r="AE104" s="132">
        <v>0</v>
      </c>
      <c r="AF104" s="135"/>
      <c r="AG104" s="132"/>
      <c r="AH104" s="137">
        <v>0</v>
      </c>
      <c r="AI104" s="138"/>
      <c r="AJ104" s="140">
        <v>2369566.612337559</v>
      </c>
      <c r="AK104" s="138"/>
      <c r="AL104" s="141">
        <v>217890</v>
      </c>
      <c r="AM104" s="138"/>
      <c r="AN104" s="142">
        <v>390859.49946762912</v>
      </c>
      <c r="AO104" s="138"/>
      <c r="AP104" s="143">
        <v>2383668.6895024609</v>
      </c>
      <c r="AQ104" s="135"/>
      <c r="AR104" s="138">
        <v>0</v>
      </c>
      <c r="AS104" s="135"/>
      <c r="AT104" s="138">
        <v>217890</v>
      </c>
      <c r="AU104" s="143">
        <v>8376.9432419760924</v>
      </c>
      <c r="AV104" s="138">
        <v>2792.3144139920305</v>
      </c>
      <c r="AW104" s="138">
        <v>393.4890832799943</v>
      </c>
      <c r="AX104" s="138">
        <v>1620.9890454425724</v>
      </c>
      <c r="AY104" s="144">
        <v>0</v>
      </c>
      <c r="AZ104" s="145">
        <v>918.34138021101057</v>
      </c>
      <c r="BA104" s="146">
        <v>2587456.612337559</v>
      </c>
      <c r="BB104" s="147">
        <v>0</v>
      </c>
      <c r="BD104" s="106">
        <v>2647981.2280069231</v>
      </c>
      <c r="BG104" s="148">
        <v>2647981.2280069231</v>
      </c>
      <c r="BI104" s="150">
        <v>68428.800000000003</v>
      </c>
      <c r="BL104" s="106">
        <v>2154602.4428173103</v>
      </c>
      <c r="BN104" s="151">
        <v>22379.360659421516</v>
      </c>
      <c r="BO104" s="152">
        <v>-8277.2834945198174</v>
      </c>
      <c r="BQ104" s="106">
        <v>380</v>
      </c>
      <c r="BR104" s="153">
        <v>3802086</v>
      </c>
      <c r="BS104" s="106">
        <v>57344</v>
      </c>
      <c r="BT104" s="106">
        <v>0</v>
      </c>
      <c r="BU104" s="149">
        <v>0</v>
      </c>
      <c r="BW104" s="149">
        <v>0</v>
      </c>
      <c r="BY104" s="149">
        <v>4053.3526746461462</v>
      </c>
      <c r="BZ104" s="268">
        <v>4053.3526745596873</v>
      </c>
      <c r="CA104" s="269">
        <v>8.6458840087288991E-8</v>
      </c>
      <c r="CC104" s="149">
        <v>478</v>
      </c>
      <c r="CG104" s="149">
        <v>32706.2287938355</v>
      </c>
      <c r="CH104" s="268">
        <v>32706.228751541003</v>
      </c>
      <c r="CI104" s="270">
        <v>4.22944976889994E-5</v>
      </c>
      <c r="CK104" s="149">
        <v>0</v>
      </c>
      <c r="CL104" s="268">
        <v>0</v>
      </c>
      <c r="CM104" s="270">
        <v>0</v>
      </c>
      <c r="CO104" s="149">
        <v>2140500.3656524085</v>
      </c>
      <c r="CP104" s="268">
        <v>2140500.3656101138</v>
      </c>
      <c r="CQ104" s="270">
        <v>4.2294617742300034E-5</v>
      </c>
      <c r="CS104" s="149">
        <v>2154602.4428173103</v>
      </c>
      <c r="CT104" s="268">
        <v>2154602.4427750157</v>
      </c>
      <c r="CU104" s="270">
        <v>4.2294617742300034E-5</v>
      </c>
      <c r="CW104" s="149">
        <v>9417.5752952667117</v>
      </c>
      <c r="CX104" s="268">
        <v>9417.5752952667117</v>
      </c>
      <c r="CY104" s="270">
        <v>0</v>
      </c>
      <c r="DA104" s="149">
        <v>377115.52466652007</v>
      </c>
      <c r="DB104" s="268">
        <v>377115.52466652007</v>
      </c>
      <c r="DC104" s="270">
        <v>0</v>
      </c>
      <c r="DE104" s="271">
        <v>0.10110294117647059</v>
      </c>
      <c r="DF104" s="271">
        <v>0</v>
      </c>
    </row>
    <row r="105" spans="1:110" x14ac:dyDescent="0.2">
      <c r="A105" s="155" t="s">
        <v>308</v>
      </c>
      <c r="B105" s="155"/>
      <c r="C105" s="159">
        <v>2000</v>
      </c>
      <c r="D105" s="129" t="s">
        <v>147</v>
      </c>
      <c r="E105" s="130"/>
      <c r="F105" s="131">
        <v>1040114.3925379808</v>
      </c>
      <c r="G105" s="132">
        <v>61109.104057881268</v>
      </c>
      <c r="H105" s="132">
        <v>40956.552000000003</v>
      </c>
      <c r="I105" s="132">
        <v>95975.353599977345</v>
      </c>
      <c r="J105" s="132">
        <v>33656.252694559698</v>
      </c>
      <c r="K105" s="132">
        <v>150485.71769864496</v>
      </c>
      <c r="L105" s="132">
        <v>80951.762710037365</v>
      </c>
      <c r="M105" s="154">
        <v>114418.30399999999</v>
      </c>
      <c r="N105" s="132">
        <v>0</v>
      </c>
      <c r="O105" s="133">
        <v>16691.2</v>
      </c>
      <c r="P105" s="134"/>
      <c r="Q105" s="135"/>
      <c r="R105" s="132">
        <v>0</v>
      </c>
      <c r="S105" s="132"/>
      <c r="T105" s="132">
        <v>0</v>
      </c>
      <c r="U105" s="136">
        <v>112736.01671969518</v>
      </c>
      <c r="V105" s="136">
        <v>0</v>
      </c>
      <c r="W105" s="137">
        <v>1747094.6560187768</v>
      </c>
      <c r="X105" s="138"/>
      <c r="Y105" s="131">
        <v>0</v>
      </c>
      <c r="Z105" s="139">
        <v>0</v>
      </c>
      <c r="AA105" s="137">
        <v>0</v>
      </c>
      <c r="AB105" s="138"/>
      <c r="AC105" s="131"/>
      <c r="AD105" s="135"/>
      <c r="AE105" s="132">
        <v>0</v>
      </c>
      <c r="AF105" s="135"/>
      <c r="AG105" s="132"/>
      <c r="AH105" s="137">
        <v>0</v>
      </c>
      <c r="AI105" s="138"/>
      <c r="AJ105" s="140">
        <v>1747094.6560187768</v>
      </c>
      <c r="AK105" s="138"/>
      <c r="AL105" s="141">
        <v>138535</v>
      </c>
      <c r="AM105" s="138"/>
      <c r="AN105" s="142">
        <v>273681.71112707094</v>
      </c>
      <c r="AO105" s="138"/>
      <c r="AP105" s="143">
        <v>1747094.6560187768</v>
      </c>
      <c r="AQ105" s="135"/>
      <c r="AR105" s="138">
        <v>0</v>
      </c>
      <c r="AS105" s="135"/>
      <c r="AT105" s="138">
        <v>138535</v>
      </c>
      <c r="AU105" s="143">
        <v>0</v>
      </c>
      <c r="AV105" s="138">
        <v>0</v>
      </c>
      <c r="AW105" s="138">
        <v>0</v>
      </c>
      <c r="AX105" s="138">
        <v>0</v>
      </c>
      <c r="AY105" s="144">
        <v>0</v>
      </c>
      <c r="AZ105" s="145">
        <v>0</v>
      </c>
      <c r="BA105" s="146">
        <v>1885629.6560187768</v>
      </c>
      <c r="BB105" s="147">
        <v>0</v>
      </c>
      <c r="BD105" s="106">
        <v>1897822.7886117017</v>
      </c>
      <c r="BG105" s="148">
        <v>1897822.7886117017</v>
      </c>
      <c r="BI105" s="150">
        <v>0</v>
      </c>
      <c r="BL105" s="106">
        <v>1747094.6560187768</v>
      </c>
      <c r="BN105" s="151">
        <v>0</v>
      </c>
      <c r="BO105" s="152">
        <v>0</v>
      </c>
      <c r="BQ105" s="106">
        <v>380</v>
      </c>
      <c r="BR105" s="153">
        <v>3802000</v>
      </c>
      <c r="BS105" s="106">
        <v>16691.2</v>
      </c>
      <c r="BT105" s="106">
        <v>0</v>
      </c>
      <c r="BU105" s="149">
        <v>0</v>
      </c>
      <c r="BW105" s="149">
        <v>0</v>
      </c>
      <c r="BY105" s="149">
        <v>4338.0102095009115</v>
      </c>
      <c r="BZ105" s="268">
        <v>4338.0102095717893</v>
      </c>
      <c r="CA105" s="269">
        <v>-7.0877831603866071E-8</v>
      </c>
      <c r="CC105" s="149">
        <v>364</v>
      </c>
      <c r="CG105" s="149">
        <v>112736.01671969518</v>
      </c>
      <c r="CH105" s="268">
        <v>112736.01674609857</v>
      </c>
      <c r="CI105" s="270">
        <v>-2.6403387892059982E-5</v>
      </c>
      <c r="CK105" s="149">
        <v>0</v>
      </c>
      <c r="CL105" s="268">
        <v>0</v>
      </c>
      <c r="CM105" s="270">
        <v>0</v>
      </c>
      <c r="CO105" s="149">
        <v>1747094.6560187768</v>
      </c>
      <c r="CP105" s="268">
        <v>1747094.65604518</v>
      </c>
      <c r="CQ105" s="270">
        <v>-2.640322782099247E-5</v>
      </c>
      <c r="CS105" s="149">
        <v>1747094.6560187768</v>
      </c>
      <c r="CT105" s="268">
        <v>1747094.65604518</v>
      </c>
      <c r="CU105" s="270">
        <v>-2.640322782099247E-5</v>
      </c>
      <c r="CW105" s="149">
        <v>33656.252694559698</v>
      </c>
      <c r="CX105" s="268">
        <v>33656.252694559698</v>
      </c>
      <c r="CY105" s="270">
        <v>0</v>
      </c>
      <c r="DA105" s="149">
        <v>273681.71112707094</v>
      </c>
      <c r="DB105" s="268">
        <v>273681.71112707094</v>
      </c>
      <c r="DC105" s="270">
        <v>0</v>
      </c>
      <c r="DE105" s="271">
        <v>0.15348837209302327</v>
      </c>
      <c r="DF105" s="271">
        <v>0</v>
      </c>
    </row>
    <row r="106" spans="1:110" x14ac:dyDescent="0.2">
      <c r="A106" s="155" t="s">
        <v>307</v>
      </c>
      <c r="B106" s="155"/>
      <c r="C106" s="159">
        <v>2031</v>
      </c>
      <c r="D106" s="129" t="s">
        <v>148</v>
      </c>
      <c r="E106" s="130"/>
      <c r="F106" s="131">
        <v>571491.42447141802</v>
      </c>
      <c r="G106" s="132">
        <v>67210.752000000139</v>
      </c>
      <c r="H106" s="132">
        <v>43656.983999999997</v>
      </c>
      <c r="I106" s="132">
        <v>83518.360799980335</v>
      </c>
      <c r="J106" s="132">
        <v>0</v>
      </c>
      <c r="K106" s="132">
        <v>105218.05170732726</v>
      </c>
      <c r="L106" s="132">
        <v>8710.695813957509</v>
      </c>
      <c r="M106" s="154">
        <v>114418.30399999999</v>
      </c>
      <c r="N106" s="132">
        <v>0</v>
      </c>
      <c r="O106" s="133">
        <v>5478.4</v>
      </c>
      <c r="P106" s="134"/>
      <c r="Q106" s="135"/>
      <c r="R106" s="132">
        <v>0</v>
      </c>
      <c r="S106" s="132"/>
      <c r="T106" s="132">
        <v>0</v>
      </c>
      <c r="U106" s="136">
        <v>40323.270502675674</v>
      </c>
      <c r="V106" s="136">
        <v>0</v>
      </c>
      <c r="W106" s="137">
        <v>1040026.243295359</v>
      </c>
      <c r="X106" s="138"/>
      <c r="Y106" s="131">
        <v>55182.3</v>
      </c>
      <c r="Z106" s="139">
        <v>6805.5538843739414</v>
      </c>
      <c r="AA106" s="137">
        <v>61987.853884373944</v>
      </c>
      <c r="AB106" s="138"/>
      <c r="AC106" s="131"/>
      <c r="AD106" s="135"/>
      <c r="AE106" s="132">
        <v>0</v>
      </c>
      <c r="AF106" s="135"/>
      <c r="AG106" s="132"/>
      <c r="AH106" s="137">
        <v>0</v>
      </c>
      <c r="AI106" s="138"/>
      <c r="AJ106" s="140">
        <v>1102014.097179733</v>
      </c>
      <c r="AK106" s="138"/>
      <c r="AL106" s="141">
        <v>161400</v>
      </c>
      <c r="AM106" s="138"/>
      <c r="AN106" s="142">
        <v>196183.82302814978</v>
      </c>
      <c r="AO106" s="138"/>
      <c r="AP106" s="143">
        <v>1102014.097179733</v>
      </c>
      <c r="AQ106" s="135"/>
      <c r="AR106" s="138">
        <v>0</v>
      </c>
      <c r="AS106" s="135"/>
      <c r="AT106" s="138">
        <v>161400</v>
      </c>
      <c r="AU106" s="143">
        <v>0</v>
      </c>
      <c r="AV106" s="138">
        <v>0</v>
      </c>
      <c r="AW106" s="138">
        <v>0</v>
      </c>
      <c r="AX106" s="138">
        <v>0</v>
      </c>
      <c r="AY106" s="144">
        <v>0</v>
      </c>
      <c r="AZ106" s="145">
        <v>0</v>
      </c>
      <c r="BA106" s="146">
        <v>1263414.097179733</v>
      </c>
      <c r="BB106" s="147">
        <v>0</v>
      </c>
      <c r="BD106" s="106">
        <v>1276573.6212958649</v>
      </c>
      <c r="BG106" s="148">
        <v>1276573.6212958649</v>
      </c>
      <c r="BI106" s="150">
        <v>0</v>
      </c>
      <c r="BL106" s="106">
        <v>1040026.243295359</v>
      </c>
      <c r="BN106" s="151">
        <v>0</v>
      </c>
      <c r="BO106" s="152">
        <v>0</v>
      </c>
      <c r="BQ106" s="106">
        <v>380</v>
      </c>
      <c r="BR106" s="153">
        <v>3802031</v>
      </c>
      <c r="BS106" s="106">
        <v>5478.4</v>
      </c>
      <c r="BT106" s="106">
        <v>0</v>
      </c>
      <c r="BU106" s="149">
        <v>0</v>
      </c>
      <c r="BW106" s="149">
        <v>0</v>
      </c>
      <c r="BY106" s="149">
        <v>4495.454071210469</v>
      </c>
      <c r="BZ106" s="268">
        <v>4495.4540705882346</v>
      </c>
      <c r="CA106" s="269">
        <v>6.2223443819675595E-7</v>
      </c>
      <c r="CC106" s="149">
        <v>200</v>
      </c>
      <c r="CG106" s="149">
        <v>40323.270502675674</v>
      </c>
      <c r="CH106" s="268">
        <v>40323.270375316562</v>
      </c>
      <c r="CI106" s="270">
        <v>1.2735911150230095E-4</v>
      </c>
      <c r="CK106" s="149">
        <v>0</v>
      </c>
      <c r="CL106" s="268">
        <v>0</v>
      </c>
      <c r="CM106" s="270">
        <v>0</v>
      </c>
      <c r="CO106" s="149">
        <v>1040026.243295359</v>
      </c>
      <c r="CP106" s="268">
        <v>1040026.2431679999</v>
      </c>
      <c r="CQ106" s="270">
        <v>1.2735906057059765E-4</v>
      </c>
      <c r="CS106" s="149">
        <v>1040026.243295359</v>
      </c>
      <c r="CT106" s="268">
        <v>1040026.2431679999</v>
      </c>
      <c r="CU106" s="270">
        <v>1.2735906057059765E-4</v>
      </c>
      <c r="CW106" s="149">
        <v>0</v>
      </c>
      <c r="CX106" s="268">
        <v>0</v>
      </c>
      <c r="CY106" s="270">
        <v>0</v>
      </c>
      <c r="DA106" s="149">
        <v>192464.55179508735</v>
      </c>
      <c r="DB106" s="268">
        <v>192464.55179508735</v>
      </c>
      <c r="DC106" s="270">
        <v>0</v>
      </c>
      <c r="DE106" s="271">
        <v>5.4298642533936653E-2</v>
      </c>
      <c r="DF106" s="271">
        <v>0</v>
      </c>
    </row>
    <row r="107" spans="1:110" x14ac:dyDescent="0.2">
      <c r="A107" s="127" t="s">
        <v>305</v>
      </c>
      <c r="B107" s="127" t="s">
        <v>149</v>
      </c>
      <c r="C107" s="128">
        <v>3365</v>
      </c>
      <c r="D107" s="129" t="s">
        <v>150</v>
      </c>
      <c r="E107" s="130"/>
      <c r="F107" s="131">
        <v>1054401.6781497663</v>
      </c>
      <c r="G107" s="132">
        <v>57107.03040000012</v>
      </c>
      <c r="H107" s="132">
        <v>35555.687999999958</v>
      </c>
      <c r="I107" s="132">
        <v>53888.620799987257</v>
      </c>
      <c r="J107" s="132">
        <v>0</v>
      </c>
      <c r="K107" s="132">
        <v>175399.21573682499</v>
      </c>
      <c r="L107" s="132">
        <v>35101.615360016251</v>
      </c>
      <c r="M107" s="154">
        <v>114418.30399999999</v>
      </c>
      <c r="N107" s="132">
        <v>0</v>
      </c>
      <c r="O107" s="133">
        <v>7270.4</v>
      </c>
      <c r="P107" s="134"/>
      <c r="Q107" s="135"/>
      <c r="R107" s="132">
        <v>-10768.484052416852</v>
      </c>
      <c r="S107" s="132"/>
      <c r="T107" s="132">
        <v>0</v>
      </c>
      <c r="U107" s="136">
        <v>14645.745654549915</v>
      </c>
      <c r="V107" s="136">
        <v>0</v>
      </c>
      <c r="W107" s="137">
        <v>1537019.8140487277</v>
      </c>
      <c r="X107" s="138"/>
      <c r="Y107" s="131">
        <v>117215.25</v>
      </c>
      <c r="Z107" s="139">
        <v>7465.8549543548725</v>
      </c>
      <c r="AA107" s="137">
        <v>158024.30495435488</v>
      </c>
      <c r="AB107" s="138"/>
      <c r="AC107" s="131"/>
      <c r="AD107" s="135"/>
      <c r="AE107" s="132">
        <v>0</v>
      </c>
      <c r="AF107" s="135"/>
      <c r="AG107" s="132"/>
      <c r="AH107" s="137">
        <v>0</v>
      </c>
      <c r="AI107" s="138"/>
      <c r="AJ107" s="140">
        <v>1695044.1190030826</v>
      </c>
      <c r="AK107" s="138"/>
      <c r="AL107" s="141">
        <v>138190</v>
      </c>
      <c r="AM107" s="138"/>
      <c r="AN107" s="142">
        <v>297531.25547116855</v>
      </c>
      <c r="AO107" s="138"/>
      <c r="AP107" s="143">
        <v>1705812.6030554995</v>
      </c>
      <c r="AQ107" s="135"/>
      <c r="AR107" s="138">
        <v>0</v>
      </c>
      <c r="AS107" s="135"/>
      <c r="AT107" s="138">
        <v>138190</v>
      </c>
      <c r="AU107" s="143">
        <v>6466.7197830317546</v>
      </c>
      <c r="AV107" s="138">
        <v>2155.5732610105852</v>
      </c>
      <c r="AW107" s="138">
        <v>303.76040110945166</v>
      </c>
      <c r="AX107" s="138">
        <v>1251.3492840341198</v>
      </c>
      <c r="AY107" s="144">
        <v>0</v>
      </c>
      <c r="AZ107" s="145">
        <v>591.08132323094492</v>
      </c>
      <c r="BA107" s="146">
        <v>1833234.1190030826</v>
      </c>
      <c r="BB107" s="147">
        <v>0</v>
      </c>
      <c r="BD107" s="106">
        <v>1878985.3754355144</v>
      </c>
      <c r="BG107" s="148">
        <v>1878985.3754355144</v>
      </c>
      <c r="BI107" s="150">
        <v>33343.200000000004</v>
      </c>
      <c r="BL107" s="106">
        <v>1547788.2981011446</v>
      </c>
      <c r="BN107" s="151">
        <v>16423.088881185937</v>
      </c>
      <c r="BO107" s="152">
        <v>-5654.6048287690846</v>
      </c>
      <c r="BQ107" s="106">
        <v>380</v>
      </c>
      <c r="BR107" s="153">
        <v>3803365</v>
      </c>
      <c r="BS107" s="106">
        <v>7270.4</v>
      </c>
      <c r="BT107" s="106">
        <v>0</v>
      </c>
      <c r="BU107" s="149">
        <v>0</v>
      </c>
      <c r="BW107" s="149">
        <v>0</v>
      </c>
      <c r="BY107" s="149">
        <v>3776.4007696888598</v>
      </c>
      <c r="BZ107" s="268">
        <v>3776.400769656992</v>
      </c>
      <c r="CA107" s="269">
        <v>3.1867784855421633E-8</v>
      </c>
      <c r="CC107" s="149">
        <v>369</v>
      </c>
      <c r="CG107" s="149">
        <v>14645.745654549915</v>
      </c>
      <c r="CH107" s="268">
        <v>14645.745642515249</v>
      </c>
      <c r="CI107" s="270">
        <v>1.203466672450304E-5</v>
      </c>
      <c r="CK107" s="149">
        <v>0</v>
      </c>
      <c r="CL107" s="268">
        <v>0</v>
      </c>
      <c r="CM107" s="270">
        <v>0</v>
      </c>
      <c r="CO107" s="149">
        <v>1537019.8140487277</v>
      </c>
      <c r="CP107" s="268">
        <v>1537019.8140366934</v>
      </c>
      <c r="CQ107" s="270">
        <v>1.203431747853756E-5</v>
      </c>
      <c r="CS107" s="149">
        <v>1547788.2981011446</v>
      </c>
      <c r="CT107" s="268">
        <v>1547788.2980891103</v>
      </c>
      <c r="CU107" s="270">
        <v>1.203431747853756E-5</v>
      </c>
      <c r="CW107" s="149">
        <v>0</v>
      </c>
      <c r="CX107" s="268">
        <v>0</v>
      </c>
      <c r="CY107" s="270">
        <v>0</v>
      </c>
      <c r="DA107" s="149">
        <v>288049.79717390728</v>
      </c>
      <c r="DB107" s="268">
        <v>288049.79717390728</v>
      </c>
      <c r="DC107" s="270">
        <v>0</v>
      </c>
      <c r="DE107" s="271">
        <v>5.764411027568922E-2</v>
      </c>
      <c r="DF107" s="271">
        <v>0</v>
      </c>
    </row>
    <row r="108" spans="1:110" x14ac:dyDescent="0.2">
      <c r="A108" s="127" t="s">
        <v>305</v>
      </c>
      <c r="B108" s="127" t="s">
        <v>151</v>
      </c>
      <c r="C108" s="128">
        <v>5202</v>
      </c>
      <c r="D108" s="129" t="s">
        <v>152</v>
      </c>
      <c r="E108" s="130"/>
      <c r="F108" s="131">
        <v>600065.99569498899</v>
      </c>
      <c r="G108" s="132">
        <v>26381.79050467295</v>
      </c>
      <c r="H108" s="132">
        <v>17552.808000000026</v>
      </c>
      <c r="I108" s="132">
        <v>10336.65359999756</v>
      </c>
      <c r="J108" s="132">
        <v>0</v>
      </c>
      <c r="K108" s="132">
        <v>66230.986324028723</v>
      </c>
      <c r="L108" s="132">
        <v>3121.3326666681105</v>
      </c>
      <c r="M108" s="154">
        <v>114418.30399999999</v>
      </c>
      <c r="N108" s="132">
        <v>0</v>
      </c>
      <c r="O108" s="133">
        <v>3584</v>
      </c>
      <c r="P108" s="134"/>
      <c r="Q108" s="135"/>
      <c r="R108" s="132">
        <v>-6065.0802284664233</v>
      </c>
      <c r="S108" s="132"/>
      <c r="T108" s="132">
        <v>0</v>
      </c>
      <c r="U108" s="136">
        <v>46575.96467078256</v>
      </c>
      <c r="V108" s="136">
        <v>0</v>
      </c>
      <c r="W108" s="137">
        <v>882202.75523267244</v>
      </c>
      <c r="X108" s="138"/>
      <c r="Y108" s="131">
        <v>61467.30000000001</v>
      </c>
      <c r="Z108" s="139">
        <v>2845.8173371185403</v>
      </c>
      <c r="AA108" s="137">
        <v>64313.11733711855</v>
      </c>
      <c r="AB108" s="138"/>
      <c r="AC108" s="131"/>
      <c r="AD108" s="135"/>
      <c r="AE108" s="132">
        <v>14388.992003043693</v>
      </c>
      <c r="AF108" s="135"/>
      <c r="AG108" s="132"/>
      <c r="AH108" s="137">
        <v>14388.992003043693</v>
      </c>
      <c r="AI108" s="138"/>
      <c r="AJ108" s="140">
        <v>960904.86457283469</v>
      </c>
      <c r="AK108" s="138"/>
      <c r="AL108" s="141">
        <v>70870</v>
      </c>
      <c r="AM108" s="138"/>
      <c r="AN108" s="142">
        <v>127604.50575079166</v>
      </c>
      <c r="AO108" s="138"/>
      <c r="AP108" s="143">
        <v>966969.94480130111</v>
      </c>
      <c r="AQ108" s="135"/>
      <c r="AR108" s="138">
        <v>0</v>
      </c>
      <c r="AS108" s="135"/>
      <c r="AT108" s="138">
        <v>70870</v>
      </c>
      <c r="AU108" s="143">
        <v>3680.2470309936812</v>
      </c>
      <c r="AV108" s="138">
        <v>1226.7490103312271</v>
      </c>
      <c r="AW108" s="138">
        <v>172.87177298911885</v>
      </c>
      <c r="AX108" s="138">
        <v>712.14999904380795</v>
      </c>
      <c r="AY108" s="144">
        <v>0</v>
      </c>
      <c r="AZ108" s="145">
        <v>273.06241510858939</v>
      </c>
      <c r="BA108" s="146">
        <v>1031774.8645728347</v>
      </c>
      <c r="BB108" s="147">
        <v>0</v>
      </c>
      <c r="BD108" s="106">
        <v>1061789.857907004</v>
      </c>
      <c r="BG108" s="148">
        <v>1061789.857907004</v>
      </c>
      <c r="BI108" s="150">
        <v>0</v>
      </c>
      <c r="BL108" s="106">
        <v>888267.83546113886</v>
      </c>
      <c r="BN108" s="151">
        <v>9216.7675292752974</v>
      </c>
      <c r="BO108" s="152">
        <v>-3151.6873008088742</v>
      </c>
      <c r="BQ108" s="106">
        <v>380</v>
      </c>
      <c r="BR108" s="153">
        <v>3805202</v>
      </c>
      <c r="BS108" s="106">
        <v>3584</v>
      </c>
      <c r="BT108" s="106">
        <v>0</v>
      </c>
      <c r="BU108" s="149">
        <v>0</v>
      </c>
      <c r="BW108" s="149">
        <v>0</v>
      </c>
      <c r="BY108" s="149">
        <v>3584.0640044908141</v>
      </c>
      <c r="BZ108" s="268">
        <v>3584.0640042056075</v>
      </c>
      <c r="CA108" s="269">
        <v>2.8520662453956902E-7</v>
      </c>
      <c r="CC108" s="149">
        <v>210</v>
      </c>
      <c r="CG108" s="149">
        <v>46575.96467078256</v>
      </c>
      <c r="CH108" s="268">
        <v>46575.964609487644</v>
      </c>
      <c r="CI108" s="270">
        <v>6.1294915212783962E-5</v>
      </c>
      <c r="CK108" s="149">
        <v>0</v>
      </c>
      <c r="CL108" s="268">
        <v>0</v>
      </c>
      <c r="CM108" s="270">
        <v>0</v>
      </c>
      <c r="CO108" s="149">
        <v>882202.75523267244</v>
      </c>
      <c r="CP108" s="268">
        <v>882202.75517137756</v>
      </c>
      <c r="CQ108" s="270">
        <v>6.1294878832995892E-5</v>
      </c>
      <c r="CS108" s="149">
        <v>888267.83546113886</v>
      </c>
      <c r="CT108" s="268">
        <v>888267.83539984399</v>
      </c>
      <c r="CU108" s="270">
        <v>6.1294878832995892E-5</v>
      </c>
      <c r="CW108" s="149">
        <v>0</v>
      </c>
      <c r="CX108" s="268">
        <v>0</v>
      </c>
      <c r="CY108" s="270">
        <v>0</v>
      </c>
      <c r="DA108" s="149">
        <v>123745.71871056456</v>
      </c>
      <c r="DB108" s="268">
        <v>123745.71871056457</v>
      </c>
      <c r="DC108" s="270">
        <v>0</v>
      </c>
      <c r="DE108" s="271">
        <v>3.125E-2</v>
      </c>
      <c r="DF108" s="271">
        <v>0</v>
      </c>
    </row>
    <row r="109" spans="1:110" x14ac:dyDescent="0.2">
      <c r="A109" s="155" t="s">
        <v>307</v>
      </c>
      <c r="B109" s="155"/>
      <c r="C109" s="156">
        <v>2003</v>
      </c>
      <c r="D109" s="129" t="s">
        <v>153</v>
      </c>
      <c r="E109" s="130"/>
      <c r="F109" s="131">
        <v>740081.39469048637</v>
      </c>
      <c r="G109" s="132">
        <v>88371.83838160937</v>
      </c>
      <c r="H109" s="132">
        <v>54458.711999999978</v>
      </c>
      <c r="I109" s="132">
        <v>114388.29919997309</v>
      </c>
      <c r="J109" s="132">
        <v>9597.6928555586728</v>
      </c>
      <c r="K109" s="132">
        <v>131432.98346039024</v>
      </c>
      <c r="L109" s="132">
        <v>10424.698658411895</v>
      </c>
      <c r="M109" s="154">
        <v>114418.30399999999</v>
      </c>
      <c r="N109" s="132">
        <v>0</v>
      </c>
      <c r="O109" s="133">
        <v>4940.8</v>
      </c>
      <c r="P109" s="134"/>
      <c r="Q109" s="135"/>
      <c r="R109" s="132">
        <v>0</v>
      </c>
      <c r="S109" s="132"/>
      <c r="T109" s="132">
        <v>0</v>
      </c>
      <c r="U109" s="136">
        <v>113108.41358751594</v>
      </c>
      <c r="V109" s="136">
        <v>0</v>
      </c>
      <c r="W109" s="137">
        <v>1381223.1368339458</v>
      </c>
      <c r="X109" s="138"/>
      <c r="Y109" s="131">
        <v>75037.921782178237</v>
      </c>
      <c r="Z109" s="139">
        <v>11836.28279186826</v>
      </c>
      <c r="AA109" s="137">
        <v>129959.0045740465</v>
      </c>
      <c r="AB109" s="138"/>
      <c r="AC109" s="131"/>
      <c r="AD109" s="135"/>
      <c r="AE109" s="132">
        <v>0</v>
      </c>
      <c r="AF109" s="135"/>
      <c r="AG109" s="132"/>
      <c r="AH109" s="137">
        <v>0</v>
      </c>
      <c r="AI109" s="138"/>
      <c r="AJ109" s="140">
        <v>1511182.1414079922</v>
      </c>
      <c r="AK109" s="138"/>
      <c r="AL109" s="141">
        <v>212510</v>
      </c>
      <c r="AM109" s="138"/>
      <c r="AN109" s="142">
        <v>253442.19681872427</v>
      </c>
      <c r="AO109" s="138"/>
      <c r="AP109" s="143">
        <v>1511182.1414079922</v>
      </c>
      <c r="AQ109" s="135"/>
      <c r="AR109" s="138">
        <v>0</v>
      </c>
      <c r="AS109" s="135"/>
      <c r="AT109" s="138">
        <v>212510</v>
      </c>
      <c r="AU109" s="143">
        <v>0</v>
      </c>
      <c r="AV109" s="138">
        <v>0</v>
      </c>
      <c r="AW109" s="138">
        <v>0</v>
      </c>
      <c r="AX109" s="138">
        <v>0</v>
      </c>
      <c r="AY109" s="144">
        <v>0</v>
      </c>
      <c r="AZ109" s="145">
        <v>0</v>
      </c>
      <c r="BA109" s="146">
        <v>1723692.1414079922</v>
      </c>
      <c r="BB109" s="147">
        <v>0</v>
      </c>
      <c r="BD109" s="106">
        <v>1733852.0401253644</v>
      </c>
      <c r="BG109" s="148">
        <v>1733852.0401253644</v>
      </c>
      <c r="BI109" s="150">
        <v>43084.800000000003</v>
      </c>
      <c r="BL109" s="106">
        <v>1381223.1368339458</v>
      </c>
      <c r="BN109" s="151">
        <v>0</v>
      </c>
      <c r="BO109" s="152">
        <v>0</v>
      </c>
      <c r="BQ109" s="106">
        <v>380</v>
      </c>
      <c r="BR109" s="153">
        <v>3802003</v>
      </c>
      <c r="BS109" s="106">
        <v>4940.8</v>
      </c>
      <c r="BT109" s="106">
        <v>0</v>
      </c>
      <c r="BU109" s="149">
        <v>0</v>
      </c>
      <c r="BW109" s="149">
        <v>0</v>
      </c>
      <c r="BY109" s="149">
        <v>4760.662402612631</v>
      </c>
      <c r="BZ109" s="268">
        <v>4760.6624027131784</v>
      </c>
      <c r="CA109" s="269">
        <v>-1.0054736776510254E-7</v>
      </c>
      <c r="CC109" s="149">
        <v>259</v>
      </c>
      <c r="CG109" s="149">
        <v>113108.41358751594</v>
      </c>
      <c r="CH109" s="268">
        <v>113108.41361416715</v>
      </c>
      <c r="CI109" s="270">
        <v>-2.6651207008399069E-5</v>
      </c>
      <c r="CK109" s="149">
        <v>0</v>
      </c>
      <c r="CL109" s="268">
        <v>0</v>
      </c>
      <c r="CM109" s="270">
        <v>0</v>
      </c>
      <c r="CO109" s="149">
        <v>1381223.1368339458</v>
      </c>
      <c r="CP109" s="268">
        <v>1381223.1368605967</v>
      </c>
      <c r="CQ109" s="270">
        <v>-2.6650959625840187E-5</v>
      </c>
      <c r="CS109" s="149">
        <v>1381223.1368339458</v>
      </c>
      <c r="CT109" s="268">
        <v>1381223.1368605967</v>
      </c>
      <c r="CU109" s="270">
        <v>-2.6650959625840187E-5</v>
      </c>
      <c r="CW109" s="149">
        <v>9597.6928555586728</v>
      </c>
      <c r="CX109" s="268">
        <v>9597.6928555586728</v>
      </c>
      <c r="CY109" s="270">
        <v>0</v>
      </c>
      <c r="DA109" s="149">
        <v>245644.65654428149</v>
      </c>
      <c r="DB109" s="268">
        <v>245644.65654428152</v>
      </c>
      <c r="DC109" s="270">
        <v>0</v>
      </c>
      <c r="DE109" s="271">
        <v>6.9090909090909092E-2</v>
      </c>
      <c r="DF109" s="271">
        <v>0</v>
      </c>
    </row>
    <row r="110" spans="1:110" x14ac:dyDescent="0.2">
      <c r="A110" s="127" t="s">
        <v>305</v>
      </c>
      <c r="B110" s="127" t="s">
        <v>154</v>
      </c>
      <c r="C110" s="128">
        <v>2140</v>
      </c>
      <c r="D110" s="129" t="s">
        <v>155</v>
      </c>
      <c r="E110" s="130"/>
      <c r="F110" s="131">
        <v>1194417.0771452638</v>
      </c>
      <c r="G110" s="132">
        <v>31325.574670422597</v>
      </c>
      <c r="H110" s="132">
        <v>16652.664000000008</v>
      </c>
      <c r="I110" s="132">
        <v>32610.216799992362</v>
      </c>
      <c r="J110" s="132">
        <v>0</v>
      </c>
      <c r="K110" s="132">
        <v>111631.08578214349</v>
      </c>
      <c r="L110" s="132">
        <v>7712.6131310380542</v>
      </c>
      <c r="M110" s="154">
        <v>114418.30399999999</v>
      </c>
      <c r="N110" s="132">
        <v>0</v>
      </c>
      <c r="O110" s="133">
        <v>21581.75</v>
      </c>
      <c r="P110" s="134"/>
      <c r="Q110" s="135"/>
      <c r="R110" s="132">
        <v>-11853.106173005826</v>
      </c>
      <c r="S110" s="132"/>
      <c r="T110" s="132">
        <v>58732.464471139436</v>
      </c>
      <c r="U110" s="136">
        <v>0</v>
      </c>
      <c r="V110" s="136">
        <v>0</v>
      </c>
      <c r="W110" s="137">
        <v>1577228.6438269941</v>
      </c>
      <c r="X110" s="138"/>
      <c r="Y110" s="131">
        <v>0</v>
      </c>
      <c r="Z110" s="139">
        <v>0</v>
      </c>
      <c r="AA110" s="137">
        <v>0</v>
      </c>
      <c r="AB110" s="138"/>
      <c r="AC110" s="131"/>
      <c r="AD110" s="135"/>
      <c r="AE110" s="132">
        <v>0</v>
      </c>
      <c r="AF110" s="135"/>
      <c r="AG110" s="132"/>
      <c r="AH110" s="137">
        <v>0</v>
      </c>
      <c r="AI110" s="138"/>
      <c r="AJ110" s="140">
        <v>1577228.6438269941</v>
      </c>
      <c r="AK110" s="138"/>
      <c r="AL110" s="141">
        <v>97390</v>
      </c>
      <c r="AM110" s="138"/>
      <c r="AN110" s="142">
        <v>219703.7450837061</v>
      </c>
      <c r="AO110" s="138"/>
      <c r="AP110" s="143">
        <v>1589081.75</v>
      </c>
      <c r="AQ110" s="135"/>
      <c r="AR110" s="138">
        <v>0</v>
      </c>
      <c r="AS110" s="135"/>
      <c r="AT110" s="138">
        <v>97390</v>
      </c>
      <c r="AU110" s="143">
        <v>7325.4440902636125</v>
      </c>
      <c r="AV110" s="138">
        <v>2441.8146967545376</v>
      </c>
      <c r="AW110" s="138">
        <v>344.09714814024608</v>
      </c>
      <c r="AX110" s="138">
        <v>1417.5176171443416</v>
      </c>
      <c r="AY110" s="144">
        <v>0</v>
      </c>
      <c r="AZ110" s="145">
        <v>324.23262070309158</v>
      </c>
      <c r="BA110" s="146">
        <v>1674618.6438269941</v>
      </c>
      <c r="BB110" s="147">
        <v>0</v>
      </c>
      <c r="BD110" s="106">
        <v>1742777.8495300184</v>
      </c>
      <c r="BG110" s="148">
        <v>1742777.8495300184</v>
      </c>
      <c r="BI110" s="150">
        <v>0</v>
      </c>
      <c r="BL110" s="106">
        <v>1589081.75</v>
      </c>
      <c r="BN110" s="151">
        <v>18034.413656036722</v>
      </c>
      <c r="BO110" s="152">
        <v>-6181.307483030896</v>
      </c>
      <c r="BQ110" s="106">
        <v>380</v>
      </c>
      <c r="BR110" s="153">
        <v>3802140</v>
      </c>
      <c r="BS110" s="106">
        <v>21581.75</v>
      </c>
      <c r="BT110" s="106">
        <v>0</v>
      </c>
      <c r="BU110" s="149">
        <v>0</v>
      </c>
      <c r="BW110" s="149">
        <v>0</v>
      </c>
      <c r="BY110" s="149">
        <v>3389.1584434063084</v>
      </c>
      <c r="BZ110" s="268">
        <v>3389.1584434988181</v>
      </c>
      <c r="CA110" s="269">
        <v>-9.2509708338184282E-8</v>
      </c>
      <c r="CC110" s="149">
        <v>418</v>
      </c>
      <c r="CG110" s="149">
        <v>0</v>
      </c>
      <c r="CH110" s="268">
        <v>0</v>
      </c>
      <c r="CI110" s="270">
        <v>0</v>
      </c>
      <c r="CK110" s="149">
        <v>58732.464471139436</v>
      </c>
      <c r="CL110" s="268">
        <v>58732.464471139712</v>
      </c>
      <c r="CM110" s="270">
        <v>-2.7648638933897018E-10</v>
      </c>
      <c r="CO110" s="149">
        <v>1577228.6438269941</v>
      </c>
      <c r="CP110" s="268">
        <v>1577228.6438269941</v>
      </c>
      <c r="CQ110" s="270">
        <v>0</v>
      </c>
      <c r="CS110" s="149">
        <v>1589081.75</v>
      </c>
      <c r="CT110" s="268">
        <v>1589081.75</v>
      </c>
      <c r="CU110" s="270">
        <v>0</v>
      </c>
      <c r="CW110" s="149">
        <v>0</v>
      </c>
      <c r="CX110" s="268">
        <v>0</v>
      </c>
      <c r="CY110" s="270">
        <v>0</v>
      </c>
      <c r="DA110" s="149">
        <v>219703.7450837061</v>
      </c>
      <c r="DB110" s="268">
        <v>219703.7450837061</v>
      </c>
      <c r="DC110" s="270">
        <v>0</v>
      </c>
      <c r="DE110" s="271">
        <v>1.098901098901099E-2</v>
      </c>
      <c r="DF110" s="271">
        <v>0</v>
      </c>
    </row>
    <row r="111" spans="1:110" x14ac:dyDescent="0.2">
      <c r="A111" s="127" t="s">
        <v>305</v>
      </c>
      <c r="B111" s="127" t="s">
        <v>156</v>
      </c>
      <c r="C111" s="128">
        <v>2174</v>
      </c>
      <c r="D111" s="129" t="s">
        <v>157</v>
      </c>
      <c r="E111" s="130"/>
      <c r="F111" s="131">
        <v>1157270.1345546215</v>
      </c>
      <c r="G111" s="132">
        <v>21178.818044226089</v>
      </c>
      <c r="H111" s="132">
        <v>10351.655999999995</v>
      </c>
      <c r="I111" s="132">
        <v>22588.613599994686</v>
      </c>
      <c r="J111" s="132">
        <v>0</v>
      </c>
      <c r="K111" s="132">
        <v>91812.719755110782</v>
      </c>
      <c r="L111" s="132">
        <v>3131.6426011575104</v>
      </c>
      <c r="M111" s="154">
        <v>114418.30399999999</v>
      </c>
      <c r="N111" s="132">
        <v>0</v>
      </c>
      <c r="O111" s="133">
        <v>33536</v>
      </c>
      <c r="P111" s="134"/>
      <c r="Q111" s="135"/>
      <c r="R111" s="132">
        <v>-11389.52957235867</v>
      </c>
      <c r="S111" s="132"/>
      <c r="T111" s="132">
        <v>97998.111444889422</v>
      </c>
      <c r="U111" s="136">
        <v>0</v>
      </c>
      <c r="V111" s="136">
        <v>0</v>
      </c>
      <c r="W111" s="137">
        <v>1540896.4704276414</v>
      </c>
      <c r="X111" s="138"/>
      <c r="Y111" s="131">
        <v>127082.70000000001</v>
      </c>
      <c r="Z111" s="139">
        <v>3585.7408465210465</v>
      </c>
      <c r="AA111" s="137">
        <v>130668.44084652106</v>
      </c>
      <c r="AB111" s="138"/>
      <c r="AC111" s="131"/>
      <c r="AD111" s="135"/>
      <c r="AE111" s="132">
        <v>4924.1565567360331</v>
      </c>
      <c r="AF111" s="135"/>
      <c r="AG111" s="132"/>
      <c r="AH111" s="137">
        <v>4924.1565567360331</v>
      </c>
      <c r="AI111" s="138"/>
      <c r="AJ111" s="140">
        <v>1676489.0678308986</v>
      </c>
      <c r="AK111" s="138"/>
      <c r="AL111" s="141">
        <v>63695</v>
      </c>
      <c r="AM111" s="138"/>
      <c r="AN111" s="142">
        <v>198890.39873835538</v>
      </c>
      <c r="AO111" s="138"/>
      <c r="AP111" s="143">
        <v>1687878.5974032569</v>
      </c>
      <c r="AQ111" s="135"/>
      <c r="AR111" s="138">
        <v>0</v>
      </c>
      <c r="AS111" s="135"/>
      <c r="AT111" s="138">
        <v>63695</v>
      </c>
      <c r="AU111" s="143">
        <v>7097.6192740592423</v>
      </c>
      <c r="AV111" s="138">
        <v>2365.8730913530808</v>
      </c>
      <c r="AW111" s="138">
        <v>333.39556219330063</v>
      </c>
      <c r="AX111" s="138">
        <v>1373.4321410130583</v>
      </c>
      <c r="AY111" s="144">
        <v>0</v>
      </c>
      <c r="AZ111" s="145">
        <v>219.20950373999037</v>
      </c>
      <c r="BA111" s="146">
        <v>1740184.0678308983</v>
      </c>
      <c r="BB111" s="147">
        <v>-2.3283064365386963E-10</v>
      </c>
      <c r="BD111" s="106">
        <v>1762169.7299961818</v>
      </c>
      <c r="BG111" s="148">
        <v>1762169.7299961818</v>
      </c>
      <c r="BI111" s="150">
        <v>0</v>
      </c>
      <c r="BL111" s="106">
        <v>1552286</v>
      </c>
      <c r="BN111" s="151">
        <v>17060.189751957059</v>
      </c>
      <c r="BO111" s="152">
        <v>-5670.6601795983897</v>
      </c>
      <c r="BQ111" s="106">
        <v>380</v>
      </c>
      <c r="BR111" s="153">
        <v>3802174</v>
      </c>
      <c r="BS111" s="106">
        <v>33536</v>
      </c>
      <c r="BT111" s="106">
        <v>0</v>
      </c>
      <c r="BU111" s="149">
        <v>0</v>
      </c>
      <c r="BW111" s="149">
        <v>0</v>
      </c>
      <c r="BY111" s="149">
        <v>3262.0074417898372</v>
      </c>
      <c r="BZ111" s="268">
        <v>3262.007442079208</v>
      </c>
      <c r="CA111" s="269">
        <v>-2.8937074603163637E-7</v>
      </c>
      <c r="CC111" s="149">
        <v>405</v>
      </c>
      <c r="CG111" s="149">
        <v>0</v>
      </c>
      <c r="CH111" s="268">
        <v>0</v>
      </c>
      <c r="CI111" s="270">
        <v>0</v>
      </c>
      <c r="CK111" s="149">
        <v>97998.111444889422</v>
      </c>
      <c r="CL111" s="268">
        <v>97998.111444889335</v>
      </c>
      <c r="CM111" s="270">
        <v>0</v>
      </c>
      <c r="CO111" s="149">
        <v>1540896.4704276414</v>
      </c>
      <c r="CP111" s="268">
        <v>1540896.4704276414</v>
      </c>
      <c r="CQ111" s="270">
        <v>0</v>
      </c>
      <c r="CS111" s="149">
        <v>1552286</v>
      </c>
      <c r="CT111" s="268">
        <v>1552286</v>
      </c>
      <c r="CU111" s="270">
        <v>0</v>
      </c>
      <c r="CW111" s="149">
        <v>0</v>
      </c>
      <c r="CX111" s="268">
        <v>0</v>
      </c>
      <c r="CY111" s="270">
        <v>0</v>
      </c>
      <c r="DA111" s="149">
        <v>191050.29228756411</v>
      </c>
      <c r="DB111" s="268">
        <v>191050.29228756408</v>
      </c>
      <c r="DC111" s="270">
        <v>0</v>
      </c>
      <c r="DE111" s="271">
        <v>3.1818181818181815E-2</v>
      </c>
      <c r="DF111" s="271">
        <v>0</v>
      </c>
    </row>
    <row r="112" spans="1:110" x14ac:dyDescent="0.2">
      <c r="A112" s="127" t="s">
        <v>305</v>
      </c>
      <c r="B112" s="127" t="s">
        <v>158</v>
      </c>
      <c r="C112" s="128">
        <v>2055</v>
      </c>
      <c r="D112" s="129" t="s">
        <v>159</v>
      </c>
      <c r="E112" s="130"/>
      <c r="F112" s="131">
        <v>871524.42231891246</v>
      </c>
      <c r="G112" s="132">
        <v>42568.622187702356</v>
      </c>
      <c r="H112" s="132">
        <v>26104.176000000069</v>
      </c>
      <c r="I112" s="132">
        <v>48467.753599988559</v>
      </c>
      <c r="J112" s="132">
        <v>0</v>
      </c>
      <c r="K112" s="132">
        <v>102027.47880992746</v>
      </c>
      <c r="L112" s="132">
        <v>27512.830467445616</v>
      </c>
      <c r="M112" s="154">
        <v>114418.30399999999</v>
      </c>
      <c r="N112" s="132">
        <v>0</v>
      </c>
      <c r="O112" s="133">
        <v>23952</v>
      </c>
      <c r="P112" s="134"/>
      <c r="Q112" s="135"/>
      <c r="R112" s="132">
        <v>-8852.8191486182495</v>
      </c>
      <c r="S112" s="132"/>
      <c r="T112" s="132">
        <v>0</v>
      </c>
      <c r="U112" s="136">
        <v>28658.897090999642</v>
      </c>
      <c r="V112" s="136">
        <v>0</v>
      </c>
      <c r="W112" s="137">
        <v>1276381.6653263578</v>
      </c>
      <c r="X112" s="138"/>
      <c r="Y112" s="131">
        <v>0</v>
      </c>
      <c r="Z112" s="139">
        <v>0</v>
      </c>
      <c r="AA112" s="137">
        <v>0</v>
      </c>
      <c r="AB112" s="138"/>
      <c r="AC112" s="131"/>
      <c r="AD112" s="135"/>
      <c r="AE112" s="132">
        <v>0</v>
      </c>
      <c r="AF112" s="135"/>
      <c r="AG112" s="132"/>
      <c r="AH112" s="137">
        <v>0</v>
      </c>
      <c r="AI112" s="138"/>
      <c r="AJ112" s="140">
        <v>1276381.6653263578</v>
      </c>
      <c r="AK112" s="138"/>
      <c r="AL112" s="141">
        <v>109255</v>
      </c>
      <c r="AM112" s="138"/>
      <c r="AN112" s="142">
        <v>194193.33906375093</v>
      </c>
      <c r="AO112" s="138"/>
      <c r="AP112" s="143">
        <v>1285234.4844749761</v>
      </c>
      <c r="AQ112" s="135"/>
      <c r="AR112" s="138">
        <v>0</v>
      </c>
      <c r="AS112" s="135"/>
      <c r="AT112" s="138">
        <v>109255</v>
      </c>
      <c r="AU112" s="143">
        <v>5345.1206878717749</v>
      </c>
      <c r="AV112" s="138">
        <v>1781.7068959572584</v>
      </c>
      <c r="AW112" s="138">
        <v>251.07567029372021</v>
      </c>
      <c r="AX112" s="138">
        <v>1034.3130938493402</v>
      </c>
      <c r="AY112" s="144">
        <v>0</v>
      </c>
      <c r="AZ112" s="145">
        <v>440.60280064615682</v>
      </c>
      <c r="BA112" s="146">
        <v>1385636.6653263578</v>
      </c>
      <c r="BB112" s="147">
        <v>0</v>
      </c>
      <c r="BD112" s="106">
        <v>1415231.4988633066</v>
      </c>
      <c r="BG112" s="148">
        <v>1415231.4988633066</v>
      </c>
      <c r="BI112" s="150">
        <v>0</v>
      </c>
      <c r="BL112" s="106">
        <v>1285234.4844749761</v>
      </c>
      <c r="BN112" s="151">
        <v>13269.394202520334</v>
      </c>
      <c r="BO112" s="152">
        <v>-4416.5750539020846</v>
      </c>
      <c r="BQ112" s="106">
        <v>380</v>
      </c>
      <c r="BR112" s="153">
        <v>3802055</v>
      </c>
      <c r="BS112" s="106">
        <v>23952</v>
      </c>
      <c r="BT112" s="106">
        <v>0</v>
      </c>
      <c r="BU112" s="149">
        <v>0</v>
      </c>
      <c r="BW112" s="149">
        <v>0</v>
      </c>
      <c r="BY112" s="149">
        <v>3674.2333669990294</v>
      </c>
      <c r="BZ112" s="268">
        <v>3674.2333669934642</v>
      </c>
      <c r="CA112" s="269">
        <v>5.5651980801485479E-9</v>
      </c>
      <c r="CC112" s="149">
        <v>305</v>
      </c>
      <c r="CG112" s="149">
        <v>28658.897090999642</v>
      </c>
      <c r="CH112" s="268">
        <v>28658.897089262286</v>
      </c>
      <c r="CI112" s="270">
        <v>1.7373567970935255E-6</v>
      </c>
      <c r="CK112" s="149">
        <v>0</v>
      </c>
      <c r="CL112" s="268">
        <v>0</v>
      </c>
      <c r="CM112" s="270">
        <v>0</v>
      </c>
      <c r="CO112" s="149">
        <v>1276381.6653263578</v>
      </c>
      <c r="CP112" s="268">
        <v>1276381.6653246207</v>
      </c>
      <c r="CQ112" s="270">
        <v>1.7371494323015213E-6</v>
      </c>
      <c r="CS112" s="149">
        <v>1285234.4844749761</v>
      </c>
      <c r="CT112" s="268">
        <v>1285234.4844732389</v>
      </c>
      <c r="CU112" s="270">
        <v>1.7371494323015213E-6</v>
      </c>
      <c r="CW112" s="149">
        <v>0</v>
      </c>
      <c r="CX112" s="268">
        <v>0</v>
      </c>
      <c r="CY112" s="270">
        <v>0</v>
      </c>
      <c r="DA112" s="149">
        <v>194193.33906375093</v>
      </c>
      <c r="DB112" s="268">
        <v>194193.33906375093</v>
      </c>
      <c r="DC112" s="270">
        <v>0</v>
      </c>
      <c r="DE112" s="271">
        <v>4.8192771084337352E-2</v>
      </c>
      <c r="DF112" s="271">
        <v>0</v>
      </c>
    </row>
    <row r="113" spans="1:110" x14ac:dyDescent="0.2">
      <c r="A113" s="155" t="s">
        <v>307</v>
      </c>
      <c r="B113" s="155"/>
      <c r="C113" s="156">
        <v>2178</v>
      </c>
      <c r="D113" s="129" t="s">
        <v>160</v>
      </c>
      <c r="E113" s="130"/>
      <c r="F113" s="131">
        <v>1180129.7915334783</v>
      </c>
      <c r="G113" s="132">
        <v>27081.015196097618</v>
      </c>
      <c r="H113" s="132">
        <v>16652.66399999999</v>
      </c>
      <c r="I113" s="132">
        <v>17332.772799995935</v>
      </c>
      <c r="J113" s="132">
        <v>0</v>
      </c>
      <c r="K113" s="132">
        <v>138400.34275956414</v>
      </c>
      <c r="L113" s="132">
        <v>1857.0617882361503</v>
      </c>
      <c r="M113" s="154">
        <v>114418.30399999999</v>
      </c>
      <c r="N113" s="132">
        <v>0</v>
      </c>
      <c r="O113" s="133">
        <v>6144</v>
      </c>
      <c r="P113" s="134"/>
      <c r="Q113" s="135"/>
      <c r="R113" s="132">
        <v>0</v>
      </c>
      <c r="S113" s="132"/>
      <c r="T113" s="132">
        <v>52878.047922627862</v>
      </c>
      <c r="U113" s="136">
        <v>0</v>
      </c>
      <c r="V113" s="136">
        <v>0</v>
      </c>
      <c r="W113" s="137">
        <v>1554894</v>
      </c>
      <c r="X113" s="138"/>
      <c r="Y113" s="131">
        <v>0</v>
      </c>
      <c r="Z113" s="139">
        <v>0</v>
      </c>
      <c r="AA113" s="137">
        <v>0</v>
      </c>
      <c r="AB113" s="138"/>
      <c r="AC113" s="131"/>
      <c r="AD113" s="135"/>
      <c r="AE113" s="132">
        <v>0</v>
      </c>
      <c r="AF113" s="135"/>
      <c r="AG113" s="132"/>
      <c r="AH113" s="137">
        <v>0</v>
      </c>
      <c r="AI113" s="138"/>
      <c r="AJ113" s="140">
        <v>1554894</v>
      </c>
      <c r="AK113" s="138"/>
      <c r="AL113" s="141">
        <v>79285</v>
      </c>
      <c r="AM113" s="138"/>
      <c r="AN113" s="142">
        <v>240991.05545556033</v>
      </c>
      <c r="AO113" s="138"/>
      <c r="AP113" s="143">
        <v>1554894</v>
      </c>
      <c r="AQ113" s="135"/>
      <c r="AR113" s="138">
        <v>0</v>
      </c>
      <c r="AS113" s="135"/>
      <c r="AT113" s="138">
        <v>79285</v>
      </c>
      <c r="AU113" s="143">
        <v>0</v>
      </c>
      <c r="AV113" s="138">
        <v>0</v>
      </c>
      <c r="AW113" s="138">
        <v>0</v>
      </c>
      <c r="AX113" s="138">
        <v>0</v>
      </c>
      <c r="AY113" s="144">
        <v>0</v>
      </c>
      <c r="AZ113" s="145">
        <v>0</v>
      </c>
      <c r="BA113" s="146">
        <v>1634179</v>
      </c>
      <c r="BB113" s="147">
        <v>0</v>
      </c>
      <c r="BD113" s="106">
        <v>1656166.4157958594</v>
      </c>
      <c r="BG113" s="148">
        <v>1656166.4157958594</v>
      </c>
      <c r="BI113" s="150">
        <v>0</v>
      </c>
      <c r="BL113" s="106">
        <v>1554894</v>
      </c>
      <c r="BN113" s="151">
        <v>0</v>
      </c>
      <c r="BO113" s="152">
        <v>0</v>
      </c>
      <c r="BQ113" s="106">
        <v>380</v>
      </c>
      <c r="BR113" s="153">
        <v>3802178</v>
      </c>
      <c r="BS113" s="106">
        <v>6144</v>
      </c>
      <c r="BT113" s="106">
        <v>0</v>
      </c>
      <c r="BU113" s="149">
        <v>0</v>
      </c>
      <c r="BW113" s="149">
        <v>0</v>
      </c>
      <c r="BY113" s="149">
        <v>3260.8891763896809</v>
      </c>
      <c r="BZ113" s="268">
        <v>3260.8891762836188</v>
      </c>
      <c r="CA113" s="269">
        <v>1.0606208888930269E-7</v>
      </c>
      <c r="CC113" s="149">
        <v>413</v>
      </c>
      <c r="CG113" s="149">
        <v>0</v>
      </c>
      <c r="CH113" s="268">
        <v>0</v>
      </c>
      <c r="CI113" s="270">
        <v>0</v>
      </c>
      <c r="CK113" s="149">
        <v>52878.047922627862</v>
      </c>
      <c r="CL113" s="268">
        <v>52878.047922627768</v>
      </c>
      <c r="CM113" s="270">
        <v>9.4587448984384537E-11</v>
      </c>
      <c r="CO113" s="149">
        <v>1554894</v>
      </c>
      <c r="CP113" s="268">
        <v>1554894</v>
      </c>
      <c r="CQ113" s="270">
        <v>0</v>
      </c>
      <c r="CS113" s="149">
        <v>1554894</v>
      </c>
      <c r="CT113" s="268">
        <v>1554894</v>
      </c>
      <c r="CU113" s="270">
        <v>0</v>
      </c>
      <c r="CW113" s="149">
        <v>0</v>
      </c>
      <c r="CX113" s="268">
        <v>0</v>
      </c>
      <c r="CY113" s="270">
        <v>0</v>
      </c>
      <c r="DA113" s="149">
        <v>240991.05545556033</v>
      </c>
      <c r="DB113" s="268">
        <v>240991.05545556036</v>
      </c>
      <c r="DC113" s="270">
        <v>0</v>
      </c>
      <c r="DE113" s="271">
        <v>2.0361990950226245E-2</v>
      </c>
      <c r="DF113" s="271">
        <v>0</v>
      </c>
    </row>
    <row r="114" spans="1:110" x14ac:dyDescent="0.2">
      <c r="A114" s="155" t="s">
        <v>307</v>
      </c>
      <c r="B114" s="155"/>
      <c r="C114" s="128">
        <v>3366</v>
      </c>
      <c r="D114" s="129" t="s">
        <v>329</v>
      </c>
      <c r="E114" s="130"/>
      <c r="F114" s="131">
        <v>551489.22461491835</v>
      </c>
      <c r="G114" s="132">
        <v>29765.921205797164</v>
      </c>
      <c r="H114" s="132">
        <v>16202.591999999964</v>
      </c>
      <c r="I114" s="132">
        <v>10626.6999999975</v>
      </c>
      <c r="J114" s="132">
        <v>0</v>
      </c>
      <c r="K114" s="132">
        <v>76941.431466674097</v>
      </c>
      <c r="L114" s="132">
        <v>14753.074400006826</v>
      </c>
      <c r="M114" s="154">
        <v>114418.30399999999</v>
      </c>
      <c r="N114" s="132">
        <v>0</v>
      </c>
      <c r="O114" s="133">
        <v>3225.6</v>
      </c>
      <c r="P114" s="134"/>
      <c r="Q114" s="135"/>
      <c r="R114" s="132">
        <v>0</v>
      </c>
      <c r="S114" s="132"/>
      <c r="T114" s="132">
        <v>0</v>
      </c>
      <c r="U114" s="136">
        <v>41554.096035004593</v>
      </c>
      <c r="V114" s="136">
        <v>0</v>
      </c>
      <c r="W114" s="137">
        <v>858976.94372239837</v>
      </c>
      <c r="X114" s="138"/>
      <c r="Y114" s="131">
        <v>57972.840000000004</v>
      </c>
      <c r="Z114" s="139">
        <v>3953.2768148747709</v>
      </c>
      <c r="AA114" s="137">
        <v>61926.116814874775</v>
      </c>
      <c r="AB114" s="138"/>
      <c r="AC114" s="131"/>
      <c r="AD114" s="135"/>
      <c r="AE114" s="132">
        <v>0</v>
      </c>
      <c r="AF114" s="135"/>
      <c r="AG114" s="132"/>
      <c r="AH114" s="137">
        <v>0</v>
      </c>
      <c r="AI114" s="138"/>
      <c r="AJ114" s="140">
        <v>920903.06053727318</v>
      </c>
      <c r="AK114" s="138"/>
      <c r="AL114" s="141">
        <v>68595</v>
      </c>
      <c r="AM114" s="138"/>
      <c r="AN114" s="142">
        <v>135059.09799763441</v>
      </c>
      <c r="AO114" s="138"/>
      <c r="AP114" s="143">
        <v>920903.06053727318</v>
      </c>
      <c r="AQ114" s="135"/>
      <c r="AR114" s="138">
        <v>0</v>
      </c>
      <c r="AS114" s="135"/>
      <c r="AT114" s="138">
        <v>68595</v>
      </c>
      <c r="AU114" s="143">
        <v>0</v>
      </c>
      <c r="AV114" s="138">
        <v>0</v>
      </c>
      <c r="AW114" s="138">
        <v>0</v>
      </c>
      <c r="AX114" s="138">
        <v>0</v>
      </c>
      <c r="AY114" s="144">
        <v>0</v>
      </c>
      <c r="AZ114" s="145">
        <v>0</v>
      </c>
      <c r="BA114" s="146">
        <v>989498.06053727318</v>
      </c>
      <c r="BB114" s="147">
        <v>0</v>
      </c>
      <c r="BD114" s="106">
        <v>1007534.1931301981</v>
      </c>
      <c r="BG114" s="148">
        <v>1007534.1931301981</v>
      </c>
      <c r="BI114" s="150">
        <v>0</v>
      </c>
      <c r="BL114" s="106">
        <v>858976.94372239837</v>
      </c>
      <c r="BN114" s="151">
        <v>0</v>
      </c>
      <c r="BO114" s="152">
        <v>0</v>
      </c>
      <c r="BQ114" s="106">
        <v>380</v>
      </c>
      <c r="BR114" s="272">
        <v>3802053</v>
      </c>
      <c r="BS114" s="106">
        <v>3225.6</v>
      </c>
      <c r="BT114" s="106">
        <v>0</v>
      </c>
      <c r="BU114" s="149">
        <v>0</v>
      </c>
      <c r="BW114" s="149">
        <v>0</v>
      </c>
      <c r="BY114" s="149">
        <v>3753.2771475068803</v>
      </c>
      <c r="BZ114" s="268">
        <v>3753.2771475728155</v>
      </c>
      <c r="CA114" s="269">
        <v>-6.5935182647081092E-8</v>
      </c>
      <c r="CC114" s="149">
        <v>193</v>
      </c>
      <c r="CG114" s="149">
        <v>41554.096035004593</v>
      </c>
      <c r="CH114" s="268">
        <v>41554.096048027794</v>
      </c>
      <c r="CI114" s="270">
        <v>-1.3023200153838843E-5</v>
      </c>
      <c r="CK114" s="149">
        <v>0</v>
      </c>
      <c r="CL114" s="268">
        <v>0</v>
      </c>
      <c r="CM114" s="270">
        <v>0</v>
      </c>
      <c r="CO114" s="149">
        <v>858976.94372239837</v>
      </c>
      <c r="CP114" s="268">
        <v>858976.94373542164</v>
      </c>
      <c r="CQ114" s="270">
        <v>-1.3023265637457371E-5</v>
      </c>
      <c r="CS114" s="149">
        <v>858976.94372239837</v>
      </c>
      <c r="CT114" s="268">
        <v>858976.94373542164</v>
      </c>
      <c r="CU114" s="270">
        <v>-1.3023265637457371E-5</v>
      </c>
      <c r="CW114" s="149">
        <v>0</v>
      </c>
      <c r="CX114" s="268">
        <v>0</v>
      </c>
      <c r="CY114" s="270">
        <v>0</v>
      </c>
      <c r="DA114" s="149">
        <v>131343.53098874193</v>
      </c>
      <c r="DB114" s="268">
        <v>131343.53098874193</v>
      </c>
      <c r="DC114" s="270">
        <v>0</v>
      </c>
      <c r="DE114" s="271">
        <v>2.2624434389140271E-2</v>
      </c>
      <c r="DF114" s="271">
        <v>0</v>
      </c>
    </row>
    <row r="115" spans="1:110" x14ac:dyDescent="0.2">
      <c r="A115" s="155" t="s">
        <v>307</v>
      </c>
      <c r="B115" s="155"/>
      <c r="C115" s="156">
        <v>2077</v>
      </c>
      <c r="D115" s="129" t="s">
        <v>161</v>
      </c>
      <c r="E115" s="130"/>
      <c r="F115" s="131">
        <v>534344.48188077589</v>
      </c>
      <c r="G115" s="132">
        <v>54888.78080000011</v>
      </c>
      <c r="H115" s="132">
        <v>33305.328000000016</v>
      </c>
      <c r="I115" s="132">
        <v>62214.952799985316</v>
      </c>
      <c r="J115" s="132">
        <v>0</v>
      </c>
      <c r="K115" s="132">
        <v>67697.496533339989</v>
      </c>
      <c r="L115" s="132">
        <v>3799.7850835460586</v>
      </c>
      <c r="M115" s="154">
        <v>114418.30399999999</v>
      </c>
      <c r="N115" s="132">
        <v>0</v>
      </c>
      <c r="O115" s="133">
        <v>3686.4</v>
      </c>
      <c r="P115" s="134"/>
      <c r="Q115" s="135"/>
      <c r="R115" s="132">
        <v>0</v>
      </c>
      <c r="S115" s="132"/>
      <c r="T115" s="132">
        <v>0</v>
      </c>
      <c r="U115" s="136">
        <v>65014.262895564083</v>
      </c>
      <c r="V115" s="136">
        <v>0</v>
      </c>
      <c r="W115" s="137">
        <v>939369.79199321137</v>
      </c>
      <c r="X115" s="138"/>
      <c r="Y115" s="131">
        <v>42738.000000000007</v>
      </c>
      <c r="Z115" s="139">
        <v>4378.7329398334914</v>
      </c>
      <c r="AA115" s="137">
        <v>47116.732939833499</v>
      </c>
      <c r="AB115" s="138"/>
      <c r="AC115" s="131"/>
      <c r="AD115" s="135"/>
      <c r="AE115" s="132">
        <v>0</v>
      </c>
      <c r="AF115" s="135"/>
      <c r="AG115" s="132"/>
      <c r="AH115" s="137">
        <v>0</v>
      </c>
      <c r="AI115" s="138"/>
      <c r="AJ115" s="140">
        <v>986486.52493304492</v>
      </c>
      <c r="AK115" s="138"/>
      <c r="AL115" s="141">
        <v>141500</v>
      </c>
      <c r="AM115" s="138"/>
      <c r="AN115" s="142">
        <v>144966.31797114498</v>
      </c>
      <c r="AO115" s="138"/>
      <c r="AP115" s="143">
        <v>986486.52493304492</v>
      </c>
      <c r="AQ115" s="135"/>
      <c r="AR115" s="138">
        <v>0</v>
      </c>
      <c r="AS115" s="135"/>
      <c r="AT115" s="138">
        <v>141500</v>
      </c>
      <c r="AU115" s="143">
        <v>0</v>
      </c>
      <c r="AV115" s="138">
        <v>0</v>
      </c>
      <c r="AW115" s="138">
        <v>0</v>
      </c>
      <c r="AX115" s="138">
        <v>0</v>
      </c>
      <c r="AY115" s="144">
        <v>0</v>
      </c>
      <c r="AZ115" s="145">
        <v>0</v>
      </c>
      <c r="BA115" s="146">
        <v>1127986.5249330448</v>
      </c>
      <c r="BB115" s="147">
        <v>-1.1641532182693481E-10</v>
      </c>
      <c r="BD115" s="106">
        <v>1135582.6575259697</v>
      </c>
      <c r="BG115" s="148">
        <v>1135582.6575259697</v>
      </c>
      <c r="BI115" s="150">
        <v>0</v>
      </c>
      <c r="BL115" s="106">
        <v>939369.79199321137</v>
      </c>
      <c r="BN115" s="151">
        <v>0</v>
      </c>
      <c r="BO115" s="152">
        <v>0</v>
      </c>
      <c r="BQ115" s="106">
        <v>380</v>
      </c>
      <c r="BR115" s="153">
        <v>3802077</v>
      </c>
      <c r="BS115" s="106">
        <v>3686.4</v>
      </c>
      <c r="BT115" s="106">
        <v>0</v>
      </c>
      <c r="BU115" s="149">
        <v>0</v>
      </c>
      <c r="BW115" s="149">
        <v>0</v>
      </c>
      <c r="BY115" s="149">
        <v>4291.3737682257179</v>
      </c>
      <c r="BZ115" s="268">
        <v>4291.3737679144388</v>
      </c>
      <c r="CA115" s="269">
        <v>3.1127910915529355E-7</v>
      </c>
      <c r="CC115" s="149">
        <v>187</v>
      </c>
      <c r="CG115" s="149">
        <v>65014.262895564083</v>
      </c>
      <c r="CH115" s="268">
        <v>65014.262835992689</v>
      </c>
      <c r="CI115" s="270">
        <v>5.9571393649093807E-5</v>
      </c>
      <c r="CK115" s="149">
        <v>0</v>
      </c>
      <c r="CL115" s="268">
        <v>0</v>
      </c>
      <c r="CM115" s="270">
        <v>0</v>
      </c>
      <c r="CO115" s="149">
        <v>939369.79199321137</v>
      </c>
      <c r="CP115" s="268">
        <v>939369.79193364014</v>
      </c>
      <c r="CQ115" s="270">
        <v>5.9571233578026295E-5</v>
      </c>
      <c r="CS115" s="149">
        <v>939369.79199321137</v>
      </c>
      <c r="CT115" s="268">
        <v>939369.79193364014</v>
      </c>
      <c r="CU115" s="270">
        <v>5.9571233578026295E-5</v>
      </c>
      <c r="CW115" s="149">
        <v>0</v>
      </c>
      <c r="CX115" s="268">
        <v>0</v>
      </c>
      <c r="CY115" s="270">
        <v>0</v>
      </c>
      <c r="DA115" s="149">
        <v>142139.31399475498</v>
      </c>
      <c r="DB115" s="268">
        <v>142139.31399475495</v>
      </c>
      <c r="DC115" s="270">
        <v>0</v>
      </c>
      <c r="DE115" s="271">
        <v>4.0201005025125629E-2</v>
      </c>
      <c r="DF115" s="271">
        <v>0</v>
      </c>
    </row>
    <row r="116" spans="1:110" x14ac:dyDescent="0.2">
      <c r="A116" s="127" t="s">
        <v>305</v>
      </c>
      <c r="B116" s="127" t="s">
        <v>162</v>
      </c>
      <c r="C116" s="128">
        <v>2146</v>
      </c>
      <c r="D116" s="129" t="s">
        <v>163</v>
      </c>
      <c r="E116" s="130"/>
      <c r="F116" s="131">
        <v>1680184.787945969</v>
      </c>
      <c r="G116" s="132">
        <v>42103.828354465935</v>
      </c>
      <c r="H116" s="132">
        <v>28804.608</v>
      </c>
      <c r="I116" s="132">
        <v>9512.6972565565393</v>
      </c>
      <c r="J116" s="132">
        <v>0</v>
      </c>
      <c r="K116" s="132">
        <v>170001.1958400163</v>
      </c>
      <c r="L116" s="132">
        <v>5663.3459904026149</v>
      </c>
      <c r="M116" s="154">
        <v>114418.30399999999</v>
      </c>
      <c r="N116" s="160">
        <v>29515.768472974487</v>
      </c>
      <c r="O116" s="133">
        <v>36052.75</v>
      </c>
      <c r="P116" s="134"/>
      <c r="Q116" s="135"/>
      <c r="R116" s="132">
        <v>-16653.441870130842</v>
      </c>
      <c r="S116" s="132"/>
      <c r="T116" s="132">
        <v>154311.23261258969</v>
      </c>
      <c r="U116" s="136">
        <v>0</v>
      </c>
      <c r="V116" s="136">
        <v>0</v>
      </c>
      <c r="W116" s="137">
        <v>2253915.0766028436</v>
      </c>
      <c r="X116" s="138"/>
      <c r="Y116" s="131">
        <v>170826.30000000002</v>
      </c>
      <c r="Z116" s="139">
        <v>5284.4379362268664</v>
      </c>
      <c r="AA116" s="137">
        <v>176110.73793622688</v>
      </c>
      <c r="AB116" s="138"/>
      <c r="AC116" s="131"/>
      <c r="AD116" s="135"/>
      <c r="AE116" s="132">
        <v>17421.335945707429</v>
      </c>
      <c r="AF116" s="135"/>
      <c r="AG116" s="132"/>
      <c r="AH116" s="137">
        <v>17421.335945707429</v>
      </c>
      <c r="AI116" s="138"/>
      <c r="AJ116" s="140">
        <v>2447447.150484778</v>
      </c>
      <c r="AK116" s="138"/>
      <c r="AL116" s="141">
        <v>129255</v>
      </c>
      <c r="AM116" s="138"/>
      <c r="AN116" s="142">
        <v>325220.05847983126</v>
      </c>
      <c r="AO116" s="138"/>
      <c r="AP116" s="143">
        <v>2499356.5350287976</v>
      </c>
      <c r="AQ116" s="135"/>
      <c r="AR116" s="138">
        <v>0</v>
      </c>
      <c r="AS116" s="135"/>
      <c r="AT116" s="138">
        <v>129255</v>
      </c>
      <c r="AU116" s="143">
        <v>10304.691686782307</v>
      </c>
      <c r="AV116" s="138">
        <v>3434.8972289274357</v>
      </c>
      <c r="AW116" s="138">
        <v>484.04096436953273</v>
      </c>
      <c r="AX116" s="138">
        <v>1994.0199973226622</v>
      </c>
      <c r="AY116" s="144">
        <v>0</v>
      </c>
      <c r="AZ116" s="145">
        <v>435.79199272890668</v>
      </c>
      <c r="BA116" s="146">
        <v>2611958.0931586665</v>
      </c>
      <c r="BB116" s="147">
        <v>-6.9121597334742546E-11</v>
      </c>
      <c r="BD116" s="106">
        <v>2666742.8738146815</v>
      </c>
      <c r="BG116" s="148">
        <v>2666742.8738146815</v>
      </c>
      <c r="BI116" s="150">
        <v>0</v>
      </c>
      <c r="BL116" s="106">
        <v>2270568.5184729747</v>
      </c>
      <c r="BN116" s="151">
        <v>24252.592930439736</v>
      </c>
      <c r="BO116" s="152">
        <v>-7599.1510603088936</v>
      </c>
      <c r="BQ116" s="106">
        <v>380</v>
      </c>
      <c r="BR116" s="153">
        <v>3802146</v>
      </c>
      <c r="BS116" s="106">
        <v>36052.75</v>
      </c>
      <c r="BT116" s="106">
        <v>29515.768472974487</v>
      </c>
      <c r="BU116" s="149">
        <v>29515.768472974487</v>
      </c>
      <c r="BW116" s="149">
        <v>28333.923814764828</v>
      </c>
      <c r="BY116" s="149">
        <v>3354.3400673186211</v>
      </c>
      <c r="BZ116" s="268">
        <v>3354.3400709023381</v>
      </c>
      <c r="CA116" s="269">
        <v>-3.5837169889418874E-6</v>
      </c>
      <c r="CC116" s="149">
        <v>588</v>
      </c>
      <c r="CG116" s="149">
        <v>0</v>
      </c>
      <c r="CH116" s="268">
        <v>4.6566128730773926E-10</v>
      </c>
      <c r="CI116" s="270">
        <v>-4.6566128730773926E-10</v>
      </c>
      <c r="CK116" s="149">
        <v>154311.23261258969</v>
      </c>
      <c r="CL116" s="268">
        <v>154311.23261258961</v>
      </c>
      <c r="CM116" s="270">
        <v>0</v>
      </c>
      <c r="CO116" s="149">
        <v>2253915.0766028436</v>
      </c>
      <c r="CP116" s="268">
        <v>2253915.0766028436</v>
      </c>
      <c r="CQ116" s="270">
        <v>0</v>
      </c>
      <c r="CS116" s="149">
        <v>2270568.5184729747</v>
      </c>
      <c r="CT116" s="268">
        <v>2270568.5184729747</v>
      </c>
      <c r="CU116" s="270">
        <v>0</v>
      </c>
      <c r="CW116" s="149">
        <v>0</v>
      </c>
      <c r="CX116" s="268">
        <v>0</v>
      </c>
      <c r="CY116" s="270">
        <v>0</v>
      </c>
      <c r="DA116" s="149">
        <v>314653.41420365765</v>
      </c>
      <c r="DB116" s="268">
        <v>314653.41420365765</v>
      </c>
      <c r="DC116" s="270">
        <v>0</v>
      </c>
      <c r="DE116" s="271">
        <v>2.7732463295269169E-2</v>
      </c>
      <c r="DF116" s="271">
        <v>0</v>
      </c>
    </row>
    <row r="117" spans="1:110" x14ac:dyDescent="0.2">
      <c r="A117" s="155" t="s">
        <v>307</v>
      </c>
      <c r="B117" s="155"/>
      <c r="C117" s="156">
        <v>2023</v>
      </c>
      <c r="D117" s="155" t="s">
        <v>164</v>
      </c>
      <c r="E117" s="130"/>
      <c r="F117" s="131">
        <v>991537.62145791028</v>
      </c>
      <c r="G117" s="132">
        <v>91085.525031062862</v>
      </c>
      <c r="H117" s="132">
        <v>63460.152000000067</v>
      </c>
      <c r="I117" s="132">
        <v>138942.22719996728</v>
      </c>
      <c r="J117" s="132">
        <v>63272.725822570399</v>
      </c>
      <c r="K117" s="132">
        <v>194083.09465947832</v>
      </c>
      <c r="L117" s="132">
        <v>66017.672248919451</v>
      </c>
      <c r="M117" s="154">
        <v>114418.30399999999</v>
      </c>
      <c r="N117" s="132">
        <v>0</v>
      </c>
      <c r="O117" s="133">
        <v>7424</v>
      </c>
      <c r="P117" s="134"/>
      <c r="Q117" s="135"/>
      <c r="R117" s="132">
        <v>0</v>
      </c>
      <c r="S117" s="132"/>
      <c r="T117" s="132">
        <v>0</v>
      </c>
      <c r="U117" s="136">
        <v>0</v>
      </c>
      <c r="V117" s="136">
        <v>0</v>
      </c>
      <c r="W117" s="137">
        <v>1730241.3224199088</v>
      </c>
      <c r="X117" s="138"/>
      <c r="Y117" s="131">
        <v>62850.000000000015</v>
      </c>
      <c r="Z117" s="139">
        <v>8816.1724284532102</v>
      </c>
      <c r="AA117" s="137">
        <v>71666.172428453225</v>
      </c>
      <c r="AB117" s="138"/>
      <c r="AC117" s="131"/>
      <c r="AD117" s="135"/>
      <c r="AE117" s="132">
        <v>0</v>
      </c>
      <c r="AF117" s="135"/>
      <c r="AG117" s="132"/>
      <c r="AH117" s="137">
        <v>0</v>
      </c>
      <c r="AI117" s="138"/>
      <c r="AJ117" s="140">
        <v>1801907.4948483622</v>
      </c>
      <c r="AK117" s="138"/>
      <c r="AL117" s="141">
        <v>219235</v>
      </c>
      <c r="AM117" s="138"/>
      <c r="AN117" s="142">
        <v>339690.32241504785</v>
      </c>
      <c r="AO117" s="138"/>
      <c r="AP117" s="143">
        <v>1801907.4948483622</v>
      </c>
      <c r="AQ117" s="135"/>
      <c r="AR117" s="138">
        <v>0</v>
      </c>
      <c r="AS117" s="135"/>
      <c r="AT117" s="138">
        <v>219235</v>
      </c>
      <c r="AU117" s="143">
        <v>0</v>
      </c>
      <c r="AV117" s="138">
        <v>0</v>
      </c>
      <c r="AW117" s="138">
        <v>0</v>
      </c>
      <c r="AX117" s="138">
        <v>0</v>
      </c>
      <c r="AY117" s="144">
        <v>0</v>
      </c>
      <c r="AZ117" s="145">
        <v>0</v>
      </c>
      <c r="BA117" s="146">
        <v>2021142.4948483622</v>
      </c>
      <c r="BB117" s="147">
        <v>0</v>
      </c>
      <c r="BD117" s="106">
        <v>2038545.9106442216</v>
      </c>
      <c r="BG117" s="148">
        <v>2038545.9106442216</v>
      </c>
      <c r="BI117" s="150">
        <v>0</v>
      </c>
      <c r="BL117" s="106">
        <v>1730241.3224199088</v>
      </c>
      <c r="BN117" s="151">
        <v>0</v>
      </c>
      <c r="BO117" s="152">
        <v>0</v>
      </c>
      <c r="BQ117" s="106">
        <v>380</v>
      </c>
      <c r="BR117" s="272">
        <v>3802059</v>
      </c>
      <c r="BS117" s="106">
        <v>7424</v>
      </c>
      <c r="BT117" s="106">
        <v>0</v>
      </c>
      <c r="BU117" s="149">
        <v>0</v>
      </c>
      <c r="BW117" s="149">
        <v>0</v>
      </c>
      <c r="BY117" s="149">
        <v>4464.3243882662573</v>
      </c>
      <c r="BZ117" s="268">
        <v>4464.3243882513661</v>
      </c>
      <c r="CA117" s="269">
        <v>1.4891156752128154E-8</v>
      </c>
      <c r="CC117" s="149">
        <v>347</v>
      </c>
      <c r="CG117" s="149">
        <v>0</v>
      </c>
      <c r="CH117" s="268">
        <v>0</v>
      </c>
      <c r="CI117" s="270">
        <v>0</v>
      </c>
      <c r="CK117" s="149">
        <v>0</v>
      </c>
      <c r="CL117" s="268">
        <v>0</v>
      </c>
      <c r="CM117" s="270">
        <v>0</v>
      </c>
      <c r="CO117" s="149">
        <v>1730241.3224199088</v>
      </c>
      <c r="CP117" s="268">
        <v>1730241.3224199086</v>
      </c>
      <c r="CQ117" s="270">
        <v>0</v>
      </c>
      <c r="CS117" s="149">
        <v>1730241.3224199088</v>
      </c>
      <c r="CT117" s="268">
        <v>1730241.3224199086</v>
      </c>
      <c r="CU117" s="270">
        <v>0</v>
      </c>
      <c r="CW117" s="149">
        <v>63272.725822570399</v>
      </c>
      <c r="CX117" s="268">
        <v>63272.725822570399</v>
      </c>
      <c r="CY117" s="270">
        <v>0</v>
      </c>
      <c r="DA117" s="149">
        <v>335390.35206934065</v>
      </c>
      <c r="DB117" s="268">
        <v>335390.35206934065</v>
      </c>
      <c r="DC117" s="270">
        <v>0</v>
      </c>
      <c r="DE117" s="271">
        <v>0.1683673469387755</v>
      </c>
      <c r="DF117" s="271">
        <v>0</v>
      </c>
    </row>
    <row r="118" spans="1:110" x14ac:dyDescent="0.2">
      <c r="A118" s="155" t="s">
        <v>307</v>
      </c>
      <c r="B118" s="155"/>
      <c r="C118" s="156">
        <v>2025</v>
      </c>
      <c r="D118" s="155" t="s">
        <v>52</v>
      </c>
      <c r="E118" s="130"/>
      <c r="F118" s="131">
        <v>1074403.878006266</v>
      </c>
      <c r="G118" s="132">
        <v>71286.236014470429</v>
      </c>
      <c r="H118" s="132">
        <v>42306.768000000004</v>
      </c>
      <c r="I118" s="132">
        <v>115098.41279997282</v>
      </c>
      <c r="J118" s="132">
        <v>3139.1917650889154</v>
      </c>
      <c r="K118" s="132">
        <v>183619.80636280845</v>
      </c>
      <c r="L118" s="132">
        <v>78910.707525784848</v>
      </c>
      <c r="M118" s="154">
        <v>114418.30399999999</v>
      </c>
      <c r="N118" s="132">
        <v>0</v>
      </c>
      <c r="O118" s="133">
        <v>6502.4</v>
      </c>
      <c r="P118" s="134"/>
      <c r="Q118" s="135"/>
      <c r="R118" s="132">
        <v>0</v>
      </c>
      <c r="S118" s="132"/>
      <c r="T118" s="132">
        <v>0</v>
      </c>
      <c r="U118" s="136">
        <v>22200.455742851365</v>
      </c>
      <c r="V118" s="136">
        <v>0</v>
      </c>
      <c r="W118" s="137">
        <v>1711886.1602172425</v>
      </c>
      <c r="X118" s="138"/>
      <c r="Y118" s="131">
        <v>46760.4</v>
      </c>
      <c r="Z118" s="139">
        <v>7508.5100061818157</v>
      </c>
      <c r="AA118" s="137">
        <v>54268.910006181817</v>
      </c>
      <c r="AB118" s="138"/>
      <c r="AC118" s="131"/>
      <c r="AD118" s="135"/>
      <c r="AE118" s="132">
        <v>0</v>
      </c>
      <c r="AF118" s="135"/>
      <c r="AG118" s="132"/>
      <c r="AH118" s="137">
        <v>0</v>
      </c>
      <c r="AI118" s="138"/>
      <c r="AJ118" s="140">
        <v>1766155.0702234244</v>
      </c>
      <c r="AK118" s="138"/>
      <c r="AL118" s="141">
        <v>170815</v>
      </c>
      <c r="AM118" s="138"/>
      <c r="AN118" s="142">
        <v>319599.91229094594</v>
      </c>
      <c r="AO118" s="138"/>
      <c r="AP118" s="143">
        <v>1766155.0702234244</v>
      </c>
      <c r="AQ118" s="135"/>
      <c r="AR118" s="138">
        <v>0</v>
      </c>
      <c r="AS118" s="135"/>
      <c r="AT118" s="138">
        <v>170815</v>
      </c>
      <c r="AU118" s="143">
        <v>0</v>
      </c>
      <c r="AV118" s="138">
        <v>0</v>
      </c>
      <c r="AW118" s="138">
        <v>0</v>
      </c>
      <c r="AX118" s="138">
        <v>0</v>
      </c>
      <c r="AY118" s="144">
        <v>0</v>
      </c>
      <c r="AZ118" s="145">
        <v>0</v>
      </c>
      <c r="BA118" s="146">
        <v>1936970.0702234244</v>
      </c>
      <c r="BB118" s="147">
        <v>0</v>
      </c>
      <c r="BD118" s="106">
        <v>1944566.6956221838</v>
      </c>
      <c r="BG118" s="148">
        <v>1944566.6956221838</v>
      </c>
      <c r="BI118" s="150">
        <v>0</v>
      </c>
      <c r="BL118" s="106">
        <v>1711886.1602172425</v>
      </c>
      <c r="BN118" s="151">
        <v>0</v>
      </c>
      <c r="BO118" s="152">
        <v>0</v>
      </c>
      <c r="BQ118" s="106">
        <v>380</v>
      </c>
      <c r="BR118" s="153">
        <v>3802025</v>
      </c>
      <c r="BS118" s="106">
        <v>6502.4</v>
      </c>
      <c r="BT118" s="106">
        <v>0</v>
      </c>
      <c r="BU118" s="149">
        <v>0</v>
      </c>
      <c r="BW118" s="149">
        <v>0</v>
      </c>
      <c r="BY118" s="149">
        <v>4134.5428053163487</v>
      </c>
      <c r="BZ118" s="268">
        <v>4134.5428051813469</v>
      </c>
      <c r="CA118" s="269">
        <v>1.3500175555236638E-7</v>
      </c>
      <c r="CC118" s="149">
        <v>376</v>
      </c>
      <c r="CG118" s="149">
        <v>22200.455742851365</v>
      </c>
      <c r="CH118" s="268">
        <v>22200.455690902407</v>
      </c>
      <c r="CI118" s="270">
        <v>5.1948958571301773E-5</v>
      </c>
      <c r="CK118" s="149">
        <v>0</v>
      </c>
      <c r="CL118" s="268">
        <v>0</v>
      </c>
      <c r="CM118" s="270">
        <v>0</v>
      </c>
      <c r="CO118" s="149">
        <v>1711886.1602172425</v>
      </c>
      <c r="CP118" s="268">
        <v>1711886.1601652938</v>
      </c>
      <c r="CQ118" s="270">
        <v>5.1948707550764084E-5</v>
      </c>
      <c r="CS118" s="149">
        <v>1711886.1602172425</v>
      </c>
      <c r="CT118" s="268">
        <v>1711886.1601652938</v>
      </c>
      <c r="CU118" s="270">
        <v>5.1948707550764084E-5</v>
      </c>
      <c r="CW118" s="149">
        <v>3139.1917650889154</v>
      </c>
      <c r="CX118" s="268">
        <v>3139.1917650889154</v>
      </c>
      <c r="CY118" s="270">
        <v>0</v>
      </c>
      <c r="DA118" s="149">
        <v>316343.77769057505</v>
      </c>
      <c r="DB118" s="268">
        <v>316343.77769057505</v>
      </c>
      <c r="DC118" s="270">
        <v>0</v>
      </c>
      <c r="DE118" s="271">
        <v>7.9326923076923073E-2</v>
      </c>
      <c r="DF118" s="271">
        <v>0</v>
      </c>
    </row>
    <row r="119" spans="1:110" x14ac:dyDescent="0.2">
      <c r="A119" s="155" t="s">
        <v>307</v>
      </c>
      <c r="B119" s="155"/>
      <c r="C119" s="156">
        <v>3369</v>
      </c>
      <c r="D119" s="129" t="s">
        <v>165</v>
      </c>
      <c r="E119" s="130"/>
      <c r="F119" s="131">
        <v>605780.90993970307</v>
      </c>
      <c r="G119" s="132">
        <v>15535.943297196292</v>
      </c>
      <c r="H119" s="132">
        <v>10351.656000000014</v>
      </c>
      <c r="I119" s="132">
        <v>39056.247999990825</v>
      </c>
      <c r="J119" s="132">
        <v>0</v>
      </c>
      <c r="K119" s="132">
        <v>108923.07196236364</v>
      </c>
      <c r="L119" s="132">
        <v>42617.64646189817</v>
      </c>
      <c r="M119" s="154">
        <v>114418.30399999999</v>
      </c>
      <c r="N119" s="132">
        <v>0</v>
      </c>
      <c r="O119" s="133">
        <v>3891.2</v>
      </c>
      <c r="P119" s="134"/>
      <c r="Q119" s="135"/>
      <c r="R119" s="132">
        <v>0</v>
      </c>
      <c r="S119" s="132"/>
      <c r="T119" s="132">
        <v>0</v>
      </c>
      <c r="U119" s="136">
        <v>0</v>
      </c>
      <c r="V119" s="136">
        <v>0</v>
      </c>
      <c r="W119" s="137">
        <v>940574.979661152</v>
      </c>
      <c r="X119" s="138"/>
      <c r="Y119" s="131">
        <v>69260.7</v>
      </c>
      <c r="Z119" s="139">
        <v>8358.3815137011115</v>
      </c>
      <c r="AA119" s="137">
        <v>77619.081513701109</v>
      </c>
      <c r="AB119" s="138"/>
      <c r="AC119" s="131"/>
      <c r="AD119" s="135"/>
      <c r="AE119" s="132">
        <v>0</v>
      </c>
      <c r="AF119" s="135"/>
      <c r="AG119" s="132"/>
      <c r="AH119" s="137">
        <v>0</v>
      </c>
      <c r="AI119" s="138"/>
      <c r="AJ119" s="140">
        <v>1018194.0611748531</v>
      </c>
      <c r="AK119" s="138"/>
      <c r="AL119" s="141">
        <v>40005</v>
      </c>
      <c r="AM119" s="138"/>
      <c r="AN119" s="142">
        <v>173805.62865289149</v>
      </c>
      <c r="AO119" s="138"/>
      <c r="AP119" s="143">
        <v>1018194.0611748531</v>
      </c>
      <c r="AQ119" s="135"/>
      <c r="AR119" s="138">
        <v>0</v>
      </c>
      <c r="AS119" s="135"/>
      <c r="AT119" s="138">
        <v>40005</v>
      </c>
      <c r="AU119" s="143">
        <v>0</v>
      </c>
      <c r="AV119" s="138">
        <v>0</v>
      </c>
      <c r="AW119" s="138">
        <v>0</v>
      </c>
      <c r="AX119" s="138">
        <v>0</v>
      </c>
      <c r="AY119" s="144">
        <v>0</v>
      </c>
      <c r="AZ119" s="145">
        <v>0</v>
      </c>
      <c r="BA119" s="146">
        <v>1058199.0611748532</v>
      </c>
      <c r="BB119" s="147">
        <v>1.1641532182693481E-10</v>
      </c>
      <c r="BD119" s="106">
        <v>1071988.5827573489</v>
      </c>
      <c r="BG119" s="148">
        <v>1071988.5827573489</v>
      </c>
      <c r="BI119" s="150">
        <v>0</v>
      </c>
      <c r="BL119" s="106">
        <v>940574.979661152</v>
      </c>
      <c r="BN119" s="151">
        <v>0</v>
      </c>
      <c r="BO119" s="152">
        <v>0</v>
      </c>
      <c r="BQ119" s="106">
        <v>380</v>
      </c>
      <c r="BR119" s="153">
        <v>3803369</v>
      </c>
      <c r="BS119" s="106">
        <v>3891.2</v>
      </c>
      <c r="BT119" s="106">
        <v>0</v>
      </c>
      <c r="BU119" s="149">
        <v>0</v>
      </c>
      <c r="BW119" s="149">
        <v>0</v>
      </c>
      <c r="BY119" s="149">
        <v>3724.3369534263588</v>
      </c>
      <c r="BZ119" s="268">
        <v>3724.3369532710281</v>
      </c>
      <c r="CA119" s="269">
        <v>1.5533078112639487E-7</v>
      </c>
      <c r="CC119" s="149">
        <v>212</v>
      </c>
      <c r="CG119" s="149">
        <v>0</v>
      </c>
      <c r="CH119" s="268">
        <v>0</v>
      </c>
      <c r="CI119" s="270">
        <v>0</v>
      </c>
      <c r="CK119" s="149">
        <v>0</v>
      </c>
      <c r="CL119" s="268">
        <v>0</v>
      </c>
      <c r="CM119" s="270">
        <v>0</v>
      </c>
      <c r="CO119" s="149">
        <v>940574.979661152</v>
      </c>
      <c r="CP119" s="268">
        <v>940574.979661152</v>
      </c>
      <c r="CQ119" s="270">
        <v>0</v>
      </c>
      <c r="CS119" s="149">
        <v>940574.979661152</v>
      </c>
      <c r="CT119" s="268">
        <v>940574.979661152</v>
      </c>
      <c r="CU119" s="270">
        <v>0</v>
      </c>
      <c r="CW119" s="149">
        <v>0</v>
      </c>
      <c r="CX119" s="268">
        <v>0</v>
      </c>
      <c r="CY119" s="270">
        <v>0</v>
      </c>
      <c r="DA119" s="149">
        <v>169148.48376206943</v>
      </c>
      <c r="DB119" s="268">
        <v>169148.48376206943</v>
      </c>
      <c r="DC119" s="270">
        <v>0</v>
      </c>
      <c r="DE119" s="271">
        <v>2.564102564102564E-2</v>
      </c>
      <c r="DF119" s="271">
        <v>0</v>
      </c>
    </row>
    <row r="120" spans="1:110" x14ac:dyDescent="0.2">
      <c r="A120" s="127" t="s">
        <v>305</v>
      </c>
      <c r="B120" s="127" t="s">
        <v>166</v>
      </c>
      <c r="C120" s="128">
        <v>3333</v>
      </c>
      <c r="D120" s="129" t="s">
        <v>167</v>
      </c>
      <c r="E120" s="130"/>
      <c r="F120" s="131">
        <v>608638.36706206016</v>
      </c>
      <c r="G120" s="132">
        <v>27485.573458823583</v>
      </c>
      <c r="H120" s="132">
        <v>16652.663999999957</v>
      </c>
      <c r="I120" s="132">
        <v>42736.836799989927</v>
      </c>
      <c r="J120" s="132">
        <v>0</v>
      </c>
      <c r="K120" s="132">
        <v>75627.098400007279</v>
      </c>
      <c r="L120" s="132">
        <v>9342.0682622993954</v>
      </c>
      <c r="M120" s="154">
        <v>114418.30399999999</v>
      </c>
      <c r="N120" s="132">
        <v>0</v>
      </c>
      <c r="O120" s="133">
        <v>3200</v>
      </c>
      <c r="P120" s="134"/>
      <c r="Q120" s="135"/>
      <c r="R120" s="132">
        <v>-6159.2479490092628</v>
      </c>
      <c r="S120" s="132"/>
      <c r="T120" s="132">
        <v>0</v>
      </c>
      <c r="U120" s="136">
        <v>23551.602852022392</v>
      </c>
      <c r="V120" s="136">
        <v>0</v>
      </c>
      <c r="W120" s="137">
        <v>915493.26688619342</v>
      </c>
      <c r="X120" s="138"/>
      <c r="Y120" s="131">
        <v>120672.00000000001</v>
      </c>
      <c r="Z120" s="139">
        <v>9338.4205618602573</v>
      </c>
      <c r="AA120" s="137">
        <v>130010.42056186027</v>
      </c>
      <c r="AB120" s="138"/>
      <c r="AC120" s="131"/>
      <c r="AD120" s="135"/>
      <c r="AE120" s="132">
        <v>0</v>
      </c>
      <c r="AF120" s="135"/>
      <c r="AG120" s="132"/>
      <c r="AH120" s="137">
        <v>0</v>
      </c>
      <c r="AI120" s="138"/>
      <c r="AJ120" s="140">
        <v>1045503.6874480537</v>
      </c>
      <c r="AK120" s="138"/>
      <c r="AL120" s="141">
        <v>70560</v>
      </c>
      <c r="AM120" s="138"/>
      <c r="AN120" s="142">
        <v>148906.40101771703</v>
      </c>
      <c r="AO120" s="138"/>
      <c r="AP120" s="143">
        <v>1051662.9353970629</v>
      </c>
      <c r="AQ120" s="135"/>
      <c r="AR120" s="138">
        <v>0</v>
      </c>
      <c r="AS120" s="135"/>
      <c r="AT120" s="138">
        <v>70560</v>
      </c>
      <c r="AU120" s="143">
        <v>3732.8219885793051</v>
      </c>
      <c r="AV120" s="138">
        <v>1244.2739961931015</v>
      </c>
      <c r="AW120" s="138">
        <v>175.34136974610624</v>
      </c>
      <c r="AX120" s="138">
        <v>722.32357045871947</v>
      </c>
      <c r="AY120" s="144">
        <v>0</v>
      </c>
      <c r="AZ120" s="145">
        <v>284.48702403203146</v>
      </c>
      <c r="BA120" s="146">
        <v>1116063.6874480536</v>
      </c>
      <c r="BB120" s="147">
        <v>-1.1641532182693481E-10</v>
      </c>
      <c r="BD120" s="106">
        <v>1125222.5607958224</v>
      </c>
      <c r="BG120" s="148">
        <v>1125222.5607958224</v>
      </c>
      <c r="BI120" s="150">
        <v>0</v>
      </c>
      <c r="BL120" s="106">
        <v>921652.51483520272</v>
      </c>
      <c r="BN120" s="151">
        <v>8946.1788050586947</v>
      </c>
      <c r="BO120" s="152">
        <v>-2786.9308560494319</v>
      </c>
      <c r="BQ120" s="106">
        <v>380</v>
      </c>
      <c r="BR120" s="153">
        <v>3803333</v>
      </c>
      <c r="BS120" s="106">
        <v>3200</v>
      </c>
      <c r="BT120" s="106">
        <v>0</v>
      </c>
      <c r="BU120" s="149">
        <v>0</v>
      </c>
      <c r="BW120" s="149">
        <v>0</v>
      </c>
      <c r="BY120" s="149">
        <v>3688.4976564136423</v>
      </c>
      <c r="BZ120" s="268">
        <v>3688.4976565217389</v>
      </c>
      <c r="CA120" s="269">
        <v>-1.0809662853716873E-7</v>
      </c>
      <c r="CC120" s="149">
        <v>213</v>
      </c>
      <c r="CG120" s="149">
        <v>23551.602852022392</v>
      </c>
      <c r="CH120" s="268">
        <v>23551.602875585682</v>
      </c>
      <c r="CI120" s="270">
        <v>-2.3563290596939623E-5</v>
      </c>
      <c r="CK120" s="149">
        <v>0</v>
      </c>
      <c r="CL120" s="268">
        <v>0</v>
      </c>
      <c r="CM120" s="270">
        <v>0</v>
      </c>
      <c r="CO120" s="149">
        <v>915493.26688619342</v>
      </c>
      <c r="CP120" s="268">
        <v>915493.2669097567</v>
      </c>
      <c r="CQ120" s="270">
        <v>-2.3563276045024395E-5</v>
      </c>
      <c r="CS120" s="149">
        <v>921652.51483520272</v>
      </c>
      <c r="CT120" s="268">
        <v>921652.51485876599</v>
      </c>
      <c r="CU120" s="270">
        <v>-2.3563276045024395E-5</v>
      </c>
      <c r="CW120" s="149">
        <v>0</v>
      </c>
      <c r="CX120" s="268">
        <v>0</v>
      </c>
      <c r="CY120" s="270">
        <v>0</v>
      </c>
      <c r="DA120" s="149">
        <v>141105.77578400541</v>
      </c>
      <c r="DB120" s="268">
        <v>141105.77578400538</v>
      </c>
      <c r="DC120" s="270">
        <v>0</v>
      </c>
      <c r="DE120" s="271">
        <v>1.8099547511312219E-2</v>
      </c>
      <c r="DF120" s="271">
        <v>0</v>
      </c>
    </row>
    <row r="121" spans="1:110" x14ac:dyDescent="0.2">
      <c r="A121" s="127" t="s">
        <v>305</v>
      </c>
      <c r="B121" s="127" t="s">
        <v>168</v>
      </c>
      <c r="C121" s="128">
        <v>3373</v>
      </c>
      <c r="D121" s="129" t="s">
        <v>169</v>
      </c>
      <c r="E121" s="130"/>
      <c r="F121" s="131">
        <v>362897.05453935044</v>
      </c>
      <c r="G121" s="132">
        <v>7113.1379200000156</v>
      </c>
      <c r="H121" s="132">
        <v>4950.7920000000022</v>
      </c>
      <c r="I121" s="132">
        <v>35730.715999991582</v>
      </c>
      <c r="J121" s="132">
        <v>0</v>
      </c>
      <c r="K121" s="132">
        <v>40322.844853850074</v>
      </c>
      <c r="L121" s="132">
        <v>9438.31544444881</v>
      </c>
      <c r="M121" s="154">
        <v>114418.30399999999</v>
      </c>
      <c r="N121" s="132">
        <v>0</v>
      </c>
      <c r="O121" s="133">
        <v>2483.1999999999998</v>
      </c>
      <c r="P121" s="134"/>
      <c r="Q121" s="135"/>
      <c r="R121" s="132">
        <v>-3576.4156371043136</v>
      </c>
      <c r="S121" s="132"/>
      <c r="T121" s="132">
        <v>0</v>
      </c>
      <c r="U121" s="136">
        <v>45402.301559866173</v>
      </c>
      <c r="V121" s="136">
        <v>0</v>
      </c>
      <c r="W121" s="137">
        <v>619180.25068040274</v>
      </c>
      <c r="X121" s="138"/>
      <c r="Y121" s="131">
        <v>0</v>
      </c>
      <c r="Z121" s="139">
        <v>0</v>
      </c>
      <c r="AA121" s="137">
        <v>0</v>
      </c>
      <c r="AB121" s="138"/>
      <c r="AC121" s="131"/>
      <c r="AD121" s="135"/>
      <c r="AE121" s="132">
        <v>12043.396281997755</v>
      </c>
      <c r="AF121" s="135"/>
      <c r="AG121" s="132"/>
      <c r="AH121" s="137">
        <v>12043.396281997755</v>
      </c>
      <c r="AI121" s="138"/>
      <c r="AJ121" s="140">
        <v>631223.64696240053</v>
      </c>
      <c r="AK121" s="138"/>
      <c r="AL121" s="141">
        <v>22175</v>
      </c>
      <c r="AM121" s="138"/>
      <c r="AN121" s="142">
        <v>78375.048589884231</v>
      </c>
      <c r="AO121" s="138"/>
      <c r="AP121" s="143">
        <v>634800.06259950483</v>
      </c>
      <c r="AQ121" s="135"/>
      <c r="AR121" s="138">
        <v>0</v>
      </c>
      <c r="AS121" s="135"/>
      <c r="AT121" s="138">
        <v>22175</v>
      </c>
      <c r="AU121" s="143">
        <v>2225.6732044580831</v>
      </c>
      <c r="AV121" s="138">
        <v>741.8910681526944</v>
      </c>
      <c r="AW121" s="138">
        <v>104.54626271246711</v>
      </c>
      <c r="AX121" s="138">
        <v>430.68118989792197</v>
      </c>
      <c r="AY121" s="144">
        <v>0</v>
      </c>
      <c r="AZ121" s="145">
        <v>73.623911883147258</v>
      </c>
      <c r="BA121" s="146">
        <v>653398.64696240053</v>
      </c>
      <c r="BB121" s="147">
        <v>0</v>
      </c>
      <c r="BD121" s="106">
        <v>667570.82059118932</v>
      </c>
      <c r="BG121" s="148">
        <v>667570.82059118932</v>
      </c>
      <c r="BI121" s="150">
        <v>0</v>
      </c>
      <c r="BL121" s="106">
        <v>622756.66631750704</v>
      </c>
      <c r="BN121" s="151">
        <v>5472.3057631203328</v>
      </c>
      <c r="BO121" s="152">
        <v>-1895.8901260160192</v>
      </c>
      <c r="BQ121" s="106">
        <v>380</v>
      </c>
      <c r="BR121" s="153">
        <v>3803373</v>
      </c>
      <c r="BS121" s="106">
        <v>2483.1999999999998</v>
      </c>
      <c r="BT121" s="106">
        <v>0</v>
      </c>
      <c r="BU121" s="149">
        <v>0</v>
      </c>
      <c r="BW121" s="149">
        <v>0</v>
      </c>
      <c r="BY121" s="149">
        <v>3892.0378291099087</v>
      </c>
      <c r="BZ121" s="268">
        <v>3892.037828682171</v>
      </c>
      <c r="CA121" s="269">
        <v>4.2773763198056258E-7</v>
      </c>
      <c r="CC121" s="149">
        <v>127</v>
      </c>
      <c r="CG121" s="149">
        <v>45402.301559866173</v>
      </c>
      <c r="CH121" s="268">
        <v>45402.301504272567</v>
      </c>
      <c r="CI121" s="270">
        <v>5.5593605793546885E-5</v>
      </c>
      <c r="CK121" s="149">
        <v>0</v>
      </c>
      <c r="CL121" s="268">
        <v>0</v>
      </c>
      <c r="CM121" s="270">
        <v>0</v>
      </c>
      <c r="CO121" s="149">
        <v>619180.25068040274</v>
      </c>
      <c r="CP121" s="268">
        <v>619180.25062480918</v>
      </c>
      <c r="CQ121" s="270">
        <v>5.5593554861843586E-5</v>
      </c>
      <c r="CS121" s="149">
        <v>622756.66631750704</v>
      </c>
      <c r="CT121" s="268">
        <v>622756.66626191349</v>
      </c>
      <c r="CU121" s="270">
        <v>5.5593554861843586E-5</v>
      </c>
      <c r="CW121" s="149">
        <v>0</v>
      </c>
      <c r="CX121" s="268">
        <v>0</v>
      </c>
      <c r="CY121" s="270">
        <v>0</v>
      </c>
      <c r="DA121" s="149">
        <v>78375.048589884231</v>
      </c>
      <c r="DB121" s="268">
        <v>78375.048589884231</v>
      </c>
      <c r="DC121" s="270">
        <v>0</v>
      </c>
      <c r="DE121" s="271">
        <v>7.857142857142857E-2</v>
      </c>
      <c r="DF121" s="271">
        <v>0</v>
      </c>
    </row>
    <row r="122" spans="1:110" x14ac:dyDescent="0.2">
      <c r="A122" s="127" t="s">
        <v>305</v>
      </c>
      <c r="B122" s="127" t="s">
        <v>170</v>
      </c>
      <c r="C122" s="128">
        <v>3334</v>
      </c>
      <c r="D122" s="129" t="s">
        <v>171</v>
      </c>
      <c r="E122" s="130"/>
      <c r="F122" s="131">
        <v>608638.36706206016</v>
      </c>
      <c r="G122" s="132">
        <v>44376.954249275455</v>
      </c>
      <c r="H122" s="132">
        <v>29254.679999999968</v>
      </c>
      <c r="I122" s="132">
        <v>65905.543199984502</v>
      </c>
      <c r="J122" s="132">
        <v>11862.027899229397</v>
      </c>
      <c r="K122" s="132">
        <v>99827.769888009716</v>
      </c>
      <c r="L122" s="132">
        <v>18684.136524598765</v>
      </c>
      <c r="M122" s="154">
        <v>114418.30399999999</v>
      </c>
      <c r="N122" s="132">
        <v>0</v>
      </c>
      <c r="O122" s="133">
        <v>3123.2</v>
      </c>
      <c r="P122" s="134"/>
      <c r="Q122" s="135"/>
      <c r="R122" s="132">
        <v>-6334.0807084591052</v>
      </c>
      <c r="S122" s="132"/>
      <c r="T122" s="132">
        <v>0</v>
      </c>
      <c r="U122" s="136">
        <v>31008.369951924775</v>
      </c>
      <c r="V122" s="136">
        <v>0</v>
      </c>
      <c r="W122" s="137">
        <v>1020765.2720666237</v>
      </c>
      <c r="X122" s="138"/>
      <c r="Y122" s="131">
        <v>0</v>
      </c>
      <c r="Z122" s="139">
        <v>0</v>
      </c>
      <c r="AA122" s="137">
        <v>0</v>
      </c>
      <c r="AB122" s="138"/>
      <c r="AC122" s="131"/>
      <c r="AD122" s="135"/>
      <c r="AE122" s="132">
        <v>0</v>
      </c>
      <c r="AF122" s="135"/>
      <c r="AG122" s="132"/>
      <c r="AH122" s="137">
        <v>0</v>
      </c>
      <c r="AI122" s="138"/>
      <c r="AJ122" s="140">
        <v>1020765.2720666237</v>
      </c>
      <c r="AK122" s="138"/>
      <c r="AL122" s="141">
        <v>102220</v>
      </c>
      <c r="AM122" s="138"/>
      <c r="AN122" s="142">
        <v>177314.91942617029</v>
      </c>
      <c r="AO122" s="138"/>
      <c r="AP122" s="143">
        <v>1027099.3527750828</v>
      </c>
      <c r="AQ122" s="135"/>
      <c r="AR122" s="138">
        <v>0</v>
      </c>
      <c r="AS122" s="135"/>
      <c r="AT122" s="138">
        <v>102220</v>
      </c>
      <c r="AU122" s="143">
        <v>3732.8219885793051</v>
      </c>
      <c r="AV122" s="138">
        <v>1244.2739961931015</v>
      </c>
      <c r="AW122" s="138">
        <v>175.34136974610624</v>
      </c>
      <c r="AX122" s="138">
        <v>722.32357045871947</v>
      </c>
      <c r="AY122" s="144">
        <v>0</v>
      </c>
      <c r="AZ122" s="145">
        <v>459.3197834818738</v>
      </c>
      <c r="BA122" s="146">
        <v>1122985.2720666239</v>
      </c>
      <c r="BB122" s="147">
        <v>2.3283064365386963E-10</v>
      </c>
      <c r="BD122" s="106">
        <v>1150269.6404820262</v>
      </c>
      <c r="BG122" s="148">
        <v>1150269.6404820262</v>
      </c>
      <c r="BI122" s="150">
        <v>0</v>
      </c>
      <c r="BL122" s="106">
        <v>1027099.3527750828</v>
      </c>
      <c r="BN122" s="151">
        <v>9294.3869295256281</v>
      </c>
      <c r="BO122" s="152">
        <v>-2960.306221066523</v>
      </c>
      <c r="BQ122" s="106">
        <v>380</v>
      </c>
      <c r="BR122" s="153">
        <v>3803334</v>
      </c>
      <c r="BS122" s="106">
        <v>3123.2</v>
      </c>
      <c r="BT122" s="106">
        <v>0</v>
      </c>
      <c r="BU122" s="149">
        <v>0</v>
      </c>
      <c r="BW122" s="149">
        <v>0</v>
      </c>
      <c r="BY122" s="149">
        <v>4172.5861267701184</v>
      </c>
      <c r="BZ122" s="268">
        <v>4172.5861265402846</v>
      </c>
      <c r="CA122" s="269">
        <v>2.2983385861152783E-7</v>
      </c>
      <c r="CC122" s="149">
        <v>213</v>
      </c>
      <c r="CG122" s="149">
        <v>31008.369951924775</v>
      </c>
      <c r="CH122" s="268">
        <v>31008.369901824713</v>
      </c>
      <c r="CI122" s="270">
        <v>5.0100061343982816E-5</v>
      </c>
      <c r="CK122" s="149">
        <v>0</v>
      </c>
      <c r="CL122" s="268">
        <v>0</v>
      </c>
      <c r="CM122" s="270">
        <v>0</v>
      </c>
      <c r="CO122" s="149">
        <v>1020765.2720666237</v>
      </c>
      <c r="CP122" s="268">
        <v>1020765.2720165235</v>
      </c>
      <c r="CQ122" s="270">
        <v>5.0100148655474186E-5</v>
      </c>
      <c r="CS122" s="149">
        <v>1027099.3527750828</v>
      </c>
      <c r="CT122" s="268">
        <v>1027099.3527249827</v>
      </c>
      <c r="CU122" s="270">
        <v>5.0100148655474186E-5</v>
      </c>
      <c r="CW122" s="149">
        <v>11862.027899229397</v>
      </c>
      <c r="CX122" s="268">
        <v>11862.027899229397</v>
      </c>
      <c r="CY122" s="270">
        <v>0</v>
      </c>
      <c r="DA122" s="149">
        <v>177314.91942617029</v>
      </c>
      <c r="DB122" s="268">
        <v>177314.91942617029</v>
      </c>
      <c r="DC122" s="270">
        <v>0</v>
      </c>
      <c r="DE122" s="271">
        <v>0.10232558139534884</v>
      </c>
      <c r="DF122" s="271">
        <v>0</v>
      </c>
    </row>
    <row r="123" spans="1:110" x14ac:dyDescent="0.2">
      <c r="A123" s="127" t="s">
        <v>305</v>
      </c>
      <c r="B123" s="127" t="s">
        <v>172</v>
      </c>
      <c r="C123" s="128">
        <v>3335</v>
      </c>
      <c r="D123" s="129" t="s">
        <v>173</v>
      </c>
      <c r="E123" s="130"/>
      <c r="F123" s="131">
        <v>954390.67886726814</v>
      </c>
      <c r="G123" s="132">
        <v>59497.884900859717</v>
      </c>
      <c r="H123" s="132">
        <v>40056.40799999993</v>
      </c>
      <c r="I123" s="132">
        <v>124844.97199997048</v>
      </c>
      <c r="J123" s="132">
        <v>0</v>
      </c>
      <c r="K123" s="132">
        <v>153913.34560001484</v>
      </c>
      <c r="L123" s="132">
        <v>39305.806823385807</v>
      </c>
      <c r="M123" s="154">
        <v>114418.30399999999</v>
      </c>
      <c r="N123" s="132">
        <v>0</v>
      </c>
      <c r="O123" s="133">
        <v>5683.2</v>
      </c>
      <c r="P123" s="134"/>
      <c r="Q123" s="135"/>
      <c r="R123" s="132">
        <v>-9827.8940805831826</v>
      </c>
      <c r="S123" s="132"/>
      <c r="T123" s="132">
        <v>0</v>
      </c>
      <c r="U123" s="136">
        <v>23212.956763355527</v>
      </c>
      <c r="V123" s="136">
        <v>0</v>
      </c>
      <c r="W123" s="137">
        <v>1505495.6628742712</v>
      </c>
      <c r="X123" s="138"/>
      <c r="Y123" s="131">
        <v>100987.38000000002</v>
      </c>
      <c r="Z123" s="139">
        <v>13359.307666464578</v>
      </c>
      <c r="AA123" s="137">
        <v>152932.92766646459</v>
      </c>
      <c r="AB123" s="138"/>
      <c r="AC123" s="131"/>
      <c r="AD123" s="135"/>
      <c r="AE123" s="132">
        <v>0</v>
      </c>
      <c r="AF123" s="135"/>
      <c r="AG123" s="132"/>
      <c r="AH123" s="137">
        <v>0</v>
      </c>
      <c r="AI123" s="138"/>
      <c r="AJ123" s="140">
        <v>1658428.5905407357</v>
      </c>
      <c r="AK123" s="138"/>
      <c r="AL123" s="141">
        <v>139880</v>
      </c>
      <c r="AM123" s="138"/>
      <c r="AN123" s="142">
        <v>285750.19031103048</v>
      </c>
      <c r="AO123" s="138"/>
      <c r="AP123" s="143">
        <v>1668256.484621319</v>
      </c>
      <c r="AQ123" s="135"/>
      <c r="AR123" s="138">
        <v>0</v>
      </c>
      <c r="AS123" s="135"/>
      <c r="AT123" s="138">
        <v>139880</v>
      </c>
      <c r="AU123" s="143">
        <v>5853.3452778661394</v>
      </c>
      <c r="AV123" s="138">
        <v>1951.1150926220466</v>
      </c>
      <c r="AW123" s="138">
        <v>274.94843894459854</v>
      </c>
      <c r="AX123" s="138">
        <v>1132.6576175268183</v>
      </c>
      <c r="AY123" s="144">
        <v>0</v>
      </c>
      <c r="AZ123" s="145">
        <v>615.82765362358157</v>
      </c>
      <c r="BA123" s="146">
        <v>1798308.5905407357</v>
      </c>
      <c r="BB123" s="147">
        <v>0</v>
      </c>
      <c r="BD123" s="106">
        <v>1816684.9918154841</v>
      </c>
      <c r="BG123" s="148">
        <v>1816684.9918154841</v>
      </c>
      <c r="BI123" s="150">
        <v>38586.240000000005</v>
      </c>
      <c r="BL123" s="106">
        <v>1515323.5569548544</v>
      </c>
      <c r="BN123" s="151">
        <v>15011.818944956041</v>
      </c>
      <c r="BO123" s="152">
        <v>-5183.9248643728588</v>
      </c>
      <c r="BQ123" s="106">
        <v>380</v>
      </c>
      <c r="BR123" s="153">
        <v>3803335</v>
      </c>
      <c r="BS123" s="106">
        <v>5683.2</v>
      </c>
      <c r="BT123" s="106">
        <v>0</v>
      </c>
      <c r="BU123" s="149">
        <v>0</v>
      </c>
      <c r="BW123" s="149">
        <v>0</v>
      </c>
      <c r="BY123" s="149">
        <v>4081.7974748807674</v>
      </c>
      <c r="BZ123" s="268">
        <v>4081.7974748554916</v>
      </c>
      <c r="CA123" s="269">
        <v>2.5275767256971449E-8</v>
      </c>
      <c r="CC123" s="149">
        <v>334</v>
      </c>
      <c r="CG123" s="149">
        <v>23212.956763355527</v>
      </c>
      <c r="CH123" s="268">
        <v>23212.956754715931</v>
      </c>
      <c r="CI123" s="270">
        <v>8.639595762360841E-6</v>
      </c>
      <c r="CK123" s="149">
        <v>0</v>
      </c>
      <c r="CL123" s="268">
        <v>0</v>
      </c>
      <c r="CM123" s="270">
        <v>0</v>
      </c>
      <c r="CO123" s="149">
        <v>1505495.6628742712</v>
      </c>
      <c r="CP123" s="268">
        <v>1505495.6628656315</v>
      </c>
      <c r="CQ123" s="270">
        <v>8.6396466940641403E-6</v>
      </c>
      <c r="CS123" s="149">
        <v>1515323.5569548544</v>
      </c>
      <c r="CT123" s="268">
        <v>1515323.5569462148</v>
      </c>
      <c r="CU123" s="270">
        <v>8.6396466940641403E-6</v>
      </c>
      <c r="CW123" s="149">
        <v>0</v>
      </c>
      <c r="CX123" s="268">
        <v>0</v>
      </c>
      <c r="CY123" s="270">
        <v>0</v>
      </c>
      <c r="DA123" s="149">
        <v>276574.2146510426</v>
      </c>
      <c r="DB123" s="268">
        <v>276574.2146510426</v>
      </c>
      <c r="DC123" s="270">
        <v>0</v>
      </c>
      <c r="DE123" s="271">
        <v>1.3550135501355014E-2</v>
      </c>
      <c r="DF123" s="271">
        <v>0</v>
      </c>
    </row>
    <row r="124" spans="1:110" x14ac:dyDescent="0.2">
      <c r="A124" s="127" t="s">
        <v>305</v>
      </c>
      <c r="B124" s="127" t="s">
        <v>174</v>
      </c>
      <c r="C124" s="128">
        <v>3354</v>
      </c>
      <c r="D124" s="129" t="s">
        <v>175</v>
      </c>
      <c r="E124" s="130"/>
      <c r="F124" s="131">
        <v>600065.99569498899</v>
      </c>
      <c r="G124" s="132">
        <v>15534.560603773616</v>
      </c>
      <c r="H124" s="132">
        <v>7651.2240000000047</v>
      </c>
      <c r="I124" s="132">
        <v>54258.679999987282</v>
      </c>
      <c r="J124" s="132">
        <v>0</v>
      </c>
      <c r="K124" s="132">
        <v>70705.27655173112</v>
      </c>
      <c r="L124" s="132">
        <v>42836.410740351304</v>
      </c>
      <c r="M124" s="154">
        <v>114418.30399999999</v>
      </c>
      <c r="N124" s="132">
        <v>0</v>
      </c>
      <c r="O124" s="133">
        <v>3225.6</v>
      </c>
      <c r="P124" s="134"/>
      <c r="Q124" s="135"/>
      <c r="R124" s="132">
        <v>-5952.8069241411149</v>
      </c>
      <c r="S124" s="132"/>
      <c r="T124" s="132">
        <v>0</v>
      </c>
      <c r="U124" s="136">
        <v>9017.9725023069186</v>
      </c>
      <c r="V124" s="136">
        <v>0</v>
      </c>
      <c r="W124" s="137">
        <v>911761.21716899809</v>
      </c>
      <c r="X124" s="138"/>
      <c r="Y124" s="131">
        <v>91207.92</v>
      </c>
      <c r="Z124" s="139">
        <v>8555.4502096658543</v>
      </c>
      <c r="AA124" s="137">
        <v>99763.370209665853</v>
      </c>
      <c r="AB124" s="138"/>
      <c r="AC124" s="131"/>
      <c r="AD124" s="135"/>
      <c r="AE124" s="132">
        <v>14732.825717813606</v>
      </c>
      <c r="AF124" s="135"/>
      <c r="AG124" s="132"/>
      <c r="AH124" s="137">
        <v>14732.825717813606</v>
      </c>
      <c r="AI124" s="138"/>
      <c r="AJ124" s="140">
        <v>1026257.4130964775</v>
      </c>
      <c r="AK124" s="138"/>
      <c r="AL124" s="141">
        <v>42315</v>
      </c>
      <c r="AM124" s="138"/>
      <c r="AN124" s="142">
        <v>139276.49447735492</v>
      </c>
      <c r="AO124" s="138"/>
      <c r="AP124" s="143">
        <v>1032210.2200206186</v>
      </c>
      <c r="AQ124" s="135"/>
      <c r="AR124" s="138">
        <v>0</v>
      </c>
      <c r="AS124" s="135"/>
      <c r="AT124" s="138">
        <v>42315</v>
      </c>
      <c r="AU124" s="143">
        <v>3680.2470309936812</v>
      </c>
      <c r="AV124" s="138">
        <v>1226.7490103312271</v>
      </c>
      <c r="AW124" s="138">
        <v>172.87177298911885</v>
      </c>
      <c r="AX124" s="138">
        <v>712.14999904380795</v>
      </c>
      <c r="AY124" s="144">
        <v>0</v>
      </c>
      <c r="AZ124" s="145">
        <v>160.78911078328102</v>
      </c>
      <c r="BA124" s="146">
        <v>1068572.4130964777</v>
      </c>
      <c r="BB124" s="147">
        <v>2.3283064365386963E-10</v>
      </c>
      <c r="BD124" s="106">
        <v>1107317.7585250812</v>
      </c>
      <c r="BG124" s="148">
        <v>1107317.7585250812</v>
      </c>
      <c r="BI124" s="150">
        <v>0</v>
      </c>
      <c r="BL124" s="106">
        <v>917714.02409313922</v>
      </c>
      <c r="BN124" s="151">
        <v>8901.6639510404675</v>
      </c>
      <c r="BO124" s="152">
        <v>-2948.8570268993526</v>
      </c>
      <c r="BQ124" s="106">
        <v>380</v>
      </c>
      <c r="BR124" s="153">
        <v>3803354</v>
      </c>
      <c r="BS124" s="106">
        <v>3225.6</v>
      </c>
      <c r="BT124" s="106">
        <v>0</v>
      </c>
      <c r="BU124" s="149">
        <v>0</v>
      </c>
      <c r="BW124" s="149">
        <v>0</v>
      </c>
      <c r="BY124" s="149">
        <v>3722.7454707145148</v>
      </c>
      <c r="BZ124" s="268">
        <v>3722.7454704761903</v>
      </c>
      <c r="CA124" s="269">
        <v>2.38324446399929E-7</v>
      </c>
      <c r="CC124" s="149">
        <v>210</v>
      </c>
      <c r="CG124" s="149">
        <v>9017.9725023069186</v>
      </c>
      <c r="CH124" s="268">
        <v>9017.9724510876531</v>
      </c>
      <c r="CI124" s="270">
        <v>5.1219265515101142E-5</v>
      </c>
      <c r="CK124" s="149">
        <v>0</v>
      </c>
      <c r="CL124" s="268">
        <v>0</v>
      </c>
      <c r="CM124" s="270">
        <v>0</v>
      </c>
      <c r="CO124" s="149">
        <v>911761.21716899809</v>
      </c>
      <c r="CP124" s="268">
        <v>911761.21711777884</v>
      </c>
      <c r="CQ124" s="270">
        <v>5.121924914419651E-5</v>
      </c>
      <c r="CS124" s="149">
        <v>917714.02409313922</v>
      </c>
      <c r="CT124" s="268">
        <v>917714.02404191997</v>
      </c>
      <c r="CU124" s="270">
        <v>5.121924914419651E-5</v>
      </c>
      <c r="CW124" s="149">
        <v>0</v>
      </c>
      <c r="CX124" s="268">
        <v>0</v>
      </c>
      <c r="CY124" s="270">
        <v>0</v>
      </c>
      <c r="DA124" s="149">
        <v>133290.69226477496</v>
      </c>
      <c r="DB124" s="268">
        <v>133290.69226477499</v>
      </c>
      <c r="DC124" s="270">
        <v>0</v>
      </c>
      <c r="DE124" s="271">
        <v>6.1135371179039298E-2</v>
      </c>
      <c r="DF124" s="271">
        <v>0</v>
      </c>
    </row>
    <row r="125" spans="1:110" x14ac:dyDescent="0.2">
      <c r="A125" s="127" t="s">
        <v>305</v>
      </c>
      <c r="B125" s="127" t="s">
        <v>176</v>
      </c>
      <c r="C125" s="128">
        <v>3351</v>
      </c>
      <c r="D125" s="129" t="s">
        <v>177</v>
      </c>
      <c r="E125" s="130"/>
      <c r="F125" s="131">
        <v>602923.45281734597</v>
      </c>
      <c r="G125" s="132">
        <v>14204.195384615414</v>
      </c>
      <c r="H125" s="132">
        <v>7201.1519999999973</v>
      </c>
      <c r="I125" s="132">
        <v>28889.621599993196</v>
      </c>
      <c r="J125" s="132">
        <v>0</v>
      </c>
      <c r="K125" s="132">
        <v>71568.73966928068</v>
      </c>
      <c r="L125" s="132">
        <v>623.77382099476324</v>
      </c>
      <c r="M125" s="154">
        <v>114418.30399999999</v>
      </c>
      <c r="N125" s="132">
        <v>0</v>
      </c>
      <c r="O125" s="133">
        <v>2739.2</v>
      </c>
      <c r="P125" s="134"/>
      <c r="Q125" s="135"/>
      <c r="R125" s="132">
        <v>-5966.6181325084253</v>
      </c>
      <c r="S125" s="132"/>
      <c r="T125" s="132">
        <v>0</v>
      </c>
      <c r="U125" s="136">
        <v>41440.672335618525</v>
      </c>
      <c r="V125" s="136">
        <v>0</v>
      </c>
      <c r="W125" s="137">
        <v>878042.49349534011</v>
      </c>
      <c r="X125" s="138"/>
      <c r="Y125" s="131">
        <v>106342.20000000001</v>
      </c>
      <c r="Z125" s="139">
        <v>6737.8106870144838</v>
      </c>
      <c r="AA125" s="137">
        <v>113080.0106870145</v>
      </c>
      <c r="AB125" s="138"/>
      <c r="AC125" s="131"/>
      <c r="AD125" s="135"/>
      <c r="AE125" s="132">
        <v>0</v>
      </c>
      <c r="AF125" s="135"/>
      <c r="AG125" s="132"/>
      <c r="AH125" s="137">
        <v>0</v>
      </c>
      <c r="AI125" s="138"/>
      <c r="AJ125" s="140">
        <v>991122.50418235455</v>
      </c>
      <c r="AK125" s="138"/>
      <c r="AL125" s="141">
        <v>38315</v>
      </c>
      <c r="AM125" s="138"/>
      <c r="AN125" s="142">
        <v>135047.60344161082</v>
      </c>
      <c r="AO125" s="138"/>
      <c r="AP125" s="143">
        <v>997089.12231486314</v>
      </c>
      <c r="AQ125" s="135"/>
      <c r="AR125" s="138">
        <v>0</v>
      </c>
      <c r="AS125" s="135"/>
      <c r="AT125" s="138">
        <v>38315</v>
      </c>
      <c r="AU125" s="143">
        <v>3697.7720168555561</v>
      </c>
      <c r="AV125" s="138">
        <v>1232.5906722851853</v>
      </c>
      <c r="AW125" s="138">
        <v>173.69497190811464</v>
      </c>
      <c r="AX125" s="138">
        <v>715.54118951544513</v>
      </c>
      <c r="AY125" s="144">
        <v>0</v>
      </c>
      <c r="AZ125" s="145">
        <v>147.01928194412542</v>
      </c>
      <c r="BA125" s="146">
        <v>1029437.5041823547</v>
      </c>
      <c r="BB125" s="147">
        <v>1.1641532182693481E-10</v>
      </c>
      <c r="BD125" s="106">
        <v>1050160.5282264007</v>
      </c>
      <c r="BG125" s="148">
        <v>1050160.5282264007</v>
      </c>
      <c r="BI125" s="150">
        <v>0</v>
      </c>
      <c r="BL125" s="106">
        <v>884009.11162784859</v>
      </c>
      <c r="BN125" s="151">
        <v>8851.1868008093334</v>
      </c>
      <c r="BO125" s="152">
        <v>-2884.568668300908</v>
      </c>
      <c r="BQ125" s="106">
        <v>380</v>
      </c>
      <c r="BR125" s="153">
        <v>3803351</v>
      </c>
      <c r="BS125" s="106">
        <v>2739.2</v>
      </c>
      <c r="BT125" s="106">
        <v>0</v>
      </c>
      <c r="BU125" s="149">
        <v>0</v>
      </c>
      <c r="BW125" s="149">
        <v>0</v>
      </c>
      <c r="BY125" s="149">
        <v>3551.2681343197087</v>
      </c>
      <c r="BZ125" s="268">
        <v>3551.2681346153845</v>
      </c>
      <c r="CA125" s="269">
        <v>-2.956758180516772E-7</v>
      </c>
      <c r="CC125" s="149">
        <v>211</v>
      </c>
      <c r="CG125" s="149">
        <v>41440.672335618525</v>
      </c>
      <c r="CH125" s="268">
        <v>41440.672399466144</v>
      </c>
      <c r="CI125" s="270">
        <v>-6.384761945810169E-5</v>
      </c>
      <c r="CK125" s="149">
        <v>0</v>
      </c>
      <c r="CL125" s="268">
        <v>0</v>
      </c>
      <c r="CM125" s="270">
        <v>0</v>
      </c>
      <c r="CO125" s="149">
        <v>878042.49349534011</v>
      </c>
      <c r="CP125" s="268">
        <v>878042.49355918763</v>
      </c>
      <c r="CQ125" s="270">
        <v>-6.3847517594695091E-5</v>
      </c>
      <c r="CS125" s="149">
        <v>884009.11162784859</v>
      </c>
      <c r="CT125" s="268">
        <v>884009.1116916961</v>
      </c>
      <c r="CU125" s="270">
        <v>-6.3847517594695091E-5</v>
      </c>
      <c r="CW125" s="149">
        <v>0</v>
      </c>
      <c r="CX125" s="268">
        <v>0</v>
      </c>
      <c r="CY125" s="270">
        <v>0</v>
      </c>
      <c r="DA125" s="149">
        <v>128262.80280038995</v>
      </c>
      <c r="DB125" s="268">
        <v>128262.80280038994</v>
      </c>
      <c r="DC125" s="270">
        <v>0</v>
      </c>
      <c r="DE125" s="271">
        <v>8.9686098654708519E-3</v>
      </c>
      <c r="DF125" s="271">
        <v>0</v>
      </c>
    </row>
    <row r="126" spans="1:110" x14ac:dyDescent="0.2">
      <c r="A126" s="155" t="s">
        <v>307</v>
      </c>
      <c r="B126" s="155"/>
      <c r="C126" s="156">
        <v>2032</v>
      </c>
      <c r="D126" s="129" t="s">
        <v>434</v>
      </c>
      <c r="E126" s="130"/>
      <c r="F126" s="131">
        <v>811517.82274941355</v>
      </c>
      <c r="G126" s="132">
        <v>71305.200110344973</v>
      </c>
      <c r="H126" s="132">
        <v>42756.839999999989</v>
      </c>
      <c r="I126" s="132">
        <v>110157.62239997399</v>
      </c>
      <c r="J126" s="132">
        <v>5094.7538482590317</v>
      </c>
      <c r="K126" s="132">
        <v>137503.81527274079</v>
      </c>
      <c r="L126" s="132">
        <v>18163.064988056256</v>
      </c>
      <c r="M126" s="154">
        <v>114418.30399999999</v>
      </c>
      <c r="N126" s="132">
        <v>0</v>
      </c>
      <c r="O126" s="133">
        <v>6963.2</v>
      </c>
      <c r="P126" s="134"/>
      <c r="Q126" s="135"/>
      <c r="R126" s="132">
        <v>0</v>
      </c>
      <c r="S126" s="132"/>
      <c r="T126" s="132">
        <v>0</v>
      </c>
      <c r="U126" s="136">
        <v>62923.027546799742</v>
      </c>
      <c r="V126" s="136">
        <v>0</v>
      </c>
      <c r="W126" s="137">
        <v>1380803.650915588</v>
      </c>
      <c r="X126" s="138"/>
      <c r="Y126" s="131">
        <v>96663.300000000017</v>
      </c>
      <c r="Z126" s="139">
        <v>9766.0082928270858</v>
      </c>
      <c r="AA126" s="137">
        <v>106429.3082928271</v>
      </c>
      <c r="AB126" s="138"/>
      <c r="AC126" s="131"/>
      <c r="AD126" s="135"/>
      <c r="AE126" s="132">
        <v>0</v>
      </c>
      <c r="AF126" s="135"/>
      <c r="AG126" s="132"/>
      <c r="AH126" s="137">
        <v>0</v>
      </c>
      <c r="AI126" s="138"/>
      <c r="AJ126" s="140">
        <v>1487232.9592084151</v>
      </c>
      <c r="AK126" s="138"/>
      <c r="AL126" s="141">
        <v>170815</v>
      </c>
      <c r="AM126" s="138"/>
      <c r="AN126" s="142">
        <v>255874.8977525394</v>
      </c>
      <c r="AO126" s="138"/>
      <c r="AP126" s="143">
        <v>1487232.9592084151</v>
      </c>
      <c r="AQ126" s="135"/>
      <c r="AR126" s="138">
        <v>0</v>
      </c>
      <c r="AS126" s="135"/>
      <c r="AT126" s="138">
        <v>170815</v>
      </c>
      <c r="AU126" s="143">
        <v>0</v>
      </c>
      <c r="AV126" s="138">
        <v>0</v>
      </c>
      <c r="AW126" s="138">
        <v>0</v>
      </c>
      <c r="AX126" s="138">
        <v>0</v>
      </c>
      <c r="AY126" s="144">
        <v>0</v>
      </c>
      <c r="AZ126" s="145">
        <v>0</v>
      </c>
      <c r="BA126" s="146">
        <v>1658047.9592084151</v>
      </c>
      <c r="BB126" s="147">
        <v>0</v>
      </c>
      <c r="BD126" s="106">
        <v>1674642.9679976187</v>
      </c>
      <c r="BG126" s="148">
        <v>1674642.9679976187</v>
      </c>
      <c r="BI126" s="150">
        <v>0</v>
      </c>
      <c r="BL126" s="106">
        <v>1380803.650915588</v>
      </c>
      <c r="BN126" s="151">
        <v>0</v>
      </c>
      <c r="BO126" s="152">
        <v>0</v>
      </c>
      <c r="BQ126" s="106">
        <v>380</v>
      </c>
      <c r="BR126" s="153">
        <v>3802032</v>
      </c>
      <c r="BS126" s="106">
        <v>6963.2</v>
      </c>
      <c r="BT126" s="106">
        <v>0</v>
      </c>
      <c r="BU126" s="149">
        <v>0</v>
      </c>
      <c r="BW126" s="149">
        <v>0</v>
      </c>
      <c r="BY126" s="149">
        <v>4333.1884154296094</v>
      </c>
      <c r="BZ126" s="268">
        <v>4333.1884154109594</v>
      </c>
      <c r="CA126" s="269">
        <v>1.8650098354555666E-8</v>
      </c>
      <c r="CC126" s="149">
        <v>284</v>
      </c>
      <c r="CG126" s="149">
        <v>62923.027546799742</v>
      </c>
      <c r="CH126" s="268">
        <v>62923.027541379</v>
      </c>
      <c r="CI126" s="270">
        <v>5.4207412176765501E-6</v>
      </c>
      <c r="CK126" s="149">
        <v>0</v>
      </c>
      <c r="CL126" s="268">
        <v>0</v>
      </c>
      <c r="CM126" s="270">
        <v>0</v>
      </c>
      <c r="CO126" s="149">
        <v>1380803.650915588</v>
      </c>
      <c r="CP126" s="268">
        <v>1380803.6509101675</v>
      </c>
      <c r="CQ126" s="270">
        <v>5.4205302149057388E-6</v>
      </c>
      <c r="CS126" s="149">
        <v>1380803.650915588</v>
      </c>
      <c r="CT126" s="268">
        <v>1380803.6509101675</v>
      </c>
      <c r="CU126" s="270">
        <v>5.4205302149057388E-6</v>
      </c>
      <c r="CW126" s="149">
        <v>5094.7538482590317</v>
      </c>
      <c r="CX126" s="268">
        <v>5094.7538482590317</v>
      </c>
      <c r="CY126" s="270">
        <v>0</v>
      </c>
      <c r="DA126" s="149">
        <v>249489.13925496978</v>
      </c>
      <c r="DB126" s="268">
        <v>249489.13925496975</v>
      </c>
      <c r="DC126" s="270">
        <v>0</v>
      </c>
      <c r="DE126" s="271">
        <v>8.7096774193548387E-2</v>
      </c>
      <c r="DF126" s="271">
        <v>0</v>
      </c>
    </row>
    <row r="127" spans="1:110" x14ac:dyDescent="0.2">
      <c r="A127" s="155" t="s">
        <v>307</v>
      </c>
      <c r="B127" s="155"/>
      <c r="C127" s="128">
        <v>3352</v>
      </c>
      <c r="D127" s="129" t="s">
        <v>178</v>
      </c>
      <c r="E127" s="130"/>
      <c r="F127" s="131">
        <v>591493.6243279177</v>
      </c>
      <c r="G127" s="132">
        <v>20623.683876923122</v>
      </c>
      <c r="H127" s="132">
        <v>9901.5840000000026</v>
      </c>
      <c r="I127" s="132">
        <v>44027.043199989632</v>
      </c>
      <c r="J127" s="132">
        <v>0</v>
      </c>
      <c r="K127" s="132">
        <v>73914.352813643622</v>
      </c>
      <c r="L127" s="132">
        <v>10069.338109095557</v>
      </c>
      <c r="M127" s="154">
        <v>114418.30399999999</v>
      </c>
      <c r="N127" s="132">
        <v>0</v>
      </c>
      <c r="O127" s="133">
        <v>2585.6</v>
      </c>
      <c r="P127" s="134"/>
      <c r="Q127" s="135"/>
      <c r="R127" s="132">
        <v>0</v>
      </c>
      <c r="S127" s="132"/>
      <c r="T127" s="132">
        <v>0</v>
      </c>
      <c r="U127" s="136">
        <v>4655.2589692895999</v>
      </c>
      <c r="V127" s="136">
        <v>0</v>
      </c>
      <c r="W127" s="137">
        <v>871688.78929685929</v>
      </c>
      <c r="X127" s="138"/>
      <c r="Y127" s="131">
        <v>0</v>
      </c>
      <c r="Z127" s="139">
        <v>0</v>
      </c>
      <c r="AA127" s="137">
        <v>0</v>
      </c>
      <c r="AB127" s="138"/>
      <c r="AC127" s="131"/>
      <c r="AD127" s="135"/>
      <c r="AE127" s="132">
        <v>0</v>
      </c>
      <c r="AF127" s="135"/>
      <c r="AG127" s="132"/>
      <c r="AH127" s="137">
        <v>0</v>
      </c>
      <c r="AI127" s="138"/>
      <c r="AJ127" s="140">
        <v>871688.78929685929</v>
      </c>
      <c r="AK127" s="138"/>
      <c r="AL127" s="141">
        <v>48420</v>
      </c>
      <c r="AM127" s="138"/>
      <c r="AN127" s="142">
        <v>135253.35865308216</v>
      </c>
      <c r="AO127" s="138"/>
      <c r="AP127" s="143">
        <v>871688.78929685929</v>
      </c>
      <c r="AQ127" s="135"/>
      <c r="AR127" s="138">
        <v>0</v>
      </c>
      <c r="AS127" s="135"/>
      <c r="AT127" s="138">
        <v>48420</v>
      </c>
      <c r="AU127" s="143">
        <v>0</v>
      </c>
      <c r="AV127" s="138">
        <v>0</v>
      </c>
      <c r="AW127" s="138">
        <v>0</v>
      </c>
      <c r="AX127" s="138">
        <v>0</v>
      </c>
      <c r="AY127" s="144">
        <v>0</v>
      </c>
      <c r="AZ127" s="145">
        <v>0</v>
      </c>
      <c r="BA127" s="146">
        <v>920108.78929685929</v>
      </c>
      <c r="BB127" s="147">
        <v>0</v>
      </c>
      <c r="BD127" s="106">
        <v>924705.78929685929</v>
      </c>
      <c r="BG127" s="148">
        <v>924705.78929685929</v>
      </c>
      <c r="BI127" s="150">
        <v>0</v>
      </c>
      <c r="BL127" s="106">
        <v>871688.78929685929</v>
      </c>
      <c r="BN127" s="151">
        <v>0</v>
      </c>
      <c r="BO127" s="152">
        <v>0</v>
      </c>
      <c r="BQ127" s="106">
        <v>380</v>
      </c>
      <c r="BR127" s="153">
        <v>3803352</v>
      </c>
      <c r="BS127" s="106">
        <v>2585.6</v>
      </c>
      <c r="BT127" s="106">
        <v>0</v>
      </c>
      <c r="BU127" s="149">
        <v>0</v>
      </c>
      <c r="BW127" s="149">
        <v>0</v>
      </c>
      <c r="BY127" s="149">
        <v>3562.4591576286834</v>
      </c>
      <c r="BZ127" s="268">
        <v>3562.4591573459716</v>
      </c>
      <c r="CA127" s="269">
        <v>2.8271188057260588E-7</v>
      </c>
      <c r="CC127" s="149">
        <v>207</v>
      </c>
      <c r="CG127" s="149">
        <v>4655.2589692895999</v>
      </c>
      <c r="CH127" s="268">
        <v>4655.2589093989309</v>
      </c>
      <c r="CI127" s="270">
        <v>5.9890669035667088E-5</v>
      </c>
      <c r="CK127" s="149">
        <v>0</v>
      </c>
      <c r="CL127" s="268">
        <v>0</v>
      </c>
      <c r="CM127" s="270">
        <v>0</v>
      </c>
      <c r="CO127" s="149">
        <v>871688.78929685929</v>
      </c>
      <c r="CP127" s="268">
        <v>871688.7892369685</v>
      </c>
      <c r="CQ127" s="270">
        <v>5.9890793636441231E-5</v>
      </c>
      <c r="CS127" s="149">
        <v>871688.78929685929</v>
      </c>
      <c r="CT127" s="268">
        <v>871688.7892369685</v>
      </c>
      <c r="CU127" s="270">
        <v>5.9890793636441231E-5</v>
      </c>
      <c r="CW127" s="149">
        <v>0</v>
      </c>
      <c r="CX127" s="268">
        <v>0</v>
      </c>
      <c r="CY127" s="270">
        <v>0</v>
      </c>
      <c r="DA127" s="149">
        <v>135253.35865308216</v>
      </c>
      <c r="DB127" s="268">
        <v>135253.35865308216</v>
      </c>
      <c r="DC127" s="270">
        <v>0</v>
      </c>
      <c r="DE127" s="271">
        <v>2.1645021645021644E-2</v>
      </c>
      <c r="DF127" s="271">
        <v>0</v>
      </c>
    </row>
    <row r="128" spans="1:110" x14ac:dyDescent="0.2">
      <c r="A128" s="155" t="s">
        <v>307</v>
      </c>
      <c r="B128" s="155"/>
      <c r="C128" s="128">
        <v>5208</v>
      </c>
      <c r="D128" s="129" t="s">
        <v>179</v>
      </c>
      <c r="E128" s="130"/>
      <c r="F128" s="131">
        <v>1197274.5342676209</v>
      </c>
      <c r="G128" s="132">
        <v>70069.597967772657</v>
      </c>
      <c r="H128" s="132">
        <v>41406.624000000069</v>
      </c>
      <c r="I128" s="132">
        <v>128920.62399996963</v>
      </c>
      <c r="J128" s="132">
        <v>0</v>
      </c>
      <c r="K128" s="132">
        <v>134900.52130848781</v>
      </c>
      <c r="L128" s="132">
        <v>26229.627823967541</v>
      </c>
      <c r="M128" s="154">
        <v>114418.30399999999</v>
      </c>
      <c r="N128" s="132">
        <v>0</v>
      </c>
      <c r="O128" s="133">
        <v>8908.7999999999993</v>
      </c>
      <c r="P128" s="134"/>
      <c r="Q128" s="135"/>
      <c r="R128" s="132">
        <v>0</v>
      </c>
      <c r="S128" s="132"/>
      <c r="T128" s="132">
        <v>0</v>
      </c>
      <c r="U128" s="136">
        <v>61203.454706225544</v>
      </c>
      <c r="V128" s="136">
        <v>0</v>
      </c>
      <c r="W128" s="137">
        <v>1783332.0880740441</v>
      </c>
      <c r="X128" s="138"/>
      <c r="Y128" s="131">
        <v>152725.5</v>
      </c>
      <c r="Z128" s="139">
        <v>15456.020729950193</v>
      </c>
      <c r="AA128" s="137">
        <v>168181.52072995019</v>
      </c>
      <c r="AB128" s="138"/>
      <c r="AC128" s="131"/>
      <c r="AD128" s="135"/>
      <c r="AE128" s="132">
        <v>0</v>
      </c>
      <c r="AF128" s="135"/>
      <c r="AG128" s="132"/>
      <c r="AH128" s="137">
        <v>0</v>
      </c>
      <c r="AI128" s="138"/>
      <c r="AJ128" s="140">
        <v>1951513.6088039943</v>
      </c>
      <c r="AK128" s="138"/>
      <c r="AL128" s="141">
        <v>167400</v>
      </c>
      <c r="AM128" s="138"/>
      <c r="AN128" s="142">
        <v>289554.93239989883</v>
      </c>
      <c r="AO128" s="138"/>
      <c r="AP128" s="143">
        <v>1951513.6088039943</v>
      </c>
      <c r="AQ128" s="135"/>
      <c r="AR128" s="138">
        <v>0</v>
      </c>
      <c r="AS128" s="135"/>
      <c r="AT128" s="138">
        <v>167400</v>
      </c>
      <c r="AU128" s="143">
        <v>0</v>
      </c>
      <c r="AV128" s="138">
        <v>0</v>
      </c>
      <c r="AW128" s="138">
        <v>0</v>
      </c>
      <c r="AX128" s="138">
        <v>0</v>
      </c>
      <c r="AY128" s="144">
        <v>0</v>
      </c>
      <c r="AZ128" s="145">
        <v>0</v>
      </c>
      <c r="BA128" s="146">
        <v>2118913.608803994</v>
      </c>
      <c r="BB128" s="147">
        <v>-2.3283064365386963E-10</v>
      </c>
      <c r="BD128" s="106">
        <v>2132057.9063952593</v>
      </c>
      <c r="BG128" s="148">
        <v>2132057.9063952593</v>
      </c>
      <c r="BI128" s="150">
        <v>0</v>
      </c>
      <c r="BL128" s="106">
        <v>1783332.0880740441</v>
      </c>
      <c r="BN128" s="151">
        <v>0</v>
      </c>
      <c r="BO128" s="152">
        <v>0</v>
      </c>
      <c r="BQ128" s="106">
        <v>380</v>
      </c>
      <c r="BR128" s="153">
        <v>3805208</v>
      </c>
      <c r="BS128" s="106">
        <v>8908.7999999999993</v>
      </c>
      <c r="BT128" s="106">
        <v>0</v>
      </c>
      <c r="BU128" s="149">
        <v>0</v>
      </c>
      <c r="BW128" s="149">
        <v>0</v>
      </c>
      <c r="BY128" s="149">
        <v>3871.2387508763759</v>
      </c>
      <c r="BZ128" s="268">
        <v>3871.2387508313536</v>
      </c>
      <c r="CA128" s="269">
        <v>4.502226147451438E-8</v>
      </c>
      <c r="CC128" s="149">
        <v>419</v>
      </c>
      <c r="CG128" s="149">
        <v>61203.454706225544</v>
      </c>
      <c r="CH128" s="268">
        <v>61203.454686919707</v>
      </c>
      <c r="CI128" s="270">
        <v>1.9305836758576334E-5</v>
      </c>
      <c r="CK128" s="149">
        <v>0</v>
      </c>
      <c r="CL128" s="268">
        <v>0</v>
      </c>
      <c r="CM128" s="270">
        <v>0</v>
      </c>
      <c r="CO128" s="149">
        <v>1783332.0880740441</v>
      </c>
      <c r="CP128" s="268">
        <v>1783332.0880547382</v>
      </c>
      <c r="CQ128" s="270">
        <v>1.9305851310491562E-5</v>
      </c>
      <c r="CS128" s="149">
        <v>1783332.0880740441</v>
      </c>
      <c r="CT128" s="268">
        <v>1783332.0880547382</v>
      </c>
      <c r="CU128" s="270">
        <v>1.9305851310491562E-5</v>
      </c>
      <c r="CW128" s="149">
        <v>0</v>
      </c>
      <c r="CX128" s="268">
        <v>0</v>
      </c>
      <c r="CY128" s="270">
        <v>0</v>
      </c>
      <c r="DA128" s="149">
        <v>279464.0411561018</v>
      </c>
      <c r="DB128" s="268">
        <v>279464.04115610186</v>
      </c>
      <c r="DC128" s="270">
        <v>0</v>
      </c>
      <c r="DE128" s="271">
        <v>4.856512141280353E-2</v>
      </c>
      <c r="DF128" s="271">
        <v>0</v>
      </c>
    </row>
    <row r="129" spans="1:110" x14ac:dyDescent="0.2">
      <c r="A129" s="127" t="s">
        <v>305</v>
      </c>
      <c r="B129" s="127" t="s">
        <v>180</v>
      </c>
      <c r="C129" s="128">
        <v>3367</v>
      </c>
      <c r="D129" s="129" t="s">
        <v>181</v>
      </c>
      <c r="E129" s="130"/>
      <c r="F129" s="131">
        <v>594351.0814502748</v>
      </c>
      <c r="G129" s="132">
        <v>4480.7168000000129</v>
      </c>
      <c r="H129" s="132">
        <v>3600.5760000000032</v>
      </c>
      <c r="I129" s="132">
        <v>11406.824799997317</v>
      </c>
      <c r="J129" s="132">
        <v>0</v>
      </c>
      <c r="K129" s="132">
        <v>54439.337472005362</v>
      </c>
      <c r="L129" s="132">
        <v>4376.8799640469633</v>
      </c>
      <c r="M129" s="154">
        <v>114418.30399999999</v>
      </c>
      <c r="N129" s="132">
        <v>0</v>
      </c>
      <c r="O129" s="133">
        <v>3788.8</v>
      </c>
      <c r="P129" s="134"/>
      <c r="Q129" s="135"/>
      <c r="R129" s="132">
        <v>-5783.2330062728688</v>
      </c>
      <c r="S129" s="132"/>
      <c r="T129" s="132">
        <v>0</v>
      </c>
      <c r="U129" s="136">
        <v>35780.541351344786</v>
      </c>
      <c r="V129" s="136">
        <v>0</v>
      </c>
      <c r="W129" s="137">
        <v>820859.82883139653</v>
      </c>
      <c r="X129" s="138"/>
      <c r="Y129" s="131">
        <v>0</v>
      </c>
      <c r="Z129" s="139">
        <v>0</v>
      </c>
      <c r="AA129" s="137">
        <v>0</v>
      </c>
      <c r="AB129" s="138"/>
      <c r="AC129" s="131"/>
      <c r="AD129" s="135"/>
      <c r="AE129" s="132">
        <v>10512.474897518739</v>
      </c>
      <c r="AF129" s="135"/>
      <c r="AG129" s="132"/>
      <c r="AH129" s="137">
        <v>10512.474897518739</v>
      </c>
      <c r="AI129" s="138"/>
      <c r="AJ129" s="140">
        <v>831372.30372891529</v>
      </c>
      <c r="AK129" s="138"/>
      <c r="AL129" s="141">
        <v>15105</v>
      </c>
      <c r="AM129" s="138"/>
      <c r="AN129" s="142">
        <v>103489.8009600885</v>
      </c>
      <c r="AO129" s="138"/>
      <c r="AP129" s="143">
        <v>837155.5367351881</v>
      </c>
      <c r="AQ129" s="135"/>
      <c r="AR129" s="138">
        <v>0</v>
      </c>
      <c r="AS129" s="135"/>
      <c r="AT129" s="138">
        <v>15105</v>
      </c>
      <c r="AU129" s="143">
        <v>3645.1970592699317</v>
      </c>
      <c r="AV129" s="138">
        <v>1215.0656864233106</v>
      </c>
      <c r="AW129" s="138">
        <v>171.22537515112722</v>
      </c>
      <c r="AX129" s="138">
        <v>705.3676181005336</v>
      </c>
      <c r="AY129" s="144">
        <v>0</v>
      </c>
      <c r="AZ129" s="145">
        <v>46.377267327966813</v>
      </c>
      <c r="BA129" s="146">
        <v>846477.30372891529</v>
      </c>
      <c r="BB129" s="147">
        <v>0</v>
      </c>
      <c r="BD129" s="106">
        <v>865856.41293146694</v>
      </c>
      <c r="BG129" s="148">
        <v>865856.41293146694</v>
      </c>
      <c r="BI129" s="150">
        <v>0</v>
      </c>
      <c r="BL129" s="106">
        <v>826643.06183766935</v>
      </c>
      <c r="BN129" s="151">
        <v>8764.970852120272</v>
      </c>
      <c r="BO129" s="152">
        <v>-2981.7378458474032</v>
      </c>
      <c r="BQ129" s="106">
        <v>380</v>
      </c>
      <c r="BR129" s="153">
        <v>3803367</v>
      </c>
      <c r="BS129" s="106">
        <v>3788.8</v>
      </c>
      <c r="BT129" s="106">
        <v>0</v>
      </c>
      <c r="BU129" s="149">
        <v>0</v>
      </c>
      <c r="BW129" s="149">
        <v>0</v>
      </c>
      <c r="BY129" s="149">
        <v>3328.0653752089061</v>
      </c>
      <c r="BZ129" s="268">
        <v>3328.0653751196169</v>
      </c>
      <c r="CA129" s="269">
        <v>8.9289187599206343E-8</v>
      </c>
      <c r="CC129" s="149">
        <v>208</v>
      </c>
      <c r="CG129" s="149">
        <v>35780.541351344786</v>
      </c>
      <c r="CH129" s="268">
        <v>35780.541332337969</v>
      </c>
      <c r="CI129" s="270">
        <v>1.9006816728506237E-5</v>
      </c>
      <c r="CK129" s="149">
        <v>0</v>
      </c>
      <c r="CL129" s="268">
        <v>0</v>
      </c>
      <c r="CM129" s="270">
        <v>0</v>
      </c>
      <c r="CO129" s="149">
        <v>820859.82883139653</v>
      </c>
      <c r="CP129" s="268">
        <v>820859.82881238975</v>
      </c>
      <c r="CQ129" s="270">
        <v>1.9006780348718166E-5</v>
      </c>
      <c r="CS129" s="149">
        <v>826643.06183766935</v>
      </c>
      <c r="CT129" s="268">
        <v>826643.06181866257</v>
      </c>
      <c r="CU129" s="270">
        <v>1.9006780348718166E-5</v>
      </c>
      <c r="CW129" s="149">
        <v>0</v>
      </c>
      <c r="CX129" s="268">
        <v>0</v>
      </c>
      <c r="CY129" s="270">
        <v>0</v>
      </c>
      <c r="DA129" s="149">
        <v>103489.8009600885</v>
      </c>
      <c r="DB129" s="268">
        <v>103489.8009600885</v>
      </c>
      <c r="DC129" s="270">
        <v>0</v>
      </c>
      <c r="DE129" s="271">
        <v>4.4247787610619468E-2</v>
      </c>
      <c r="DF129" s="271">
        <v>0</v>
      </c>
    </row>
    <row r="130" spans="1:110" x14ac:dyDescent="0.2">
      <c r="A130" s="127" t="s">
        <v>305</v>
      </c>
      <c r="B130" s="127" t="s">
        <v>182</v>
      </c>
      <c r="C130" s="128">
        <v>3338</v>
      </c>
      <c r="D130" s="129" t="s">
        <v>183</v>
      </c>
      <c r="E130" s="130"/>
      <c r="F130" s="131">
        <v>871524.42231891246</v>
      </c>
      <c r="G130" s="132">
        <v>58846.87218729109</v>
      </c>
      <c r="H130" s="132">
        <v>32405.184000000027</v>
      </c>
      <c r="I130" s="132">
        <v>108402.34159997445</v>
      </c>
      <c r="J130" s="132">
        <v>900.58780145992523</v>
      </c>
      <c r="K130" s="132">
        <v>131090.70800001291</v>
      </c>
      <c r="L130" s="132">
        <v>57089.360973410396</v>
      </c>
      <c r="M130" s="154">
        <v>114418.30399999999</v>
      </c>
      <c r="N130" s="132">
        <v>0</v>
      </c>
      <c r="O130" s="133">
        <v>4889.6000000000004</v>
      </c>
      <c r="P130" s="134"/>
      <c r="Q130" s="135"/>
      <c r="R130" s="132">
        <v>-9021.3057514453685</v>
      </c>
      <c r="S130" s="132"/>
      <c r="T130" s="132">
        <v>0</v>
      </c>
      <c r="U130" s="136">
        <v>29079.949223555159</v>
      </c>
      <c r="V130" s="136">
        <v>0</v>
      </c>
      <c r="W130" s="137">
        <v>1399626.024353171</v>
      </c>
      <c r="X130" s="138"/>
      <c r="Y130" s="131">
        <v>51537.000000000007</v>
      </c>
      <c r="Z130" s="139">
        <v>7504.7964087092187</v>
      </c>
      <c r="AA130" s="137">
        <v>59041.796408709226</v>
      </c>
      <c r="AB130" s="138"/>
      <c r="AC130" s="131"/>
      <c r="AD130" s="135"/>
      <c r="AE130" s="132">
        <v>0</v>
      </c>
      <c r="AF130" s="135"/>
      <c r="AG130" s="132"/>
      <c r="AH130" s="137">
        <v>0</v>
      </c>
      <c r="AI130" s="138"/>
      <c r="AJ130" s="140">
        <v>1458667.8207618801</v>
      </c>
      <c r="AK130" s="138"/>
      <c r="AL130" s="141">
        <v>135845</v>
      </c>
      <c r="AM130" s="138"/>
      <c r="AN130" s="142">
        <v>245465.02052027377</v>
      </c>
      <c r="AO130" s="138"/>
      <c r="AP130" s="143">
        <v>1467689.1265133256</v>
      </c>
      <c r="AQ130" s="135"/>
      <c r="AR130" s="138">
        <v>0</v>
      </c>
      <c r="AS130" s="135"/>
      <c r="AT130" s="138">
        <v>135845</v>
      </c>
      <c r="AU130" s="143">
        <v>5345.1206878717749</v>
      </c>
      <c r="AV130" s="138">
        <v>1781.7068959572584</v>
      </c>
      <c r="AW130" s="138">
        <v>251.07567029372021</v>
      </c>
      <c r="AX130" s="138">
        <v>1034.3130938493402</v>
      </c>
      <c r="AY130" s="144">
        <v>0</v>
      </c>
      <c r="AZ130" s="145">
        <v>609.08940347327598</v>
      </c>
      <c r="BA130" s="146">
        <v>1594512.8207618801</v>
      </c>
      <c r="BB130" s="147">
        <v>0</v>
      </c>
      <c r="BD130" s="106">
        <v>1614129.88450501</v>
      </c>
      <c r="BG130" s="148">
        <v>1614129.88450501</v>
      </c>
      <c r="BI130" s="150">
        <v>0</v>
      </c>
      <c r="BL130" s="106">
        <v>1408647.3301046165</v>
      </c>
      <c r="BN130" s="151">
        <v>13111.053725543663</v>
      </c>
      <c r="BO130" s="152">
        <v>-4089.7479740982944</v>
      </c>
      <c r="BQ130" s="106">
        <v>380</v>
      </c>
      <c r="BR130" s="153">
        <v>3803338</v>
      </c>
      <c r="BS130" s="106">
        <v>4889.6000000000004</v>
      </c>
      <c r="BT130" s="106">
        <v>0</v>
      </c>
      <c r="BU130" s="149">
        <v>0</v>
      </c>
      <c r="BW130" s="149">
        <v>0</v>
      </c>
      <c r="BY130" s="149">
        <v>4130.6843664948929</v>
      </c>
      <c r="BZ130" s="268">
        <v>4130.6843665551833</v>
      </c>
      <c r="CA130" s="269">
        <v>-6.0290403780527413E-8</v>
      </c>
      <c r="CC130" s="149">
        <v>305</v>
      </c>
      <c r="CG130" s="149">
        <v>29079.949223555159</v>
      </c>
      <c r="CH130" s="268">
        <v>29079.949242374016</v>
      </c>
      <c r="CI130" s="270">
        <v>-1.8818856915459037E-5</v>
      </c>
      <c r="CK130" s="149">
        <v>0</v>
      </c>
      <c r="CL130" s="268">
        <v>0</v>
      </c>
      <c r="CM130" s="270">
        <v>0</v>
      </c>
      <c r="CO130" s="149">
        <v>1399626.024353171</v>
      </c>
      <c r="CP130" s="268">
        <v>1399626.0243719898</v>
      </c>
      <c r="CQ130" s="270">
        <v>-1.8818769603967667E-5</v>
      </c>
      <c r="CS130" s="149">
        <v>1408647.3301046165</v>
      </c>
      <c r="CT130" s="268">
        <v>1408647.3301234352</v>
      </c>
      <c r="CU130" s="270">
        <v>-1.8818769603967667E-5</v>
      </c>
      <c r="CW130" s="149">
        <v>900.58780145992523</v>
      </c>
      <c r="CX130" s="268">
        <v>900.58780145992523</v>
      </c>
      <c r="CY130" s="270">
        <v>0</v>
      </c>
      <c r="DA130" s="149">
        <v>241922.51273575122</v>
      </c>
      <c r="DB130" s="268">
        <v>241922.51273575122</v>
      </c>
      <c r="DC130" s="270">
        <v>0</v>
      </c>
      <c r="DE130" s="271">
        <v>4.4585987261146494E-2</v>
      </c>
      <c r="DF130" s="271">
        <v>0</v>
      </c>
    </row>
    <row r="131" spans="1:110" x14ac:dyDescent="0.2">
      <c r="A131" s="155" t="s">
        <v>307</v>
      </c>
      <c r="B131" s="155"/>
      <c r="C131" s="128">
        <v>3370</v>
      </c>
      <c r="D131" s="129" t="s">
        <v>184</v>
      </c>
      <c r="E131" s="130"/>
      <c r="F131" s="131">
        <v>714364.2805892725</v>
      </c>
      <c r="G131" s="132">
        <v>28351.642975206669</v>
      </c>
      <c r="H131" s="132">
        <v>17102.736000000001</v>
      </c>
      <c r="I131" s="132">
        <v>61164.784799985588</v>
      </c>
      <c r="J131" s="132">
        <v>0</v>
      </c>
      <c r="K131" s="132">
        <v>77224.854000007515</v>
      </c>
      <c r="L131" s="132">
        <v>7868.9058823565729</v>
      </c>
      <c r="M131" s="154">
        <v>114418.30399999999</v>
      </c>
      <c r="N131" s="132">
        <v>0</v>
      </c>
      <c r="O131" s="133">
        <v>4198.3999999999996</v>
      </c>
      <c r="P131" s="134"/>
      <c r="Q131" s="135"/>
      <c r="R131" s="132">
        <v>0</v>
      </c>
      <c r="S131" s="132"/>
      <c r="T131" s="132">
        <v>0</v>
      </c>
      <c r="U131" s="136">
        <v>76540.824424971943</v>
      </c>
      <c r="V131" s="136">
        <v>0</v>
      </c>
      <c r="W131" s="137">
        <v>1101234.732671801</v>
      </c>
      <c r="X131" s="138"/>
      <c r="Y131" s="131">
        <v>119239.02000000002</v>
      </c>
      <c r="Z131" s="139">
        <v>10016.441017710677</v>
      </c>
      <c r="AA131" s="137">
        <v>129255.4610177107</v>
      </c>
      <c r="AB131" s="138"/>
      <c r="AC131" s="131"/>
      <c r="AD131" s="135"/>
      <c r="AE131" s="132">
        <v>0</v>
      </c>
      <c r="AF131" s="135"/>
      <c r="AG131" s="132"/>
      <c r="AH131" s="137">
        <v>0</v>
      </c>
      <c r="AI131" s="138"/>
      <c r="AJ131" s="140">
        <v>1230490.1936895116</v>
      </c>
      <c r="AK131" s="138"/>
      <c r="AL131" s="141">
        <v>76630</v>
      </c>
      <c r="AM131" s="138"/>
      <c r="AN131" s="142">
        <v>162837.43951744994</v>
      </c>
      <c r="AO131" s="138"/>
      <c r="AP131" s="143">
        <v>1262397.9648095586</v>
      </c>
      <c r="AQ131" s="135"/>
      <c r="AR131" s="138">
        <v>0</v>
      </c>
      <c r="AS131" s="135"/>
      <c r="AT131" s="138">
        <v>76630</v>
      </c>
      <c r="AU131" s="143">
        <v>0</v>
      </c>
      <c r="AV131" s="138">
        <v>0</v>
      </c>
      <c r="AW131" s="138">
        <v>0</v>
      </c>
      <c r="AX131" s="138">
        <v>0</v>
      </c>
      <c r="AY131" s="144">
        <v>0</v>
      </c>
      <c r="AZ131" s="145">
        <v>0</v>
      </c>
      <c r="BA131" s="146">
        <v>1339027.9648095586</v>
      </c>
      <c r="BB131" s="147">
        <v>-2.9103830456733704E-11</v>
      </c>
      <c r="BD131" s="106">
        <v>1349624.0974024835</v>
      </c>
      <c r="BG131" s="148">
        <v>1349624.0974024835</v>
      </c>
      <c r="BI131" s="150">
        <v>0</v>
      </c>
      <c r="BL131" s="106">
        <v>1101234.732671801</v>
      </c>
      <c r="BN131" s="151">
        <v>0</v>
      </c>
      <c r="BO131" s="152">
        <v>0</v>
      </c>
      <c r="BQ131" s="106">
        <v>380</v>
      </c>
      <c r="BR131" s="153">
        <v>3803370</v>
      </c>
      <c r="BS131" s="106">
        <v>4198.3999999999996</v>
      </c>
      <c r="BT131" s="106">
        <v>0</v>
      </c>
      <c r="BU131" s="149">
        <v>0</v>
      </c>
      <c r="BW131" s="149">
        <v>0</v>
      </c>
      <c r="BY131" s="149">
        <v>3840.6020272495634</v>
      </c>
      <c r="BZ131" s="268">
        <v>3840.6020274590164</v>
      </c>
      <c r="CA131" s="269">
        <v>-2.0945299183949828E-7</v>
      </c>
      <c r="CC131" s="149">
        <v>250</v>
      </c>
      <c r="CG131" s="149">
        <v>76540.824424971943</v>
      </c>
      <c r="CH131" s="268">
        <v>76540.824478560506</v>
      </c>
      <c r="CI131" s="270">
        <v>-5.3588562877848744E-5</v>
      </c>
      <c r="CK131" s="149">
        <v>0</v>
      </c>
      <c r="CL131" s="268">
        <v>0</v>
      </c>
      <c r="CM131" s="270">
        <v>0</v>
      </c>
      <c r="CO131" s="149">
        <v>1101234.732671801</v>
      </c>
      <c r="CP131" s="268">
        <v>1101234.7327253893</v>
      </c>
      <c r="CQ131" s="270">
        <v>-5.3588300943374634E-5</v>
      </c>
      <c r="CS131" s="149">
        <v>1101234.732671801</v>
      </c>
      <c r="CT131" s="268">
        <v>1101234.7327253893</v>
      </c>
      <c r="CU131" s="270">
        <v>-5.3588300943374634E-5</v>
      </c>
      <c r="CW131" s="149">
        <v>0</v>
      </c>
      <c r="CX131" s="268">
        <v>0</v>
      </c>
      <c r="CY131" s="270">
        <v>0</v>
      </c>
      <c r="DA131" s="149">
        <v>155082.11185638729</v>
      </c>
      <c r="DB131" s="268">
        <v>155082.11185638729</v>
      </c>
      <c r="DC131" s="270">
        <v>0</v>
      </c>
      <c r="DE131" s="271">
        <v>3.1746031746031744E-2</v>
      </c>
      <c r="DF131" s="271">
        <v>0</v>
      </c>
    </row>
    <row r="132" spans="1:110" x14ac:dyDescent="0.2">
      <c r="A132" s="127" t="s">
        <v>305</v>
      </c>
      <c r="B132" s="127" t="s">
        <v>185</v>
      </c>
      <c r="C132" s="128">
        <v>3021</v>
      </c>
      <c r="D132" s="129" t="s">
        <v>186</v>
      </c>
      <c r="E132" s="130"/>
      <c r="F132" s="131">
        <v>588636.1672055606</v>
      </c>
      <c r="G132" s="132">
        <v>26295.555453023309</v>
      </c>
      <c r="H132" s="132">
        <v>13952.232000000011</v>
      </c>
      <c r="I132" s="132">
        <v>47857.655999988769</v>
      </c>
      <c r="J132" s="132">
        <v>0</v>
      </c>
      <c r="K132" s="132">
        <v>69358.509379317213</v>
      </c>
      <c r="L132" s="132">
        <v>11146.614633713014</v>
      </c>
      <c r="M132" s="154">
        <v>114418.30399999999</v>
      </c>
      <c r="N132" s="132">
        <v>0</v>
      </c>
      <c r="O132" s="133">
        <v>14970</v>
      </c>
      <c r="P132" s="134"/>
      <c r="Q132" s="135"/>
      <c r="R132" s="132">
        <v>-5953.8635112810962</v>
      </c>
      <c r="S132" s="132"/>
      <c r="T132" s="132">
        <v>0</v>
      </c>
      <c r="U132" s="136">
        <v>41765.669063210255</v>
      </c>
      <c r="V132" s="136">
        <v>0</v>
      </c>
      <c r="W132" s="137">
        <v>922446.84422353201</v>
      </c>
      <c r="X132" s="138"/>
      <c r="Y132" s="131">
        <v>0</v>
      </c>
      <c r="Z132" s="139">
        <v>0</v>
      </c>
      <c r="AA132" s="137">
        <v>0</v>
      </c>
      <c r="AB132" s="138"/>
      <c r="AC132" s="131"/>
      <c r="AD132" s="135"/>
      <c r="AE132" s="132">
        <v>0</v>
      </c>
      <c r="AF132" s="135"/>
      <c r="AG132" s="132"/>
      <c r="AH132" s="137">
        <v>0</v>
      </c>
      <c r="AI132" s="138"/>
      <c r="AJ132" s="140">
        <v>922446.84422353201</v>
      </c>
      <c r="AK132" s="138"/>
      <c r="AL132" s="141">
        <v>60525</v>
      </c>
      <c r="AM132" s="138"/>
      <c r="AN132" s="142">
        <v>133586.9726777809</v>
      </c>
      <c r="AO132" s="138"/>
      <c r="AP132" s="143">
        <v>928400.7077348131</v>
      </c>
      <c r="AQ132" s="135"/>
      <c r="AR132" s="138">
        <v>0</v>
      </c>
      <c r="AS132" s="135"/>
      <c r="AT132" s="138">
        <v>60525</v>
      </c>
      <c r="AU132" s="143">
        <v>3610.1470875461823</v>
      </c>
      <c r="AV132" s="138">
        <v>1203.3823625153941</v>
      </c>
      <c r="AW132" s="138">
        <v>169.57897731313562</v>
      </c>
      <c r="AX132" s="138">
        <v>698.58523715725926</v>
      </c>
      <c r="AY132" s="144">
        <v>0</v>
      </c>
      <c r="AZ132" s="145">
        <v>272.1698467491259</v>
      </c>
      <c r="BA132" s="146">
        <v>982971.84422353201</v>
      </c>
      <c r="BB132" s="147">
        <v>0</v>
      </c>
      <c r="BD132" s="106">
        <v>991925.33313357271</v>
      </c>
      <c r="BG132" s="148">
        <v>991925.33313357271</v>
      </c>
      <c r="BI132" s="150">
        <v>0</v>
      </c>
      <c r="BL132" s="106">
        <v>928400.7077348131</v>
      </c>
      <c r="BN132" s="151">
        <v>9223.5632412940486</v>
      </c>
      <c r="BO132" s="152">
        <v>-3269.6997300129524</v>
      </c>
      <c r="BQ132" s="106">
        <v>380</v>
      </c>
      <c r="BR132" s="153">
        <v>3803021</v>
      </c>
      <c r="BS132" s="106">
        <v>14970</v>
      </c>
      <c r="BT132" s="106">
        <v>0</v>
      </c>
      <c r="BU132" s="149">
        <v>0</v>
      </c>
      <c r="BW132" s="149">
        <v>0</v>
      </c>
      <c r="BY132" s="149">
        <v>3790.0146462809726</v>
      </c>
      <c r="BZ132" s="268">
        <v>3790.0146462616826</v>
      </c>
      <c r="CA132" s="269">
        <v>1.9289927877252921E-8</v>
      </c>
      <c r="CC132" s="149">
        <v>206</v>
      </c>
      <c r="CG132" s="149">
        <v>41765.669063210255</v>
      </c>
      <c r="CH132" s="268">
        <v>41765.669059143504</v>
      </c>
      <c r="CI132" s="270">
        <v>4.0667509892955422E-6</v>
      </c>
      <c r="CK132" s="149">
        <v>0</v>
      </c>
      <c r="CL132" s="268">
        <v>0</v>
      </c>
      <c r="CM132" s="270">
        <v>0</v>
      </c>
      <c r="CO132" s="149">
        <v>922446.84422353201</v>
      </c>
      <c r="CP132" s="268">
        <v>922446.84421946539</v>
      </c>
      <c r="CQ132" s="270">
        <v>4.0666200220584869E-6</v>
      </c>
      <c r="CS132" s="149">
        <v>928400.7077348131</v>
      </c>
      <c r="CT132" s="268">
        <v>928400.70773074648</v>
      </c>
      <c r="CU132" s="270">
        <v>4.0666200220584869E-6</v>
      </c>
      <c r="CW132" s="149">
        <v>0</v>
      </c>
      <c r="CX132" s="268">
        <v>0</v>
      </c>
      <c r="CY132" s="270">
        <v>0</v>
      </c>
      <c r="DA132" s="149">
        <v>133586.9726777809</v>
      </c>
      <c r="DB132" s="268">
        <v>133586.9726777809</v>
      </c>
      <c r="DC132" s="270">
        <v>0</v>
      </c>
      <c r="DE132" s="271">
        <v>3.0434782608695653E-2</v>
      </c>
      <c r="DF132" s="271">
        <v>0</v>
      </c>
    </row>
    <row r="133" spans="1:110" x14ac:dyDescent="0.2">
      <c r="A133" s="127" t="s">
        <v>305</v>
      </c>
      <c r="B133" s="127" t="s">
        <v>187</v>
      </c>
      <c r="C133" s="128">
        <v>3347</v>
      </c>
      <c r="D133" s="129" t="s">
        <v>188</v>
      </c>
      <c r="E133" s="130"/>
      <c r="F133" s="131">
        <v>562919.05310434673</v>
      </c>
      <c r="G133" s="132">
        <v>41719.708911442875</v>
      </c>
      <c r="H133" s="132">
        <v>21153.384000000027</v>
      </c>
      <c r="I133" s="132">
        <v>55243.837599986968</v>
      </c>
      <c r="J133" s="132">
        <v>0</v>
      </c>
      <c r="K133" s="132">
        <v>76048.877283228809</v>
      </c>
      <c r="L133" s="132">
        <v>38274.545566684334</v>
      </c>
      <c r="M133" s="154">
        <v>114418.30399999999</v>
      </c>
      <c r="N133" s="132">
        <v>0</v>
      </c>
      <c r="O133" s="133">
        <v>2969.6</v>
      </c>
      <c r="P133" s="134"/>
      <c r="Q133" s="135"/>
      <c r="R133" s="132">
        <v>-5865.2805277050702</v>
      </c>
      <c r="S133" s="132"/>
      <c r="T133" s="132">
        <v>0</v>
      </c>
      <c r="U133" s="136">
        <v>66624.443411953282</v>
      </c>
      <c r="V133" s="136">
        <v>0</v>
      </c>
      <c r="W133" s="137">
        <v>973506.47334993794</v>
      </c>
      <c r="X133" s="138"/>
      <c r="Y133" s="131">
        <v>80196.600000000006</v>
      </c>
      <c r="Z133" s="139">
        <v>10053.224814631816</v>
      </c>
      <c r="AA133" s="137">
        <v>90249.824814631822</v>
      </c>
      <c r="AB133" s="138"/>
      <c r="AC133" s="131"/>
      <c r="AD133" s="135"/>
      <c r="AE133" s="132">
        <v>0</v>
      </c>
      <c r="AF133" s="135"/>
      <c r="AG133" s="132"/>
      <c r="AH133" s="137">
        <v>0</v>
      </c>
      <c r="AI133" s="138"/>
      <c r="AJ133" s="140">
        <v>1063756.2981645698</v>
      </c>
      <c r="AK133" s="138"/>
      <c r="AL133" s="141">
        <v>99530</v>
      </c>
      <c r="AM133" s="138"/>
      <c r="AN133" s="142">
        <v>150641.76252409871</v>
      </c>
      <c r="AO133" s="138"/>
      <c r="AP133" s="143">
        <v>1069621.5786922749</v>
      </c>
      <c r="AQ133" s="135"/>
      <c r="AR133" s="138">
        <v>0</v>
      </c>
      <c r="AS133" s="135"/>
      <c r="AT133" s="138">
        <v>99530</v>
      </c>
      <c r="AU133" s="143">
        <v>3452.4222147893097</v>
      </c>
      <c r="AV133" s="138">
        <v>1150.80740492977</v>
      </c>
      <c r="AW133" s="138">
        <v>162.17018704217338</v>
      </c>
      <c r="AX133" s="138">
        <v>668.06452291252458</v>
      </c>
      <c r="AY133" s="144">
        <v>0</v>
      </c>
      <c r="AZ133" s="145">
        <v>431.81619803129257</v>
      </c>
      <c r="BA133" s="146">
        <v>1163286.2981645698</v>
      </c>
      <c r="BB133" s="147">
        <v>0</v>
      </c>
      <c r="BD133" s="106">
        <v>1176748.2040910344</v>
      </c>
      <c r="BG133" s="148">
        <v>1176748.2040910344</v>
      </c>
      <c r="BI133" s="150">
        <v>0</v>
      </c>
      <c r="BL133" s="106">
        <v>979371.75387764303</v>
      </c>
      <c r="BN133" s="151">
        <v>9022.9811028986642</v>
      </c>
      <c r="BO133" s="152">
        <v>-3157.700575193594</v>
      </c>
      <c r="BQ133" s="106">
        <v>380</v>
      </c>
      <c r="BR133" s="153">
        <v>3803347</v>
      </c>
      <c r="BS133" s="106">
        <v>2969.6</v>
      </c>
      <c r="BT133" s="106">
        <v>0</v>
      </c>
      <c r="BU133" s="149">
        <v>0</v>
      </c>
      <c r="BW133" s="149">
        <v>0</v>
      </c>
      <c r="BY133" s="149">
        <v>4275.5057039769054</v>
      </c>
      <c r="BZ133" s="268">
        <v>4275.5057034313722</v>
      </c>
      <c r="CA133" s="269">
        <v>5.4553311201743782E-7</v>
      </c>
      <c r="CC133" s="149">
        <v>197</v>
      </c>
      <c r="CG133" s="149">
        <v>66624.443411953282</v>
      </c>
      <c r="CH133" s="268">
        <v>66624.443301968538</v>
      </c>
      <c r="CI133" s="270">
        <v>1.0998474317602813E-4</v>
      </c>
      <c r="CK133" s="149">
        <v>0</v>
      </c>
      <c r="CL133" s="268">
        <v>0</v>
      </c>
      <c r="CM133" s="270">
        <v>0</v>
      </c>
      <c r="CO133" s="149">
        <v>973506.47334993794</v>
      </c>
      <c r="CP133" s="268">
        <v>973506.47323995316</v>
      </c>
      <c r="CQ133" s="270">
        <v>1.0998477227985859E-4</v>
      </c>
      <c r="CS133" s="149">
        <v>979371.75387764303</v>
      </c>
      <c r="CT133" s="268">
        <v>979371.75376765826</v>
      </c>
      <c r="CU133" s="270">
        <v>1.0998477227985859E-4</v>
      </c>
      <c r="CW133" s="149">
        <v>0</v>
      </c>
      <c r="CX133" s="268">
        <v>0</v>
      </c>
      <c r="CY133" s="270">
        <v>0</v>
      </c>
      <c r="DA133" s="149">
        <v>145226.7730352208</v>
      </c>
      <c r="DB133" s="268">
        <v>145226.7730352208</v>
      </c>
      <c r="DC133" s="270">
        <v>0</v>
      </c>
      <c r="DE133" s="271">
        <v>4.7619047619047616E-2</v>
      </c>
      <c r="DF133" s="271">
        <v>0</v>
      </c>
    </row>
    <row r="134" spans="1:110" x14ac:dyDescent="0.2">
      <c r="A134" s="127" t="s">
        <v>305</v>
      </c>
      <c r="B134" s="127" t="s">
        <v>189</v>
      </c>
      <c r="C134" s="128">
        <v>3355</v>
      </c>
      <c r="D134" s="129" t="s">
        <v>190</v>
      </c>
      <c r="E134" s="130"/>
      <c r="F134" s="131">
        <v>582921.25296084641</v>
      </c>
      <c r="G134" s="132">
        <v>28974.587345454605</v>
      </c>
      <c r="H134" s="132">
        <v>19803.168000000005</v>
      </c>
      <c r="I134" s="132">
        <v>73501.75839998266</v>
      </c>
      <c r="J134" s="132">
        <v>0</v>
      </c>
      <c r="K134" s="132">
        <v>103473.69600001004</v>
      </c>
      <c r="L134" s="132">
        <v>14885.108509097741</v>
      </c>
      <c r="M134" s="154">
        <v>114418.30399999999</v>
      </c>
      <c r="N134" s="132">
        <v>0</v>
      </c>
      <c r="O134" s="133">
        <v>3763.2</v>
      </c>
      <c r="P134" s="134"/>
      <c r="Q134" s="135"/>
      <c r="R134" s="132">
        <v>-5926.4305221465365</v>
      </c>
      <c r="S134" s="132"/>
      <c r="T134" s="132">
        <v>0</v>
      </c>
      <c r="U134" s="136">
        <v>32535.446600631811</v>
      </c>
      <c r="V134" s="136">
        <v>0</v>
      </c>
      <c r="W134" s="137">
        <v>968350.09129387664</v>
      </c>
      <c r="X134" s="138"/>
      <c r="Y134" s="131">
        <v>78939.600000000006</v>
      </c>
      <c r="Z134" s="139">
        <v>9193.2805139030825</v>
      </c>
      <c r="AA134" s="137">
        <v>88132.880513903088</v>
      </c>
      <c r="AB134" s="138"/>
      <c r="AC134" s="131"/>
      <c r="AD134" s="135"/>
      <c r="AE134" s="132">
        <v>0</v>
      </c>
      <c r="AF134" s="135"/>
      <c r="AG134" s="132"/>
      <c r="AH134" s="137">
        <v>0</v>
      </c>
      <c r="AI134" s="138"/>
      <c r="AJ134" s="140">
        <v>1056482.9718077797</v>
      </c>
      <c r="AK134" s="138"/>
      <c r="AL134" s="141">
        <v>72285</v>
      </c>
      <c r="AM134" s="138"/>
      <c r="AN134" s="142">
        <v>180286.56861587489</v>
      </c>
      <c r="AO134" s="138"/>
      <c r="AP134" s="143">
        <v>1062409.4023299261</v>
      </c>
      <c r="AQ134" s="135"/>
      <c r="AR134" s="138">
        <v>0</v>
      </c>
      <c r="AS134" s="135"/>
      <c r="AT134" s="138">
        <v>72285</v>
      </c>
      <c r="AU134" s="143">
        <v>3575.0971158224329</v>
      </c>
      <c r="AV134" s="138">
        <v>1191.6990386074776</v>
      </c>
      <c r="AW134" s="138">
        <v>167.93257947514402</v>
      </c>
      <c r="AX134" s="138">
        <v>691.80285621398491</v>
      </c>
      <c r="AY134" s="144">
        <v>0</v>
      </c>
      <c r="AZ134" s="145">
        <v>299.89893202749801</v>
      </c>
      <c r="BA134" s="146">
        <v>1128767.9718077795</v>
      </c>
      <c r="BB134" s="147">
        <v>-2.3283064365386963E-10</v>
      </c>
      <c r="BD134" s="106">
        <v>1157047.4336402232</v>
      </c>
      <c r="BG134" s="148">
        <v>1157047.4336402232</v>
      </c>
      <c r="BI134" s="150">
        <v>0</v>
      </c>
      <c r="BL134" s="106">
        <v>974276.52181602316</v>
      </c>
      <c r="BN134" s="151">
        <v>9205.4883356401078</v>
      </c>
      <c r="BO134" s="152">
        <v>-3279.0578134935713</v>
      </c>
      <c r="BQ134" s="106">
        <v>380</v>
      </c>
      <c r="BR134" s="153">
        <v>3803355</v>
      </c>
      <c r="BS134" s="106">
        <v>3763.2</v>
      </c>
      <c r="BT134" s="106">
        <v>0</v>
      </c>
      <c r="BU134" s="149">
        <v>0</v>
      </c>
      <c r="BW134" s="149">
        <v>0</v>
      </c>
      <c r="BY134" s="149">
        <v>4100.5903898578326</v>
      </c>
      <c r="BZ134" s="268">
        <v>4100.5903896713617</v>
      </c>
      <c r="CA134" s="269">
        <v>1.8647097022039816E-7</v>
      </c>
      <c r="CC134" s="149">
        <v>204</v>
      </c>
      <c r="CG134" s="149">
        <v>32535.446600631811</v>
      </c>
      <c r="CH134" s="268">
        <v>32535.446561701603</v>
      </c>
      <c r="CI134" s="270">
        <v>3.8930207665544003E-5</v>
      </c>
      <c r="CK134" s="149">
        <v>0</v>
      </c>
      <c r="CL134" s="268">
        <v>0</v>
      </c>
      <c r="CM134" s="270">
        <v>0</v>
      </c>
      <c r="CO134" s="149">
        <v>968350.09129387664</v>
      </c>
      <c r="CP134" s="268">
        <v>968350.09125494643</v>
      </c>
      <c r="CQ134" s="270">
        <v>3.8930214941501617E-5</v>
      </c>
      <c r="CS134" s="149">
        <v>974276.52181602316</v>
      </c>
      <c r="CT134" s="268">
        <v>974276.52177709294</v>
      </c>
      <c r="CU134" s="270">
        <v>3.8930214941501617E-5</v>
      </c>
      <c r="CW134" s="149">
        <v>0</v>
      </c>
      <c r="CX134" s="268">
        <v>0</v>
      </c>
      <c r="CY134" s="270">
        <v>0</v>
      </c>
      <c r="DA134" s="149">
        <v>174998.5957850407</v>
      </c>
      <c r="DB134" s="268">
        <v>174998.59578504076</v>
      </c>
      <c r="DC134" s="270">
        <v>0</v>
      </c>
      <c r="DE134" s="271">
        <v>2.2123893805309734E-2</v>
      </c>
      <c r="DF134" s="271">
        <v>0</v>
      </c>
    </row>
    <row r="135" spans="1:110" x14ac:dyDescent="0.2">
      <c r="A135" s="127" t="s">
        <v>305</v>
      </c>
      <c r="B135" s="127" t="s">
        <v>191</v>
      </c>
      <c r="C135" s="128">
        <v>3013</v>
      </c>
      <c r="D135" s="129" t="s">
        <v>192</v>
      </c>
      <c r="E135" s="130"/>
      <c r="F135" s="131">
        <v>1197274.5342676209</v>
      </c>
      <c r="G135" s="132">
        <v>72909.527735922471</v>
      </c>
      <c r="H135" s="132">
        <v>51308.208000000035</v>
      </c>
      <c r="I135" s="132">
        <v>111117.7759999738</v>
      </c>
      <c r="J135" s="132">
        <v>0</v>
      </c>
      <c r="K135" s="132">
        <v>139214.83961836211</v>
      </c>
      <c r="L135" s="132">
        <v>55581.830388883536</v>
      </c>
      <c r="M135" s="154">
        <v>114418.30399999999</v>
      </c>
      <c r="N135" s="132">
        <v>0</v>
      </c>
      <c r="O135" s="133">
        <v>45056</v>
      </c>
      <c r="P135" s="134"/>
      <c r="Q135" s="135"/>
      <c r="R135" s="132">
        <v>-12311.098279234175</v>
      </c>
      <c r="S135" s="132"/>
      <c r="T135" s="132">
        <v>0</v>
      </c>
      <c r="U135" s="136">
        <v>64753.432513938984</v>
      </c>
      <c r="V135" s="136">
        <v>0</v>
      </c>
      <c r="W135" s="137">
        <v>1839323.3542454676</v>
      </c>
      <c r="X135" s="138"/>
      <c r="Y135" s="131">
        <v>97857.450000000012</v>
      </c>
      <c r="Z135" s="139">
        <v>9267.3819437564816</v>
      </c>
      <c r="AA135" s="137">
        <v>107124.83194375649</v>
      </c>
      <c r="AB135" s="138"/>
      <c r="AC135" s="131"/>
      <c r="AD135" s="135"/>
      <c r="AE135" s="132">
        <v>0</v>
      </c>
      <c r="AF135" s="135"/>
      <c r="AG135" s="132"/>
      <c r="AH135" s="137">
        <v>0</v>
      </c>
      <c r="AI135" s="138"/>
      <c r="AJ135" s="140">
        <v>1946448.186189224</v>
      </c>
      <c r="AK135" s="138"/>
      <c r="AL135" s="141">
        <v>173505</v>
      </c>
      <c r="AM135" s="138"/>
      <c r="AN135" s="142">
        <v>289150.30876139161</v>
      </c>
      <c r="AO135" s="138"/>
      <c r="AP135" s="143">
        <v>1958759.2844684583</v>
      </c>
      <c r="AQ135" s="135"/>
      <c r="AR135" s="138">
        <v>0</v>
      </c>
      <c r="AS135" s="135"/>
      <c r="AT135" s="138">
        <v>173505</v>
      </c>
      <c r="AU135" s="143">
        <v>7342.9690761254869</v>
      </c>
      <c r="AV135" s="138">
        <v>2447.6563587084956</v>
      </c>
      <c r="AW135" s="138">
        <v>344.92034705924186</v>
      </c>
      <c r="AX135" s="138">
        <v>1420.9088076159787</v>
      </c>
      <c r="AY135" s="144">
        <v>0</v>
      </c>
      <c r="AZ135" s="145">
        <v>754.6436897249738</v>
      </c>
      <c r="BA135" s="146">
        <v>2119953.186189224</v>
      </c>
      <c r="BB135" s="147">
        <v>0</v>
      </c>
      <c r="BD135" s="106">
        <v>2147457.4170613829</v>
      </c>
      <c r="BG135" s="148">
        <v>2147457.4170613829</v>
      </c>
      <c r="BI135" s="150">
        <v>0</v>
      </c>
      <c r="BL135" s="106">
        <v>1851634.4525247018</v>
      </c>
      <c r="BN135" s="151">
        <v>18056.688564347889</v>
      </c>
      <c r="BO135" s="152">
        <v>-5745.5902851137143</v>
      </c>
      <c r="BQ135" s="106">
        <v>380</v>
      </c>
      <c r="BR135" s="153">
        <v>3803013</v>
      </c>
      <c r="BS135" s="106">
        <v>45056</v>
      </c>
      <c r="BT135" s="106">
        <v>0</v>
      </c>
      <c r="BU135" s="149">
        <v>0</v>
      </c>
      <c r="BW135" s="149">
        <v>0</v>
      </c>
      <c r="BY135" s="149">
        <v>3946.2266695009844</v>
      </c>
      <c r="BZ135" s="268">
        <v>3946.2266694915252</v>
      </c>
      <c r="CA135" s="269">
        <v>9.4591996457893401E-9</v>
      </c>
      <c r="CC135" s="149">
        <v>419</v>
      </c>
      <c r="CG135" s="149">
        <v>64753.432513938984</v>
      </c>
      <c r="CH135" s="268">
        <v>64753.432509882798</v>
      </c>
      <c r="CI135" s="270">
        <v>4.0561862988397479E-6</v>
      </c>
      <c r="CK135" s="149">
        <v>0</v>
      </c>
      <c r="CL135" s="268">
        <v>0</v>
      </c>
      <c r="CM135" s="270">
        <v>0</v>
      </c>
      <c r="CO135" s="149">
        <v>1839323.3542454676</v>
      </c>
      <c r="CP135" s="268">
        <v>1839323.3542414114</v>
      </c>
      <c r="CQ135" s="270">
        <v>4.0561426430940628E-6</v>
      </c>
      <c r="CS135" s="149">
        <v>1851634.4525247018</v>
      </c>
      <c r="CT135" s="268">
        <v>1851634.4525206457</v>
      </c>
      <c r="CU135" s="270">
        <v>4.0561426430940628E-6</v>
      </c>
      <c r="CW135" s="149">
        <v>0</v>
      </c>
      <c r="CX135" s="268">
        <v>0</v>
      </c>
      <c r="CY135" s="270">
        <v>0</v>
      </c>
      <c r="DA135" s="149">
        <v>282722.81884476624</v>
      </c>
      <c r="DB135" s="268">
        <v>282722.81884476624</v>
      </c>
      <c r="DC135" s="270">
        <v>0</v>
      </c>
      <c r="DE135" s="271">
        <v>4.7511312217194568E-2</v>
      </c>
      <c r="DF135" s="271">
        <v>0</v>
      </c>
    </row>
    <row r="136" spans="1:110" x14ac:dyDescent="0.2">
      <c r="A136" s="155" t="s">
        <v>307</v>
      </c>
      <c r="B136" s="155"/>
      <c r="C136" s="156">
        <v>2010</v>
      </c>
      <c r="D136" s="129" t="s">
        <v>193</v>
      </c>
      <c r="E136" s="130"/>
      <c r="F136" s="131">
        <v>1051544.2210274092</v>
      </c>
      <c r="G136" s="132">
        <v>80774.002854054226</v>
      </c>
      <c r="H136" s="132">
        <v>46357.41599999999</v>
      </c>
      <c r="I136" s="132">
        <v>143207.90959996619</v>
      </c>
      <c r="J136" s="132">
        <v>20481.93971320277</v>
      </c>
      <c r="K136" s="132">
        <v>193171.33412375962</v>
      </c>
      <c r="L136" s="132">
        <v>79127.014125189904</v>
      </c>
      <c r="M136" s="154">
        <v>114418.30399999999</v>
      </c>
      <c r="N136" s="132">
        <v>0</v>
      </c>
      <c r="O136" s="133">
        <v>6195.2</v>
      </c>
      <c r="P136" s="134"/>
      <c r="Q136" s="135"/>
      <c r="R136" s="132">
        <v>0</v>
      </c>
      <c r="S136" s="132"/>
      <c r="T136" s="132">
        <v>0</v>
      </c>
      <c r="U136" s="136">
        <v>41311.193086379673</v>
      </c>
      <c r="V136" s="136">
        <v>0</v>
      </c>
      <c r="W136" s="137">
        <v>1776588.5345299616</v>
      </c>
      <c r="X136" s="138"/>
      <c r="Y136" s="131">
        <v>127082.70000000001</v>
      </c>
      <c r="Z136" s="139">
        <v>19468.662236063072</v>
      </c>
      <c r="AA136" s="137">
        <v>191220.1622360631</v>
      </c>
      <c r="AB136" s="138"/>
      <c r="AC136" s="131"/>
      <c r="AD136" s="135"/>
      <c r="AE136" s="132">
        <v>0</v>
      </c>
      <c r="AF136" s="135"/>
      <c r="AG136" s="132"/>
      <c r="AH136" s="137">
        <v>0</v>
      </c>
      <c r="AI136" s="138"/>
      <c r="AJ136" s="140">
        <v>1967808.6967660247</v>
      </c>
      <c r="AK136" s="138"/>
      <c r="AL136" s="141">
        <v>200405</v>
      </c>
      <c r="AM136" s="138"/>
      <c r="AN136" s="142">
        <v>345087.16312580288</v>
      </c>
      <c r="AO136" s="138"/>
      <c r="AP136" s="143">
        <v>1967808.6967660247</v>
      </c>
      <c r="AQ136" s="135"/>
      <c r="AR136" s="138">
        <v>0</v>
      </c>
      <c r="AS136" s="135"/>
      <c r="AT136" s="138">
        <v>200405</v>
      </c>
      <c r="AU136" s="143">
        <v>0</v>
      </c>
      <c r="AV136" s="138">
        <v>0</v>
      </c>
      <c r="AW136" s="138">
        <v>0</v>
      </c>
      <c r="AX136" s="138">
        <v>0</v>
      </c>
      <c r="AY136" s="144">
        <v>0</v>
      </c>
      <c r="AZ136" s="145">
        <v>0</v>
      </c>
      <c r="BA136" s="146">
        <v>2168213.6967660245</v>
      </c>
      <c r="BB136" s="147">
        <v>-2.3283064365386963E-10</v>
      </c>
      <c r="BD136" s="106">
        <v>2191532.9475635435</v>
      </c>
      <c r="BG136" s="148">
        <v>2191532.9475635435</v>
      </c>
      <c r="BI136" s="150">
        <v>44668.800000000003</v>
      </c>
      <c r="BL136" s="106">
        <v>1776588.5345299616</v>
      </c>
      <c r="BN136" s="151">
        <v>0</v>
      </c>
      <c r="BO136" s="152">
        <v>0</v>
      </c>
      <c r="BQ136" s="106">
        <v>380</v>
      </c>
      <c r="BR136" s="153">
        <v>3802010</v>
      </c>
      <c r="BS136" s="106">
        <v>6195.2</v>
      </c>
      <c r="BT136" s="106">
        <v>0</v>
      </c>
      <c r="BU136" s="149">
        <v>0</v>
      </c>
      <c r="BW136" s="149">
        <v>0</v>
      </c>
      <c r="BY136" s="149">
        <v>4397.0413798898226</v>
      </c>
      <c r="BZ136" s="268">
        <v>4397.0413796747971</v>
      </c>
      <c r="CA136" s="269">
        <v>2.1502546587726101E-7</v>
      </c>
      <c r="CC136" s="149">
        <v>368</v>
      </c>
      <c r="CG136" s="149">
        <v>41311.193086379673</v>
      </c>
      <c r="CH136" s="268">
        <v>41311.193005399022</v>
      </c>
      <c r="CI136" s="270">
        <v>8.0980651546269655E-5</v>
      </c>
      <c r="CK136" s="149">
        <v>0</v>
      </c>
      <c r="CL136" s="268">
        <v>0</v>
      </c>
      <c r="CM136" s="270">
        <v>0</v>
      </c>
      <c r="CO136" s="149">
        <v>1776588.5345299616</v>
      </c>
      <c r="CP136" s="268">
        <v>1776588.5344489808</v>
      </c>
      <c r="CQ136" s="270">
        <v>8.0980826169252396E-5</v>
      </c>
      <c r="CS136" s="149">
        <v>1776588.5345299616</v>
      </c>
      <c r="CT136" s="268">
        <v>1776588.5344489808</v>
      </c>
      <c r="CU136" s="270">
        <v>8.0980826169252396E-5</v>
      </c>
      <c r="CW136" s="149">
        <v>20481.93971320277</v>
      </c>
      <c r="CX136" s="268">
        <v>20481.93971320277</v>
      </c>
      <c r="CY136" s="270">
        <v>0</v>
      </c>
      <c r="DA136" s="149">
        <v>333613.95339163911</v>
      </c>
      <c r="DB136" s="268">
        <v>333613.95339163905</v>
      </c>
      <c r="DC136" s="270">
        <v>0</v>
      </c>
      <c r="DE136" s="271">
        <v>0.12213740458015267</v>
      </c>
      <c r="DF136" s="271">
        <v>0</v>
      </c>
    </row>
    <row r="137" spans="1:110" x14ac:dyDescent="0.2">
      <c r="A137" s="127" t="s">
        <v>305</v>
      </c>
      <c r="B137" s="127" t="s">
        <v>194</v>
      </c>
      <c r="C137" s="128">
        <v>3301</v>
      </c>
      <c r="D137" s="129" t="s">
        <v>195</v>
      </c>
      <c r="E137" s="130"/>
      <c r="F137" s="131">
        <v>602923.45281734597</v>
      </c>
      <c r="G137" s="132">
        <v>26779.456441379367</v>
      </c>
      <c r="H137" s="132">
        <v>18002.880000000016</v>
      </c>
      <c r="I137" s="132">
        <v>42261.760799990072</v>
      </c>
      <c r="J137" s="132">
        <v>0</v>
      </c>
      <c r="K137" s="132">
        <v>57436.355013339016</v>
      </c>
      <c r="L137" s="132">
        <v>2495.0952839790575</v>
      </c>
      <c r="M137" s="154">
        <v>114418.30399999999</v>
      </c>
      <c r="N137" s="132">
        <v>0</v>
      </c>
      <c r="O137" s="133">
        <v>2457.6</v>
      </c>
      <c r="P137" s="134"/>
      <c r="Q137" s="135"/>
      <c r="R137" s="132">
        <v>-6096.7772721685151</v>
      </c>
      <c r="S137" s="132"/>
      <c r="T137" s="132">
        <v>0</v>
      </c>
      <c r="U137" s="136">
        <v>47296.388293567114</v>
      </c>
      <c r="V137" s="136">
        <v>0</v>
      </c>
      <c r="W137" s="137">
        <v>907974.51537743199</v>
      </c>
      <c r="X137" s="138"/>
      <c r="Y137" s="131">
        <v>0</v>
      </c>
      <c r="Z137" s="139">
        <v>0</v>
      </c>
      <c r="AA137" s="137">
        <v>0</v>
      </c>
      <c r="AB137" s="138"/>
      <c r="AC137" s="131"/>
      <c r="AD137" s="135"/>
      <c r="AE137" s="132">
        <v>0</v>
      </c>
      <c r="AF137" s="135"/>
      <c r="AG137" s="132"/>
      <c r="AH137" s="137">
        <v>0</v>
      </c>
      <c r="AI137" s="138"/>
      <c r="AJ137" s="140">
        <v>907974.51537743199</v>
      </c>
      <c r="AK137" s="138"/>
      <c r="AL137" s="141">
        <v>65215</v>
      </c>
      <c r="AM137" s="138"/>
      <c r="AN137" s="142">
        <v>122527.96999783888</v>
      </c>
      <c r="AO137" s="138"/>
      <c r="AP137" s="143">
        <v>914071.29264960054</v>
      </c>
      <c r="AQ137" s="135"/>
      <c r="AR137" s="138">
        <v>0</v>
      </c>
      <c r="AS137" s="135"/>
      <c r="AT137" s="138">
        <v>65215</v>
      </c>
      <c r="AU137" s="143">
        <v>3697.7720168555561</v>
      </c>
      <c r="AV137" s="138">
        <v>1232.5906722851853</v>
      </c>
      <c r="AW137" s="138">
        <v>173.69497190811464</v>
      </c>
      <c r="AX137" s="138">
        <v>715.54118951544513</v>
      </c>
      <c r="AY137" s="144">
        <v>0</v>
      </c>
      <c r="AZ137" s="145">
        <v>277.1784216042152</v>
      </c>
      <c r="BA137" s="146">
        <v>973189.51537743199</v>
      </c>
      <c r="BB137" s="147">
        <v>0</v>
      </c>
      <c r="BD137" s="106">
        <v>983882.7998437658</v>
      </c>
      <c r="BG137" s="148">
        <v>983882.7998437658</v>
      </c>
      <c r="BI137" s="150">
        <v>0</v>
      </c>
      <c r="BL137" s="106">
        <v>914071.29264960054</v>
      </c>
      <c r="BN137" s="151">
        <v>8834.1718804773591</v>
      </c>
      <c r="BO137" s="152">
        <v>-2737.394608308844</v>
      </c>
      <c r="BQ137" s="106">
        <v>380</v>
      </c>
      <c r="BR137" s="153">
        <v>3803301</v>
      </c>
      <c r="BS137" s="106">
        <v>2457.6</v>
      </c>
      <c r="BT137" s="106">
        <v>0</v>
      </c>
      <c r="BU137" s="149">
        <v>0</v>
      </c>
      <c r="BW137" s="149">
        <v>0</v>
      </c>
      <c r="BY137" s="149">
        <v>3691.7893271364783</v>
      </c>
      <c r="BZ137" s="268">
        <v>3691.7893271844655</v>
      </c>
      <c r="CA137" s="269">
        <v>-4.7987214202294126E-8</v>
      </c>
      <c r="CC137" s="149">
        <v>211</v>
      </c>
      <c r="CG137" s="149">
        <v>47296.388293567114</v>
      </c>
      <c r="CH137" s="268">
        <v>47296.388303929329</v>
      </c>
      <c r="CI137" s="270">
        <v>-1.0362215107306838E-5</v>
      </c>
      <c r="CK137" s="149">
        <v>0</v>
      </c>
      <c r="CL137" s="268">
        <v>0</v>
      </c>
      <c r="CM137" s="270">
        <v>0</v>
      </c>
      <c r="CO137" s="149">
        <v>907974.51537743199</v>
      </c>
      <c r="CP137" s="268">
        <v>907974.51538779424</v>
      </c>
      <c r="CQ137" s="270">
        <v>-1.0362244211137295E-5</v>
      </c>
      <c r="CS137" s="149">
        <v>914071.29264960054</v>
      </c>
      <c r="CT137" s="268">
        <v>914071.29265996278</v>
      </c>
      <c r="CU137" s="270">
        <v>-1.0362244211137295E-5</v>
      </c>
      <c r="CW137" s="149">
        <v>0</v>
      </c>
      <c r="CX137" s="268">
        <v>0</v>
      </c>
      <c r="CY137" s="270">
        <v>0</v>
      </c>
      <c r="DA137" s="149">
        <v>122527.96999783888</v>
      </c>
      <c r="DB137" s="268">
        <v>122527.96999783888</v>
      </c>
      <c r="DC137" s="270">
        <v>0</v>
      </c>
      <c r="DE137" s="271">
        <v>3.1531531531531529E-2</v>
      </c>
      <c r="DF137" s="271">
        <v>0</v>
      </c>
    </row>
    <row r="138" spans="1:110" x14ac:dyDescent="0.2">
      <c r="A138" s="155" t="s">
        <v>307</v>
      </c>
      <c r="B138" s="155"/>
      <c r="C138" s="156">
        <v>2022</v>
      </c>
      <c r="D138" s="155" t="s">
        <v>196</v>
      </c>
      <c r="E138" s="130"/>
      <c r="F138" s="131">
        <v>582921.25296084641</v>
      </c>
      <c r="G138" s="132">
        <v>23779.641697461979</v>
      </c>
      <c r="H138" s="132">
        <v>13052.087999999996</v>
      </c>
      <c r="I138" s="132">
        <v>56133.979999986819</v>
      </c>
      <c r="J138" s="132">
        <v>0</v>
      </c>
      <c r="K138" s="132">
        <v>92575.283048529745</v>
      </c>
      <c r="L138" s="132">
        <v>57088.098151750441</v>
      </c>
      <c r="M138" s="154">
        <v>114418.30399999999</v>
      </c>
      <c r="N138" s="132">
        <v>0</v>
      </c>
      <c r="O138" s="133">
        <v>5632</v>
      </c>
      <c r="P138" s="134"/>
      <c r="Q138" s="135"/>
      <c r="R138" s="132">
        <v>0</v>
      </c>
      <c r="S138" s="132"/>
      <c r="T138" s="132">
        <v>0</v>
      </c>
      <c r="U138" s="136">
        <v>11542.532530336757</v>
      </c>
      <c r="V138" s="136">
        <v>0</v>
      </c>
      <c r="W138" s="137">
        <v>957143.18038891209</v>
      </c>
      <c r="X138" s="138"/>
      <c r="Y138" s="131">
        <v>50425.612871287136</v>
      </c>
      <c r="Z138" s="139">
        <v>6172.8879724031576</v>
      </c>
      <c r="AA138" s="137">
        <v>56598.500843690294</v>
      </c>
      <c r="AB138" s="138"/>
      <c r="AC138" s="131"/>
      <c r="AD138" s="135"/>
      <c r="AE138" s="132">
        <v>0</v>
      </c>
      <c r="AF138" s="135"/>
      <c r="AG138" s="132"/>
      <c r="AH138" s="137">
        <v>0</v>
      </c>
      <c r="AI138" s="138"/>
      <c r="AJ138" s="140">
        <v>1013741.6812326023</v>
      </c>
      <c r="AK138" s="138"/>
      <c r="AL138" s="141">
        <v>57490</v>
      </c>
      <c r="AM138" s="138"/>
      <c r="AN138" s="142">
        <v>160840.00378385832</v>
      </c>
      <c r="AO138" s="138"/>
      <c r="AP138" s="143">
        <v>1013741.6812326023</v>
      </c>
      <c r="AQ138" s="135"/>
      <c r="AR138" s="138">
        <v>0</v>
      </c>
      <c r="AS138" s="135"/>
      <c r="AT138" s="138">
        <v>57490</v>
      </c>
      <c r="AU138" s="143">
        <v>0</v>
      </c>
      <c r="AV138" s="138">
        <v>0</v>
      </c>
      <c r="AW138" s="138">
        <v>0</v>
      </c>
      <c r="AX138" s="138">
        <v>0</v>
      </c>
      <c r="AY138" s="144">
        <v>0</v>
      </c>
      <c r="AZ138" s="145">
        <v>0</v>
      </c>
      <c r="BA138" s="146">
        <v>1071231.6812326023</v>
      </c>
      <c r="BB138" s="147">
        <v>0</v>
      </c>
      <c r="BD138" s="106">
        <v>1078828.6812326023</v>
      </c>
      <c r="BG138" s="148">
        <v>1078828.6812326023</v>
      </c>
      <c r="BI138" s="150">
        <v>0</v>
      </c>
      <c r="BL138" s="106">
        <v>957143.18038891209</v>
      </c>
      <c r="BN138" s="151">
        <v>0</v>
      </c>
      <c r="BO138" s="152">
        <v>0</v>
      </c>
      <c r="BQ138" s="106">
        <v>380</v>
      </c>
      <c r="BR138" s="153">
        <v>3802022</v>
      </c>
      <c r="BS138" s="106">
        <v>5632</v>
      </c>
      <c r="BT138" s="106">
        <v>0</v>
      </c>
      <c r="BU138" s="149">
        <v>0</v>
      </c>
      <c r="BW138" s="149">
        <v>0</v>
      </c>
      <c r="BY138" s="149">
        <v>4009.5724573840375</v>
      </c>
      <c r="BZ138" s="268">
        <v>4009.5724575757577</v>
      </c>
      <c r="CA138" s="269">
        <v>-1.9172011889168061E-7</v>
      </c>
      <c r="CC138" s="149">
        <v>204</v>
      </c>
      <c r="CG138" s="149">
        <v>11542.532530336757</v>
      </c>
      <c r="CH138" s="268">
        <v>11542.532570362782</v>
      </c>
      <c r="CI138" s="270">
        <v>-4.0026025089900941E-5</v>
      </c>
      <c r="CK138" s="149">
        <v>0</v>
      </c>
      <c r="CL138" s="268">
        <v>0</v>
      </c>
      <c r="CM138" s="270">
        <v>0</v>
      </c>
      <c r="CO138" s="149">
        <v>957143.18038891209</v>
      </c>
      <c r="CP138" s="268">
        <v>957143.18042893824</v>
      </c>
      <c r="CQ138" s="270">
        <v>-4.0026148781180382E-5</v>
      </c>
      <c r="CS138" s="149">
        <v>957143.18038891209</v>
      </c>
      <c r="CT138" s="268">
        <v>957143.18042893824</v>
      </c>
      <c r="CU138" s="270">
        <v>-4.0026148781180382E-5</v>
      </c>
      <c r="CW138" s="149">
        <v>0</v>
      </c>
      <c r="CX138" s="268">
        <v>0</v>
      </c>
      <c r="CY138" s="270">
        <v>0</v>
      </c>
      <c r="DA138" s="149">
        <v>157444.09373323689</v>
      </c>
      <c r="DB138" s="268">
        <v>157444.09373323689</v>
      </c>
      <c r="DC138" s="270">
        <v>0</v>
      </c>
      <c r="DE138" s="271">
        <v>2.358490566037736E-2</v>
      </c>
      <c r="DF138" s="271">
        <v>0</v>
      </c>
    </row>
    <row r="139" spans="1:110" x14ac:dyDescent="0.2">
      <c r="A139" s="127" t="s">
        <v>305</v>
      </c>
      <c r="B139" s="127" t="s">
        <v>197</v>
      </c>
      <c r="C139" s="128">
        <v>3313</v>
      </c>
      <c r="D139" s="129" t="s">
        <v>198</v>
      </c>
      <c r="E139" s="130"/>
      <c r="F139" s="131">
        <v>1165842.5059216928</v>
      </c>
      <c r="G139" s="132">
        <v>80717.065409069386</v>
      </c>
      <c r="H139" s="132">
        <v>55358.855999999978</v>
      </c>
      <c r="I139" s="132">
        <v>122679.62559997113</v>
      </c>
      <c r="J139" s="132">
        <v>1955.5620831701156</v>
      </c>
      <c r="K139" s="132">
        <v>194207.19318001892</v>
      </c>
      <c r="L139" s="132">
        <v>73181.622679470456</v>
      </c>
      <c r="M139" s="154">
        <v>114418.30399999999</v>
      </c>
      <c r="N139" s="132">
        <v>8855.3373359195066</v>
      </c>
      <c r="O139" s="133">
        <v>6758.4</v>
      </c>
      <c r="P139" s="134"/>
      <c r="Q139" s="135"/>
      <c r="R139" s="132">
        <v>-12088.518105754767</v>
      </c>
      <c r="S139" s="132"/>
      <c r="T139" s="132">
        <v>0</v>
      </c>
      <c r="U139" s="136">
        <v>9458.1808831233066</v>
      </c>
      <c r="V139" s="136">
        <v>0</v>
      </c>
      <c r="W139" s="137">
        <v>1821344.1349866805</v>
      </c>
      <c r="X139" s="138"/>
      <c r="Y139" s="131">
        <v>121300.5</v>
      </c>
      <c r="Z139" s="139">
        <v>16174.964929566748</v>
      </c>
      <c r="AA139" s="137">
        <v>137475.46492956675</v>
      </c>
      <c r="AB139" s="138"/>
      <c r="AC139" s="131"/>
      <c r="AD139" s="135"/>
      <c r="AE139" s="132">
        <v>0</v>
      </c>
      <c r="AF139" s="135"/>
      <c r="AG139" s="132"/>
      <c r="AH139" s="137">
        <v>0</v>
      </c>
      <c r="AI139" s="138"/>
      <c r="AJ139" s="140">
        <v>1958819.5999162472</v>
      </c>
      <c r="AK139" s="138"/>
      <c r="AL139" s="141">
        <v>198715</v>
      </c>
      <c r="AM139" s="138"/>
      <c r="AN139" s="142">
        <v>348936.22540449724</v>
      </c>
      <c r="AO139" s="138"/>
      <c r="AP139" s="143">
        <v>1970908.118022002</v>
      </c>
      <c r="AQ139" s="135"/>
      <c r="AR139" s="138">
        <v>0</v>
      </c>
      <c r="AS139" s="135"/>
      <c r="AT139" s="138">
        <v>198715</v>
      </c>
      <c r="AU139" s="143">
        <v>7150.1942316448658</v>
      </c>
      <c r="AV139" s="138">
        <v>2383.3980772149553</v>
      </c>
      <c r="AW139" s="138">
        <v>335.86515895028805</v>
      </c>
      <c r="AX139" s="138">
        <v>1383.6057124279698</v>
      </c>
      <c r="AY139" s="144">
        <v>0</v>
      </c>
      <c r="AZ139" s="145">
        <v>835.4549255166902</v>
      </c>
      <c r="BA139" s="146">
        <v>2157534.5999162477</v>
      </c>
      <c r="BB139" s="147">
        <v>4.6566128730773926E-10</v>
      </c>
      <c r="BD139" s="106">
        <v>2177219.743420762</v>
      </c>
      <c r="BG139" s="148">
        <v>2177219.743420762</v>
      </c>
      <c r="BI139" s="150">
        <v>0</v>
      </c>
      <c r="BL139" s="106">
        <v>1833432.6530924353</v>
      </c>
      <c r="BN139" s="151">
        <v>18473.639087436888</v>
      </c>
      <c r="BO139" s="152">
        <v>-6385.1209816821211</v>
      </c>
      <c r="BQ139" s="106">
        <v>380</v>
      </c>
      <c r="BR139" s="153">
        <v>3803313</v>
      </c>
      <c r="BS139" s="106">
        <v>6758.4</v>
      </c>
      <c r="BT139" s="106">
        <v>8855.3373359195066</v>
      </c>
      <c r="BU139" s="149">
        <v>8855.3373359195066</v>
      </c>
      <c r="BW139" s="149">
        <v>8514.7474383841418</v>
      </c>
      <c r="BY139" s="149">
        <v>4079.5402573805213</v>
      </c>
      <c r="BZ139" s="268">
        <v>4079.540257391011</v>
      </c>
      <c r="CA139" s="269">
        <v>-1.0489657142898068E-8</v>
      </c>
      <c r="CC139" s="149">
        <v>408</v>
      </c>
      <c r="CG139" s="149">
        <v>9458.1808831233066</v>
      </c>
      <c r="CH139" s="268">
        <v>9458.1808875031711</v>
      </c>
      <c r="CI139" s="270">
        <v>-4.3798645492643118E-6</v>
      </c>
      <c r="CK139" s="149">
        <v>0</v>
      </c>
      <c r="CL139" s="268">
        <v>0</v>
      </c>
      <c r="CM139" s="270">
        <v>0</v>
      </c>
      <c r="CO139" s="149">
        <v>1821344.1349866805</v>
      </c>
      <c r="CP139" s="268">
        <v>1821344.1349910605</v>
      </c>
      <c r="CQ139" s="270">
        <v>-4.3800100684165955E-6</v>
      </c>
      <c r="CS139" s="149">
        <v>1833432.6530924353</v>
      </c>
      <c r="CT139" s="268">
        <v>1833432.6530968153</v>
      </c>
      <c r="CU139" s="270">
        <v>-4.3800100684165955E-6</v>
      </c>
      <c r="CW139" s="149">
        <v>1955.5620831701156</v>
      </c>
      <c r="CX139" s="268">
        <v>1955.5620831701156</v>
      </c>
      <c r="CY139" s="270">
        <v>0</v>
      </c>
      <c r="DA139" s="149">
        <v>340687.69750872324</v>
      </c>
      <c r="DB139" s="268">
        <v>340687.69750872336</v>
      </c>
      <c r="DC139" s="270">
        <v>0</v>
      </c>
      <c r="DE139" s="271">
        <v>8.1447963800904979E-2</v>
      </c>
      <c r="DF139" s="271">
        <v>0</v>
      </c>
    </row>
    <row r="140" spans="1:110" x14ac:dyDescent="0.2">
      <c r="A140" s="155" t="s">
        <v>307</v>
      </c>
      <c r="B140" s="155"/>
      <c r="C140" s="128">
        <v>3371</v>
      </c>
      <c r="D140" s="129" t="s">
        <v>199</v>
      </c>
      <c r="E140" s="130"/>
      <c r="F140" s="131">
        <v>594351.0814502748</v>
      </c>
      <c r="G140" s="132">
        <v>11705.604654545479</v>
      </c>
      <c r="H140" s="132">
        <v>9001.4400000000041</v>
      </c>
      <c r="I140" s="132">
        <v>18778.003999995562</v>
      </c>
      <c r="J140" s="132">
        <v>0</v>
      </c>
      <c r="K140" s="132">
        <v>45062.124040682444</v>
      </c>
      <c r="L140" s="132">
        <v>3772.8069423746269</v>
      </c>
      <c r="M140" s="154">
        <v>114418.30399999999</v>
      </c>
      <c r="N140" s="132">
        <v>0</v>
      </c>
      <c r="O140" s="133">
        <v>4224</v>
      </c>
      <c r="P140" s="134"/>
      <c r="Q140" s="135"/>
      <c r="R140" s="132">
        <v>0</v>
      </c>
      <c r="S140" s="132"/>
      <c r="T140" s="132">
        <v>0</v>
      </c>
      <c r="U140" s="136">
        <v>38534.797818078077</v>
      </c>
      <c r="V140" s="136">
        <v>0</v>
      </c>
      <c r="W140" s="137">
        <v>839848.16290595103</v>
      </c>
      <c r="X140" s="138"/>
      <c r="Y140" s="131">
        <v>79224.52</v>
      </c>
      <c r="Z140" s="139">
        <v>4402.8960626437038</v>
      </c>
      <c r="AA140" s="137">
        <v>83627.416062643708</v>
      </c>
      <c r="AB140" s="138"/>
      <c r="AC140" s="131"/>
      <c r="AD140" s="135"/>
      <c r="AE140" s="132">
        <v>9290.7686130868497</v>
      </c>
      <c r="AF140" s="135"/>
      <c r="AG140" s="132"/>
      <c r="AH140" s="137">
        <v>9290.7686130868497</v>
      </c>
      <c r="AI140" s="138"/>
      <c r="AJ140" s="140">
        <v>932766.34758168156</v>
      </c>
      <c r="AK140" s="138"/>
      <c r="AL140" s="141">
        <v>33935</v>
      </c>
      <c r="AM140" s="138"/>
      <c r="AN140" s="142">
        <v>103699.13602549517</v>
      </c>
      <c r="AO140" s="138"/>
      <c r="AP140" s="143">
        <v>932766.34758168168</v>
      </c>
      <c r="AQ140" s="135"/>
      <c r="AR140" s="138">
        <v>0</v>
      </c>
      <c r="AS140" s="135"/>
      <c r="AT140" s="138">
        <v>33935</v>
      </c>
      <c r="AU140" s="143">
        <v>0</v>
      </c>
      <c r="AV140" s="138">
        <v>0</v>
      </c>
      <c r="AW140" s="138">
        <v>0</v>
      </c>
      <c r="AX140" s="138">
        <v>0</v>
      </c>
      <c r="AY140" s="144">
        <v>0</v>
      </c>
      <c r="AZ140" s="145">
        <v>0</v>
      </c>
      <c r="BA140" s="146">
        <v>966701.34758168168</v>
      </c>
      <c r="BB140" s="147">
        <v>1.1641532182693481E-10</v>
      </c>
      <c r="BD140" s="106">
        <v>994165.91849155945</v>
      </c>
      <c r="BG140" s="148">
        <v>994165.91849155945</v>
      </c>
      <c r="BI140" s="150">
        <v>0</v>
      </c>
      <c r="BL140" s="106">
        <v>839848.16290595103</v>
      </c>
      <c r="BN140" s="151">
        <v>0</v>
      </c>
      <c r="BO140" s="152">
        <v>0</v>
      </c>
      <c r="BQ140" s="106">
        <v>380</v>
      </c>
      <c r="BR140" s="153">
        <v>3803371</v>
      </c>
      <c r="BS140" s="106">
        <v>4224</v>
      </c>
      <c r="BT140" s="106">
        <v>0</v>
      </c>
      <c r="BU140" s="149">
        <v>0</v>
      </c>
      <c r="BW140" s="149">
        <v>0</v>
      </c>
      <c r="BY140" s="149">
        <v>3388.0553645932819</v>
      </c>
      <c r="BZ140" s="268">
        <v>3388.0553645933014</v>
      </c>
      <c r="CA140" s="269">
        <v>-1.9554136088117957E-11</v>
      </c>
      <c r="CC140" s="149">
        <v>208</v>
      </c>
      <c r="CG140" s="149">
        <v>38534.797818078077</v>
      </c>
      <c r="CH140" s="268">
        <v>38534.797818082232</v>
      </c>
      <c r="CI140" s="270">
        <v>-4.1545717976987362E-9</v>
      </c>
      <c r="CK140" s="149">
        <v>0</v>
      </c>
      <c r="CL140" s="268">
        <v>0</v>
      </c>
      <c r="CM140" s="270">
        <v>0</v>
      </c>
      <c r="CO140" s="149">
        <v>839848.16290595103</v>
      </c>
      <c r="CP140" s="268">
        <v>839848.16290595522</v>
      </c>
      <c r="CQ140" s="270">
        <v>-4.1909515857696533E-9</v>
      </c>
      <c r="CS140" s="149">
        <v>839848.16290595103</v>
      </c>
      <c r="CT140" s="268">
        <v>839848.16290595522</v>
      </c>
      <c r="CU140" s="270">
        <v>-4.1909515857696533E-9</v>
      </c>
      <c r="CW140" s="149">
        <v>0</v>
      </c>
      <c r="CX140" s="268">
        <v>0</v>
      </c>
      <c r="CY140" s="270">
        <v>0</v>
      </c>
      <c r="DA140" s="149">
        <v>98681.491061736553</v>
      </c>
      <c r="DB140" s="268">
        <v>98681.491061736568</v>
      </c>
      <c r="DC140" s="270">
        <v>0</v>
      </c>
      <c r="DE140" s="271">
        <v>8.8105726872246704E-3</v>
      </c>
      <c r="DF140" s="271">
        <v>0</v>
      </c>
    </row>
    <row r="141" spans="1:110" x14ac:dyDescent="0.2">
      <c r="A141" s="127" t="s">
        <v>305</v>
      </c>
      <c r="B141" s="127" t="s">
        <v>200</v>
      </c>
      <c r="C141" s="128">
        <v>3349</v>
      </c>
      <c r="D141" s="129" t="s">
        <v>201</v>
      </c>
      <c r="E141" s="130"/>
      <c r="F141" s="131">
        <v>442905.85396534897</v>
      </c>
      <c r="G141" s="132">
        <v>30899.858440678032</v>
      </c>
      <c r="H141" s="132">
        <v>18452.951999999997</v>
      </c>
      <c r="I141" s="132">
        <v>47532.603999988816</v>
      </c>
      <c r="J141" s="132">
        <v>0</v>
      </c>
      <c r="K141" s="132">
        <v>78423.170700007628</v>
      </c>
      <c r="L141" s="132">
        <v>24943.840000011507</v>
      </c>
      <c r="M141" s="154">
        <v>114418.30399999999</v>
      </c>
      <c r="N141" s="132">
        <v>0</v>
      </c>
      <c r="O141" s="133">
        <v>3507.2</v>
      </c>
      <c r="P141" s="134"/>
      <c r="Q141" s="135"/>
      <c r="R141" s="132">
        <v>-4594.8870491050329</v>
      </c>
      <c r="S141" s="132"/>
      <c r="T141" s="132">
        <v>0</v>
      </c>
      <c r="U141" s="136">
        <v>5868.0825761917513</v>
      </c>
      <c r="V141" s="136">
        <v>0</v>
      </c>
      <c r="W141" s="137">
        <v>762356.97863312159</v>
      </c>
      <c r="X141" s="138"/>
      <c r="Y141" s="131">
        <v>0</v>
      </c>
      <c r="Z141" s="139">
        <v>0</v>
      </c>
      <c r="AA141" s="137">
        <v>0</v>
      </c>
      <c r="AB141" s="138"/>
      <c r="AC141" s="131"/>
      <c r="AD141" s="135"/>
      <c r="AE141" s="132">
        <v>1552.51501575255</v>
      </c>
      <c r="AF141" s="135"/>
      <c r="AG141" s="132"/>
      <c r="AH141" s="137">
        <v>1552.51501575255</v>
      </c>
      <c r="AI141" s="138"/>
      <c r="AJ141" s="140">
        <v>763909.49364887411</v>
      </c>
      <c r="AK141" s="138"/>
      <c r="AL141" s="141">
        <v>72630</v>
      </c>
      <c r="AM141" s="138"/>
      <c r="AN141" s="142">
        <v>133738.63120728091</v>
      </c>
      <c r="AO141" s="138"/>
      <c r="AP141" s="143">
        <v>768504.38069797913</v>
      </c>
      <c r="AQ141" s="135"/>
      <c r="AR141" s="138">
        <v>0</v>
      </c>
      <c r="AS141" s="135"/>
      <c r="AT141" s="138">
        <v>72630</v>
      </c>
      <c r="AU141" s="143">
        <v>2716.3728085905741</v>
      </c>
      <c r="AV141" s="138">
        <v>905.45760286352458</v>
      </c>
      <c r="AW141" s="138">
        <v>127.59583244434963</v>
      </c>
      <c r="AX141" s="138">
        <v>525.63452310376306</v>
      </c>
      <c r="AY141" s="144">
        <v>0</v>
      </c>
      <c r="AZ141" s="145">
        <v>319.82628210282172</v>
      </c>
      <c r="BA141" s="146">
        <v>836539.49364887411</v>
      </c>
      <c r="BB141" s="147">
        <v>0</v>
      </c>
      <c r="BD141" s="106">
        <v>841134.38069797913</v>
      </c>
      <c r="BG141" s="148">
        <v>841134.38069797913</v>
      </c>
      <c r="BI141" s="150">
        <v>0</v>
      </c>
      <c r="BL141" s="106">
        <v>766951.86568222661</v>
      </c>
      <c r="BN141" s="151">
        <v>7562.6296975978439</v>
      </c>
      <c r="BO141" s="152">
        <v>-2967.742648492811</v>
      </c>
      <c r="BQ141" s="106">
        <v>380</v>
      </c>
      <c r="BR141" s="153">
        <v>3803349</v>
      </c>
      <c r="BS141" s="106">
        <v>3507.2</v>
      </c>
      <c r="BT141" s="106">
        <v>0</v>
      </c>
      <c r="BU141" s="149">
        <v>0</v>
      </c>
      <c r="BW141" s="149">
        <v>0</v>
      </c>
      <c r="BY141" s="149">
        <v>4091.5251608000312</v>
      </c>
      <c r="BZ141" s="268">
        <v>4091.5251604651166</v>
      </c>
      <c r="CA141" s="269">
        <v>3.3491460271761753E-7</v>
      </c>
      <c r="CC141" s="149">
        <v>155</v>
      </c>
      <c r="CG141" s="149">
        <v>5868.0825761917513</v>
      </c>
      <c r="CH141" s="268">
        <v>5868.0825230651653</v>
      </c>
      <c r="CI141" s="270">
        <v>5.3126585953577887E-5</v>
      </c>
      <c r="CK141" s="149">
        <v>0</v>
      </c>
      <c r="CL141" s="268">
        <v>0</v>
      </c>
      <c r="CM141" s="270">
        <v>0</v>
      </c>
      <c r="CO141" s="149">
        <v>762356.97863312159</v>
      </c>
      <c r="CP141" s="268">
        <v>762356.97857999499</v>
      </c>
      <c r="CQ141" s="270">
        <v>5.312659777700901E-5</v>
      </c>
      <c r="CS141" s="149">
        <v>766951.86568222661</v>
      </c>
      <c r="CT141" s="268">
        <v>766951.86562910001</v>
      </c>
      <c r="CU141" s="270">
        <v>5.312659777700901E-5</v>
      </c>
      <c r="CW141" s="149">
        <v>0</v>
      </c>
      <c r="CX141" s="268">
        <v>0</v>
      </c>
      <c r="CY141" s="270">
        <v>0</v>
      </c>
      <c r="DA141" s="149">
        <v>133738.63120728091</v>
      </c>
      <c r="DB141" s="268">
        <v>133738.63120728091</v>
      </c>
      <c r="DC141" s="270">
        <v>0</v>
      </c>
      <c r="DE141" s="271">
        <v>5.4644808743169397E-2</v>
      </c>
      <c r="DF141" s="271">
        <v>0</v>
      </c>
    </row>
    <row r="142" spans="1:110" x14ac:dyDescent="0.2">
      <c r="A142" s="155" t="s">
        <v>307</v>
      </c>
      <c r="B142" s="155"/>
      <c r="C142" s="128">
        <v>3350</v>
      </c>
      <c r="D142" s="129" t="s">
        <v>202</v>
      </c>
      <c r="E142" s="130"/>
      <c r="F142" s="131">
        <v>1185844.7057781925</v>
      </c>
      <c r="G142" s="132">
        <v>37055.203246376885</v>
      </c>
      <c r="H142" s="132">
        <v>17102.736000000008</v>
      </c>
      <c r="I142" s="132">
        <v>85288.643999979889</v>
      </c>
      <c r="J142" s="132">
        <v>0</v>
      </c>
      <c r="K142" s="132">
        <v>119983.83720001149</v>
      </c>
      <c r="L142" s="132">
        <v>11851.544820230185</v>
      </c>
      <c r="M142" s="154">
        <v>114418.30399999999</v>
      </c>
      <c r="N142" s="132">
        <v>0</v>
      </c>
      <c r="O142" s="133">
        <v>5222.3999999999996</v>
      </c>
      <c r="P142" s="134"/>
      <c r="Q142" s="135"/>
      <c r="R142" s="132">
        <v>0</v>
      </c>
      <c r="S142" s="132"/>
      <c r="T142" s="132">
        <v>0</v>
      </c>
      <c r="U142" s="136">
        <v>40091.178739836672</v>
      </c>
      <c r="V142" s="136">
        <v>0</v>
      </c>
      <c r="W142" s="137">
        <v>1616858.5537846277</v>
      </c>
      <c r="X142" s="138"/>
      <c r="Y142" s="131">
        <v>123106.80900000002</v>
      </c>
      <c r="Z142" s="139">
        <v>9207.1665674247633</v>
      </c>
      <c r="AA142" s="137">
        <v>132313.97556742479</v>
      </c>
      <c r="AB142" s="138"/>
      <c r="AC142" s="131"/>
      <c r="AD142" s="135"/>
      <c r="AE142" s="132">
        <v>0</v>
      </c>
      <c r="AF142" s="135"/>
      <c r="AG142" s="132"/>
      <c r="AH142" s="137">
        <v>0</v>
      </c>
      <c r="AI142" s="138"/>
      <c r="AJ142" s="140">
        <v>1749172.5293520526</v>
      </c>
      <c r="AK142" s="138"/>
      <c r="AL142" s="141">
        <v>102495</v>
      </c>
      <c r="AM142" s="138"/>
      <c r="AN142" s="142">
        <v>248603.52767795575</v>
      </c>
      <c r="AO142" s="138"/>
      <c r="AP142" s="143">
        <v>1749172.5293520526</v>
      </c>
      <c r="AQ142" s="135"/>
      <c r="AR142" s="138">
        <v>0</v>
      </c>
      <c r="AS142" s="135"/>
      <c r="AT142" s="138">
        <v>102495</v>
      </c>
      <c r="AU142" s="143">
        <v>0</v>
      </c>
      <c r="AV142" s="138">
        <v>0</v>
      </c>
      <c r="AW142" s="138">
        <v>0</v>
      </c>
      <c r="AX142" s="138">
        <v>0</v>
      </c>
      <c r="AY142" s="144">
        <v>0</v>
      </c>
      <c r="AZ142" s="145">
        <v>0</v>
      </c>
      <c r="BA142" s="146">
        <v>1851667.5293520526</v>
      </c>
      <c r="BB142" s="147">
        <v>0</v>
      </c>
      <c r="BD142" s="106">
        <v>1869424.0534681845</v>
      </c>
      <c r="BG142" s="148">
        <v>1869424.0534681845</v>
      </c>
      <c r="BI142" s="150">
        <v>0</v>
      </c>
      <c r="BL142" s="106">
        <v>1616858.5537846277</v>
      </c>
      <c r="BN142" s="151">
        <v>0</v>
      </c>
      <c r="BO142" s="152">
        <v>0</v>
      </c>
      <c r="BQ142" s="106">
        <v>380</v>
      </c>
      <c r="BR142" s="153">
        <v>3803350</v>
      </c>
      <c r="BS142" s="106">
        <v>5222.3999999999996</v>
      </c>
      <c r="BT142" s="106">
        <v>0</v>
      </c>
      <c r="BU142" s="149">
        <v>0</v>
      </c>
      <c r="BW142" s="149">
        <v>0</v>
      </c>
      <c r="BY142" s="149">
        <v>3525.2627075461378</v>
      </c>
      <c r="BZ142" s="268">
        <v>3525.2627074879224</v>
      </c>
      <c r="CA142" s="269">
        <v>5.8215391618432477E-8</v>
      </c>
      <c r="CC142" s="149">
        <v>415</v>
      </c>
      <c r="CG142" s="149">
        <v>40091.178739836672</v>
      </c>
      <c r="CH142" s="268">
        <v>40091.178715112066</v>
      </c>
      <c r="CI142" s="270">
        <v>2.472460619173944E-5</v>
      </c>
      <c r="CK142" s="149">
        <v>0</v>
      </c>
      <c r="CL142" s="268">
        <v>0</v>
      </c>
      <c r="CM142" s="270">
        <v>0</v>
      </c>
      <c r="CO142" s="149">
        <v>1616858.5537846277</v>
      </c>
      <c r="CP142" s="268">
        <v>1616858.5537599029</v>
      </c>
      <c r="CQ142" s="270">
        <v>2.4724751710891724E-5</v>
      </c>
      <c r="CS142" s="149">
        <v>1616858.5537846277</v>
      </c>
      <c r="CT142" s="268">
        <v>1616858.5537599029</v>
      </c>
      <c r="CU142" s="270">
        <v>2.4724751710891724E-5</v>
      </c>
      <c r="CW142" s="149">
        <v>0</v>
      </c>
      <c r="CX142" s="268">
        <v>0</v>
      </c>
      <c r="CY142" s="270">
        <v>0</v>
      </c>
      <c r="DA142" s="149">
        <v>240664.68914391025</v>
      </c>
      <c r="DB142" s="268">
        <v>240664.68914391025</v>
      </c>
      <c r="DC142" s="270">
        <v>0</v>
      </c>
      <c r="DE142" s="271">
        <v>2.4663677130044841E-2</v>
      </c>
      <c r="DF142" s="271">
        <v>0</v>
      </c>
    </row>
    <row r="143" spans="1:110" x14ac:dyDescent="0.2">
      <c r="A143" s="127" t="s">
        <v>305</v>
      </c>
      <c r="B143" s="127" t="s">
        <v>203</v>
      </c>
      <c r="C143" s="128">
        <v>2134</v>
      </c>
      <c r="D143" s="129" t="s">
        <v>204</v>
      </c>
      <c r="E143" s="130"/>
      <c r="F143" s="131">
        <v>282888.25511335192</v>
      </c>
      <c r="G143" s="132">
        <v>3920.6272000000081</v>
      </c>
      <c r="H143" s="132">
        <v>3150.5039999999999</v>
      </c>
      <c r="I143" s="132">
        <v>5375.8599999987282</v>
      </c>
      <c r="J143" s="132">
        <v>77.19324012513637</v>
      </c>
      <c r="K143" s="132">
        <v>17575.311600001743</v>
      </c>
      <c r="L143" s="132">
        <v>0</v>
      </c>
      <c r="M143" s="154">
        <v>114418.30399999999</v>
      </c>
      <c r="N143" s="132">
        <v>0</v>
      </c>
      <c r="O143" s="133">
        <v>14845.25</v>
      </c>
      <c r="P143" s="134"/>
      <c r="Q143" s="135"/>
      <c r="R143" s="132">
        <v>-2771.1027923520928</v>
      </c>
      <c r="S143" s="132"/>
      <c r="T143" s="132">
        <v>0</v>
      </c>
      <c r="U143" s="136">
        <v>58994.625661812199</v>
      </c>
      <c r="V143" s="136">
        <v>0</v>
      </c>
      <c r="W143" s="137">
        <v>498474.82802293764</v>
      </c>
      <c r="X143" s="138"/>
      <c r="Y143" s="131">
        <v>43819.02</v>
      </c>
      <c r="Z143" s="139">
        <v>1839.5773213884313</v>
      </c>
      <c r="AA143" s="137">
        <v>45658.597321388428</v>
      </c>
      <c r="AB143" s="138"/>
      <c r="AC143" s="131"/>
      <c r="AD143" s="135"/>
      <c r="AE143" s="132">
        <v>19085.156275406931</v>
      </c>
      <c r="AF143" s="135"/>
      <c r="AG143" s="132"/>
      <c r="AH143" s="137">
        <v>19085.156275406931</v>
      </c>
      <c r="AI143" s="138"/>
      <c r="AJ143" s="140">
        <v>563218.58161973301</v>
      </c>
      <c r="AK143" s="138"/>
      <c r="AL143" s="141">
        <v>10415</v>
      </c>
      <c r="AM143" s="138"/>
      <c r="AN143" s="142">
        <v>44393.300010958868</v>
      </c>
      <c r="AO143" s="138"/>
      <c r="AP143" s="143">
        <v>565989.6844120851</v>
      </c>
      <c r="AQ143" s="135"/>
      <c r="AR143" s="138">
        <v>0</v>
      </c>
      <c r="AS143" s="135"/>
      <c r="AT143" s="138">
        <v>10415</v>
      </c>
      <c r="AU143" s="143">
        <v>1734.9736003255923</v>
      </c>
      <c r="AV143" s="138">
        <v>578.32453344186411</v>
      </c>
      <c r="AW143" s="138">
        <v>81.496692980584598</v>
      </c>
      <c r="AX143" s="138">
        <v>335.72785669208088</v>
      </c>
      <c r="AY143" s="144">
        <v>0</v>
      </c>
      <c r="AZ143" s="145">
        <v>40.580108911970925</v>
      </c>
      <c r="BA143" s="146">
        <v>573633.58161973301</v>
      </c>
      <c r="BB143" s="147">
        <v>0</v>
      </c>
      <c r="BD143" s="106">
        <v>586844.6844120851</v>
      </c>
      <c r="BG143" s="148">
        <v>586844.6844120851</v>
      </c>
      <c r="BI143" s="150">
        <v>0</v>
      </c>
      <c r="BL143" s="106">
        <v>501245.93081528973</v>
      </c>
      <c r="BN143" s="151">
        <v>4085.2161707629216</v>
      </c>
      <c r="BO143" s="152">
        <v>-1314.1133784108288</v>
      </c>
      <c r="BQ143" s="106">
        <v>380</v>
      </c>
      <c r="BR143" s="153">
        <v>3802134</v>
      </c>
      <c r="BS143" s="106">
        <v>14845.25</v>
      </c>
      <c r="BT143" s="106">
        <v>0</v>
      </c>
      <c r="BU143" s="149">
        <v>0</v>
      </c>
      <c r="BW143" s="149">
        <v>0</v>
      </c>
      <c r="BY143" s="149">
        <v>3671.4849966865227</v>
      </c>
      <c r="BZ143" s="268">
        <v>3671.4849969072161</v>
      </c>
      <c r="CA143" s="269">
        <v>-2.206934368587099E-7</v>
      </c>
      <c r="CC143" s="149">
        <v>99</v>
      </c>
      <c r="CG143" s="149">
        <v>58994.625661812199</v>
      </c>
      <c r="CH143" s="268">
        <v>58994.625684172126</v>
      </c>
      <c r="CI143" s="270">
        <v>-2.2359927243087441E-5</v>
      </c>
      <c r="CK143" s="149">
        <v>0</v>
      </c>
      <c r="CL143" s="268">
        <v>0</v>
      </c>
      <c r="CM143" s="270">
        <v>0</v>
      </c>
      <c r="CO143" s="149">
        <v>498474.82802293764</v>
      </c>
      <c r="CP143" s="268">
        <v>498474.82804529759</v>
      </c>
      <c r="CQ143" s="270">
        <v>-2.2359949070960283E-5</v>
      </c>
      <c r="CS143" s="149">
        <v>501245.93081528973</v>
      </c>
      <c r="CT143" s="268">
        <v>501245.93083764968</v>
      </c>
      <c r="CU143" s="270">
        <v>-2.2359949070960283E-5</v>
      </c>
      <c r="CW143" s="149">
        <v>77.19324012513637</v>
      </c>
      <c r="CX143" s="268">
        <v>77.19324012513637</v>
      </c>
      <c r="CY143" s="270">
        <v>0</v>
      </c>
      <c r="DA143" s="149">
        <v>41653.784171675565</v>
      </c>
      <c r="DB143" s="268">
        <v>41653.784171675565</v>
      </c>
      <c r="DC143" s="270">
        <v>0</v>
      </c>
      <c r="DE143" s="271">
        <v>5.8252427184466021E-2</v>
      </c>
      <c r="DF143" s="271">
        <v>0</v>
      </c>
    </row>
    <row r="144" spans="1:110" x14ac:dyDescent="0.2">
      <c r="A144" s="127" t="s">
        <v>305</v>
      </c>
      <c r="B144" s="127" t="s">
        <v>205</v>
      </c>
      <c r="C144" s="128">
        <v>2148</v>
      </c>
      <c r="D144" s="129" t="s">
        <v>206</v>
      </c>
      <c r="E144" s="130"/>
      <c r="F144" s="131">
        <v>825805.10836119903</v>
      </c>
      <c r="G144" s="132">
        <v>18045.859848648688</v>
      </c>
      <c r="H144" s="132">
        <v>11251.800000000003</v>
      </c>
      <c r="I144" s="132">
        <v>35545.68639999169</v>
      </c>
      <c r="J144" s="132">
        <v>0</v>
      </c>
      <c r="K144" s="132">
        <v>118397.78676924242</v>
      </c>
      <c r="L144" s="132">
        <v>28683.177283884219</v>
      </c>
      <c r="M144" s="154">
        <v>114418.30399999999</v>
      </c>
      <c r="N144" s="132">
        <v>0</v>
      </c>
      <c r="O144" s="133">
        <v>19086.75</v>
      </c>
      <c r="P144" s="134"/>
      <c r="Q144" s="135"/>
      <c r="R144" s="132">
        <v>-8157.7018466326672</v>
      </c>
      <c r="S144" s="132"/>
      <c r="T144" s="132">
        <v>0</v>
      </c>
      <c r="U144" s="136">
        <v>1766.6341796016786</v>
      </c>
      <c r="V144" s="136">
        <v>0</v>
      </c>
      <c r="W144" s="137">
        <v>1164843.404995935</v>
      </c>
      <c r="X144" s="138"/>
      <c r="Y144" s="131">
        <v>0</v>
      </c>
      <c r="Z144" s="139">
        <v>0</v>
      </c>
      <c r="AA144" s="137">
        <v>0</v>
      </c>
      <c r="AB144" s="138"/>
      <c r="AC144" s="131"/>
      <c r="AD144" s="135"/>
      <c r="AE144" s="132">
        <v>0</v>
      </c>
      <c r="AF144" s="135"/>
      <c r="AG144" s="132"/>
      <c r="AH144" s="137">
        <v>0</v>
      </c>
      <c r="AI144" s="138"/>
      <c r="AJ144" s="140">
        <v>1164843.404995935</v>
      </c>
      <c r="AK144" s="138"/>
      <c r="AL144" s="141">
        <v>45385</v>
      </c>
      <c r="AM144" s="138"/>
      <c r="AN144" s="142">
        <v>195141.8847868116</v>
      </c>
      <c r="AO144" s="138"/>
      <c r="AP144" s="143">
        <v>1173001.1068425677</v>
      </c>
      <c r="AQ144" s="135"/>
      <c r="AR144" s="138">
        <v>0</v>
      </c>
      <c r="AS144" s="135"/>
      <c r="AT144" s="138">
        <v>45385</v>
      </c>
      <c r="AU144" s="143">
        <v>5064.7209140817795</v>
      </c>
      <c r="AV144" s="138">
        <v>1688.2403046939264</v>
      </c>
      <c r="AW144" s="138">
        <v>237.90448758978735</v>
      </c>
      <c r="AX144" s="138">
        <v>980.05404630314524</v>
      </c>
      <c r="AY144" s="144">
        <v>0</v>
      </c>
      <c r="AZ144" s="145">
        <v>186.78209396402835</v>
      </c>
      <c r="BA144" s="146">
        <v>1210228.404995935</v>
      </c>
      <c r="BB144" s="147">
        <v>0</v>
      </c>
      <c r="BD144" s="106">
        <v>1225982.2394354925</v>
      </c>
      <c r="BG144" s="148">
        <v>1225982.2394354925</v>
      </c>
      <c r="BI144" s="150">
        <v>0</v>
      </c>
      <c r="BL144" s="106">
        <v>1173001.1068425677</v>
      </c>
      <c r="BN144" s="151">
        <v>12378.91186386508</v>
      </c>
      <c r="BO144" s="152">
        <v>-4221.2100172324126</v>
      </c>
      <c r="BQ144" s="106">
        <v>380</v>
      </c>
      <c r="BR144" s="153">
        <v>3802148</v>
      </c>
      <c r="BS144" s="106">
        <v>19086.75</v>
      </c>
      <c r="BT144" s="106">
        <v>0</v>
      </c>
      <c r="BU144" s="149">
        <v>0</v>
      </c>
      <c r="BW144" s="149">
        <v>0</v>
      </c>
      <c r="BY144" s="149">
        <v>3514.6298174365779</v>
      </c>
      <c r="BZ144" s="268">
        <v>3514.629817525773</v>
      </c>
      <c r="CA144" s="269">
        <v>-8.9195054897572845E-8</v>
      </c>
      <c r="CC144" s="149">
        <v>289</v>
      </c>
      <c r="CG144" s="149">
        <v>1766.6341796016786</v>
      </c>
      <c r="CH144" s="268">
        <v>1766.6342059821716</v>
      </c>
      <c r="CI144" s="270">
        <v>-2.6380492954558576E-5</v>
      </c>
      <c r="CK144" s="149">
        <v>0</v>
      </c>
      <c r="CL144" s="268">
        <v>0</v>
      </c>
      <c r="CM144" s="270">
        <v>0</v>
      </c>
      <c r="CO144" s="149">
        <v>1164843.404995935</v>
      </c>
      <c r="CP144" s="268">
        <v>1164843.4050223154</v>
      </c>
      <c r="CQ144" s="270">
        <v>-2.6380410417914391E-5</v>
      </c>
      <c r="CS144" s="149">
        <v>1173001.1068425677</v>
      </c>
      <c r="CT144" s="268">
        <v>1173001.1068689481</v>
      </c>
      <c r="CU144" s="270">
        <v>-2.6380410417914391E-5</v>
      </c>
      <c r="CW144" s="149">
        <v>0</v>
      </c>
      <c r="CX144" s="268">
        <v>0</v>
      </c>
      <c r="CY144" s="270">
        <v>0</v>
      </c>
      <c r="DA144" s="149">
        <v>195141.8847868116</v>
      </c>
      <c r="DB144" s="268">
        <v>195141.8847868116</v>
      </c>
      <c r="DC144" s="270">
        <v>0</v>
      </c>
      <c r="DE144" s="271">
        <v>2.922077922077922E-2</v>
      </c>
      <c r="DF144" s="271">
        <v>0</v>
      </c>
    </row>
    <row r="145" spans="1:110" x14ac:dyDescent="0.2">
      <c r="A145" s="127" t="s">
        <v>305</v>
      </c>
      <c r="B145" s="127" t="s">
        <v>207</v>
      </c>
      <c r="C145" s="128">
        <v>2081</v>
      </c>
      <c r="D145" s="129" t="s">
        <v>208</v>
      </c>
      <c r="E145" s="130"/>
      <c r="F145" s="131">
        <v>517199.73914663331</v>
      </c>
      <c r="G145" s="132">
        <v>15840.034000000032</v>
      </c>
      <c r="H145" s="132">
        <v>12602.015999999992</v>
      </c>
      <c r="I145" s="132">
        <v>14252.279999996641</v>
      </c>
      <c r="J145" s="132">
        <v>0</v>
      </c>
      <c r="K145" s="132">
        <v>46896.285989193704</v>
      </c>
      <c r="L145" s="132">
        <v>9039.3794026708365</v>
      </c>
      <c r="M145" s="154">
        <v>114418.30399999999</v>
      </c>
      <c r="N145" s="132">
        <v>0</v>
      </c>
      <c r="O145" s="133">
        <v>22829.25</v>
      </c>
      <c r="P145" s="134"/>
      <c r="Q145" s="135"/>
      <c r="R145" s="132">
        <v>-5156.1186208227055</v>
      </c>
      <c r="S145" s="132"/>
      <c r="T145" s="132">
        <v>0</v>
      </c>
      <c r="U145" s="136">
        <v>56683.546622382011</v>
      </c>
      <c r="V145" s="136">
        <v>0</v>
      </c>
      <c r="W145" s="137">
        <v>804604.71654005384</v>
      </c>
      <c r="X145" s="138"/>
      <c r="Y145" s="131">
        <v>0</v>
      </c>
      <c r="Z145" s="139">
        <v>0</v>
      </c>
      <c r="AA145" s="137">
        <v>0</v>
      </c>
      <c r="AB145" s="138"/>
      <c r="AC145" s="131"/>
      <c r="AD145" s="135"/>
      <c r="AE145" s="132">
        <v>22455.528226527869</v>
      </c>
      <c r="AF145" s="135"/>
      <c r="AG145" s="132"/>
      <c r="AH145" s="137">
        <v>22455.528226527869</v>
      </c>
      <c r="AI145" s="138"/>
      <c r="AJ145" s="140">
        <v>827060.24476658169</v>
      </c>
      <c r="AK145" s="138"/>
      <c r="AL145" s="141">
        <v>39005</v>
      </c>
      <c r="AM145" s="138"/>
      <c r="AN145" s="142">
        <v>95492.43452128701</v>
      </c>
      <c r="AO145" s="138"/>
      <c r="AP145" s="143">
        <v>888040.28323433734</v>
      </c>
      <c r="AQ145" s="135"/>
      <c r="AR145" s="138">
        <v>0</v>
      </c>
      <c r="AS145" s="135"/>
      <c r="AT145" s="138">
        <v>39005</v>
      </c>
      <c r="AU145" s="143">
        <v>3172.0224409993152</v>
      </c>
      <c r="AV145" s="138">
        <v>1057.3408136664384</v>
      </c>
      <c r="AW145" s="138">
        <v>148.99900433824052</v>
      </c>
      <c r="AX145" s="138">
        <v>613.80547536632969</v>
      </c>
      <c r="AY145" s="144">
        <v>0</v>
      </c>
      <c r="AZ145" s="145">
        <v>163.95088645238252</v>
      </c>
      <c r="BA145" s="146">
        <v>921889.16461351467</v>
      </c>
      <c r="BB145" s="147">
        <v>0</v>
      </c>
      <c r="BD145" s="106">
        <v>948236.7992177062</v>
      </c>
      <c r="BG145" s="148">
        <v>948236.7992177062</v>
      </c>
      <c r="BI145" s="150">
        <v>0</v>
      </c>
      <c r="BL145" s="106">
        <v>809760.83516087651</v>
      </c>
      <c r="BN145" s="151">
        <v>6932.4469590826675</v>
      </c>
      <c r="BO145" s="152">
        <v>-1776.328338259962</v>
      </c>
      <c r="BQ145" s="106">
        <v>380</v>
      </c>
      <c r="BR145" s="153">
        <v>3802081</v>
      </c>
      <c r="BS145" s="106">
        <v>22829.25</v>
      </c>
      <c r="BT145" s="106">
        <v>0</v>
      </c>
      <c r="BU145" s="149">
        <v>0</v>
      </c>
      <c r="BW145" s="149">
        <v>0</v>
      </c>
      <c r="BY145" s="149">
        <v>3630.5872482305031</v>
      </c>
      <c r="BZ145" s="268">
        <v>3630.5872478527608</v>
      </c>
      <c r="CA145" s="269">
        <v>3.7774225347675383E-7</v>
      </c>
      <c r="CC145" s="149">
        <v>181</v>
      </c>
      <c r="CG145" s="149">
        <v>56683.546622382011</v>
      </c>
      <c r="CH145" s="268">
        <v>56683.546552410771</v>
      </c>
      <c r="CI145" s="270">
        <v>6.9971240009181201E-5</v>
      </c>
      <c r="CK145" s="149">
        <v>0</v>
      </c>
      <c r="CL145" s="268">
        <v>0</v>
      </c>
      <c r="CM145" s="270">
        <v>0</v>
      </c>
      <c r="CO145" s="149">
        <v>804604.71654005384</v>
      </c>
      <c r="CP145" s="268">
        <v>804604.71647008264</v>
      </c>
      <c r="CQ145" s="270">
        <v>6.9971196353435516E-5</v>
      </c>
      <c r="CS145" s="149">
        <v>809760.83516087651</v>
      </c>
      <c r="CT145" s="268">
        <v>809760.83509090531</v>
      </c>
      <c r="CU145" s="270">
        <v>6.9971196353435516E-5</v>
      </c>
      <c r="CW145" s="149">
        <v>0</v>
      </c>
      <c r="CX145" s="268">
        <v>0</v>
      </c>
      <c r="CY145" s="270">
        <v>0</v>
      </c>
      <c r="DA145" s="149">
        <v>95492.43452128701</v>
      </c>
      <c r="DB145" s="268">
        <v>95492.434521286996</v>
      </c>
      <c r="DC145" s="270">
        <v>0</v>
      </c>
      <c r="DE145" s="271">
        <v>1.1363636363636364E-2</v>
      </c>
      <c r="DF145" s="271">
        <v>0</v>
      </c>
    </row>
    <row r="146" spans="1:110" x14ac:dyDescent="0.2">
      <c r="A146" s="127" t="s">
        <v>305</v>
      </c>
      <c r="B146" s="127" t="s">
        <v>209</v>
      </c>
      <c r="C146" s="128">
        <v>2057</v>
      </c>
      <c r="D146" s="129" t="s">
        <v>210</v>
      </c>
      <c r="E146" s="130"/>
      <c r="F146" s="131">
        <v>1245851.3053476913</v>
      </c>
      <c r="G146" s="132">
        <v>85693.708800000182</v>
      </c>
      <c r="H146" s="132">
        <v>49957.992000000049</v>
      </c>
      <c r="I146" s="132">
        <v>93579.970399978047</v>
      </c>
      <c r="J146" s="132">
        <v>0</v>
      </c>
      <c r="K146" s="132">
        <v>196871.27697393228</v>
      </c>
      <c r="L146" s="132">
        <v>23515.379896032136</v>
      </c>
      <c r="M146" s="154">
        <v>114418.30399999999</v>
      </c>
      <c r="N146" s="132">
        <v>0</v>
      </c>
      <c r="O146" s="133">
        <v>55808</v>
      </c>
      <c r="P146" s="134"/>
      <c r="Q146" s="135"/>
      <c r="R146" s="132">
        <v>-12912.297459666486</v>
      </c>
      <c r="S146" s="132"/>
      <c r="T146" s="132">
        <v>0</v>
      </c>
      <c r="U146" s="136">
        <v>0</v>
      </c>
      <c r="V146" s="136">
        <v>0</v>
      </c>
      <c r="W146" s="137">
        <v>1852783.6399579677</v>
      </c>
      <c r="X146" s="138"/>
      <c r="Y146" s="131">
        <v>179373.9</v>
      </c>
      <c r="Z146" s="139">
        <v>14438.704002041573</v>
      </c>
      <c r="AA146" s="137">
        <v>262241.40400204156</v>
      </c>
      <c r="AB146" s="138"/>
      <c r="AC146" s="131"/>
      <c r="AD146" s="135"/>
      <c r="AE146" s="132">
        <v>0</v>
      </c>
      <c r="AF146" s="132">
        <v>136000</v>
      </c>
      <c r="AG146" s="132"/>
      <c r="AH146" s="137">
        <v>136000</v>
      </c>
      <c r="AI146" s="138"/>
      <c r="AJ146" s="140">
        <v>2251025.0439600092</v>
      </c>
      <c r="AK146" s="138"/>
      <c r="AL146" s="141">
        <v>219475</v>
      </c>
      <c r="AM146" s="138"/>
      <c r="AN146" s="142">
        <v>358463.09617301146</v>
      </c>
      <c r="AO146" s="138"/>
      <c r="AP146" s="143">
        <v>2263937.3414196754</v>
      </c>
      <c r="AQ146" s="135"/>
      <c r="AR146" s="138">
        <v>0</v>
      </c>
      <c r="AS146" s="135"/>
      <c r="AT146" s="138">
        <v>219475</v>
      </c>
      <c r="AU146" s="143">
        <v>7640.8938357773568</v>
      </c>
      <c r="AV146" s="138">
        <v>2546.9646119257854</v>
      </c>
      <c r="AW146" s="138">
        <v>358.91472868217056</v>
      </c>
      <c r="AX146" s="138">
        <v>1478.5590456338109</v>
      </c>
      <c r="AY146" s="144">
        <v>0</v>
      </c>
      <c r="AZ146" s="145">
        <v>886.96523764736446</v>
      </c>
      <c r="BA146" s="146">
        <v>2470500.0439600088</v>
      </c>
      <c r="BB146" s="147">
        <v>-4.6566128730773926E-10</v>
      </c>
      <c r="BD146" s="106">
        <v>2512394.9955950961</v>
      </c>
      <c r="BG146" s="148">
        <v>2512394.9955950961</v>
      </c>
      <c r="BI146" s="150">
        <v>68428.800000000003</v>
      </c>
      <c r="BL146" s="106">
        <v>1865695.9374176341</v>
      </c>
      <c r="BN146" s="151">
        <v>18757.267619311137</v>
      </c>
      <c r="BO146" s="152">
        <v>-5844.9701596446503</v>
      </c>
      <c r="BQ146" s="106">
        <v>380</v>
      </c>
      <c r="BR146" s="153">
        <v>3802057</v>
      </c>
      <c r="BS146" s="106">
        <v>55808</v>
      </c>
      <c r="BT146" s="106">
        <v>0</v>
      </c>
      <c r="BU146" s="149">
        <v>0</v>
      </c>
      <c r="BW146" s="149">
        <v>0</v>
      </c>
      <c r="BY146" s="149">
        <v>3751.7663633041802</v>
      </c>
      <c r="BZ146" s="268">
        <v>3751.7663633177572</v>
      </c>
      <c r="CA146" s="269">
        <v>-1.3576936908066273E-8</v>
      </c>
      <c r="CC146" s="149">
        <v>436</v>
      </c>
      <c r="CG146" s="149">
        <v>0</v>
      </c>
      <c r="CH146" s="268">
        <v>0</v>
      </c>
      <c r="CI146" s="270">
        <v>0</v>
      </c>
      <c r="CK146" s="149">
        <v>0</v>
      </c>
      <c r="CL146" s="268">
        <v>0</v>
      </c>
      <c r="CM146" s="270">
        <v>0</v>
      </c>
      <c r="CO146" s="149">
        <v>1852783.6399579677</v>
      </c>
      <c r="CP146" s="268">
        <v>1852783.6399579674</v>
      </c>
      <c r="CQ146" s="270">
        <v>0</v>
      </c>
      <c r="CS146" s="149">
        <v>1865695.9374176341</v>
      </c>
      <c r="CT146" s="268">
        <v>1865695.9374176338</v>
      </c>
      <c r="CU146" s="270">
        <v>0</v>
      </c>
      <c r="CW146" s="149">
        <v>0</v>
      </c>
      <c r="CX146" s="268">
        <v>0</v>
      </c>
      <c r="CY146" s="270">
        <v>0</v>
      </c>
      <c r="DA146" s="149">
        <v>342728.61193288898</v>
      </c>
      <c r="DB146" s="268">
        <v>342728.61193288898</v>
      </c>
      <c r="DC146" s="270">
        <v>0</v>
      </c>
      <c r="DE146" s="271">
        <v>2.8384279475982533E-2</v>
      </c>
      <c r="DF146" s="271">
        <v>0</v>
      </c>
    </row>
    <row r="147" spans="1:110" x14ac:dyDescent="0.2">
      <c r="A147" s="127" t="s">
        <v>305</v>
      </c>
      <c r="B147" s="127" t="s">
        <v>211</v>
      </c>
      <c r="C147" s="128">
        <v>2058</v>
      </c>
      <c r="D147" s="129" t="s">
        <v>212</v>
      </c>
      <c r="E147" s="130"/>
      <c r="F147" s="131">
        <v>1188702.1629005496</v>
      </c>
      <c r="G147" s="132">
        <v>25083.438545454599</v>
      </c>
      <c r="H147" s="132">
        <v>13952.232000000005</v>
      </c>
      <c r="I147" s="132">
        <v>29269.68239999302</v>
      </c>
      <c r="J147" s="132">
        <v>0</v>
      </c>
      <c r="K147" s="132">
        <v>101282.48832001006</v>
      </c>
      <c r="L147" s="132">
        <v>1875.8056988772701</v>
      </c>
      <c r="M147" s="154">
        <v>114418.30399999999</v>
      </c>
      <c r="N147" s="132">
        <v>0</v>
      </c>
      <c r="O147" s="133">
        <v>34560</v>
      </c>
      <c r="P147" s="134"/>
      <c r="Q147" s="135"/>
      <c r="R147" s="132">
        <v>-11733.335414606174</v>
      </c>
      <c r="S147" s="132"/>
      <c r="T147" s="132">
        <v>85415.886135115594</v>
      </c>
      <c r="U147" s="136">
        <v>0</v>
      </c>
      <c r="V147" s="136">
        <v>0</v>
      </c>
      <c r="W147" s="137">
        <v>1582826.6645853939</v>
      </c>
      <c r="X147" s="138"/>
      <c r="Y147" s="131">
        <v>179499.6</v>
      </c>
      <c r="Z147" s="139">
        <v>8809.6199609916948</v>
      </c>
      <c r="AA147" s="137">
        <v>188309.2199609917</v>
      </c>
      <c r="AB147" s="138"/>
      <c r="AC147" s="131"/>
      <c r="AD147" s="135"/>
      <c r="AE147" s="132">
        <v>0</v>
      </c>
      <c r="AF147" s="135"/>
      <c r="AG147" s="132"/>
      <c r="AH147" s="137">
        <v>0</v>
      </c>
      <c r="AI147" s="138"/>
      <c r="AJ147" s="140">
        <v>1771135.8845463856</v>
      </c>
      <c r="AK147" s="138"/>
      <c r="AL147" s="141">
        <v>68490</v>
      </c>
      <c r="AM147" s="138"/>
      <c r="AN147" s="142">
        <v>217410.65806391652</v>
      </c>
      <c r="AO147" s="138"/>
      <c r="AP147" s="143">
        <v>1782869.2199609918</v>
      </c>
      <c r="AQ147" s="135"/>
      <c r="AR147" s="138">
        <v>0</v>
      </c>
      <c r="AS147" s="135"/>
      <c r="AT147" s="138">
        <v>68490</v>
      </c>
      <c r="AU147" s="143">
        <v>7290.3941185398635</v>
      </c>
      <c r="AV147" s="138">
        <v>2430.1313728466212</v>
      </c>
      <c r="AW147" s="138">
        <v>342.45075030225445</v>
      </c>
      <c r="AX147" s="138">
        <v>1410.7352362010672</v>
      </c>
      <c r="AY147" s="144">
        <v>0</v>
      </c>
      <c r="AZ147" s="145">
        <v>259.62393671636903</v>
      </c>
      <c r="BA147" s="146">
        <v>1839625.8845463856</v>
      </c>
      <c r="BB147" s="147">
        <v>0</v>
      </c>
      <c r="BD147" s="106">
        <v>1854359.2199609918</v>
      </c>
      <c r="BG147" s="148">
        <v>1854359.2199609918</v>
      </c>
      <c r="BI147" s="150">
        <v>0</v>
      </c>
      <c r="BL147" s="106">
        <v>1594560</v>
      </c>
      <c r="BN147" s="151">
        <v>17828.550267354411</v>
      </c>
      <c r="BO147" s="152">
        <v>-6095.2148527482368</v>
      </c>
      <c r="BQ147" s="106">
        <v>380</v>
      </c>
      <c r="BR147" s="153">
        <v>3802058</v>
      </c>
      <c r="BS147" s="106">
        <v>34560</v>
      </c>
      <c r="BT147" s="106">
        <v>0</v>
      </c>
      <c r="BU147" s="149">
        <v>0</v>
      </c>
      <c r="BW147" s="149">
        <v>0</v>
      </c>
      <c r="BY147" s="149">
        <v>3246.6062888906126</v>
      </c>
      <c r="BZ147" s="268">
        <v>3246.6062888095239</v>
      </c>
      <c r="CA147" s="269">
        <v>8.1088728620670736E-8</v>
      </c>
      <c r="CC147" s="149">
        <v>416</v>
      </c>
      <c r="CG147" s="149">
        <v>0</v>
      </c>
      <c r="CH147" s="268">
        <v>0</v>
      </c>
      <c r="CI147" s="270">
        <v>0</v>
      </c>
      <c r="CK147" s="149">
        <v>85415.886135115594</v>
      </c>
      <c r="CL147" s="268">
        <v>85415.886135115521</v>
      </c>
      <c r="CM147" s="270">
        <v>0</v>
      </c>
      <c r="CO147" s="149">
        <v>1582826.6645853939</v>
      </c>
      <c r="CP147" s="268">
        <v>1582826.6645853939</v>
      </c>
      <c r="CQ147" s="270">
        <v>0</v>
      </c>
      <c r="CS147" s="149">
        <v>1594560</v>
      </c>
      <c r="CT147" s="268">
        <v>1594560</v>
      </c>
      <c r="CU147" s="270">
        <v>0</v>
      </c>
      <c r="CW147" s="149">
        <v>0</v>
      </c>
      <c r="CX147" s="268">
        <v>0</v>
      </c>
      <c r="CY147" s="270">
        <v>0</v>
      </c>
      <c r="DA147" s="149">
        <v>206112.10486625702</v>
      </c>
      <c r="DB147" s="268">
        <v>206112.104866257</v>
      </c>
      <c r="DC147" s="270">
        <v>0</v>
      </c>
      <c r="DE147" s="271">
        <v>1.7777777777777778E-2</v>
      </c>
      <c r="DF147" s="271">
        <v>0</v>
      </c>
    </row>
    <row r="148" spans="1:110" x14ac:dyDescent="0.2">
      <c r="A148" s="155" t="s">
        <v>307</v>
      </c>
      <c r="B148" s="155"/>
      <c r="C148" s="156">
        <v>3368</v>
      </c>
      <c r="D148" s="129" t="s">
        <v>213</v>
      </c>
      <c r="E148" s="130"/>
      <c r="F148" s="131">
        <v>528629.56763606169</v>
      </c>
      <c r="G148" s="132">
        <v>5313.6705641025746</v>
      </c>
      <c r="H148" s="132">
        <v>900.14399999999898</v>
      </c>
      <c r="I148" s="132">
        <v>750.11999999982243</v>
      </c>
      <c r="J148" s="132">
        <v>1157.8986018770595</v>
      </c>
      <c r="K148" s="132">
        <v>33930.262410599302</v>
      </c>
      <c r="L148" s="132">
        <v>3074.2495652188095</v>
      </c>
      <c r="M148" s="154">
        <v>114418.30399999999</v>
      </c>
      <c r="N148" s="132">
        <v>0</v>
      </c>
      <c r="O148" s="133">
        <v>2432</v>
      </c>
      <c r="P148" s="134"/>
      <c r="Q148" s="135"/>
      <c r="R148" s="132">
        <v>0</v>
      </c>
      <c r="S148" s="132"/>
      <c r="T148" s="132">
        <v>5575.7832221407716</v>
      </c>
      <c r="U148" s="136">
        <v>33292.819193932926</v>
      </c>
      <c r="V148" s="136">
        <v>0</v>
      </c>
      <c r="W148" s="137">
        <v>729474.81919393293</v>
      </c>
      <c r="X148" s="138"/>
      <c r="Y148" s="131">
        <v>0</v>
      </c>
      <c r="Z148" s="139">
        <v>0</v>
      </c>
      <c r="AA148" s="137">
        <v>0</v>
      </c>
      <c r="AB148" s="138"/>
      <c r="AC148" s="131"/>
      <c r="AD148" s="135"/>
      <c r="AE148" s="132">
        <v>19256.008705332701</v>
      </c>
      <c r="AF148" s="135"/>
      <c r="AG148" s="132"/>
      <c r="AH148" s="137">
        <v>19256.008705332701</v>
      </c>
      <c r="AI148" s="138"/>
      <c r="AJ148" s="140">
        <v>748730.82789926557</v>
      </c>
      <c r="AK148" s="138"/>
      <c r="AL148" s="141">
        <v>13105</v>
      </c>
      <c r="AM148" s="138"/>
      <c r="AN148" s="142">
        <v>75222.983546358912</v>
      </c>
      <c r="AO148" s="138"/>
      <c r="AP148" s="143">
        <v>748730.82789926557</v>
      </c>
      <c r="AQ148" s="135"/>
      <c r="AR148" s="138">
        <v>0</v>
      </c>
      <c r="AS148" s="135"/>
      <c r="AT148" s="138">
        <v>13105</v>
      </c>
      <c r="AU148" s="143">
        <v>0</v>
      </c>
      <c r="AV148" s="138">
        <v>0</v>
      </c>
      <c r="AW148" s="138">
        <v>0</v>
      </c>
      <c r="AX148" s="138">
        <v>0</v>
      </c>
      <c r="AY148" s="144">
        <v>0</v>
      </c>
      <c r="AZ148" s="145">
        <v>0</v>
      </c>
      <c r="BA148" s="146">
        <v>761835.82789926557</v>
      </c>
      <c r="BB148" s="147">
        <v>0</v>
      </c>
      <c r="BD148" s="106">
        <v>773593.10121787828</v>
      </c>
      <c r="BG148" s="148">
        <v>773593.10121787828</v>
      </c>
      <c r="BI148" s="150">
        <v>0</v>
      </c>
      <c r="BL148" s="106">
        <v>729474.81919393293</v>
      </c>
      <c r="BN148" s="151">
        <v>0</v>
      </c>
      <c r="BO148" s="152">
        <v>0</v>
      </c>
      <c r="BQ148" s="106">
        <v>380</v>
      </c>
      <c r="BR148" s="153">
        <v>3803368</v>
      </c>
      <c r="BS148" s="106">
        <v>2432</v>
      </c>
      <c r="BT148" s="106">
        <v>0</v>
      </c>
      <c r="BU148" s="149">
        <v>0</v>
      </c>
      <c r="BW148" s="149">
        <v>0</v>
      </c>
      <c r="BY148" s="149">
        <v>3235.7669199854904</v>
      </c>
      <c r="BZ148" s="268">
        <v>3235.7669201058202</v>
      </c>
      <c r="CA148" s="269">
        <v>-1.203297870233655E-7</v>
      </c>
      <c r="CC148" s="149">
        <v>185</v>
      </c>
      <c r="CG148" s="149">
        <v>33292.819193932926</v>
      </c>
      <c r="CH148" s="268">
        <v>33292.819216714859</v>
      </c>
      <c r="CI148" s="270">
        <v>-2.2781932784710079E-5</v>
      </c>
      <c r="CK148" s="149">
        <v>5575.7832221407716</v>
      </c>
      <c r="CL148" s="268">
        <v>5575.7832221407443</v>
      </c>
      <c r="CM148" s="270">
        <v>2.7284841053187847E-11</v>
      </c>
      <c r="CO148" s="149">
        <v>729474.81919393293</v>
      </c>
      <c r="CP148" s="268">
        <v>729474.81921671482</v>
      </c>
      <c r="CQ148" s="270">
        <v>-2.2781896404922009E-5</v>
      </c>
      <c r="CS148" s="149">
        <v>729474.81919393293</v>
      </c>
      <c r="CT148" s="268">
        <v>729474.81921671482</v>
      </c>
      <c r="CU148" s="270">
        <v>-2.2781896404922009E-5</v>
      </c>
      <c r="CW148" s="149">
        <v>1157.8986018770595</v>
      </c>
      <c r="CX148" s="268">
        <v>1157.8986018770595</v>
      </c>
      <c r="CY148" s="270">
        <v>0</v>
      </c>
      <c r="DA148" s="149">
        <v>75222.983546358912</v>
      </c>
      <c r="DB148" s="268">
        <v>75222.983546358912</v>
      </c>
      <c r="DC148" s="270">
        <v>0</v>
      </c>
      <c r="DE148" s="271">
        <v>5.6410256410256411E-2</v>
      </c>
      <c r="DF148" s="271">
        <v>0</v>
      </c>
    </row>
    <row r="149" spans="1:110" x14ac:dyDescent="0.2">
      <c r="A149" s="155" t="s">
        <v>307</v>
      </c>
      <c r="B149" s="155"/>
      <c r="C149" s="156">
        <v>2060</v>
      </c>
      <c r="D149" s="129" t="s">
        <v>214</v>
      </c>
      <c r="E149" s="130"/>
      <c r="F149" s="131">
        <v>1594461.0742752564</v>
      </c>
      <c r="G149" s="132">
        <v>99813.245051309117</v>
      </c>
      <c r="H149" s="132">
        <v>60759.720000000067</v>
      </c>
      <c r="I149" s="132">
        <v>189975.39119995516</v>
      </c>
      <c r="J149" s="132">
        <v>24067.630507504862</v>
      </c>
      <c r="K149" s="132">
        <v>229452.56700281304</v>
      </c>
      <c r="L149" s="132">
        <v>98903.884590045665</v>
      </c>
      <c r="M149" s="154">
        <v>114418.30399999999</v>
      </c>
      <c r="N149" s="132">
        <v>0</v>
      </c>
      <c r="O149" s="133">
        <v>13926.4</v>
      </c>
      <c r="P149" s="134"/>
      <c r="Q149" s="135"/>
      <c r="R149" s="132">
        <v>0</v>
      </c>
      <c r="S149" s="132"/>
      <c r="T149" s="132">
        <v>0</v>
      </c>
      <c r="U149" s="136">
        <v>13074.084792856593</v>
      </c>
      <c r="V149" s="136">
        <v>0</v>
      </c>
      <c r="W149" s="137">
        <v>2438852.3014197405</v>
      </c>
      <c r="X149" s="138"/>
      <c r="Y149" s="131">
        <v>147999.92673267325</v>
      </c>
      <c r="Z149" s="139">
        <v>20209.044666681555</v>
      </c>
      <c r="AA149" s="137">
        <v>168208.97139935481</v>
      </c>
      <c r="AB149" s="138"/>
      <c r="AC149" s="131"/>
      <c r="AD149" s="135"/>
      <c r="AE149" s="132">
        <v>0</v>
      </c>
      <c r="AF149" s="135"/>
      <c r="AG149" s="132"/>
      <c r="AH149" s="137">
        <v>0</v>
      </c>
      <c r="AI149" s="138"/>
      <c r="AJ149" s="140">
        <v>2607061.2728190953</v>
      </c>
      <c r="AK149" s="138"/>
      <c r="AL149" s="141">
        <v>241410</v>
      </c>
      <c r="AM149" s="138"/>
      <c r="AN149" s="142">
        <v>438967.83239361242</v>
      </c>
      <c r="AO149" s="138"/>
      <c r="AP149" s="143">
        <v>2607061.2728190953</v>
      </c>
      <c r="AQ149" s="135"/>
      <c r="AR149" s="138">
        <v>0</v>
      </c>
      <c r="AS149" s="135"/>
      <c r="AT149" s="138">
        <v>241410</v>
      </c>
      <c r="AU149" s="143">
        <v>0</v>
      </c>
      <c r="AV149" s="138">
        <v>0</v>
      </c>
      <c r="AW149" s="138">
        <v>0</v>
      </c>
      <c r="AX149" s="138">
        <v>0</v>
      </c>
      <c r="AY149" s="144">
        <v>0</v>
      </c>
      <c r="AZ149" s="145">
        <v>0</v>
      </c>
      <c r="BA149" s="146">
        <v>2848471.2728190953</v>
      </c>
      <c r="BB149" s="147">
        <v>0</v>
      </c>
      <c r="BD149" s="106">
        <v>2867631.2728190953</v>
      </c>
      <c r="BG149" s="148">
        <v>2867631.2728190953</v>
      </c>
      <c r="BI149" s="150">
        <v>0</v>
      </c>
      <c r="BL149" s="106">
        <v>2438852.3014197405</v>
      </c>
      <c r="BN149" s="151">
        <v>0</v>
      </c>
      <c r="BO149" s="152">
        <v>0</v>
      </c>
      <c r="BQ149" s="106">
        <v>380</v>
      </c>
      <c r="BR149" s="272">
        <v>3802042</v>
      </c>
      <c r="BS149" s="106">
        <v>13926.4</v>
      </c>
      <c r="BT149" s="106">
        <v>0</v>
      </c>
      <c r="BU149" s="149">
        <v>0</v>
      </c>
      <c r="BW149" s="149">
        <v>0</v>
      </c>
      <c r="BY149" s="149">
        <v>4046.0178024543611</v>
      </c>
      <c r="BZ149" s="268">
        <v>4046.0178025044729</v>
      </c>
      <c r="CA149" s="269">
        <v>-5.0111793825635687E-8</v>
      </c>
      <c r="CC149" s="149">
        <v>558</v>
      </c>
      <c r="CG149" s="149">
        <v>13074.084792856593</v>
      </c>
      <c r="CH149" s="268">
        <v>13074.084821472889</v>
      </c>
      <c r="CI149" s="270">
        <v>-2.8616295821848325E-5</v>
      </c>
      <c r="CK149" s="149">
        <v>0</v>
      </c>
      <c r="CL149" s="268">
        <v>0</v>
      </c>
      <c r="CM149" s="270">
        <v>0</v>
      </c>
      <c r="CO149" s="149">
        <v>2438852.3014197405</v>
      </c>
      <c r="CP149" s="268">
        <v>2438852.3014483573</v>
      </c>
      <c r="CQ149" s="270">
        <v>-2.8616748750209808E-5</v>
      </c>
      <c r="CS149" s="149">
        <v>2438852.3014197405</v>
      </c>
      <c r="CT149" s="268">
        <v>2438852.3014483573</v>
      </c>
      <c r="CU149" s="270">
        <v>-2.8616748750209808E-5</v>
      </c>
      <c r="CW149" s="149">
        <v>24067.630507504862</v>
      </c>
      <c r="CX149" s="268">
        <v>24067.630507504862</v>
      </c>
      <c r="CY149" s="270">
        <v>0</v>
      </c>
      <c r="DA149" s="149">
        <v>428875.29410965112</v>
      </c>
      <c r="DB149" s="268">
        <v>428875.29410965112</v>
      </c>
      <c r="DC149" s="270">
        <v>0</v>
      </c>
      <c r="DE149" s="271">
        <v>7.9124579124579125E-2</v>
      </c>
      <c r="DF149" s="271">
        <v>0</v>
      </c>
    </row>
    <row r="150" spans="1:110" x14ac:dyDescent="0.2">
      <c r="A150" s="155" t="s">
        <v>307</v>
      </c>
      <c r="B150" s="155"/>
      <c r="C150" s="128">
        <v>2061</v>
      </c>
      <c r="D150" s="129" t="s">
        <v>215</v>
      </c>
      <c r="E150" s="130"/>
      <c r="F150" s="131">
        <v>1537311.9318281144</v>
      </c>
      <c r="G150" s="132">
        <v>67445.30215740086</v>
      </c>
      <c r="H150" s="132">
        <v>35555.68800000006</v>
      </c>
      <c r="I150" s="132">
        <v>106792.08399997486</v>
      </c>
      <c r="J150" s="132">
        <v>0</v>
      </c>
      <c r="K150" s="132">
        <v>187661.95517540263</v>
      </c>
      <c r="L150" s="132">
        <v>9905.4125694669292</v>
      </c>
      <c r="M150" s="154">
        <v>114418.30399999999</v>
      </c>
      <c r="N150" s="132">
        <v>0</v>
      </c>
      <c r="O150" s="133">
        <v>11980.8</v>
      </c>
      <c r="P150" s="134"/>
      <c r="Q150" s="135"/>
      <c r="R150" s="132">
        <v>0</v>
      </c>
      <c r="S150" s="132"/>
      <c r="T150" s="132">
        <v>0</v>
      </c>
      <c r="U150" s="136">
        <v>0</v>
      </c>
      <c r="V150" s="136">
        <v>0</v>
      </c>
      <c r="W150" s="137">
        <v>2071071.4777303599</v>
      </c>
      <c r="X150" s="138"/>
      <c r="Y150" s="131">
        <v>108102.00000000001</v>
      </c>
      <c r="Z150" s="139">
        <v>6325.7111906940263</v>
      </c>
      <c r="AA150" s="137">
        <v>114427.71119069404</v>
      </c>
      <c r="AB150" s="138"/>
      <c r="AC150" s="131"/>
      <c r="AD150" s="135"/>
      <c r="AE150" s="132">
        <v>0</v>
      </c>
      <c r="AF150" s="135"/>
      <c r="AG150" s="132"/>
      <c r="AH150" s="137">
        <v>0</v>
      </c>
      <c r="AI150" s="138"/>
      <c r="AJ150" s="140">
        <v>2185499.1889210539</v>
      </c>
      <c r="AK150" s="138"/>
      <c r="AL150" s="141">
        <v>165055</v>
      </c>
      <c r="AM150" s="138"/>
      <c r="AN150" s="142">
        <v>357697.82844387274</v>
      </c>
      <c r="AO150" s="138"/>
      <c r="AP150" s="143">
        <v>2185499.1889210539</v>
      </c>
      <c r="AQ150" s="135"/>
      <c r="AR150" s="138">
        <v>0</v>
      </c>
      <c r="AS150" s="135"/>
      <c r="AT150" s="138">
        <v>165055</v>
      </c>
      <c r="AU150" s="143">
        <v>0</v>
      </c>
      <c r="AV150" s="138">
        <v>0</v>
      </c>
      <c r="AW150" s="138">
        <v>0</v>
      </c>
      <c r="AX150" s="138">
        <v>0</v>
      </c>
      <c r="AY150" s="144">
        <v>0</v>
      </c>
      <c r="AZ150" s="145">
        <v>0</v>
      </c>
      <c r="BA150" s="146">
        <v>2350554.1889210539</v>
      </c>
      <c r="BB150" s="147">
        <v>0</v>
      </c>
      <c r="BD150" s="106">
        <v>2361150.696115219</v>
      </c>
      <c r="BG150" s="148">
        <v>2361150.696115219</v>
      </c>
      <c r="BI150" s="150">
        <v>0</v>
      </c>
      <c r="BL150" s="106">
        <v>2071071.4777303599</v>
      </c>
      <c r="BN150" s="151">
        <v>0</v>
      </c>
      <c r="BO150" s="152">
        <v>0</v>
      </c>
      <c r="BQ150" s="106">
        <v>380</v>
      </c>
      <c r="BR150" s="153">
        <v>3802061</v>
      </c>
      <c r="BS150" s="106">
        <v>11980.8</v>
      </c>
      <c r="BT150" s="106">
        <v>0</v>
      </c>
      <c r="BU150" s="149">
        <v>0</v>
      </c>
      <c r="BW150" s="149">
        <v>0</v>
      </c>
      <c r="BY150" s="149">
        <v>3520.9405503794987</v>
      </c>
      <c r="BZ150" s="268">
        <v>3520.9405503584226</v>
      </c>
      <c r="CA150" s="269">
        <v>2.1076175471534953E-8</v>
      </c>
      <c r="CC150" s="149">
        <v>538</v>
      </c>
      <c r="CG150" s="149">
        <v>0</v>
      </c>
      <c r="CH150" s="268">
        <v>0</v>
      </c>
      <c r="CI150" s="270">
        <v>0</v>
      </c>
      <c r="CK150" s="149">
        <v>0</v>
      </c>
      <c r="CL150" s="268">
        <v>0</v>
      </c>
      <c r="CM150" s="270">
        <v>0</v>
      </c>
      <c r="CO150" s="149">
        <v>2071071.4777303599</v>
      </c>
      <c r="CP150" s="268">
        <v>2071071.4777303596</v>
      </c>
      <c r="CQ150" s="270">
        <v>0</v>
      </c>
      <c r="CS150" s="149">
        <v>2071071.4777303599</v>
      </c>
      <c r="CT150" s="268">
        <v>2071071.4777303596</v>
      </c>
      <c r="CU150" s="270">
        <v>0</v>
      </c>
      <c r="CW150" s="149">
        <v>0</v>
      </c>
      <c r="CX150" s="268">
        <v>0</v>
      </c>
      <c r="CY150" s="270">
        <v>0</v>
      </c>
      <c r="DA150" s="149">
        <v>350832.16577243112</v>
      </c>
      <c r="DB150" s="268">
        <v>350832.16577243118</v>
      </c>
      <c r="DC150" s="270">
        <v>0</v>
      </c>
      <c r="DE150" s="271">
        <v>5.5743243243243243E-2</v>
      </c>
      <c r="DF150" s="271">
        <v>0</v>
      </c>
    </row>
    <row r="151" spans="1:110" x14ac:dyDescent="0.2">
      <c r="A151" s="127" t="s">
        <v>305</v>
      </c>
      <c r="B151" s="127" t="s">
        <v>216</v>
      </c>
      <c r="C151" s="128">
        <v>2200</v>
      </c>
      <c r="D151" s="129" t="s">
        <v>217</v>
      </c>
      <c r="E151" s="130"/>
      <c r="F151" s="131">
        <v>582921.25296084641</v>
      </c>
      <c r="G151" s="132">
        <v>39028.817869307008</v>
      </c>
      <c r="H151" s="132">
        <v>27904.464000000004</v>
      </c>
      <c r="I151" s="132">
        <v>49902.983199988259</v>
      </c>
      <c r="J151" s="132">
        <v>0</v>
      </c>
      <c r="K151" s="132">
        <v>67348.668800006504</v>
      </c>
      <c r="L151" s="132">
        <v>4391.3921655192726</v>
      </c>
      <c r="M151" s="154">
        <v>114418.30399999999</v>
      </c>
      <c r="N151" s="132">
        <v>0</v>
      </c>
      <c r="O151" s="133">
        <v>12225.5</v>
      </c>
      <c r="P151" s="134"/>
      <c r="Q151" s="135"/>
      <c r="R151" s="132">
        <v>-6030.4959557802149</v>
      </c>
      <c r="S151" s="132"/>
      <c r="T151" s="132">
        <v>0</v>
      </c>
      <c r="U151" s="136">
        <v>16195.668712443206</v>
      </c>
      <c r="V151" s="136">
        <v>0</v>
      </c>
      <c r="W151" s="137">
        <v>908306.55575233046</v>
      </c>
      <c r="X151" s="138"/>
      <c r="Y151" s="131">
        <v>0</v>
      </c>
      <c r="Z151" s="139">
        <v>0</v>
      </c>
      <c r="AA151" s="137">
        <v>0</v>
      </c>
      <c r="AB151" s="138"/>
      <c r="AC151" s="131"/>
      <c r="AD151" s="135"/>
      <c r="AE151" s="132">
        <v>0</v>
      </c>
      <c r="AF151" s="135"/>
      <c r="AG151" s="132"/>
      <c r="AH151" s="137">
        <v>0</v>
      </c>
      <c r="AI151" s="138"/>
      <c r="AJ151" s="140">
        <v>908306.55575233046</v>
      </c>
      <c r="AK151" s="138"/>
      <c r="AL151" s="141">
        <v>98805</v>
      </c>
      <c r="AM151" s="138"/>
      <c r="AN151" s="142">
        <v>137766.56230236651</v>
      </c>
      <c r="AO151" s="138"/>
      <c r="AP151" s="143">
        <v>914337.05170811072</v>
      </c>
      <c r="AQ151" s="135"/>
      <c r="AR151" s="138">
        <v>0</v>
      </c>
      <c r="AS151" s="135"/>
      <c r="AT151" s="138">
        <v>98805</v>
      </c>
      <c r="AU151" s="143">
        <v>3575.0971158224329</v>
      </c>
      <c r="AV151" s="138">
        <v>1191.6990386074776</v>
      </c>
      <c r="AW151" s="138">
        <v>167.93257947514402</v>
      </c>
      <c r="AX151" s="138">
        <v>691.80285621398491</v>
      </c>
      <c r="AY151" s="144">
        <v>0</v>
      </c>
      <c r="AZ151" s="145">
        <v>403.96436566117592</v>
      </c>
      <c r="BA151" s="146">
        <v>1007111.5557523305</v>
      </c>
      <c r="BB151" s="147">
        <v>0</v>
      </c>
      <c r="BD151" s="106">
        <v>1016142.0517081107</v>
      </c>
      <c r="BG151" s="148">
        <v>1016142.0517081107</v>
      </c>
      <c r="BI151" s="150">
        <v>0</v>
      </c>
      <c r="BL151" s="106">
        <v>914337.05170811072</v>
      </c>
      <c r="BN151" s="151">
        <v>8946.6033086029711</v>
      </c>
      <c r="BO151" s="152">
        <v>-2916.1073528227562</v>
      </c>
      <c r="BQ151" s="106">
        <v>380</v>
      </c>
      <c r="BR151" s="153">
        <v>3802200</v>
      </c>
      <c r="BS151" s="106">
        <v>12225.5</v>
      </c>
      <c r="BT151" s="106">
        <v>0</v>
      </c>
      <c r="BU151" s="149">
        <v>0</v>
      </c>
      <c r="BW151" s="149">
        <v>0</v>
      </c>
      <c r="BY151" s="149">
        <v>3772.9542801777175</v>
      </c>
      <c r="BZ151" s="268">
        <v>3772.9542805825245</v>
      </c>
      <c r="CA151" s="269">
        <v>-4.0480699681211263E-7</v>
      </c>
      <c r="CC151" s="149">
        <v>204</v>
      </c>
      <c r="CG151" s="149">
        <v>16195.668712443206</v>
      </c>
      <c r="CH151" s="268">
        <v>16195.668796956357</v>
      </c>
      <c r="CI151" s="270">
        <v>-8.4513150795828551E-5</v>
      </c>
      <c r="CK151" s="149">
        <v>0</v>
      </c>
      <c r="CL151" s="268">
        <v>0</v>
      </c>
      <c r="CM151" s="270">
        <v>0</v>
      </c>
      <c r="CO151" s="149">
        <v>908306.55575233046</v>
      </c>
      <c r="CP151" s="268">
        <v>908306.55583684344</v>
      </c>
      <c r="CQ151" s="270">
        <v>-8.4512983448803425E-5</v>
      </c>
      <c r="CS151" s="149">
        <v>914337.05170811072</v>
      </c>
      <c r="CT151" s="268">
        <v>914337.05179262371</v>
      </c>
      <c r="CU151" s="270">
        <v>-8.4512983448803425E-5</v>
      </c>
      <c r="CW151" s="149">
        <v>0</v>
      </c>
      <c r="CX151" s="268">
        <v>0</v>
      </c>
      <c r="CY151" s="270">
        <v>0</v>
      </c>
      <c r="DA151" s="149">
        <v>137766.56230236651</v>
      </c>
      <c r="DB151" s="268">
        <v>137766.56230236651</v>
      </c>
      <c r="DC151" s="270">
        <v>0</v>
      </c>
      <c r="DE151" s="271">
        <v>5.3333333333333337E-2</v>
      </c>
      <c r="DF151" s="271">
        <v>0</v>
      </c>
    </row>
    <row r="152" spans="1:110" x14ac:dyDescent="0.2">
      <c r="A152" s="127" t="s">
        <v>305</v>
      </c>
      <c r="B152" s="127" t="s">
        <v>218</v>
      </c>
      <c r="C152" s="128">
        <v>3362</v>
      </c>
      <c r="D152" s="129" t="s">
        <v>219</v>
      </c>
      <c r="E152" s="130"/>
      <c r="F152" s="131">
        <v>785800.7086481998</v>
      </c>
      <c r="G152" s="132">
        <v>47279.715443038076</v>
      </c>
      <c r="H152" s="132">
        <v>31955.111999999983</v>
      </c>
      <c r="I152" s="132">
        <v>26499.239199993775</v>
      </c>
      <c r="J152" s="132">
        <v>643.27700104280063</v>
      </c>
      <c r="K152" s="132">
        <v>74762.483096241704</v>
      </c>
      <c r="L152" s="132">
        <v>8828.9124000040756</v>
      </c>
      <c r="M152" s="154">
        <v>114418.30399999999</v>
      </c>
      <c r="N152" s="132">
        <v>0</v>
      </c>
      <c r="O152" s="133">
        <v>6707.2</v>
      </c>
      <c r="P152" s="134"/>
      <c r="Q152" s="135"/>
      <c r="R152" s="132">
        <v>-8074.149791103082</v>
      </c>
      <c r="S152" s="132"/>
      <c r="T152" s="132">
        <v>0</v>
      </c>
      <c r="U152" s="136">
        <v>15255.392557921237</v>
      </c>
      <c r="V152" s="136">
        <v>0</v>
      </c>
      <c r="W152" s="137">
        <v>1104076.1945553385</v>
      </c>
      <c r="X152" s="138"/>
      <c r="Y152" s="131">
        <v>43743.600000000013</v>
      </c>
      <c r="Z152" s="139">
        <v>2124.2537117941174</v>
      </c>
      <c r="AA152" s="137">
        <v>45867.853711794131</v>
      </c>
      <c r="AB152" s="138"/>
      <c r="AC152" s="131"/>
      <c r="AD152" s="135"/>
      <c r="AE152" s="132">
        <v>1431.4214644645135</v>
      </c>
      <c r="AF152" s="135"/>
      <c r="AG152" s="132"/>
      <c r="AH152" s="137">
        <v>1431.4214644645135</v>
      </c>
      <c r="AI152" s="138"/>
      <c r="AJ152" s="140">
        <v>1151375.4697315972</v>
      </c>
      <c r="AK152" s="138"/>
      <c r="AL152" s="141">
        <v>114290</v>
      </c>
      <c r="AM152" s="138"/>
      <c r="AN152" s="142">
        <v>160750.46236803973</v>
      </c>
      <c r="AO152" s="138"/>
      <c r="AP152" s="143">
        <v>1170975.4528560336</v>
      </c>
      <c r="AQ152" s="135"/>
      <c r="AR152" s="138">
        <v>0</v>
      </c>
      <c r="AS152" s="135"/>
      <c r="AT152" s="138">
        <v>114290</v>
      </c>
      <c r="AU152" s="143">
        <v>4819.3711120155349</v>
      </c>
      <c r="AV152" s="138">
        <v>1606.4570373385116</v>
      </c>
      <c r="AW152" s="138">
        <v>226.37970272384609</v>
      </c>
      <c r="AX152" s="138">
        <v>932.5773797002247</v>
      </c>
      <c r="AY152" s="144">
        <v>0</v>
      </c>
      <c r="AZ152" s="145">
        <v>489.36455932496591</v>
      </c>
      <c r="BA152" s="146">
        <v>1277191.3030649305</v>
      </c>
      <c r="BB152" s="147">
        <v>-8.7311491370201111E-11</v>
      </c>
      <c r="BD152" s="106">
        <v>1295410.9600501987</v>
      </c>
      <c r="BG152" s="148">
        <v>1295410.9600501987</v>
      </c>
      <c r="BI152" s="150">
        <v>0</v>
      </c>
      <c r="BL152" s="106">
        <v>1112150.3443464416</v>
      </c>
      <c r="BN152" s="151">
        <v>13837.59970911092</v>
      </c>
      <c r="BO152" s="152">
        <v>-5763.4499180078383</v>
      </c>
      <c r="BQ152" s="106">
        <v>380</v>
      </c>
      <c r="BR152" s="153">
        <v>3803362</v>
      </c>
      <c r="BS152" s="106">
        <v>6707.2</v>
      </c>
      <c r="BT152" s="106">
        <v>0</v>
      </c>
      <c r="BU152" s="149">
        <v>0</v>
      </c>
      <c r="BW152" s="149">
        <v>0</v>
      </c>
      <c r="BY152" s="149">
        <v>3521.3276257268694</v>
      </c>
      <c r="BZ152" s="268">
        <v>3521.3276257053294</v>
      </c>
      <c r="CA152" s="269">
        <v>2.1540017769439146E-8</v>
      </c>
      <c r="CC152" s="149">
        <v>275</v>
      </c>
      <c r="CG152" s="149">
        <v>15255.392557921237</v>
      </c>
      <c r="CH152" s="268">
        <v>15255.392551859151</v>
      </c>
      <c r="CI152" s="270">
        <v>6.0620859585469589E-6</v>
      </c>
      <c r="CK152" s="149">
        <v>0</v>
      </c>
      <c r="CL152" s="268">
        <v>0</v>
      </c>
      <c r="CM152" s="270">
        <v>0</v>
      </c>
      <c r="CO152" s="149">
        <v>1104076.1945553385</v>
      </c>
      <c r="CP152" s="268">
        <v>1104076.1945492763</v>
      </c>
      <c r="CQ152" s="270">
        <v>6.0622114688158035E-6</v>
      </c>
      <c r="CS152" s="149">
        <v>1112150.3443464416</v>
      </c>
      <c r="CT152" s="268">
        <v>1112150.3443403793</v>
      </c>
      <c r="CU152" s="270">
        <v>6.0622114688158035E-6</v>
      </c>
      <c r="CW152" s="149">
        <v>643.27700104280063</v>
      </c>
      <c r="CX152" s="268">
        <v>643.27700104280063</v>
      </c>
      <c r="CY152" s="270">
        <v>0</v>
      </c>
      <c r="DA152" s="149">
        <v>157998.39114533208</v>
      </c>
      <c r="DB152" s="268">
        <v>157998.39114533208</v>
      </c>
      <c r="DC152" s="270">
        <v>0</v>
      </c>
      <c r="DE152" s="271">
        <v>4.2042042042042045E-2</v>
      </c>
      <c r="DF152" s="271">
        <v>0</v>
      </c>
    </row>
    <row r="153" spans="1:110" x14ac:dyDescent="0.2">
      <c r="A153" s="155" t="s">
        <v>307</v>
      </c>
      <c r="B153" s="155"/>
      <c r="C153" s="128">
        <v>2135</v>
      </c>
      <c r="D153" s="129" t="s">
        <v>220</v>
      </c>
      <c r="E153" s="130"/>
      <c r="F153" s="131">
        <v>831520.02260591323</v>
      </c>
      <c r="G153" s="132">
        <v>32823.584266666738</v>
      </c>
      <c r="H153" s="132">
        <v>16652.66399999999</v>
      </c>
      <c r="I153" s="132">
        <v>65315.448799984522</v>
      </c>
      <c r="J153" s="132">
        <v>0</v>
      </c>
      <c r="K153" s="132">
        <v>140313.18725927305</v>
      </c>
      <c r="L153" s="132">
        <v>65035.464250632482</v>
      </c>
      <c r="M153" s="154">
        <v>114418.30399999999</v>
      </c>
      <c r="N153" s="132">
        <v>0</v>
      </c>
      <c r="O153" s="133">
        <v>7936</v>
      </c>
      <c r="P153" s="134"/>
      <c r="Q153" s="135"/>
      <c r="R153" s="132">
        <v>0</v>
      </c>
      <c r="S153" s="132"/>
      <c r="T153" s="132">
        <v>0</v>
      </c>
      <c r="U153" s="136">
        <v>16969.842344644247</v>
      </c>
      <c r="V153" s="136">
        <v>0</v>
      </c>
      <c r="W153" s="137">
        <v>1290984.5175271144</v>
      </c>
      <c r="X153" s="138"/>
      <c r="Y153" s="131">
        <v>97040.4</v>
      </c>
      <c r="Z153" s="139">
        <v>10736.05701524076</v>
      </c>
      <c r="AA153" s="137">
        <v>107776.45701524075</v>
      </c>
      <c r="AB153" s="138"/>
      <c r="AC153" s="131"/>
      <c r="AD153" s="135"/>
      <c r="AE153" s="132">
        <v>0</v>
      </c>
      <c r="AF153" s="135"/>
      <c r="AG153" s="132"/>
      <c r="AH153" s="137">
        <v>0</v>
      </c>
      <c r="AI153" s="138"/>
      <c r="AJ153" s="140">
        <v>1398760.9745423552</v>
      </c>
      <c r="AK153" s="138"/>
      <c r="AL153" s="141">
        <v>80700</v>
      </c>
      <c r="AM153" s="138"/>
      <c r="AN153" s="142">
        <v>235293.27526797788</v>
      </c>
      <c r="AO153" s="138"/>
      <c r="AP153" s="143">
        <v>1432169.9038700024</v>
      </c>
      <c r="AQ153" s="135"/>
      <c r="AR153" s="138">
        <v>0</v>
      </c>
      <c r="AS153" s="135"/>
      <c r="AT153" s="138">
        <v>80700</v>
      </c>
      <c r="AU153" s="143">
        <v>0</v>
      </c>
      <c r="AV153" s="138">
        <v>0</v>
      </c>
      <c r="AW153" s="138">
        <v>0</v>
      </c>
      <c r="AX153" s="138">
        <v>0</v>
      </c>
      <c r="AY153" s="144">
        <v>0</v>
      </c>
      <c r="AZ153" s="145">
        <v>0</v>
      </c>
      <c r="BA153" s="146">
        <v>1512869.9038700024</v>
      </c>
      <c r="BB153" s="147">
        <v>0</v>
      </c>
      <c r="BD153" s="106">
        <v>1528579.1771886151</v>
      </c>
      <c r="BG153" s="148">
        <v>1528579.1771886151</v>
      </c>
      <c r="BI153" s="150">
        <v>0</v>
      </c>
      <c r="BL153" s="106">
        <v>1290984.5175271144</v>
      </c>
      <c r="BN153" s="151">
        <v>0</v>
      </c>
      <c r="BO153" s="152">
        <v>0</v>
      </c>
      <c r="BQ153" s="106">
        <v>380</v>
      </c>
      <c r="BR153" s="153">
        <v>3802135</v>
      </c>
      <c r="BS153" s="106">
        <v>7936</v>
      </c>
      <c r="BT153" s="106">
        <v>0</v>
      </c>
      <c r="BU153" s="149">
        <v>0</v>
      </c>
      <c r="BW153" s="149">
        <v>0</v>
      </c>
      <c r="BY153" s="149">
        <v>3924.0877337220195</v>
      </c>
      <c r="BZ153" s="268">
        <v>3924.087733450704</v>
      </c>
      <c r="CA153" s="269">
        <v>2.713154572120402E-7</v>
      </c>
      <c r="CC153" s="149">
        <v>291</v>
      </c>
      <c r="CG153" s="149">
        <v>16969.842344644247</v>
      </c>
      <c r="CH153" s="268">
        <v>16969.842263844002</v>
      </c>
      <c r="CI153" s="270">
        <v>8.0800244177225977E-5</v>
      </c>
      <c r="CK153" s="149">
        <v>0</v>
      </c>
      <c r="CL153" s="268">
        <v>0</v>
      </c>
      <c r="CM153" s="270">
        <v>0</v>
      </c>
      <c r="CO153" s="149">
        <v>1290984.5175271144</v>
      </c>
      <c r="CP153" s="268">
        <v>1290984.5174463142</v>
      </c>
      <c r="CQ153" s="270">
        <v>8.0800149589776993E-5</v>
      </c>
      <c r="CS153" s="149">
        <v>1290984.5175271144</v>
      </c>
      <c r="CT153" s="268">
        <v>1290984.5174463142</v>
      </c>
      <c r="CU153" s="270">
        <v>8.0800149589776993E-5</v>
      </c>
      <c r="CW153" s="149">
        <v>0</v>
      </c>
      <c r="CX153" s="268">
        <v>0</v>
      </c>
      <c r="CY153" s="270">
        <v>0</v>
      </c>
      <c r="DA153" s="149">
        <v>228826.68784706344</v>
      </c>
      <c r="DB153" s="268">
        <v>228826.68784706341</v>
      </c>
      <c r="DC153" s="270">
        <v>0</v>
      </c>
      <c r="DE153" s="271">
        <v>1.9292604501607719E-2</v>
      </c>
      <c r="DF153" s="271">
        <v>0</v>
      </c>
    </row>
    <row r="154" spans="1:110" x14ac:dyDescent="0.2">
      <c r="A154" s="127" t="s">
        <v>305</v>
      </c>
      <c r="B154" s="127" t="s">
        <v>221</v>
      </c>
      <c r="C154" s="128">
        <v>2071</v>
      </c>
      <c r="D154" s="129" t="s">
        <v>222</v>
      </c>
      <c r="E154" s="130"/>
      <c r="F154" s="131">
        <v>1225849.1054911916</v>
      </c>
      <c r="G154" s="132">
        <v>60069.609600000127</v>
      </c>
      <c r="H154" s="132">
        <v>33305.327999999907</v>
      </c>
      <c r="I154" s="132">
        <v>46702.471199988999</v>
      </c>
      <c r="J154" s="132">
        <v>0</v>
      </c>
      <c r="K154" s="132">
        <v>179745.29204212292</v>
      </c>
      <c r="L154" s="132">
        <v>44790.579980508446</v>
      </c>
      <c r="M154" s="154">
        <v>114418.30399999999</v>
      </c>
      <c r="N154" s="132">
        <v>0</v>
      </c>
      <c r="O154" s="133">
        <v>40192</v>
      </c>
      <c r="P154" s="134"/>
      <c r="Q154" s="135"/>
      <c r="R154" s="132">
        <v>-12454.010201689416</v>
      </c>
      <c r="S154" s="132"/>
      <c r="T154" s="132">
        <v>0</v>
      </c>
      <c r="U154" s="136">
        <v>0</v>
      </c>
      <c r="V154" s="136">
        <v>0</v>
      </c>
      <c r="W154" s="137">
        <v>1732618.6801121228</v>
      </c>
      <c r="X154" s="138"/>
      <c r="Y154" s="131">
        <v>172083.30000000002</v>
      </c>
      <c r="Z154" s="139">
        <v>11972.836343529081</v>
      </c>
      <c r="AA154" s="137">
        <v>184056.1363435291</v>
      </c>
      <c r="AB154" s="138"/>
      <c r="AC154" s="131"/>
      <c r="AD154" s="135"/>
      <c r="AE154" s="132">
        <v>0</v>
      </c>
      <c r="AF154" s="135"/>
      <c r="AG154" s="132"/>
      <c r="AH154" s="137">
        <v>0</v>
      </c>
      <c r="AI154" s="138"/>
      <c r="AJ154" s="140">
        <v>1916674.816455652</v>
      </c>
      <c r="AK154" s="138"/>
      <c r="AL154" s="141">
        <v>148260</v>
      </c>
      <c r="AM154" s="138"/>
      <c r="AN154" s="142">
        <v>314862.92133455741</v>
      </c>
      <c r="AO154" s="138"/>
      <c r="AP154" s="143">
        <v>1929128.8266573413</v>
      </c>
      <c r="AQ154" s="135"/>
      <c r="AR154" s="138">
        <v>0</v>
      </c>
      <c r="AS154" s="135"/>
      <c r="AT154" s="138">
        <v>148260</v>
      </c>
      <c r="AU154" s="143">
        <v>7518.2189347442345</v>
      </c>
      <c r="AV154" s="138">
        <v>2506.072978248078</v>
      </c>
      <c r="AW154" s="138">
        <v>353.15233624919989</v>
      </c>
      <c r="AX154" s="138">
        <v>1454.8207123323505</v>
      </c>
      <c r="AY154" s="144">
        <v>0</v>
      </c>
      <c r="AZ154" s="145">
        <v>621.74524011555457</v>
      </c>
      <c r="BA154" s="146">
        <v>2064934.816455652</v>
      </c>
      <c r="BB154" s="147">
        <v>0</v>
      </c>
      <c r="BD154" s="106">
        <v>2125569.1287526148</v>
      </c>
      <c r="BG154" s="148">
        <v>2125569.1287526148</v>
      </c>
      <c r="BI154" s="150">
        <v>0</v>
      </c>
      <c r="BL154" s="106">
        <v>1745072.6903138121</v>
      </c>
      <c r="BN154" s="151">
        <v>18426.576388640533</v>
      </c>
      <c r="BO154" s="152">
        <v>-5972.5661869511168</v>
      </c>
      <c r="BQ154" s="106">
        <v>380</v>
      </c>
      <c r="BR154" s="153">
        <v>3802071</v>
      </c>
      <c r="BS154" s="106">
        <v>40192</v>
      </c>
      <c r="BT154" s="106">
        <v>0</v>
      </c>
      <c r="BU154" s="149">
        <v>0</v>
      </c>
      <c r="BW154" s="149">
        <v>0</v>
      </c>
      <c r="BY154" s="149">
        <v>3562.8366670211867</v>
      </c>
      <c r="BZ154" s="268">
        <v>3562.8366669789229</v>
      </c>
      <c r="CA154" s="269">
        <v>4.2263764044037089E-8</v>
      </c>
      <c r="CC154" s="149">
        <v>429</v>
      </c>
      <c r="CG154" s="149">
        <v>0</v>
      </c>
      <c r="CH154" s="268">
        <v>0</v>
      </c>
      <c r="CI154" s="270">
        <v>0</v>
      </c>
      <c r="CK154" s="149">
        <v>0</v>
      </c>
      <c r="CL154" s="268">
        <v>0</v>
      </c>
      <c r="CM154" s="270">
        <v>0</v>
      </c>
      <c r="CO154" s="149">
        <v>1732618.6801121228</v>
      </c>
      <c r="CP154" s="268">
        <v>1732618.6801121226</v>
      </c>
      <c r="CQ154" s="270">
        <v>0</v>
      </c>
      <c r="CS154" s="149">
        <v>1745072.6903138121</v>
      </c>
      <c r="CT154" s="268">
        <v>1745072.6903138119</v>
      </c>
      <c r="CU154" s="270">
        <v>0</v>
      </c>
      <c r="CW154" s="149">
        <v>0</v>
      </c>
      <c r="CX154" s="268">
        <v>0</v>
      </c>
      <c r="CY154" s="270">
        <v>0</v>
      </c>
      <c r="DA154" s="149">
        <v>303819.55315394566</v>
      </c>
      <c r="DB154" s="268">
        <v>303819.5531539456</v>
      </c>
      <c r="DC154" s="270">
        <v>0</v>
      </c>
      <c r="DE154" s="271">
        <v>1.5521064301552107E-2</v>
      </c>
      <c r="DF154" s="271">
        <v>0</v>
      </c>
    </row>
    <row r="155" spans="1:110" x14ac:dyDescent="0.2">
      <c r="A155" s="155" t="s">
        <v>307</v>
      </c>
      <c r="B155" s="155"/>
      <c r="C155" s="128">
        <v>2193</v>
      </c>
      <c r="D155" s="129" t="s">
        <v>223</v>
      </c>
      <c r="E155" s="130"/>
      <c r="F155" s="131">
        <v>1080118.7922509802</v>
      </c>
      <c r="G155" s="132">
        <v>69612.440556521891</v>
      </c>
      <c r="H155" s="132">
        <v>39606.336000000039</v>
      </c>
      <c r="I155" s="132">
        <v>114628.33759997299</v>
      </c>
      <c r="J155" s="132">
        <v>5742.6843425008838</v>
      </c>
      <c r="K155" s="132">
        <v>158571.77153426193</v>
      </c>
      <c r="L155" s="132">
        <v>88872.853745495508</v>
      </c>
      <c r="M155" s="154">
        <v>114418.30399999999</v>
      </c>
      <c r="N155" s="132">
        <v>0</v>
      </c>
      <c r="O155" s="133">
        <v>7731.2</v>
      </c>
      <c r="P155" s="134"/>
      <c r="Q155" s="135"/>
      <c r="R155" s="132">
        <v>0</v>
      </c>
      <c r="S155" s="132"/>
      <c r="T155" s="132">
        <v>0</v>
      </c>
      <c r="U155" s="136">
        <v>5128.2376803942025</v>
      </c>
      <c r="V155" s="136">
        <v>0</v>
      </c>
      <c r="W155" s="137">
        <v>1684430.9577101278</v>
      </c>
      <c r="X155" s="138"/>
      <c r="Y155" s="131">
        <v>83276.250000000015</v>
      </c>
      <c r="Z155" s="139">
        <v>12200.74762508829</v>
      </c>
      <c r="AA155" s="137">
        <v>95476.997625088305</v>
      </c>
      <c r="AB155" s="138"/>
      <c r="AC155" s="131"/>
      <c r="AD155" s="135"/>
      <c r="AE155" s="132">
        <v>0</v>
      </c>
      <c r="AF155" s="135"/>
      <c r="AG155" s="132"/>
      <c r="AH155" s="137">
        <v>0</v>
      </c>
      <c r="AI155" s="138"/>
      <c r="AJ155" s="140">
        <v>1779907.9553352161</v>
      </c>
      <c r="AK155" s="138"/>
      <c r="AL155" s="141">
        <v>165435</v>
      </c>
      <c r="AM155" s="138"/>
      <c r="AN155" s="142">
        <v>296338.29031272966</v>
      </c>
      <c r="AO155" s="138"/>
      <c r="AP155" s="143">
        <v>1779907.9553352161</v>
      </c>
      <c r="AQ155" s="135"/>
      <c r="AR155" s="138">
        <v>0</v>
      </c>
      <c r="AS155" s="135"/>
      <c r="AT155" s="138">
        <v>165435</v>
      </c>
      <c r="AU155" s="143">
        <v>0</v>
      </c>
      <c r="AV155" s="138">
        <v>0</v>
      </c>
      <c r="AW155" s="138">
        <v>0</v>
      </c>
      <c r="AX155" s="138">
        <v>0</v>
      </c>
      <c r="AY155" s="144">
        <v>0</v>
      </c>
      <c r="AZ155" s="145">
        <v>0</v>
      </c>
      <c r="BA155" s="146">
        <v>1945342.9553352161</v>
      </c>
      <c r="BB155" s="147">
        <v>0</v>
      </c>
      <c r="BD155" s="106">
        <v>1961487.745732316</v>
      </c>
      <c r="BG155" s="148">
        <v>1961487.745732316</v>
      </c>
      <c r="BI155" s="150">
        <v>0</v>
      </c>
      <c r="BL155" s="106">
        <v>1684430.9577101278</v>
      </c>
      <c r="BN155" s="151">
        <v>0</v>
      </c>
      <c r="BO155" s="152">
        <v>0</v>
      </c>
      <c r="BQ155" s="106">
        <v>380</v>
      </c>
      <c r="BR155" s="153">
        <v>3802193</v>
      </c>
      <c r="BS155" s="106">
        <v>7731.2</v>
      </c>
      <c r="BT155" s="106">
        <v>0</v>
      </c>
      <c r="BU155" s="149">
        <v>0</v>
      </c>
      <c r="BW155" s="149">
        <v>0</v>
      </c>
      <c r="BY155" s="149">
        <v>4038.5183885185279</v>
      </c>
      <c r="BZ155" s="268">
        <v>4038.5183883597883</v>
      </c>
      <c r="CA155" s="269">
        <v>1.587395672686398E-7</v>
      </c>
      <c r="CC155" s="149">
        <v>378</v>
      </c>
      <c r="CG155" s="149">
        <v>5128.2376803942025</v>
      </c>
      <c r="CH155" s="268">
        <v>5128.2376189867018</v>
      </c>
      <c r="CI155" s="270">
        <v>6.1407500652421732E-5</v>
      </c>
      <c r="CK155" s="149">
        <v>0</v>
      </c>
      <c r="CL155" s="268">
        <v>0</v>
      </c>
      <c r="CM155" s="270">
        <v>0</v>
      </c>
      <c r="CO155" s="149">
        <v>1684430.9577101278</v>
      </c>
      <c r="CP155" s="268">
        <v>1684430.9576487201</v>
      </c>
      <c r="CQ155" s="270">
        <v>6.1407685279846191E-5</v>
      </c>
      <c r="CS155" s="149">
        <v>1684430.9577101278</v>
      </c>
      <c r="CT155" s="268">
        <v>1684430.9576487201</v>
      </c>
      <c r="CU155" s="270">
        <v>6.1407685279846191E-5</v>
      </c>
      <c r="CW155" s="149">
        <v>5742.6843425008838</v>
      </c>
      <c r="CX155" s="268">
        <v>5742.6843425008838</v>
      </c>
      <c r="CY155" s="270">
        <v>0</v>
      </c>
      <c r="DA155" s="149">
        <v>290609.67045522435</v>
      </c>
      <c r="DB155" s="268">
        <v>290609.67045522435</v>
      </c>
      <c r="DC155" s="270">
        <v>0</v>
      </c>
      <c r="DE155" s="271">
        <v>5.1094890510948905E-2</v>
      </c>
      <c r="DF155" s="271">
        <v>0</v>
      </c>
    </row>
    <row r="156" spans="1:110" x14ac:dyDescent="0.2">
      <c r="A156" s="155" t="s">
        <v>307</v>
      </c>
      <c r="B156" s="155"/>
      <c r="C156" s="156">
        <v>2028</v>
      </c>
      <c r="D156" s="129" t="s">
        <v>224</v>
      </c>
      <c r="E156" s="130"/>
      <c r="F156" s="131">
        <v>1571601.4172963996</v>
      </c>
      <c r="G156" s="132">
        <v>120280.72593639602</v>
      </c>
      <c r="H156" s="132">
        <v>74711.952000000034</v>
      </c>
      <c r="I156" s="132">
        <v>147468.59119996536</v>
      </c>
      <c r="J156" s="132">
        <v>10292.432016684868</v>
      </c>
      <c r="K156" s="132">
        <v>252823.50793505946</v>
      </c>
      <c r="L156" s="132">
        <v>115316.40685719621</v>
      </c>
      <c r="M156" s="154">
        <v>114418.30399999999</v>
      </c>
      <c r="N156" s="132">
        <v>0</v>
      </c>
      <c r="O156" s="133">
        <v>13746.344816280003</v>
      </c>
      <c r="P156" s="134"/>
      <c r="Q156" s="135"/>
      <c r="R156" s="132">
        <v>0</v>
      </c>
      <c r="S156" s="132"/>
      <c r="T156" s="132">
        <v>0</v>
      </c>
      <c r="U156" s="136">
        <v>55263.805314639118</v>
      </c>
      <c r="V156" s="136">
        <v>0</v>
      </c>
      <c r="W156" s="137">
        <v>2475923.487372621</v>
      </c>
      <c r="X156" s="138"/>
      <c r="Y156" s="131">
        <v>123355.67425742575</v>
      </c>
      <c r="Z156" s="139">
        <v>15342.485778850372</v>
      </c>
      <c r="AA156" s="137">
        <v>138698.16003627612</v>
      </c>
      <c r="AB156" s="138"/>
      <c r="AC156" s="131"/>
      <c r="AD156" s="135"/>
      <c r="AE156" s="132">
        <v>0</v>
      </c>
      <c r="AF156" s="135"/>
      <c r="AG156" s="132"/>
      <c r="AH156" s="137">
        <v>0</v>
      </c>
      <c r="AI156" s="138"/>
      <c r="AJ156" s="140">
        <v>2614621.6474088971</v>
      </c>
      <c r="AK156" s="138"/>
      <c r="AL156" s="141">
        <v>289175</v>
      </c>
      <c r="AM156" s="138"/>
      <c r="AN156" s="142">
        <v>457254.23471095</v>
      </c>
      <c r="AO156" s="138"/>
      <c r="AP156" s="143">
        <v>2614621.6474088971</v>
      </c>
      <c r="AQ156" s="135"/>
      <c r="AR156" s="138">
        <v>0</v>
      </c>
      <c r="AS156" s="135"/>
      <c r="AT156" s="138">
        <v>289175</v>
      </c>
      <c r="AU156" s="143">
        <v>0</v>
      </c>
      <c r="AV156" s="138">
        <v>0</v>
      </c>
      <c r="AW156" s="138">
        <v>0</v>
      </c>
      <c r="AX156" s="138">
        <v>0</v>
      </c>
      <c r="AY156" s="144">
        <v>0</v>
      </c>
      <c r="AZ156" s="145">
        <v>0</v>
      </c>
      <c r="BA156" s="146">
        <v>2903796.6474088971</v>
      </c>
      <c r="BB156" s="147">
        <v>0</v>
      </c>
      <c r="BD156" s="106">
        <v>2926585.5379935065</v>
      </c>
      <c r="BG156" s="148">
        <v>2926585.5379935065</v>
      </c>
      <c r="BI156" s="150">
        <v>0</v>
      </c>
      <c r="BL156" s="106">
        <v>2475923.487372621</v>
      </c>
      <c r="BN156" s="151">
        <v>0</v>
      </c>
      <c r="BO156" s="152">
        <v>0</v>
      </c>
      <c r="BQ156" s="106">
        <v>380</v>
      </c>
      <c r="BR156" s="153">
        <v>3802028</v>
      </c>
      <c r="BS156" s="106">
        <v>13746.344816280003</v>
      </c>
      <c r="BT156" s="106">
        <v>0</v>
      </c>
      <c r="BU156" s="149">
        <v>0</v>
      </c>
      <c r="BW156" s="149">
        <v>0</v>
      </c>
      <c r="BY156" s="149">
        <v>4171.0498668544087</v>
      </c>
      <c r="BZ156" s="268">
        <v>4171.0498669550179</v>
      </c>
      <c r="CA156" s="269">
        <v>-1.0060921340482309E-7</v>
      </c>
      <c r="CC156" s="149">
        <v>550</v>
      </c>
      <c r="CG156" s="149">
        <v>55263.805314639118</v>
      </c>
      <c r="CH156" s="268">
        <v>55263.805371269809</v>
      </c>
      <c r="CI156" s="270">
        <v>-5.6630691688042134E-5</v>
      </c>
      <c r="CK156" s="149">
        <v>0</v>
      </c>
      <c r="CL156" s="268">
        <v>0</v>
      </c>
      <c r="CM156" s="270">
        <v>0</v>
      </c>
      <c r="CO156" s="149">
        <v>2475923.487372621</v>
      </c>
      <c r="CP156" s="268">
        <v>2475923.487429251</v>
      </c>
      <c r="CQ156" s="270">
        <v>-5.6630000472068787E-5</v>
      </c>
      <c r="CS156" s="149">
        <v>2475923.487372621</v>
      </c>
      <c r="CT156" s="268">
        <v>2475923.487429251</v>
      </c>
      <c r="CU156" s="270">
        <v>-5.6630000472068787E-5</v>
      </c>
      <c r="CW156" s="149">
        <v>10292.432016684868</v>
      </c>
      <c r="CX156" s="268">
        <v>10292.432016684868</v>
      </c>
      <c r="CY156" s="270">
        <v>0</v>
      </c>
      <c r="DA156" s="149">
        <v>448932.34510877344</v>
      </c>
      <c r="DB156" s="268">
        <v>448932.34510877344</v>
      </c>
      <c r="DC156" s="270">
        <v>0</v>
      </c>
      <c r="DE156" s="271">
        <v>6.2300319488817889E-2</v>
      </c>
      <c r="DF156" s="271">
        <v>0</v>
      </c>
    </row>
    <row r="157" spans="1:110" x14ac:dyDescent="0.2">
      <c r="A157" s="155" t="s">
        <v>307</v>
      </c>
      <c r="B157" s="155"/>
      <c r="C157" s="156">
        <v>2012</v>
      </c>
      <c r="D157" s="129" t="s">
        <v>225</v>
      </c>
      <c r="E157" s="130"/>
      <c r="F157" s="131">
        <v>1337289.9332631181</v>
      </c>
      <c r="G157" s="132">
        <v>75334.256277165507</v>
      </c>
      <c r="H157" s="132">
        <v>43656.983999999946</v>
      </c>
      <c r="I157" s="132">
        <v>159985.5935999623</v>
      </c>
      <c r="J157" s="132">
        <v>36229.802434010249</v>
      </c>
      <c r="K157" s="132">
        <v>206840.19361434827</v>
      </c>
      <c r="L157" s="132">
        <v>135841.07071704377</v>
      </c>
      <c r="M157" s="154">
        <v>114418.30399999999</v>
      </c>
      <c r="N157" s="132">
        <v>0</v>
      </c>
      <c r="O157" s="133">
        <v>8038.4</v>
      </c>
      <c r="P157" s="134"/>
      <c r="Q157" s="135"/>
      <c r="R157" s="132">
        <v>0</v>
      </c>
      <c r="S157" s="132"/>
      <c r="T157" s="132">
        <v>0</v>
      </c>
      <c r="U157" s="136">
        <v>15138.973459175089</v>
      </c>
      <c r="V157" s="136">
        <v>0</v>
      </c>
      <c r="W157" s="137">
        <v>2132773.5113648232</v>
      </c>
      <c r="X157" s="138"/>
      <c r="Y157" s="131">
        <v>104205.3</v>
      </c>
      <c r="Z157" s="139">
        <v>14554.358604309891</v>
      </c>
      <c r="AA157" s="137">
        <v>118759.65860430989</v>
      </c>
      <c r="AB157" s="138"/>
      <c r="AC157" s="131"/>
      <c r="AD157" s="135"/>
      <c r="AE157" s="132">
        <v>0</v>
      </c>
      <c r="AF157" s="135"/>
      <c r="AG157" s="132"/>
      <c r="AH157" s="137">
        <v>0</v>
      </c>
      <c r="AI157" s="138"/>
      <c r="AJ157" s="140">
        <v>2251533.1699691331</v>
      </c>
      <c r="AK157" s="138"/>
      <c r="AL157" s="141">
        <v>180230</v>
      </c>
      <c r="AM157" s="138"/>
      <c r="AN157" s="142">
        <v>377749.95792051835</v>
      </c>
      <c r="AO157" s="138"/>
      <c r="AP157" s="143">
        <v>2251533.1699691331</v>
      </c>
      <c r="AQ157" s="135"/>
      <c r="AR157" s="138">
        <v>0</v>
      </c>
      <c r="AS157" s="135"/>
      <c r="AT157" s="138">
        <v>180230</v>
      </c>
      <c r="AU157" s="143">
        <v>0</v>
      </c>
      <c r="AV157" s="138">
        <v>0</v>
      </c>
      <c r="AW157" s="138">
        <v>0</v>
      </c>
      <c r="AX157" s="138">
        <v>0</v>
      </c>
      <c r="AY157" s="144">
        <v>0</v>
      </c>
      <c r="AZ157" s="145">
        <v>0</v>
      </c>
      <c r="BA157" s="146">
        <v>2431763.1699691331</v>
      </c>
      <c r="BB157" s="147">
        <v>0</v>
      </c>
      <c r="BD157" s="106">
        <v>2453148.8241445539</v>
      </c>
      <c r="BG157" s="148">
        <v>2453148.8241445539</v>
      </c>
      <c r="BI157" s="150">
        <v>0</v>
      </c>
      <c r="BL157" s="106">
        <v>2132773.5113648232</v>
      </c>
      <c r="BN157" s="151">
        <v>0</v>
      </c>
      <c r="BO157" s="152">
        <v>0</v>
      </c>
      <c r="BQ157" s="106">
        <v>380</v>
      </c>
      <c r="BR157" s="153">
        <v>3802012</v>
      </c>
      <c r="BS157" s="106">
        <v>8038.4</v>
      </c>
      <c r="BT157" s="106">
        <v>0</v>
      </c>
      <c r="BU157" s="149">
        <v>0</v>
      </c>
      <c r="BW157" s="149">
        <v>0</v>
      </c>
      <c r="BY157" s="149">
        <v>4197.3311839803782</v>
      </c>
      <c r="BZ157" s="268">
        <v>4197.3311839843755</v>
      </c>
      <c r="CA157" s="269">
        <v>-3.9972292142920196E-9</v>
      </c>
      <c r="CC157" s="149">
        <v>468</v>
      </c>
      <c r="CG157" s="149">
        <v>15138.973459175089</v>
      </c>
      <c r="CH157" s="268">
        <v>15138.97346108899</v>
      </c>
      <c r="CI157" s="270">
        <v>-1.9139006326440722E-6</v>
      </c>
      <c r="CK157" s="149">
        <v>0</v>
      </c>
      <c r="CL157" s="268">
        <v>0</v>
      </c>
      <c r="CM157" s="270">
        <v>0</v>
      </c>
      <c r="CO157" s="149">
        <v>2132773.5113648232</v>
      </c>
      <c r="CP157" s="268">
        <v>2132773.5113667375</v>
      </c>
      <c r="CQ157" s="270">
        <v>-1.9143335521221161E-6</v>
      </c>
      <c r="CS157" s="149">
        <v>2132773.5113648232</v>
      </c>
      <c r="CT157" s="268">
        <v>2132773.5113667375</v>
      </c>
      <c r="CU157" s="270">
        <v>-1.9143335521221161E-6</v>
      </c>
      <c r="CW157" s="149">
        <v>36229.802434010249</v>
      </c>
      <c r="CX157" s="268">
        <v>36229.802434010249</v>
      </c>
      <c r="CY157" s="270">
        <v>0</v>
      </c>
      <c r="DA157" s="149">
        <v>370624.37840425974</v>
      </c>
      <c r="DB157" s="268">
        <v>370624.37840425974</v>
      </c>
      <c r="DC157" s="270">
        <v>0</v>
      </c>
      <c r="DE157" s="271">
        <v>0.14363636363636365</v>
      </c>
      <c r="DF157" s="271">
        <v>0</v>
      </c>
    </row>
    <row r="158" spans="1:110" x14ac:dyDescent="0.2">
      <c r="A158" s="127" t="s">
        <v>305</v>
      </c>
      <c r="B158" s="127" t="s">
        <v>226</v>
      </c>
      <c r="C158" s="128">
        <v>2074</v>
      </c>
      <c r="D158" s="129" t="s">
        <v>227</v>
      </c>
      <c r="E158" s="130"/>
      <c r="F158" s="131">
        <v>1765908.5016166817</v>
      </c>
      <c r="G158" s="132">
        <v>112967.01073697773</v>
      </c>
      <c r="H158" s="132">
        <v>74711.951999999947</v>
      </c>
      <c r="I158" s="132">
        <v>111562.84719997375</v>
      </c>
      <c r="J158" s="132">
        <v>0</v>
      </c>
      <c r="K158" s="132">
        <v>225730.42143450474</v>
      </c>
      <c r="L158" s="132">
        <v>20041.38792728198</v>
      </c>
      <c r="M158" s="154">
        <v>114418.30399999999</v>
      </c>
      <c r="N158" s="132">
        <v>27135.499502608916</v>
      </c>
      <c r="O158" s="133">
        <v>44032</v>
      </c>
      <c r="P158" s="134"/>
      <c r="Q158" s="135"/>
      <c r="R158" s="132">
        <v>-18214.336157454985</v>
      </c>
      <c r="S158" s="132"/>
      <c r="T158" s="132">
        <v>0</v>
      </c>
      <c r="U158" s="136">
        <v>0</v>
      </c>
      <c r="V158" s="136">
        <v>0</v>
      </c>
      <c r="W158" s="137">
        <v>2478293.5882605738</v>
      </c>
      <c r="X158" s="138"/>
      <c r="Y158" s="131">
        <v>130853.70000000001</v>
      </c>
      <c r="Z158" s="139">
        <v>9500.5587472423795</v>
      </c>
      <c r="AA158" s="137">
        <v>140354.25874724239</v>
      </c>
      <c r="AB158" s="138"/>
      <c r="AC158" s="131"/>
      <c r="AD158" s="135"/>
      <c r="AE158" s="132">
        <v>0</v>
      </c>
      <c r="AF158" s="135"/>
      <c r="AG158" s="132"/>
      <c r="AH158" s="137">
        <v>0</v>
      </c>
      <c r="AI158" s="138"/>
      <c r="AJ158" s="140">
        <v>2618647.8470078162</v>
      </c>
      <c r="AK158" s="138"/>
      <c r="AL158" s="141">
        <v>269620</v>
      </c>
      <c r="AM158" s="138"/>
      <c r="AN158" s="142">
        <v>435100.9430676449</v>
      </c>
      <c r="AO158" s="138"/>
      <c r="AP158" s="143">
        <v>2636862.1831652713</v>
      </c>
      <c r="AQ158" s="135"/>
      <c r="AR158" s="138">
        <v>0</v>
      </c>
      <c r="AS158" s="135"/>
      <c r="AT158" s="138">
        <v>269620</v>
      </c>
      <c r="AU158" s="143">
        <v>10830.441262638547</v>
      </c>
      <c r="AV158" s="138">
        <v>3610.1470875461823</v>
      </c>
      <c r="AW158" s="138">
        <v>508.73693193940687</v>
      </c>
      <c r="AX158" s="138">
        <v>2095.7557114717779</v>
      </c>
      <c r="AY158" s="144">
        <v>0</v>
      </c>
      <c r="AZ158" s="145">
        <v>1169.2551638590721</v>
      </c>
      <c r="BA158" s="146">
        <v>2888267.8470078162</v>
      </c>
      <c r="BB158" s="147">
        <v>0</v>
      </c>
      <c r="BD158" s="106">
        <v>2946770.1574530504</v>
      </c>
      <c r="BG158" s="148">
        <v>2946770.1574530504</v>
      </c>
      <c r="BI158" s="150">
        <v>0</v>
      </c>
      <c r="BL158" s="106">
        <v>2496507.9244180289</v>
      </c>
      <c r="BN158" s="151">
        <v>27401.077191636861</v>
      </c>
      <c r="BO158" s="152">
        <v>-9186.7410341818759</v>
      </c>
      <c r="BQ158" s="106">
        <v>380</v>
      </c>
      <c r="BR158" s="153">
        <v>3802074</v>
      </c>
      <c r="BS158" s="106">
        <v>44032</v>
      </c>
      <c r="BT158" s="106">
        <v>27135.499502608916</v>
      </c>
      <c r="BU158" s="149">
        <v>27135.499502608916</v>
      </c>
      <c r="BW158" s="149">
        <v>26467.741820685573</v>
      </c>
      <c r="BY158" s="149">
        <v>3604.6061388718467</v>
      </c>
      <c r="BZ158" s="268">
        <v>3604.6061388824792</v>
      </c>
      <c r="CA158" s="269">
        <v>-1.0632447811076418E-8</v>
      </c>
      <c r="CC158" s="149">
        <v>618</v>
      </c>
      <c r="CG158" s="149">
        <v>0</v>
      </c>
      <c r="CH158" s="268">
        <v>0</v>
      </c>
      <c r="CI158" s="270">
        <v>0</v>
      </c>
      <c r="CK158" s="149">
        <v>0</v>
      </c>
      <c r="CL158" s="268">
        <v>0</v>
      </c>
      <c r="CM158" s="270">
        <v>0</v>
      </c>
      <c r="CO158" s="149">
        <v>2478293.5882605738</v>
      </c>
      <c r="CP158" s="268">
        <v>2478293.5882605738</v>
      </c>
      <c r="CQ158" s="270">
        <v>0</v>
      </c>
      <c r="CS158" s="149">
        <v>2496507.9244180289</v>
      </c>
      <c r="CT158" s="268">
        <v>2496507.9244180289</v>
      </c>
      <c r="CU158" s="270">
        <v>0</v>
      </c>
      <c r="CW158" s="149">
        <v>0</v>
      </c>
      <c r="CX158" s="268">
        <v>0</v>
      </c>
      <c r="CY158" s="270">
        <v>0</v>
      </c>
      <c r="DA158" s="149">
        <v>426679.68754281034</v>
      </c>
      <c r="DB158" s="268">
        <v>426679.68754281034</v>
      </c>
      <c r="DC158" s="270">
        <v>0</v>
      </c>
      <c r="DE158" s="271">
        <v>2.3809523809523808E-2</v>
      </c>
      <c r="DF158" s="271">
        <v>0</v>
      </c>
    </row>
    <row r="159" spans="1:110" x14ac:dyDescent="0.2">
      <c r="A159" s="155" t="s">
        <v>307</v>
      </c>
      <c r="B159" s="155"/>
      <c r="C159" s="128">
        <v>2117</v>
      </c>
      <c r="D159" s="129" t="s">
        <v>228</v>
      </c>
      <c r="E159" s="130"/>
      <c r="F159" s="131">
        <v>962963.05023433943</v>
      </c>
      <c r="G159" s="132">
        <v>20914.149052631619</v>
      </c>
      <c r="H159" s="132">
        <v>9451.5120000000024</v>
      </c>
      <c r="I159" s="132">
        <v>14282.284799996631</v>
      </c>
      <c r="J159" s="132">
        <v>0</v>
      </c>
      <c r="K159" s="132">
        <v>96977.751861299897</v>
      </c>
      <c r="L159" s="132">
        <v>1846.3192546083699</v>
      </c>
      <c r="M159" s="154">
        <v>114418.30399999999</v>
      </c>
      <c r="N159" s="132">
        <v>0</v>
      </c>
      <c r="O159" s="133">
        <v>5888</v>
      </c>
      <c r="P159" s="134"/>
      <c r="Q159" s="135"/>
      <c r="R159" s="132">
        <v>0</v>
      </c>
      <c r="S159" s="132"/>
      <c r="T159" s="132">
        <v>42896.628797124074</v>
      </c>
      <c r="U159" s="136">
        <v>0</v>
      </c>
      <c r="V159" s="136">
        <v>0</v>
      </c>
      <c r="W159" s="137">
        <v>1269638</v>
      </c>
      <c r="X159" s="138"/>
      <c r="Y159" s="131">
        <v>0</v>
      </c>
      <c r="Z159" s="139">
        <v>0</v>
      </c>
      <c r="AA159" s="137">
        <v>0</v>
      </c>
      <c r="AB159" s="138"/>
      <c r="AC159" s="131"/>
      <c r="AD159" s="135"/>
      <c r="AE159" s="132">
        <v>7655.8046336615862</v>
      </c>
      <c r="AF159" s="135"/>
      <c r="AG159" s="132"/>
      <c r="AH159" s="137">
        <v>7655.8046336615862</v>
      </c>
      <c r="AI159" s="138"/>
      <c r="AJ159" s="140">
        <v>1277293.8046336616</v>
      </c>
      <c r="AK159" s="138"/>
      <c r="AL159" s="141">
        <v>66765</v>
      </c>
      <c r="AM159" s="138"/>
      <c r="AN159" s="142">
        <v>179493.03956012393</v>
      </c>
      <c r="AO159" s="138"/>
      <c r="AP159" s="143">
        <v>1277293.8046336616</v>
      </c>
      <c r="AQ159" s="135"/>
      <c r="AR159" s="138">
        <v>0</v>
      </c>
      <c r="AS159" s="135"/>
      <c r="AT159" s="138">
        <v>66765</v>
      </c>
      <c r="AU159" s="143">
        <v>0</v>
      </c>
      <c r="AV159" s="138">
        <v>0</v>
      </c>
      <c r="AW159" s="138">
        <v>0</v>
      </c>
      <c r="AX159" s="138">
        <v>0</v>
      </c>
      <c r="AY159" s="144">
        <v>0</v>
      </c>
      <c r="AZ159" s="145">
        <v>0</v>
      </c>
      <c r="BA159" s="146">
        <v>1344058.8046336616</v>
      </c>
      <c r="BB159" s="147">
        <v>0</v>
      </c>
      <c r="BD159" s="106">
        <v>1357203.1022249267</v>
      </c>
      <c r="BG159" s="148">
        <v>1357203.1022249267</v>
      </c>
      <c r="BI159" s="150">
        <v>0</v>
      </c>
      <c r="BL159" s="106">
        <v>1269638</v>
      </c>
      <c r="BN159" s="151">
        <v>0</v>
      </c>
      <c r="BO159" s="152">
        <v>0</v>
      </c>
      <c r="BQ159" s="106">
        <v>380</v>
      </c>
      <c r="BR159" s="153">
        <v>3802117</v>
      </c>
      <c r="BS159" s="106">
        <v>5888</v>
      </c>
      <c r="BT159" s="106">
        <v>0</v>
      </c>
      <c r="BU159" s="149">
        <v>0</v>
      </c>
      <c r="BW159" s="149">
        <v>0</v>
      </c>
      <c r="BY159" s="149">
        <v>3199.9720300975596</v>
      </c>
      <c r="BZ159" s="268">
        <v>3199.9720300546451</v>
      </c>
      <c r="CA159" s="269">
        <v>4.2914507503155619E-8</v>
      </c>
      <c r="CC159" s="149">
        <v>337</v>
      </c>
      <c r="CG159" s="149">
        <v>0</v>
      </c>
      <c r="CH159" s="268">
        <v>0</v>
      </c>
      <c r="CI159" s="270">
        <v>0</v>
      </c>
      <c r="CK159" s="149">
        <v>42896.628797124074</v>
      </c>
      <c r="CL159" s="268">
        <v>42896.62879712414</v>
      </c>
      <c r="CM159" s="270">
        <v>-6.5483618527650833E-11</v>
      </c>
      <c r="CO159" s="149">
        <v>1269638</v>
      </c>
      <c r="CP159" s="268">
        <v>1269638</v>
      </c>
      <c r="CQ159" s="270">
        <v>0</v>
      </c>
      <c r="CS159" s="149">
        <v>1269638</v>
      </c>
      <c r="CT159" s="268">
        <v>1269638</v>
      </c>
      <c r="CU159" s="270">
        <v>0</v>
      </c>
      <c r="CW159" s="149">
        <v>0</v>
      </c>
      <c r="CX159" s="268">
        <v>0</v>
      </c>
      <c r="CY159" s="270">
        <v>0</v>
      </c>
      <c r="DA159" s="149">
        <v>179493.03956012393</v>
      </c>
      <c r="DB159" s="268">
        <v>179493.03956012393</v>
      </c>
      <c r="DC159" s="270">
        <v>0</v>
      </c>
      <c r="DE159" s="271">
        <v>3.875968992248062E-2</v>
      </c>
      <c r="DF159" s="271">
        <v>0</v>
      </c>
    </row>
    <row r="160" spans="1:110" x14ac:dyDescent="0.2">
      <c r="A160" s="155" t="s">
        <v>307</v>
      </c>
      <c r="B160" s="155"/>
      <c r="C160" s="128">
        <v>3035</v>
      </c>
      <c r="D160" s="129" t="s">
        <v>229</v>
      </c>
      <c r="E160" s="130"/>
      <c r="F160" s="131">
        <v>308605.36921456573</v>
      </c>
      <c r="G160" s="132">
        <v>7709.4686117647216</v>
      </c>
      <c r="H160" s="132">
        <v>5850.9359999999824</v>
      </c>
      <c r="I160" s="132">
        <v>4810.7695999988646</v>
      </c>
      <c r="J160" s="132">
        <v>0</v>
      </c>
      <c r="K160" s="132">
        <v>26445.609931037012</v>
      </c>
      <c r="L160" s="132">
        <v>1270.0932923082798</v>
      </c>
      <c r="M160" s="154">
        <v>114418.30399999999</v>
      </c>
      <c r="N160" s="132">
        <v>0</v>
      </c>
      <c r="O160" s="133">
        <v>2073.6</v>
      </c>
      <c r="P160" s="134"/>
      <c r="Q160" s="135"/>
      <c r="R160" s="132">
        <v>0</v>
      </c>
      <c r="S160" s="132"/>
      <c r="T160" s="132">
        <v>0</v>
      </c>
      <c r="U160" s="136">
        <v>55583.591800545051</v>
      </c>
      <c r="V160" s="136">
        <v>0</v>
      </c>
      <c r="W160" s="137">
        <v>526767.74245021958</v>
      </c>
      <c r="X160" s="138"/>
      <c r="Y160" s="131">
        <v>10181.700000000001</v>
      </c>
      <c r="Z160" s="139">
        <v>854.43615602891987</v>
      </c>
      <c r="AA160" s="137">
        <v>11036.136156028921</v>
      </c>
      <c r="AB160" s="138"/>
      <c r="AC160" s="131"/>
      <c r="AD160" s="135"/>
      <c r="AE160" s="132">
        <v>6479.5368693736418</v>
      </c>
      <c r="AF160" s="135"/>
      <c r="AG160" s="132"/>
      <c r="AH160" s="137">
        <v>6479.5368693736418</v>
      </c>
      <c r="AI160" s="138"/>
      <c r="AJ160" s="140">
        <v>544283.41547562217</v>
      </c>
      <c r="AK160" s="138"/>
      <c r="AL160" s="141">
        <v>24175</v>
      </c>
      <c r="AM160" s="138"/>
      <c r="AN160" s="142">
        <v>54488.077872573725</v>
      </c>
      <c r="AO160" s="138"/>
      <c r="AP160" s="143">
        <v>544283.41547562217</v>
      </c>
      <c r="AQ160" s="135"/>
      <c r="AR160" s="138">
        <v>0</v>
      </c>
      <c r="AS160" s="135"/>
      <c r="AT160" s="138">
        <v>24175</v>
      </c>
      <c r="AU160" s="143">
        <v>0</v>
      </c>
      <c r="AV160" s="138">
        <v>0</v>
      </c>
      <c r="AW160" s="138">
        <v>0</v>
      </c>
      <c r="AX160" s="138">
        <v>0</v>
      </c>
      <c r="AY160" s="144">
        <v>0</v>
      </c>
      <c r="AZ160" s="145">
        <v>0</v>
      </c>
      <c r="BA160" s="146">
        <v>568458.41547562217</v>
      </c>
      <c r="BB160" s="147">
        <v>0</v>
      </c>
      <c r="BD160" s="106">
        <v>568458.41547562217</v>
      </c>
      <c r="BG160" s="148">
        <v>568458.41547562217</v>
      </c>
      <c r="BI160" s="150">
        <v>0</v>
      </c>
      <c r="BL160" s="106">
        <v>526767.74245021958</v>
      </c>
      <c r="BN160" s="151">
        <v>0</v>
      </c>
      <c r="BO160" s="152">
        <v>0</v>
      </c>
      <c r="BQ160" s="106">
        <v>380</v>
      </c>
      <c r="BR160" s="153">
        <v>3803035</v>
      </c>
      <c r="BS160" s="106">
        <v>2073.6</v>
      </c>
      <c r="BT160" s="106">
        <v>0</v>
      </c>
      <c r="BU160" s="149">
        <v>0</v>
      </c>
      <c r="BW160" s="149">
        <v>0</v>
      </c>
      <c r="BY160" s="149">
        <v>3711.9897948217235</v>
      </c>
      <c r="BZ160" s="268">
        <v>3711.989795</v>
      </c>
      <c r="CA160" s="269">
        <v>-1.7827642295742407E-7</v>
      </c>
      <c r="CC160" s="149">
        <v>108</v>
      </c>
      <c r="CG160" s="149">
        <v>55583.591800545051</v>
      </c>
      <c r="CH160" s="268">
        <v>55583.591820249385</v>
      </c>
      <c r="CI160" s="270">
        <v>-1.9704333681147546E-5</v>
      </c>
      <c r="CK160" s="149">
        <v>0</v>
      </c>
      <c r="CL160" s="268">
        <v>0</v>
      </c>
      <c r="CM160" s="270">
        <v>0</v>
      </c>
      <c r="CO160" s="149">
        <v>526767.74245021958</v>
      </c>
      <c r="CP160" s="268">
        <v>526767.74246992392</v>
      </c>
      <c r="CQ160" s="270">
        <v>-1.970434095710516E-5</v>
      </c>
      <c r="CS160" s="149">
        <v>526767.74245021958</v>
      </c>
      <c r="CT160" s="268">
        <v>526767.74246992392</v>
      </c>
      <c r="CU160" s="270">
        <v>-1.970434095710516E-5</v>
      </c>
      <c r="CW160" s="149">
        <v>0</v>
      </c>
      <c r="CX160" s="268">
        <v>0</v>
      </c>
      <c r="CY160" s="270">
        <v>0</v>
      </c>
      <c r="DA160" s="149">
        <v>53825.90970321199</v>
      </c>
      <c r="DB160" s="268">
        <v>53825.90970321199</v>
      </c>
      <c r="DC160" s="270">
        <v>0</v>
      </c>
      <c r="DE160" s="271">
        <v>6.8627450980392163E-2</v>
      </c>
      <c r="DF160" s="271">
        <v>0</v>
      </c>
    </row>
    <row r="161" spans="1:152" x14ac:dyDescent="0.2">
      <c r="A161" s="155" t="s">
        <v>307</v>
      </c>
      <c r="B161" s="155"/>
      <c r="C161" s="156">
        <v>2078</v>
      </c>
      <c r="D161" s="129" t="s">
        <v>230</v>
      </c>
      <c r="E161" s="130"/>
      <c r="F161" s="131">
        <v>1128695.5633310506</v>
      </c>
      <c r="G161" s="132">
        <v>119859.17440000025</v>
      </c>
      <c r="H161" s="132">
        <v>74261.880000000034</v>
      </c>
      <c r="I161" s="132">
        <v>127080.32959997009</v>
      </c>
      <c r="J161" s="132">
        <v>385.96620062569787</v>
      </c>
      <c r="K161" s="132">
        <v>167529.61200001626</v>
      </c>
      <c r="L161" s="132">
        <v>8780.4847715174164</v>
      </c>
      <c r="M161" s="154">
        <v>114418.30399999999</v>
      </c>
      <c r="N161" s="132">
        <v>0</v>
      </c>
      <c r="O161" s="133">
        <v>7065.6</v>
      </c>
      <c r="P161" s="134"/>
      <c r="Q161" s="135"/>
      <c r="R161" s="132">
        <v>0</v>
      </c>
      <c r="S161" s="132"/>
      <c r="T161" s="132">
        <v>0</v>
      </c>
      <c r="U161" s="136">
        <v>72130.647534407908</v>
      </c>
      <c r="V161" s="136">
        <v>0</v>
      </c>
      <c r="W161" s="137">
        <v>1820207.5618375882</v>
      </c>
      <c r="X161" s="138"/>
      <c r="Y161" s="131">
        <v>147186.48594059405</v>
      </c>
      <c r="Z161" s="139">
        <v>12335.769332018157</v>
      </c>
      <c r="AA161" s="137">
        <v>159522.25527261221</v>
      </c>
      <c r="AB161" s="138"/>
      <c r="AC161" s="131"/>
      <c r="AD161" s="135"/>
      <c r="AE161" s="132">
        <v>0</v>
      </c>
      <c r="AF161" s="135"/>
      <c r="AG161" s="132"/>
      <c r="AH161" s="137">
        <v>0</v>
      </c>
      <c r="AI161" s="138"/>
      <c r="AJ161" s="140">
        <v>1979729.8171102004</v>
      </c>
      <c r="AK161" s="138"/>
      <c r="AL161" s="141">
        <v>285415</v>
      </c>
      <c r="AM161" s="138"/>
      <c r="AN161" s="142">
        <v>335177.89852404711</v>
      </c>
      <c r="AO161" s="138"/>
      <c r="AP161" s="143">
        <v>1979729.8171102004</v>
      </c>
      <c r="AQ161" s="135"/>
      <c r="AR161" s="138">
        <v>0</v>
      </c>
      <c r="AS161" s="135"/>
      <c r="AT161" s="138">
        <v>285415</v>
      </c>
      <c r="AU161" s="143">
        <v>0</v>
      </c>
      <c r="AV161" s="138">
        <v>0</v>
      </c>
      <c r="AW161" s="138">
        <v>0</v>
      </c>
      <c r="AX161" s="138">
        <v>0</v>
      </c>
      <c r="AY161" s="144">
        <v>0</v>
      </c>
      <c r="AZ161" s="145">
        <v>0</v>
      </c>
      <c r="BA161" s="146">
        <v>2265144.8171102004</v>
      </c>
      <c r="BB161" s="147">
        <v>0</v>
      </c>
      <c r="BD161" s="106">
        <v>2279901.2230217378</v>
      </c>
      <c r="BG161" s="148">
        <v>2279901.2230217378</v>
      </c>
      <c r="BI161" s="150">
        <v>0</v>
      </c>
      <c r="BL161" s="106">
        <v>1820207.5618375882</v>
      </c>
      <c r="BN161" s="151">
        <v>0</v>
      </c>
      <c r="BO161" s="152">
        <v>0</v>
      </c>
      <c r="BQ161" s="106">
        <v>380</v>
      </c>
      <c r="BR161" s="272">
        <v>3802035</v>
      </c>
      <c r="BS161" s="106">
        <v>7065.6</v>
      </c>
      <c r="BT161" s="106">
        <v>0</v>
      </c>
      <c r="BU161" s="149">
        <v>0</v>
      </c>
      <c r="BW161" s="149">
        <v>0</v>
      </c>
      <c r="BY161" s="149">
        <v>4202.2339479906595</v>
      </c>
      <c r="BZ161" s="268">
        <v>4202.2339480519486</v>
      </c>
      <c r="CA161" s="269">
        <v>-6.1289028963074088E-8</v>
      </c>
      <c r="CC161" s="149">
        <v>395</v>
      </c>
      <c r="CG161" s="149">
        <v>72130.647534407908</v>
      </c>
      <c r="CH161" s="268">
        <v>72130.647559183781</v>
      </c>
      <c r="CI161" s="270">
        <v>-2.4775872589088976E-5</v>
      </c>
      <c r="CK161" s="149">
        <v>0</v>
      </c>
      <c r="CL161" s="268">
        <v>0</v>
      </c>
      <c r="CM161" s="270">
        <v>0</v>
      </c>
      <c r="CO161" s="149">
        <v>1820207.5618375882</v>
      </c>
      <c r="CP161" s="268">
        <v>1820207.5618623642</v>
      </c>
      <c r="CQ161" s="270">
        <v>-2.4775974452495575E-5</v>
      </c>
      <c r="CS161" s="149">
        <v>1820207.5618375882</v>
      </c>
      <c r="CT161" s="268">
        <v>1820207.5618623642</v>
      </c>
      <c r="CU161" s="270">
        <v>-2.4775974452495575E-5</v>
      </c>
      <c r="CW161" s="149">
        <v>385.96620062569787</v>
      </c>
      <c r="CX161" s="268">
        <v>385.96620062569787</v>
      </c>
      <c r="CY161" s="270">
        <v>0</v>
      </c>
      <c r="DA161" s="149">
        <v>325606.56320769037</v>
      </c>
      <c r="DB161" s="268">
        <v>325606.56320769037</v>
      </c>
      <c r="DC161" s="270">
        <v>0</v>
      </c>
      <c r="DE161" s="271">
        <v>5.7831325301204821E-2</v>
      </c>
      <c r="DF161" s="271">
        <v>0</v>
      </c>
    </row>
    <row r="162" spans="1:152" x14ac:dyDescent="0.2">
      <c r="A162" s="155" t="s">
        <v>307</v>
      </c>
      <c r="B162" s="155"/>
      <c r="C162" s="156">
        <v>2030</v>
      </c>
      <c r="D162" s="129" t="s">
        <v>435</v>
      </c>
      <c r="E162" s="130"/>
      <c r="F162" s="131">
        <v>531487.02475841879</v>
      </c>
      <c r="G162" s="132">
        <v>45644.41534020628</v>
      </c>
      <c r="H162" s="132">
        <v>33755.400000000009</v>
      </c>
      <c r="I162" s="132">
        <v>60444.669599985762</v>
      </c>
      <c r="J162" s="132">
        <v>2367.2593638375361</v>
      </c>
      <c r="K162" s="132">
        <v>73378.405333340415</v>
      </c>
      <c r="L162" s="132">
        <v>1213.7307512200714</v>
      </c>
      <c r="M162" s="154">
        <v>114418.30399999999</v>
      </c>
      <c r="N162" s="132">
        <v>0</v>
      </c>
      <c r="O162" s="133">
        <v>3251.2</v>
      </c>
      <c r="P162" s="134"/>
      <c r="Q162" s="135"/>
      <c r="R162" s="132">
        <v>0</v>
      </c>
      <c r="S162" s="132"/>
      <c r="T162" s="132">
        <v>0</v>
      </c>
      <c r="U162" s="136">
        <v>61398.596544640488</v>
      </c>
      <c r="V162" s="136">
        <v>0</v>
      </c>
      <c r="W162" s="137">
        <v>927359.00569164916</v>
      </c>
      <c r="X162" s="138"/>
      <c r="Y162" s="131">
        <v>103322.70346534655</v>
      </c>
      <c r="Z162" s="139">
        <v>10106.082819737057</v>
      </c>
      <c r="AA162" s="137">
        <v>145425.58628508361</v>
      </c>
      <c r="AB162" s="138"/>
      <c r="AC162" s="131"/>
      <c r="AD162" s="135"/>
      <c r="AE162" s="132">
        <v>0</v>
      </c>
      <c r="AF162" s="135"/>
      <c r="AG162" s="132"/>
      <c r="AH162" s="137">
        <v>0</v>
      </c>
      <c r="AI162" s="138"/>
      <c r="AJ162" s="140">
        <v>1072784.5919767327</v>
      </c>
      <c r="AK162" s="138"/>
      <c r="AL162" s="141">
        <v>108945</v>
      </c>
      <c r="AM162" s="138"/>
      <c r="AN162" s="142">
        <v>153903.97617137738</v>
      </c>
      <c r="AO162" s="138"/>
      <c r="AP162" s="143">
        <v>1072784.5919767327</v>
      </c>
      <c r="AQ162" s="135"/>
      <c r="AR162" s="138">
        <v>0</v>
      </c>
      <c r="AS162" s="135"/>
      <c r="AT162" s="138">
        <v>108945</v>
      </c>
      <c r="AU162" s="143">
        <v>0</v>
      </c>
      <c r="AV162" s="138">
        <v>0</v>
      </c>
      <c r="AW162" s="138">
        <v>0</v>
      </c>
      <c r="AX162" s="138">
        <v>0</v>
      </c>
      <c r="AY162" s="144">
        <v>0</v>
      </c>
      <c r="AZ162" s="145">
        <v>0</v>
      </c>
      <c r="BA162" s="146">
        <v>1181729.5919767327</v>
      </c>
      <c r="BB162" s="147">
        <v>0</v>
      </c>
      <c r="BD162" s="106">
        <v>1197873.5149667575</v>
      </c>
      <c r="BG162" s="148">
        <v>1197873.5149667575</v>
      </c>
      <c r="BI162" s="150">
        <v>31996.800000000003</v>
      </c>
      <c r="BL162" s="106">
        <v>927359.00569164916</v>
      </c>
      <c r="BN162" s="151">
        <v>0</v>
      </c>
      <c r="BO162" s="152">
        <v>0</v>
      </c>
      <c r="BQ162" s="106">
        <v>380</v>
      </c>
      <c r="BR162" s="153">
        <v>3802030</v>
      </c>
      <c r="BS162" s="106">
        <v>3251.2</v>
      </c>
      <c r="BT162" s="106">
        <v>0</v>
      </c>
      <c r="BU162" s="149">
        <v>0</v>
      </c>
      <c r="BW162" s="149">
        <v>0</v>
      </c>
      <c r="BY162" s="149">
        <v>4253.6343208262633</v>
      </c>
      <c r="BZ162" s="268">
        <v>4253.634321052632</v>
      </c>
      <c r="CA162" s="269">
        <v>-2.2636868379777297E-7</v>
      </c>
      <c r="CC162" s="149">
        <v>186</v>
      </c>
      <c r="CG162" s="149">
        <v>61398.596544640488</v>
      </c>
      <c r="CH162" s="268">
        <v>61398.596587730215</v>
      </c>
      <c r="CI162" s="270">
        <v>-4.3089727114420384E-5</v>
      </c>
      <c r="CK162" s="149">
        <v>0</v>
      </c>
      <c r="CL162" s="268">
        <v>0</v>
      </c>
      <c r="CM162" s="270">
        <v>0</v>
      </c>
      <c r="CO162" s="149">
        <v>927359.00569164916</v>
      </c>
      <c r="CP162" s="268">
        <v>927359.00573473901</v>
      </c>
      <c r="CQ162" s="270">
        <v>-4.3089850805699825E-5</v>
      </c>
      <c r="CS162" s="149">
        <v>927359.00569164916</v>
      </c>
      <c r="CT162" s="268">
        <v>927359.00573473901</v>
      </c>
      <c r="CU162" s="270">
        <v>-4.3089850805699825E-5</v>
      </c>
      <c r="CW162" s="149">
        <v>2367.2593638375361</v>
      </c>
      <c r="CX162" s="268">
        <v>2367.2593638375361</v>
      </c>
      <c r="CY162" s="270">
        <v>0</v>
      </c>
      <c r="DA162" s="149">
        <v>145178.44099427236</v>
      </c>
      <c r="DB162" s="268">
        <v>145178.44099427236</v>
      </c>
      <c r="DC162" s="270">
        <v>0</v>
      </c>
      <c r="DE162" s="271">
        <v>4.716981132075472E-2</v>
      </c>
      <c r="DF162" s="271">
        <v>0</v>
      </c>
    </row>
    <row r="163" spans="1:152" x14ac:dyDescent="0.2">
      <c r="A163" s="127" t="s">
        <v>305</v>
      </c>
      <c r="B163" s="127" t="s">
        <v>231</v>
      </c>
      <c r="C163" s="128">
        <v>2100</v>
      </c>
      <c r="D163" s="129" t="s">
        <v>232</v>
      </c>
      <c r="E163" s="130"/>
      <c r="F163" s="131">
        <v>597208.53857263189</v>
      </c>
      <c r="G163" s="132">
        <v>38086.092800000079</v>
      </c>
      <c r="H163" s="132">
        <v>21603.456000000006</v>
      </c>
      <c r="I163" s="132">
        <v>38976.235199990864</v>
      </c>
      <c r="J163" s="132">
        <v>0</v>
      </c>
      <c r="K163" s="132">
        <v>58781.847411241732</v>
      </c>
      <c r="L163" s="132">
        <v>0</v>
      </c>
      <c r="M163" s="154">
        <v>114418.30399999999</v>
      </c>
      <c r="N163" s="132">
        <v>0</v>
      </c>
      <c r="O163" s="133">
        <v>14845.25</v>
      </c>
      <c r="P163" s="134"/>
      <c r="Q163" s="135"/>
      <c r="R163" s="132">
        <v>-6158.643548439085</v>
      </c>
      <c r="S163" s="132"/>
      <c r="T163" s="132">
        <v>0</v>
      </c>
      <c r="U163" s="136">
        <v>59737.243331406498</v>
      </c>
      <c r="V163" s="136">
        <v>0</v>
      </c>
      <c r="W163" s="137">
        <v>937498.32376683201</v>
      </c>
      <c r="X163" s="138"/>
      <c r="Y163" s="131">
        <v>0</v>
      </c>
      <c r="Z163" s="139">
        <v>0</v>
      </c>
      <c r="AA163" s="137">
        <v>0</v>
      </c>
      <c r="AB163" s="138"/>
      <c r="AC163" s="131"/>
      <c r="AD163" s="135"/>
      <c r="AE163" s="132">
        <v>1203.8108421885554</v>
      </c>
      <c r="AF163" s="135"/>
      <c r="AG163" s="132"/>
      <c r="AH163" s="137">
        <v>1203.8108421885554</v>
      </c>
      <c r="AI163" s="138"/>
      <c r="AJ163" s="140">
        <v>938702.13460902055</v>
      </c>
      <c r="AK163" s="138"/>
      <c r="AL163" s="141">
        <v>88425</v>
      </c>
      <c r="AM163" s="138"/>
      <c r="AN163" s="142">
        <v>126147.61684827483</v>
      </c>
      <c r="AO163" s="138"/>
      <c r="AP163" s="143">
        <v>944860.77815745969</v>
      </c>
      <c r="AQ163" s="135"/>
      <c r="AR163" s="138">
        <v>0</v>
      </c>
      <c r="AS163" s="135"/>
      <c r="AT163" s="138">
        <v>88425</v>
      </c>
      <c r="AU163" s="143">
        <v>3662.7220451318062</v>
      </c>
      <c r="AV163" s="138">
        <v>1220.9073483772688</v>
      </c>
      <c r="AW163" s="138">
        <v>172.04857407012304</v>
      </c>
      <c r="AX163" s="138">
        <v>708.75880857217078</v>
      </c>
      <c r="AY163" s="144">
        <v>0</v>
      </c>
      <c r="AZ163" s="145">
        <v>394.20677228771757</v>
      </c>
      <c r="BA163" s="146">
        <v>1027127.1346090205</v>
      </c>
      <c r="BB163" s="147">
        <v>0</v>
      </c>
      <c r="BD163" s="106">
        <v>1039285.7781574597</v>
      </c>
      <c r="BG163" s="148">
        <v>1039285.7781574597</v>
      </c>
      <c r="BI163" s="150">
        <v>0</v>
      </c>
      <c r="BL163" s="106">
        <v>943656.96731527115</v>
      </c>
      <c r="BN163" s="151">
        <v>8990.9039818714773</v>
      </c>
      <c r="BO163" s="152">
        <v>-2832.2604334323923</v>
      </c>
      <c r="BQ163" s="106">
        <v>380</v>
      </c>
      <c r="BR163" s="153">
        <v>3802100</v>
      </c>
      <c r="BS163" s="106">
        <v>14845.25</v>
      </c>
      <c r="BT163" s="106">
        <v>0</v>
      </c>
      <c r="BU163" s="149">
        <v>0</v>
      </c>
      <c r="BW163" s="149">
        <v>0</v>
      </c>
      <c r="BY163" s="149">
        <v>3807.5231605094905</v>
      </c>
      <c r="BZ163" s="268">
        <v>3807.5231606796119</v>
      </c>
      <c r="CA163" s="269">
        <v>-1.7012143871397711E-7</v>
      </c>
      <c r="CC163" s="149">
        <v>209</v>
      </c>
      <c r="CG163" s="149">
        <v>59737.243331406498</v>
      </c>
      <c r="CH163" s="268">
        <v>59737.243367794043</v>
      </c>
      <c r="CI163" s="270">
        <v>-3.6387544241733849E-5</v>
      </c>
      <c r="CK163" s="149">
        <v>0</v>
      </c>
      <c r="CL163" s="268">
        <v>0</v>
      </c>
      <c r="CM163" s="270">
        <v>0</v>
      </c>
      <c r="CO163" s="149">
        <v>937498.32376683201</v>
      </c>
      <c r="CP163" s="268">
        <v>937498.32380321948</v>
      </c>
      <c r="CQ163" s="270">
        <v>-3.6387471482157707E-5</v>
      </c>
      <c r="CS163" s="149">
        <v>943656.96731527115</v>
      </c>
      <c r="CT163" s="268">
        <v>943656.96735165862</v>
      </c>
      <c r="CU163" s="270">
        <v>-3.6387471482157707E-5</v>
      </c>
      <c r="CW163" s="149">
        <v>0</v>
      </c>
      <c r="CX163" s="268">
        <v>0</v>
      </c>
      <c r="CY163" s="270">
        <v>0</v>
      </c>
      <c r="DA163" s="149">
        <v>126147.61684827483</v>
      </c>
      <c r="DB163" s="268">
        <v>126147.61684827483</v>
      </c>
      <c r="DC163" s="270">
        <v>0</v>
      </c>
      <c r="DE163" s="271">
        <v>4.0909090909090909E-2</v>
      </c>
      <c r="DF163" s="271">
        <v>0</v>
      </c>
    </row>
    <row r="164" spans="1:152" ht="12" thickBot="1" x14ac:dyDescent="0.25">
      <c r="A164" s="155" t="s">
        <v>307</v>
      </c>
      <c r="B164" s="155"/>
      <c r="C164" s="128">
        <v>3036</v>
      </c>
      <c r="D164" s="129" t="s">
        <v>330</v>
      </c>
      <c r="E164" s="130"/>
      <c r="F164" s="131">
        <v>931531.02188841137</v>
      </c>
      <c r="G164" s="132">
        <v>27823.117653333393</v>
      </c>
      <c r="H164" s="132">
        <v>13952.232000000002</v>
      </c>
      <c r="I164" s="132">
        <v>31605.055999992492</v>
      </c>
      <c r="J164" s="132">
        <v>0</v>
      </c>
      <c r="K164" s="132">
        <v>98472.618770158908</v>
      </c>
      <c r="L164" s="132">
        <v>6077.9758048808562</v>
      </c>
      <c r="M164" s="154">
        <v>114418.30399999999</v>
      </c>
      <c r="N164" s="132">
        <v>0</v>
      </c>
      <c r="O164" s="133">
        <v>3251.2</v>
      </c>
      <c r="P164" s="134"/>
      <c r="Q164" s="135"/>
      <c r="R164" s="132">
        <v>0</v>
      </c>
      <c r="S164" s="132"/>
      <c r="T164" s="132">
        <v>0</v>
      </c>
      <c r="U164" s="136">
        <v>71752.394557749387</v>
      </c>
      <c r="V164" s="136">
        <v>0</v>
      </c>
      <c r="W164" s="137">
        <v>1298883.9206745264</v>
      </c>
      <c r="X164" s="138"/>
      <c r="Y164" s="131">
        <v>0</v>
      </c>
      <c r="Z164" s="139">
        <v>0</v>
      </c>
      <c r="AA164" s="137">
        <v>0</v>
      </c>
      <c r="AB164" s="138"/>
      <c r="AC164" s="131"/>
      <c r="AD164" s="135"/>
      <c r="AE164" s="132">
        <v>0</v>
      </c>
      <c r="AF164" s="135"/>
      <c r="AG164" s="132"/>
      <c r="AH164" s="137">
        <v>0</v>
      </c>
      <c r="AI164" s="138"/>
      <c r="AJ164" s="140">
        <v>1298883.9206745264</v>
      </c>
      <c r="AK164" s="138"/>
      <c r="AL164" s="141">
        <v>75285</v>
      </c>
      <c r="AM164" s="138"/>
      <c r="AN164" s="142">
        <v>185150.14653374819</v>
      </c>
      <c r="AO164" s="138"/>
      <c r="AP164" s="143">
        <v>1340695.4710957636</v>
      </c>
      <c r="AQ164" s="135"/>
      <c r="AR164" s="138">
        <v>0</v>
      </c>
      <c r="AS164" s="135"/>
      <c r="AT164" s="138">
        <v>75285</v>
      </c>
      <c r="AU164" s="143">
        <v>0</v>
      </c>
      <c r="AV164" s="138">
        <v>0</v>
      </c>
      <c r="AW164" s="138">
        <v>0</v>
      </c>
      <c r="AX164" s="138">
        <v>0</v>
      </c>
      <c r="AY164" s="144">
        <v>0</v>
      </c>
      <c r="AZ164" s="145">
        <v>0</v>
      </c>
      <c r="BA164" s="146">
        <v>1415980.4710957636</v>
      </c>
      <c r="BB164" s="147">
        <v>0</v>
      </c>
      <c r="BD164" s="106">
        <v>1428174.0964945231</v>
      </c>
      <c r="BG164" s="148">
        <v>1428174.0964945231</v>
      </c>
      <c r="BI164" s="150">
        <v>0</v>
      </c>
      <c r="BL164" s="106">
        <v>1298883.9206745264</v>
      </c>
      <c r="BN164" s="151">
        <v>0</v>
      </c>
      <c r="BO164" s="152">
        <v>0</v>
      </c>
      <c r="BQ164" s="106">
        <v>380</v>
      </c>
      <c r="BR164" s="272">
        <v>3802050</v>
      </c>
      <c r="BS164" s="106">
        <v>3251.2</v>
      </c>
      <c r="BT164" s="106">
        <v>0</v>
      </c>
      <c r="BU164" s="149">
        <v>0</v>
      </c>
      <c r="BW164" s="149">
        <v>0</v>
      </c>
      <c r="BY164" s="149">
        <v>3540.5091912874518</v>
      </c>
      <c r="BZ164" s="268">
        <v>3540.509191025641</v>
      </c>
      <c r="CA164" s="269">
        <v>2.6181078283116221E-7</v>
      </c>
      <c r="CC164" s="149">
        <v>326</v>
      </c>
      <c r="CG164" s="149">
        <v>71752.394557749387</v>
      </c>
      <c r="CH164" s="268">
        <v>71752.394470401952</v>
      </c>
      <c r="CI164" s="270">
        <v>8.7347434600815177E-5</v>
      </c>
      <c r="CK164" s="149">
        <v>0</v>
      </c>
      <c r="CL164" s="268">
        <v>0</v>
      </c>
      <c r="CM164" s="270">
        <v>0</v>
      </c>
      <c r="CO164" s="149">
        <v>1298883.9206745264</v>
      </c>
      <c r="CP164" s="268">
        <v>1298883.920587179</v>
      </c>
      <c r="CQ164" s="270">
        <v>8.7347347289323807E-5</v>
      </c>
      <c r="CS164" s="149">
        <v>1298883.9206745264</v>
      </c>
      <c r="CT164" s="268">
        <v>1298883.920587179</v>
      </c>
      <c r="CU164" s="270">
        <v>8.7347347289323807E-5</v>
      </c>
      <c r="CW164" s="149">
        <v>0</v>
      </c>
      <c r="CX164" s="268">
        <v>0</v>
      </c>
      <c r="CY164" s="270">
        <v>0</v>
      </c>
      <c r="DA164" s="149">
        <v>185150.14653374819</v>
      </c>
      <c r="DB164" s="268">
        <v>185150.14653374819</v>
      </c>
      <c r="DC164" s="270">
        <v>0</v>
      </c>
      <c r="DE164" s="271">
        <v>5.0595238095238096E-2</v>
      </c>
      <c r="DF164" s="271">
        <v>0</v>
      </c>
    </row>
    <row r="165" spans="1:152" ht="12" hidden="1" thickBot="1" x14ac:dyDescent="0.25">
      <c r="A165" s="127"/>
      <c r="B165" s="127"/>
      <c r="C165" s="128"/>
      <c r="D165" s="129"/>
      <c r="E165" s="130"/>
      <c r="F165" s="131"/>
      <c r="G165" s="132"/>
      <c r="H165" s="132"/>
      <c r="I165" s="132"/>
      <c r="J165" s="132"/>
      <c r="K165" s="132"/>
      <c r="L165" s="132"/>
      <c r="M165" s="154"/>
      <c r="N165" s="132"/>
      <c r="O165" s="161"/>
      <c r="P165" s="134"/>
      <c r="Q165" s="135"/>
      <c r="R165" s="132"/>
      <c r="S165" s="132"/>
      <c r="T165" s="132"/>
      <c r="U165" s="136"/>
      <c r="V165" s="136"/>
      <c r="W165" s="137"/>
      <c r="X165" s="138"/>
      <c r="Y165" s="131"/>
      <c r="Z165" s="132"/>
      <c r="AA165" s="137"/>
      <c r="AB165" s="138"/>
      <c r="AC165" s="131"/>
      <c r="AD165" s="135"/>
      <c r="AE165" s="132"/>
      <c r="AF165" s="135"/>
      <c r="AG165" s="132"/>
      <c r="AH165" s="137"/>
      <c r="AI165" s="138"/>
      <c r="AJ165" s="140"/>
      <c r="AK165" s="138"/>
      <c r="AL165" s="141"/>
      <c r="AM165" s="138"/>
      <c r="AN165" s="142"/>
      <c r="AO165" s="138"/>
      <c r="AP165" s="143"/>
      <c r="AQ165" s="135"/>
      <c r="AR165" s="138"/>
      <c r="AS165" s="135"/>
      <c r="AT165" s="138"/>
      <c r="AU165" s="143"/>
      <c r="AV165" s="138"/>
      <c r="AW165" s="138"/>
      <c r="AX165" s="138"/>
      <c r="AY165" s="138"/>
      <c r="AZ165" s="145"/>
      <c r="BA165" s="146"/>
      <c r="BB165" s="147"/>
      <c r="BD165" s="106"/>
      <c r="BG165" s="148"/>
      <c r="BI165" s="150"/>
      <c r="BL165" s="106"/>
      <c r="BN165" s="151"/>
      <c r="BO165" s="152"/>
      <c r="BZ165" s="268"/>
      <c r="CH165" s="268"/>
      <c r="CL165" s="268"/>
      <c r="CP165" s="268"/>
      <c r="CT165" s="268"/>
      <c r="CX165" s="268"/>
      <c r="DB165" s="268"/>
      <c r="DE165" s="271"/>
      <c r="DF165" s="271"/>
    </row>
    <row r="166" spans="1:152" ht="12" hidden="1" thickBot="1" x14ac:dyDescent="0.25">
      <c r="A166" s="127"/>
      <c r="B166" s="127"/>
      <c r="C166" s="128"/>
      <c r="D166" s="129"/>
      <c r="E166" s="130"/>
      <c r="F166" s="131"/>
      <c r="G166" s="132"/>
      <c r="H166" s="132"/>
      <c r="I166" s="132"/>
      <c r="J166" s="132"/>
      <c r="K166" s="132"/>
      <c r="L166" s="132"/>
      <c r="M166" s="154"/>
      <c r="N166" s="132"/>
      <c r="O166" s="161"/>
      <c r="P166" s="134"/>
      <c r="Q166" s="135"/>
      <c r="R166" s="132"/>
      <c r="S166" s="132"/>
      <c r="T166" s="132"/>
      <c r="U166" s="136"/>
      <c r="V166" s="136"/>
      <c r="W166" s="137"/>
      <c r="X166" s="138"/>
      <c r="Y166" s="131"/>
      <c r="Z166" s="132"/>
      <c r="AA166" s="137"/>
      <c r="AB166" s="138"/>
      <c r="AC166" s="131"/>
      <c r="AD166" s="135"/>
      <c r="AE166" s="132"/>
      <c r="AF166" s="135"/>
      <c r="AG166" s="132"/>
      <c r="AH166" s="137"/>
      <c r="AI166" s="138"/>
      <c r="AJ166" s="140"/>
      <c r="AK166" s="138"/>
      <c r="AL166" s="141"/>
      <c r="AM166" s="138"/>
      <c r="AN166" s="142"/>
      <c r="AO166" s="138"/>
      <c r="AP166" s="143"/>
      <c r="AQ166" s="135"/>
      <c r="AR166" s="138"/>
      <c r="AS166" s="135"/>
      <c r="AT166" s="138"/>
      <c r="AU166" s="143"/>
      <c r="AV166" s="138"/>
      <c r="AW166" s="138"/>
      <c r="AX166" s="138"/>
      <c r="AY166" s="138"/>
      <c r="AZ166" s="145"/>
      <c r="BA166" s="146"/>
      <c r="BB166" s="147"/>
      <c r="BD166" s="106"/>
      <c r="BG166" s="148"/>
      <c r="BI166" s="150"/>
      <c r="BL166" s="106"/>
      <c r="BN166" s="151"/>
      <c r="BO166" s="152"/>
      <c r="BZ166" s="268"/>
      <c r="CH166" s="268"/>
      <c r="CL166" s="268"/>
      <c r="CP166" s="268"/>
      <c r="CT166" s="268"/>
      <c r="CX166" s="268"/>
      <c r="DB166" s="268"/>
      <c r="DE166" s="271"/>
      <c r="DF166" s="271"/>
    </row>
    <row r="167" spans="1:152" ht="12" hidden="1" thickBot="1" x14ac:dyDescent="0.25">
      <c r="A167" s="127"/>
      <c r="B167" s="127"/>
      <c r="C167" s="128"/>
      <c r="D167" s="129"/>
      <c r="E167" s="130"/>
      <c r="F167" s="131"/>
      <c r="G167" s="132"/>
      <c r="H167" s="132"/>
      <c r="I167" s="132"/>
      <c r="J167" s="132"/>
      <c r="K167" s="132"/>
      <c r="L167" s="132"/>
      <c r="M167" s="154"/>
      <c r="N167" s="132"/>
      <c r="O167" s="161"/>
      <c r="P167" s="134"/>
      <c r="Q167" s="135"/>
      <c r="R167" s="132"/>
      <c r="S167" s="132"/>
      <c r="T167" s="132"/>
      <c r="U167" s="136"/>
      <c r="V167" s="136"/>
      <c r="W167" s="137">
        <v>0</v>
      </c>
      <c r="X167" s="138"/>
      <c r="Y167" s="131"/>
      <c r="Z167" s="132"/>
      <c r="AA167" s="137">
        <v>0</v>
      </c>
      <c r="AB167" s="138"/>
      <c r="AC167" s="131"/>
      <c r="AD167" s="135"/>
      <c r="AE167" s="132"/>
      <c r="AF167" s="135"/>
      <c r="AG167" s="132"/>
      <c r="AH167" s="137">
        <v>0</v>
      </c>
      <c r="AI167" s="138"/>
      <c r="AJ167" s="140">
        <v>0</v>
      </c>
      <c r="AK167" s="138"/>
      <c r="AL167" s="141">
        <v>0</v>
      </c>
      <c r="AM167" s="138"/>
      <c r="AN167" s="142">
        <v>0</v>
      </c>
      <c r="AO167" s="138"/>
      <c r="AP167" s="143">
        <v>41811.550421237269</v>
      </c>
      <c r="AQ167" s="135"/>
      <c r="AR167" s="138">
        <v>0</v>
      </c>
      <c r="AS167" s="135"/>
      <c r="AT167" s="138">
        <v>0</v>
      </c>
      <c r="AU167" s="143"/>
      <c r="AV167" s="138"/>
      <c r="AW167" s="138"/>
      <c r="AX167" s="138"/>
      <c r="AY167" s="138"/>
      <c r="AZ167" s="145"/>
      <c r="BA167" s="146">
        <v>41811.550421237269</v>
      </c>
      <c r="BB167" s="147">
        <v>0</v>
      </c>
      <c r="BD167" s="106">
        <v>41811.550421237269</v>
      </c>
      <c r="BG167" s="148">
        <v>41811.550421237269</v>
      </c>
      <c r="BI167" s="150">
        <v>0</v>
      </c>
      <c r="BL167" s="106">
        <v>0</v>
      </c>
      <c r="BN167" s="151"/>
      <c r="BO167" s="152">
        <v>-402255.30036080477</v>
      </c>
      <c r="BZ167" s="268"/>
      <c r="CH167" s="268"/>
      <c r="CL167" s="268"/>
      <c r="CP167" s="268"/>
      <c r="CT167" s="268"/>
      <c r="CX167" s="268"/>
      <c r="DB167" s="268"/>
      <c r="DE167" s="271"/>
      <c r="DF167" s="271"/>
    </row>
    <row r="168" spans="1:152" ht="12" hidden="1" thickBot="1" x14ac:dyDescent="0.25">
      <c r="A168" s="127"/>
      <c r="B168" s="127"/>
      <c r="C168" s="128"/>
      <c r="D168" s="129"/>
      <c r="E168" s="130"/>
      <c r="F168" s="131"/>
      <c r="G168" s="132"/>
      <c r="H168" s="132"/>
      <c r="I168" s="132"/>
      <c r="J168" s="132"/>
      <c r="K168" s="132"/>
      <c r="L168" s="132"/>
      <c r="M168" s="154"/>
      <c r="N168" s="132"/>
      <c r="O168" s="161"/>
      <c r="P168" s="134"/>
      <c r="Q168" s="135"/>
      <c r="R168" s="132"/>
      <c r="S168" s="132"/>
      <c r="T168" s="132"/>
      <c r="U168" s="136"/>
      <c r="V168" s="136"/>
      <c r="W168" s="137"/>
      <c r="X168" s="138"/>
      <c r="Y168" s="131"/>
      <c r="Z168" s="132"/>
      <c r="AA168" s="137"/>
      <c r="AB168" s="138"/>
      <c r="AC168" s="131"/>
      <c r="AD168" s="135"/>
      <c r="AE168" s="132"/>
      <c r="AF168" s="135"/>
      <c r="AG168" s="132"/>
      <c r="AH168" s="137"/>
      <c r="AI168" s="138"/>
      <c r="AJ168" s="140"/>
      <c r="AK168" s="138"/>
      <c r="AL168" s="141"/>
      <c r="AM168" s="138"/>
      <c r="AN168" s="142"/>
      <c r="AO168" s="138"/>
      <c r="AP168" s="143"/>
      <c r="AQ168" s="135"/>
      <c r="AR168" s="138"/>
      <c r="AS168" s="135"/>
      <c r="AT168" s="138"/>
      <c r="AU168" s="143"/>
      <c r="AV168" s="138"/>
      <c r="AW168" s="138"/>
      <c r="AX168" s="138"/>
      <c r="AY168" s="138"/>
      <c r="AZ168" s="145"/>
      <c r="BA168" s="146"/>
      <c r="BB168" s="147"/>
      <c r="BD168" s="106"/>
      <c r="BG168" s="148"/>
      <c r="BI168" s="150"/>
      <c r="BL168" s="106"/>
      <c r="BN168" s="151"/>
      <c r="BO168" s="152"/>
      <c r="BZ168" s="268"/>
      <c r="CH168" s="268"/>
      <c r="CL168" s="268"/>
      <c r="CP168" s="268"/>
      <c r="CT168" s="268"/>
      <c r="CX168" s="268"/>
      <c r="DB168" s="268"/>
      <c r="DE168" s="271"/>
      <c r="DF168" s="271"/>
    </row>
    <row r="169" spans="1:152" s="94" customFormat="1" x14ac:dyDescent="0.2">
      <c r="C169" s="87" t="s">
        <v>390</v>
      </c>
      <c r="D169" s="63" t="s">
        <v>305</v>
      </c>
      <c r="E169" s="138">
        <v>83</v>
      </c>
      <c r="F169" s="162">
        <v>80357409.194926113</v>
      </c>
      <c r="G169" s="163">
        <v>3957273.6706763273</v>
      </c>
      <c r="H169" s="163">
        <v>2368728.9360000007</v>
      </c>
      <c r="I169" s="163">
        <v>5534832.9295548098</v>
      </c>
      <c r="J169" s="163">
        <v>174379.52944268423</v>
      </c>
      <c r="K169" s="163">
        <v>10101606.963895211</v>
      </c>
      <c r="L169" s="163">
        <v>2340542.118026115</v>
      </c>
      <c r="M169" s="163">
        <v>9496719.2319999784</v>
      </c>
      <c r="N169" s="163">
        <v>126141.58662590222</v>
      </c>
      <c r="O169" s="163">
        <v>1981238.1084374799</v>
      </c>
      <c r="P169" s="163">
        <v>0</v>
      </c>
      <c r="Q169" s="163">
        <v>0</v>
      </c>
      <c r="R169" s="163">
        <v>-816593.34332161897</v>
      </c>
      <c r="S169" s="163">
        <v>0</v>
      </c>
      <c r="T169" s="163">
        <v>1648131.6535044224</v>
      </c>
      <c r="U169" s="163">
        <v>2315837.6375928093</v>
      </c>
      <c r="V169" s="163">
        <v>0</v>
      </c>
      <c r="W169" s="164">
        <v>119586248.21736026</v>
      </c>
      <c r="X169" s="138"/>
      <c r="Y169" s="162">
        <v>6471469.6649999991</v>
      </c>
      <c r="Z169" s="163">
        <v>581381.49217013363</v>
      </c>
      <c r="AA169" s="164">
        <v>7611702.1971701346</v>
      </c>
      <c r="AB169" s="88"/>
      <c r="AC169" s="162">
        <v>0</v>
      </c>
      <c r="AD169" s="163">
        <v>322000</v>
      </c>
      <c r="AE169" s="163">
        <v>335562.84620837076</v>
      </c>
      <c r="AF169" s="163">
        <v>352000</v>
      </c>
      <c r="AG169" s="163">
        <v>0</v>
      </c>
      <c r="AH169" s="164">
        <v>1009562.8462083704</v>
      </c>
      <c r="AI169" s="88"/>
      <c r="AJ169" s="165">
        <v>128207513.26073872</v>
      </c>
      <c r="AK169" s="88"/>
      <c r="AL169" s="166">
        <v>9816175</v>
      </c>
      <c r="AM169" s="88"/>
      <c r="AN169" s="167">
        <v>19294240.247261275</v>
      </c>
      <c r="AO169" s="88"/>
      <c r="AP169" s="168">
        <v>129314882.41055559</v>
      </c>
      <c r="AQ169" s="169">
        <v>0</v>
      </c>
      <c r="AR169" s="169">
        <v>0</v>
      </c>
      <c r="AS169" s="169">
        <v>0</v>
      </c>
      <c r="AT169" s="170">
        <v>9816175</v>
      </c>
      <c r="AU169" s="168">
        <v>492837.65240763949</v>
      </c>
      <c r="AV169" s="169">
        <v>164279.21746921324</v>
      </c>
      <c r="AW169" s="169">
        <v>23150.000000000007</v>
      </c>
      <c r="AX169" s="169">
        <v>95367.058443380738</v>
      </c>
      <c r="AY169" s="169">
        <v>0</v>
      </c>
      <c r="AZ169" s="170">
        <v>40959.415001385511</v>
      </c>
      <c r="BA169" s="168">
        <v>138314464.06723398</v>
      </c>
      <c r="BB169" s="170">
        <v>-1.8530954548623413E-9</v>
      </c>
      <c r="BC169" s="92"/>
      <c r="BD169" s="171">
        <v>140921493.99573368</v>
      </c>
      <c r="BE169" s="171">
        <v>718058.73321117414</v>
      </c>
      <c r="BF169" s="171">
        <v>156738.94180700436</v>
      </c>
      <c r="BG169" s="171">
        <v>141796291.67075184</v>
      </c>
      <c r="BH169" s="93"/>
      <c r="BI169" s="171">
        <v>558851.04</v>
      </c>
      <c r="BJ169" s="93"/>
      <c r="BK169" s="93"/>
      <c r="BL169" s="93"/>
      <c r="BM169" s="93"/>
      <c r="BN169" s="93"/>
      <c r="BO169" s="93"/>
      <c r="BP169" s="93"/>
      <c r="BQ169" s="106"/>
      <c r="BR169" s="153"/>
      <c r="BS169" s="106"/>
      <c r="BT169" s="106"/>
      <c r="BU169" s="93"/>
      <c r="BV169" s="93"/>
      <c r="BW169" s="93"/>
      <c r="BX169" s="93"/>
      <c r="BY169" s="93"/>
      <c r="BZ169" s="273"/>
      <c r="CA169" s="93"/>
      <c r="CB169" s="93"/>
      <c r="CC169" s="93"/>
      <c r="CD169" s="93"/>
      <c r="CE169" s="93"/>
      <c r="CF169" s="93"/>
      <c r="CG169" s="93"/>
      <c r="CH169" s="273"/>
      <c r="CI169" s="92"/>
      <c r="CJ169" s="93"/>
      <c r="CK169" s="93"/>
      <c r="CL169" s="273"/>
      <c r="CM169" s="92"/>
      <c r="CN169" s="93"/>
      <c r="CO169" s="93"/>
      <c r="CP169" s="273"/>
      <c r="CQ169" s="92"/>
      <c r="CR169" s="93"/>
      <c r="CS169" s="93"/>
      <c r="CT169" s="273"/>
      <c r="CU169" s="92"/>
      <c r="CV169" s="93"/>
      <c r="CW169" s="93"/>
      <c r="CX169" s="273"/>
      <c r="CY169" s="92"/>
      <c r="CZ169" s="93"/>
      <c r="DA169" s="93"/>
      <c r="DB169" s="273"/>
      <c r="DC169" s="92"/>
      <c r="DD169" s="93"/>
      <c r="DE169" s="274"/>
      <c r="DF169" s="274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</row>
    <row r="170" spans="1:152" x14ac:dyDescent="0.2">
      <c r="C170" s="87" t="s">
        <v>390</v>
      </c>
      <c r="D170" s="64" t="s">
        <v>307</v>
      </c>
      <c r="E170" s="138">
        <v>74</v>
      </c>
      <c r="F170" s="162">
        <v>72765145.620823279</v>
      </c>
      <c r="G170" s="163">
        <v>4294378.4608702958</v>
      </c>
      <c r="H170" s="163">
        <v>2598715.7279999997</v>
      </c>
      <c r="I170" s="163">
        <v>6542386.6143984562</v>
      </c>
      <c r="J170" s="163">
        <v>222047.65557691723</v>
      </c>
      <c r="K170" s="163">
        <v>9904010.0883010942</v>
      </c>
      <c r="L170" s="163">
        <v>3376686.3066143235</v>
      </c>
      <c r="M170" s="163">
        <v>8123699.583999984</v>
      </c>
      <c r="N170" s="163">
        <v>32375.766616468296</v>
      </c>
      <c r="O170" s="163">
        <v>448530.70851628011</v>
      </c>
      <c r="P170" s="163">
        <v>0</v>
      </c>
      <c r="Q170" s="163">
        <v>0</v>
      </c>
      <c r="R170" s="163">
        <v>0</v>
      </c>
      <c r="S170" s="163">
        <v>0</v>
      </c>
      <c r="T170" s="163">
        <v>263022.41294109449</v>
      </c>
      <c r="U170" s="163">
        <v>3460743.8694923921</v>
      </c>
      <c r="V170" s="163">
        <v>0</v>
      </c>
      <c r="W170" s="137">
        <v>112031742.81615062</v>
      </c>
      <c r="X170" s="138"/>
      <c r="Y170" s="162">
        <v>6848591.5318217818</v>
      </c>
      <c r="Z170" s="163">
        <v>722102.56554254191</v>
      </c>
      <c r="AA170" s="137">
        <v>8537330.0973643269</v>
      </c>
      <c r="AB170" s="88"/>
      <c r="AC170" s="162">
        <v>0</v>
      </c>
      <c r="AD170" s="163">
        <v>0</v>
      </c>
      <c r="AE170" s="163">
        <v>137139.55472136536</v>
      </c>
      <c r="AF170" s="163">
        <v>0</v>
      </c>
      <c r="AG170" s="163">
        <v>0</v>
      </c>
      <c r="AH170" s="137">
        <v>137139.55472136536</v>
      </c>
      <c r="AI170" s="88"/>
      <c r="AJ170" s="140">
        <v>120706212.4682363</v>
      </c>
      <c r="AK170" s="88"/>
      <c r="AL170" s="141">
        <v>10536670</v>
      </c>
      <c r="AM170" s="88"/>
      <c r="AN170" s="173">
        <v>18939217.297207974</v>
      </c>
      <c r="AO170" s="88"/>
      <c r="AP170" s="162">
        <v>120888563.68625104</v>
      </c>
      <c r="AQ170" s="163">
        <v>0</v>
      </c>
      <c r="AR170" s="163">
        <v>0</v>
      </c>
      <c r="AS170" s="163">
        <v>0</v>
      </c>
      <c r="AT170" s="174">
        <v>10536670</v>
      </c>
      <c r="AU170" s="162">
        <v>0</v>
      </c>
      <c r="AV170" s="163">
        <v>0</v>
      </c>
      <c r="AW170" s="163">
        <v>0</v>
      </c>
      <c r="AX170" s="163">
        <v>0</v>
      </c>
      <c r="AY170" s="163">
        <v>0</v>
      </c>
      <c r="AZ170" s="174">
        <v>0</v>
      </c>
      <c r="BA170" s="162">
        <v>131425233.68625104</v>
      </c>
      <c r="BB170" s="174">
        <v>-4.2746250983327627E-10</v>
      </c>
      <c r="BD170" s="175">
        <v>132794129.30384351</v>
      </c>
      <c r="BE170" s="175">
        <v>0</v>
      </c>
      <c r="BF170" s="175">
        <v>0</v>
      </c>
      <c r="BG170" s="175">
        <v>132794129.30384351</v>
      </c>
      <c r="BI170" s="175">
        <v>966636.00000000023</v>
      </c>
      <c r="BQ170" s="106"/>
      <c r="BR170" s="153"/>
      <c r="BS170" s="106"/>
      <c r="BT170" s="106"/>
      <c r="BZ170" s="268"/>
      <c r="CH170" s="268"/>
      <c r="CL170" s="268"/>
      <c r="CP170" s="268"/>
      <c r="CT170" s="268"/>
      <c r="CX170" s="268"/>
      <c r="DB170" s="268"/>
      <c r="DE170" s="271"/>
      <c r="DF170" s="271"/>
    </row>
    <row r="171" spans="1:152" ht="12" thickBot="1" x14ac:dyDescent="0.25">
      <c r="B171" s="130"/>
      <c r="C171" s="176" t="s">
        <v>390</v>
      </c>
      <c r="D171" s="65" t="s">
        <v>308</v>
      </c>
      <c r="E171" s="138">
        <v>3</v>
      </c>
      <c r="F171" s="162">
        <v>3346082.2902801526</v>
      </c>
      <c r="G171" s="163">
        <v>139141.53583577339</v>
      </c>
      <c r="H171" s="163">
        <v>93614.975999999908</v>
      </c>
      <c r="I171" s="163">
        <v>274423.90079993522</v>
      </c>
      <c r="J171" s="163">
        <v>33656.252694559698</v>
      </c>
      <c r="K171" s="163">
        <v>394996.8526512942</v>
      </c>
      <c r="L171" s="163">
        <v>124308.39310561292</v>
      </c>
      <c r="M171" s="163">
        <v>228836.60799999998</v>
      </c>
      <c r="N171" s="163">
        <v>0</v>
      </c>
      <c r="O171" s="163">
        <v>16691.2</v>
      </c>
      <c r="P171" s="163">
        <v>0</v>
      </c>
      <c r="Q171" s="163">
        <v>0</v>
      </c>
      <c r="R171" s="163">
        <v>0</v>
      </c>
      <c r="S171" s="163">
        <v>0</v>
      </c>
      <c r="T171" s="163">
        <v>0</v>
      </c>
      <c r="U171" s="163">
        <v>224427.60509481328</v>
      </c>
      <c r="V171" s="163">
        <v>0</v>
      </c>
      <c r="W171" s="177">
        <v>4876179.6144621409</v>
      </c>
      <c r="X171" s="138"/>
      <c r="Y171" s="162">
        <v>0</v>
      </c>
      <c r="Z171" s="163">
        <v>0</v>
      </c>
      <c r="AA171" s="177">
        <v>0</v>
      </c>
      <c r="AB171" s="163"/>
      <c r="AC171" s="162">
        <v>0</v>
      </c>
      <c r="AD171" s="163">
        <v>0</v>
      </c>
      <c r="AE171" s="163">
        <v>0</v>
      </c>
      <c r="AF171" s="163">
        <v>0</v>
      </c>
      <c r="AG171" s="163">
        <v>0</v>
      </c>
      <c r="AH171" s="177">
        <v>0</v>
      </c>
      <c r="AI171" s="163"/>
      <c r="AJ171" s="178">
        <v>4876179.6144621409</v>
      </c>
      <c r="AK171" s="163"/>
      <c r="AL171" s="179">
        <v>331180</v>
      </c>
      <c r="AM171" s="163"/>
      <c r="AN171" s="180">
        <v>761551.52032216568</v>
      </c>
      <c r="AO171" s="163"/>
      <c r="AP171" s="181">
        <v>4923052.4716049982</v>
      </c>
      <c r="AQ171" s="182">
        <v>0</v>
      </c>
      <c r="AR171" s="182">
        <v>0</v>
      </c>
      <c r="AS171" s="182">
        <v>0</v>
      </c>
      <c r="AT171" s="183">
        <v>331180</v>
      </c>
      <c r="AU171" s="181">
        <v>0</v>
      </c>
      <c r="AV171" s="182">
        <v>0</v>
      </c>
      <c r="AW171" s="182">
        <v>0</v>
      </c>
      <c r="AX171" s="182">
        <v>0</v>
      </c>
      <c r="AY171" s="182">
        <v>0</v>
      </c>
      <c r="AZ171" s="183">
        <v>0</v>
      </c>
      <c r="BA171" s="181">
        <v>5254232.4716049982</v>
      </c>
      <c r="BB171" s="183">
        <v>-1.0186340659856796E-10</v>
      </c>
      <c r="BD171" s="184">
        <v>5297841.7316293474</v>
      </c>
      <c r="BE171" s="184">
        <v>0</v>
      </c>
      <c r="BF171" s="184">
        <v>0</v>
      </c>
      <c r="BG171" s="184">
        <v>5297841.7316293474</v>
      </c>
      <c r="BI171" s="184">
        <v>0</v>
      </c>
      <c r="BN171" s="106">
        <v>1218848.6436824237</v>
      </c>
      <c r="BO171" s="185">
        <v>-402255.30036080477</v>
      </c>
      <c r="BQ171" s="106"/>
      <c r="BR171" s="153"/>
      <c r="BS171" s="106"/>
      <c r="BT171" s="106"/>
      <c r="BZ171" s="268"/>
      <c r="CH171" s="268"/>
      <c r="CL171" s="268"/>
      <c r="CP171" s="268"/>
      <c r="CT171" s="268"/>
      <c r="CX171" s="268"/>
      <c r="DB171" s="268"/>
      <c r="DE171" s="271"/>
      <c r="DF171" s="271"/>
    </row>
    <row r="172" spans="1:152" ht="7.5" customHeight="1" x14ac:dyDescent="0.2">
      <c r="B172" s="130"/>
      <c r="C172" s="176"/>
      <c r="D172" s="65"/>
      <c r="E172" s="130"/>
      <c r="F172" s="162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74"/>
      <c r="X172" s="163"/>
      <c r="Y172" s="162"/>
      <c r="Z172" s="163"/>
      <c r="AA172" s="174"/>
      <c r="AB172" s="163"/>
      <c r="AC172" s="162"/>
      <c r="AD172" s="163"/>
      <c r="AE172" s="163"/>
      <c r="AF172" s="163"/>
      <c r="AG172" s="163"/>
      <c r="AH172" s="174"/>
      <c r="AI172" s="163"/>
      <c r="AJ172" s="175"/>
      <c r="AK172" s="163"/>
      <c r="AL172" s="175"/>
      <c r="AM172" s="163"/>
      <c r="AN172" s="175"/>
      <c r="AO172" s="163"/>
      <c r="AP172" s="162"/>
      <c r="AQ172" s="163"/>
      <c r="AR172" s="163"/>
      <c r="AS172" s="163"/>
      <c r="AT172" s="174"/>
      <c r="AU172" s="162"/>
      <c r="AV172" s="163"/>
      <c r="AW172" s="163"/>
      <c r="AX172" s="163"/>
      <c r="AY172" s="163"/>
      <c r="AZ172" s="174"/>
      <c r="BA172" s="162"/>
      <c r="BB172" s="174"/>
      <c r="BQ172" s="106"/>
      <c r="BR172" s="153"/>
      <c r="BS172" s="106"/>
      <c r="BT172" s="106"/>
      <c r="BZ172" s="268"/>
      <c r="CH172" s="268"/>
      <c r="CL172" s="268"/>
      <c r="CP172" s="268"/>
      <c r="CT172" s="268"/>
      <c r="CX172" s="268"/>
      <c r="DB172" s="268"/>
      <c r="DE172" s="271"/>
      <c r="DF172" s="271"/>
    </row>
    <row r="173" spans="1:152" s="187" customFormat="1" x14ac:dyDescent="0.2">
      <c r="A173" s="172"/>
      <c r="B173" s="186"/>
      <c r="C173" s="95" t="s">
        <v>391</v>
      </c>
      <c r="E173" s="188">
        <v>160</v>
      </c>
      <c r="F173" s="162">
        <v>156468637.10602957</v>
      </c>
      <c r="G173" s="163">
        <v>8390793.6673823968</v>
      </c>
      <c r="H173" s="163">
        <v>5061059.6400000006</v>
      </c>
      <c r="I173" s="163">
        <v>12351643.444753202</v>
      </c>
      <c r="J173" s="163">
        <v>430083.43771416118</v>
      </c>
      <c r="K173" s="163">
        <v>20400613.9048476</v>
      </c>
      <c r="L173" s="163">
        <v>5841536.8177460516</v>
      </c>
      <c r="M173" s="163">
        <v>17849255.423999961</v>
      </c>
      <c r="N173" s="163">
        <v>158517.3532423705</v>
      </c>
      <c r="O173" s="163">
        <v>2446460.0169537603</v>
      </c>
      <c r="P173" s="163">
        <v>0</v>
      </c>
      <c r="Q173" s="163">
        <v>0</v>
      </c>
      <c r="R173" s="163">
        <v>-816593.34332161897</v>
      </c>
      <c r="S173" s="163">
        <v>0</v>
      </c>
      <c r="T173" s="163">
        <v>1911154.0664455169</v>
      </c>
      <c r="U173" s="163">
        <v>6001009.1121800151</v>
      </c>
      <c r="V173" s="163">
        <v>0</v>
      </c>
      <c r="W173" s="174">
        <v>236494170.647973</v>
      </c>
      <c r="X173" s="88"/>
      <c r="Y173" s="162">
        <v>13320061.196821781</v>
      </c>
      <c r="Z173" s="163">
        <v>1303484.0577126755</v>
      </c>
      <c r="AA173" s="174">
        <v>16149032.294534462</v>
      </c>
      <c r="AB173" s="88"/>
      <c r="AC173" s="162">
        <v>0</v>
      </c>
      <c r="AD173" s="163">
        <v>322000</v>
      </c>
      <c r="AE173" s="163">
        <v>472702.40092973609</v>
      </c>
      <c r="AF173" s="163">
        <v>352000</v>
      </c>
      <c r="AG173" s="163">
        <v>0</v>
      </c>
      <c r="AH173" s="174">
        <v>1146702.4009297357</v>
      </c>
      <c r="AI173" s="88"/>
      <c r="AJ173" s="175">
        <v>253789905.34343728</v>
      </c>
      <c r="AK173" s="88"/>
      <c r="AL173" s="175">
        <v>20684025</v>
      </c>
      <c r="AM173" s="88"/>
      <c r="AN173" s="175">
        <v>38995009.064791419</v>
      </c>
      <c r="AO173" s="88"/>
      <c r="AP173" s="162">
        <v>255126498.56841165</v>
      </c>
      <c r="AQ173" s="163">
        <v>0</v>
      </c>
      <c r="AR173" s="163">
        <v>0</v>
      </c>
      <c r="AS173" s="163">
        <v>0</v>
      </c>
      <c r="AT173" s="174">
        <v>20684025</v>
      </c>
      <c r="AU173" s="162">
        <v>492837.65240763949</v>
      </c>
      <c r="AV173" s="163">
        <v>164279.21746921324</v>
      </c>
      <c r="AW173" s="163">
        <v>23150.000000000007</v>
      </c>
      <c r="AX173" s="163">
        <v>95367.058443380738</v>
      </c>
      <c r="AY173" s="163">
        <v>0</v>
      </c>
      <c r="AZ173" s="174">
        <v>40959.415001385511</v>
      </c>
      <c r="BA173" s="162">
        <v>274993930.22509003</v>
      </c>
      <c r="BB173" s="174">
        <v>-2.3824213712941855E-9</v>
      </c>
      <c r="BC173" s="100"/>
      <c r="BD173" s="88">
        <v>279013465.03120655</v>
      </c>
      <c r="BE173" s="88">
        <v>718058.73321117414</v>
      </c>
      <c r="BF173" s="88">
        <v>156738.94180700436</v>
      </c>
      <c r="BG173" s="88">
        <v>279888262.70622474</v>
      </c>
      <c r="BI173" s="88">
        <v>1525487.0400000003</v>
      </c>
      <c r="BQ173" s="106"/>
      <c r="BR173" s="153"/>
      <c r="BS173" s="106"/>
      <c r="BT173" s="106"/>
      <c r="BZ173" s="268"/>
      <c r="CH173" s="268"/>
      <c r="CI173" s="100"/>
      <c r="CL173" s="268"/>
      <c r="CM173" s="100"/>
      <c r="CP173" s="268"/>
      <c r="CQ173" s="100"/>
      <c r="CT173" s="268"/>
      <c r="CU173" s="100"/>
      <c r="CX173" s="268"/>
      <c r="CY173" s="100"/>
      <c r="DB173" s="268"/>
      <c r="DC173" s="100"/>
      <c r="DE173" s="271"/>
      <c r="DF173" s="271"/>
    </row>
    <row r="174" spans="1:152" ht="12" thickBot="1" x14ac:dyDescent="0.25">
      <c r="A174" s="189" t="s">
        <v>392</v>
      </c>
      <c r="F174" s="143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45"/>
      <c r="Y174" s="143"/>
      <c r="Z174" s="191">
        <v>0</v>
      </c>
      <c r="AA174" s="145"/>
      <c r="AC174" s="191">
        <v>-3202941.4627947249</v>
      </c>
      <c r="AD174" s="191">
        <v>0</v>
      </c>
      <c r="AE174" s="191">
        <v>0</v>
      </c>
      <c r="AF174" s="191">
        <v>0</v>
      </c>
      <c r="AG174" s="138"/>
      <c r="AH174" s="145"/>
      <c r="AJ174" s="192"/>
      <c r="AL174" s="192"/>
      <c r="AN174" s="275">
        <v>-3.9581209421157837E-9</v>
      </c>
      <c r="AP174" s="193"/>
      <c r="AQ174" s="194"/>
      <c r="AR174" s="194"/>
      <c r="AS174" s="138"/>
      <c r="AT174" s="147"/>
      <c r="AU174" s="193"/>
      <c r="AV174" s="194"/>
      <c r="AW174" s="194"/>
      <c r="AX174" s="194"/>
      <c r="AY174" s="194"/>
      <c r="AZ174" s="195">
        <v>0</v>
      </c>
      <c r="BA174" s="193"/>
      <c r="BB174" s="195">
        <v>-2.3824213712941855E-9</v>
      </c>
      <c r="BQ174" s="106"/>
      <c r="BR174" s="153"/>
      <c r="BS174" s="106"/>
      <c r="BT174" s="106"/>
      <c r="BZ174" s="268"/>
      <c r="CH174" s="268"/>
      <c r="CL174" s="268"/>
      <c r="CP174" s="268"/>
      <c r="CT174" s="268"/>
      <c r="CX174" s="268"/>
      <c r="DB174" s="268"/>
      <c r="DE174" s="271"/>
      <c r="DF174" s="271"/>
    </row>
    <row r="175" spans="1:152" ht="12" thickBot="1" x14ac:dyDescent="0.25">
      <c r="A175" s="189" t="s">
        <v>392</v>
      </c>
      <c r="D175" s="196" t="s">
        <v>393</v>
      </c>
      <c r="F175" s="191">
        <v>0</v>
      </c>
      <c r="G175" s="191">
        <v>0</v>
      </c>
      <c r="H175" s="191">
        <v>0</v>
      </c>
      <c r="I175" s="191">
        <v>0</v>
      </c>
      <c r="J175" s="191">
        <v>0</v>
      </c>
      <c r="K175" s="191">
        <v>0</v>
      </c>
      <c r="L175" s="191">
        <v>0</v>
      </c>
      <c r="M175" s="138"/>
      <c r="N175" s="197">
        <v>0</v>
      </c>
      <c r="O175" s="197"/>
      <c r="P175" s="138"/>
      <c r="Q175" s="138"/>
      <c r="R175" s="197">
        <v>0</v>
      </c>
      <c r="S175" s="138"/>
      <c r="T175" s="197">
        <v>0</v>
      </c>
      <c r="U175" s="197">
        <v>0</v>
      </c>
      <c r="V175" s="197"/>
      <c r="W175" s="198">
        <v>236494170.647973</v>
      </c>
      <c r="Y175" s="199" t="s">
        <v>393</v>
      </c>
      <c r="Z175" s="138"/>
      <c r="AA175" s="200">
        <v>16149032.294534463</v>
      </c>
      <c r="AC175" s="199" t="s">
        <v>393</v>
      </c>
      <c r="AD175" s="138"/>
      <c r="AE175" s="138"/>
      <c r="AF175" s="138"/>
      <c r="AG175" s="138"/>
      <c r="AH175" s="200"/>
      <c r="AJ175" s="200"/>
      <c r="AL175" s="192"/>
      <c r="AN175" s="192"/>
      <c r="AP175" s="193"/>
      <c r="AQ175" s="194"/>
      <c r="AR175" s="194"/>
      <c r="AS175" s="138"/>
      <c r="AT175" s="147"/>
      <c r="AU175" s="193"/>
      <c r="AV175" s="194"/>
      <c r="AW175" s="194"/>
      <c r="AX175" s="194"/>
      <c r="AY175" s="194"/>
      <c r="AZ175" s="147"/>
      <c r="BA175" s="193"/>
      <c r="BB175" s="147"/>
      <c r="BE175" s="201"/>
      <c r="BF175" s="201"/>
      <c r="BI175" s="201">
        <v>0</v>
      </c>
      <c r="BQ175" s="106"/>
      <c r="BR175" s="153"/>
      <c r="BS175" s="106"/>
      <c r="BT175" s="106"/>
      <c r="BZ175" s="268"/>
      <c r="CH175" s="268"/>
      <c r="CL175" s="268"/>
      <c r="CP175" s="268"/>
      <c r="CT175" s="268"/>
      <c r="CX175" s="268"/>
      <c r="DB175" s="268"/>
      <c r="DE175" s="271"/>
      <c r="DF175" s="271"/>
    </row>
    <row r="176" spans="1:152" ht="12" thickBot="1" x14ac:dyDescent="0.25">
      <c r="A176" s="189" t="s">
        <v>392</v>
      </c>
      <c r="D176" s="202" t="s">
        <v>394</v>
      </c>
      <c r="F176" s="203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5"/>
      <c r="W176" s="206">
        <v>0</v>
      </c>
      <c r="Y176" s="207" t="s">
        <v>394</v>
      </c>
      <c r="Z176" s="204"/>
      <c r="AA176" s="206">
        <v>0</v>
      </c>
      <c r="AC176" s="207"/>
      <c r="AD176" s="205"/>
      <c r="AE176" s="204"/>
      <c r="AF176" s="204"/>
      <c r="AG176" s="204"/>
      <c r="AH176" s="206">
        <v>1146702.4009297357</v>
      </c>
      <c r="AJ176" s="206">
        <v>237640873.04890281</v>
      </c>
      <c r="AL176" s="208">
        <v>0</v>
      </c>
      <c r="AN176" s="209"/>
      <c r="AP176" s="210"/>
      <c r="AQ176" s="211"/>
      <c r="AR176" s="211"/>
      <c r="AS176" s="204"/>
      <c r="AT176" s="212"/>
      <c r="AU176" s="210"/>
      <c r="AV176" s="211"/>
      <c r="AW176" s="211"/>
      <c r="AX176" s="211"/>
      <c r="AY176" s="211"/>
      <c r="AZ176" s="212"/>
      <c r="BA176" s="210"/>
      <c r="BB176" s="212"/>
      <c r="BQ176" s="106"/>
      <c r="BR176" s="153"/>
      <c r="BS176" s="106"/>
      <c r="BT176" s="106"/>
      <c r="BZ176" s="268"/>
      <c r="CH176" s="268"/>
      <c r="CL176" s="268"/>
      <c r="CP176" s="268"/>
      <c r="CT176" s="268"/>
      <c r="CX176" s="268"/>
      <c r="DB176" s="268"/>
      <c r="DE176" s="271"/>
      <c r="DF176" s="271"/>
    </row>
    <row r="177" spans="1:110" x14ac:dyDescent="0.2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213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E177" s="149"/>
      <c r="BF177" s="149"/>
      <c r="BG177" s="149"/>
      <c r="BQ177" s="106"/>
      <c r="BR177" s="153"/>
      <c r="BS177" s="106"/>
      <c r="BT177" s="106"/>
      <c r="BZ177" s="268"/>
      <c r="CH177" s="268"/>
      <c r="CL177" s="268"/>
      <c r="CP177" s="268"/>
      <c r="CT177" s="268"/>
      <c r="CX177" s="268"/>
      <c r="DB177" s="268"/>
      <c r="DE177" s="271"/>
      <c r="DF177" s="271"/>
    </row>
    <row r="178" spans="1:110" x14ac:dyDescent="0.2">
      <c r="P178" s="100" t="e">
        <v>#REF!</v>
      </c>
      <c r="AP178" s="214" t="s">
        <v>395</v>
      </c>
      <c r="BQ178" s="106"/>
      <c r="BR178" s="153"/>
      <c r="BS178" s="106"/>
      <c r="BT178" s="106"/>
      <c r="BZ178" s="268"/>
      <c r="CH178" s="268"/>
      <c r="CL178" s="268"/>
      <c r="CP178" s="268"/>
      <c r="CT178" s="268"/>
      <c r="CX178" s="268"/>
      <c r="DB178" s="268"/>
      <c r="DE178" s="271"/>
      <c r="DF178" s="271"/>
    </row>
    <row r="179" spans="1:110" x14ac:dyDescent="0.2">
      <c r="O179" s="100">
        <v>1925737.3084374801</v>
      </c>
      <c r="P179" s="100">
        <v>5895360.3498558979</v>
      </c>
      <c r="R179" s="100">
        <v>-816593.34332161897</v>
      </c>
      <c r="Y179" s="100">
        <v>579791.25</v>
      </c>
      <c r="Z179" s="100">
        <v>60889.447275813822</v>
      </c>
      <c r="AE179" s="100">
        <v>-7655.8046336615862</v>
      </c>
      <c r="AP179" s="100">
        <v>115579410.0434715</v>
      </c>
      <c r="AT179" s="100">
        <v>8673515</v>
      </c>
      <c r="BI179" s="100">
        <v>0</v>
      </c>
      <c r="BQ179" s="106"/>
      <c r="BR179" s="153"/>
      <c r="BS179" s="106"/>
      <c r="BT179" s="106"/>
      <c r="BZ179" s="268"/>
      <c r="CH179" s="268"/>
      <c r="CL179" s="268"/>
      <c r="CP179" s="268"/>
      <c r="CT179" s="268"/>
      <c r="CX179" s="268"/>
      <c r="DB179" s="268"/>
      <c r="DE179" s="271"/>
      <c r="DF179" s="271"/>
    </row>
    <row r="180" spans="1:110" x14ac:dyDescent="0.2">
      <c r="AP180" s="106">
        <v>115243847.19726314</v>
      </c>
      <c r="BQ180" s="106"/>
      <c r="BR180" s="153"/>
      <c r="BS180" s="106"/>
      <c r="BT180" s="106"/>
      <c r="BZ180" s="268"/>
      <c r="CH180" s="268"/>
      <c r="CL180" s="268"/>
      <c r="CP180" s="268"/>
      <c r="CT180" s="268"/>
      <c r="CX180" s="268"/>
      <c r="DB180" s="268"/>
      <c r="DE180" s="271"/>
      <c r="DF180" s="271"/>
    </row>
    <row r="181" spans="1:110" x14ac:dyDescent="0.2">
      <c r="BQ181" s="106"/>
      <c r="BR181" s="153"/>
      <c r="BS181" s="106"/>
      <c r="BT181" s="106"/>
      <c r="BZ181" s="268"/>
      <c r="CH181" s="268"/>
      <c r="CL181" s="268"/>
      <c r="CP181" s="268"/>
      <c r="CT181" s="268"/>
      <c r="CX181" s="268"/>
      <c r="DB181" s="268"/>
      <c r="DE181" s="271"/>
      <c r="DF181" s="271"/>
    </row>
    <row r="182" spans="1:110" x14ac:dyDescent="0.2">
      <c r="BQ182" s="106"/>
      <c r="BR182" s="153"/>
      <c r="BS182" s="106"/>
      <c r="BT182" s="106"/>
      <c r="BZ182" s="268"/>
      <c r="CH182" s="268"/>
      <c r="CL182" s="268"/>
      <c r="CP182" s="268"/>
      <c r="CT182" s="268"/>
      <c r="CX182" s="268"/>
      <c r="DB182" s="268"/>
      <c r="DE182" s="271"/>
      <c r="DF182" s="271"/>
    </row>
    <row r="183" spans="1:110" x14ac:dyDescent="0.2">
      <c r="BQ183" s="106"/>
      <c r="BR183" s="153"/>
      <c r="BS183" s="106"/>
      <c r="BT183" s="106"/>
      <c r="BZ183" s="268"/>
      <c r="CH183" s="268"/>
      <c r="CL183" s="268"/>
      <c r="CP183" s="268"/>
      <c r="CT183" s="268"/>
      <c r="CX183" s="268"/>
      <c r="DB183" s="268"/>
      <c r="DE183" s="271"/>
      <c r="DF183" s="271"/>
    </row>
    <row r="184" spans="1:110" x14ac:dyDescent="0.2">
      <c r="O184" s="201">
        <v>0</v>
      </c>
      <c r="T184" s="100">
        <v>25</v>
      </c>
      <c r="U184" s="100">
        <v>121</v>
      </c>
      <c r="BQ184" s="106"/>
      <c r="BR184" s="153"/>
      <c r="BS184" s="106"/>
      <c r="BT184" s="106"/>
      <c r="BZ184" s="268"/>
      <c r="CH184" s="268"/>
      <c r="CL184" s="268"/>
      <c r="CP184" s="268"/>
      <c r="CT184" s="268"/>
      <c r="CX184" s="268"/>
      <c r="DB184" s="268"/>
      <c r="DE184" s="271"/>
      <c r="DF184" s="271"/>
    </row>
    <row r="185" spans="1:110" x14ac:dyDescent="0.2">
      <c r="D185" s="172" t="s">
        <v>396</v>
      </c>
      <c r="F185" s="100">
        <v>2397171.0096152127</v>
      </c>
      <c r="H185" s="100">
        <v>-4211463.4045599997</v>
      </c>
      <c r="I185" s="100">
        <v>-6575505.60827999</v>
      </c>
      <c r="J185" s="100">
        <v>-103914.53129999974</v>
      </c>
      <c r="K185" s="100">
        <v>17794141.816785041</v>
      </c>
      <c r="L185" s="100">
        <v>3426823.1378800012</v>
      </c>
      <c r="M185" s="100">
        <v>-9625744.5760000385</v>
      </c>
      <c r="N185" s="100">
        <v>35014.302404174261</v>
      </c>
      <c r="O185" s="100">
        <v>-642964.25128223887</v>
      </c>
      <c r="R185" s="100">
        <v>1565859.7491743607</v>
      </c>
      <c r="T185" s="215"/>
      <c r="U185" s="215"/>
      <c r="V185" s="215"/>
      <c r="W185" s="216"/>
      <c r="BQ185" s="106"/>
      <c r="BR185" s="153"/>
      <c r="BS185" s="106"/>
      <c r="BT185" s="106"/>
      <c r="BZ185" s="268"/>
      <c r="CH185" s="268"/>
      <c r="CL185" s="268"/>
      <c r="CP185" s="268"/>
      <c r="CT185" s="268"/>
      <c r="CX185" s="268"/>
      <c r="DB185" s="268"/>
      <c r="DE185" s="271"/>
      <c r="DF185" s="271"/>
    </row>
    <row r="186" spans="1:110" x14ac:dyDescent="0.2">
      <c r="D186" s="172" t="s">
        <v>397</v>
      </c>
      <c r="T186" s="363"/>
      <c r="U186" s="363"/>
      <c r="V186" s="363"/>
      <c r="W186" s="216"/>
      <c r="BQ186" s="106"/>
      <c r="BR186" s="153"/>
      <c r="BS186" s="106"/>
      <c r="BT186" s="106"/>
      <c r="BZ186" s="268"/>
      <c r="CH186" s="268"/>
      <c r="CL186" s="268"/>
      <c r="CP186" s="268"/>
      <c r="CT186" s="268"/>
      <c r="CX186" s="268"/>
      <c r="DB186" s="268"/>
      <c r="DE186" s="271"/>
      <c r="DF186" s="271"/>
    </row>
    <row r="187" spans="1:110" x14ac:dyDescent="0.2">
      <c r="BQ187" s="106"/>
      <c r="BR187" s="153"/>
      <c r="BS187" s="106"/>
      <c r="BT187" s="106"/>
      <c r="BZ187" s="268"/>
      <c r="CH187" s="268"/>
      <c r="CL187" s="268"/>
      <c r="CP187" s="268"/>
      <c r="CT187" s="268"/>
      <c r="CX187" s="268"/>
      <c r="DB187" s="268"/>
      <c r="DE187" s="271"/>
      <c r="DF187" s="271"/>
    </row>
    <row r="188" spans="1:110" x14ac:dyDescent="0.2">
      <c r="BQ188" s="106"/>
      <c r="BR188" s="153"/>
      <c r="BS188" s="106"/>
      <c r="BT188" s="106"/>
      <c r="BZ188" s="268"/>
      <c r="CH188" s="268"/>
      <c r="CL188" s="268"/>
      <c r="CP188" s="268"/>
      <c r="CT188" s="268"/>
      <c r="CX188" s="268"/>
      <c r="DB188" s="268"/>
      <c r="DE188" s="271"/>
      <c r="DF188" s="271"/>
    </row>
    <row r="189" spans="1:110" x14ac:dyDescent="0.2">
      <c r="BQ189" s="106"/>
      <c r="BR189" s="153"/>
      <c r="BS189" s="106"/>
      <c r="BT189" s="106"/>
      <c r="BZ189" s="268"/>
      <c r="CH189" s="268"/>
      <c r="CL189" s="268"/>
      <c r="CP189" s="268"/>
      <c r="CT189" s="268"/>
      <c r="CX189" s="268"/>
      <c r="DB189" s="268"/>
      <c r="DE189" s="271"/>
      <c r="DF189" s="271"/>
    </row>
    <row r="190" spans="1:110" x14ac:dyDescent="0.2">
      <c r="BQ190" s="106"/>
      <c r="BR190" s="153"/>
      <c r="BS190" s="106"/>
      <c r="BT190" s="106"/>
      <c r="BZ190" s="268"/>
      <c r="CH190" s="268"/>
      <c r="CL190" s="268"/>
      <c r="CP190" s="268"/>
      <c r="CT190" s="268"/>
      <c r="CX190" s="268"/>
      <c r="DB190" s="268"/>
      <c r="DE190" s="271"/>
      <c r="DF190" s="271"/>
    </row>
    <row r="191" spans="1:110" x14ac:dyDescent="0.2">
      <c r="A191" s="276">
        <v>83</v>
      </c>
      <c r="B191" s="172" t="s">
        <v>468</v>
      </c>
      <c r="BQ191" s="106"/>
      <c r="BR191" s="153"/>
      <c r="BS191" s="106"/>
      <c r="BT191" s="106"/>
      <c r="BZ191" s="268"/>
      <c r="CH191" s="268"/>
      <c r="CL191" s="268"/>
      <c r="CP191" s="268"/>
      <c r="CT191" s="268"/>
      <c r="CX191" s="268"/>
      <c r="DB191" s="268"/>
      <c r="DE191" s="271"/>
      <c r="DF191" s="271"/>
    </row>
    <row r="192" spans="1:110" x14ac:dyDescent="0.2">
      <c r="BQ192" s="106"/>
      <c r="BR192" s="153"/>
      <c r="BS192" s="106"/>
      <c r="BT192" s="106"/>
      <c r="BZ192" s="268"/>
      <c r="CH192" s="268"/>
      <c r="CL192" s="268"/>
      <c r="CP192" s="268"/>
      <c r="CT192" s="268"/>
      <c r="CX192" s="268"/>
      <c r="DB192" s="268"/>
      <c r="DE192" s="271"/>
      <c r="DF192" s="271"/>
    </row>
    <row r="193" spans="1:110" x14ac:dyDescent="0.2">
      <c r="A193" s="149"/>
      <c r="B193" s="149"/>
      <c r="C193" s="149"/>
      <c r="D193" s="277" t="s">
        <v>4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E193" s="149"/>
      <c r="BF193" s="149"/>
      <c r="BG193" s="149"/>
      <c r="BQ193" s="106">
        <v>380</v>
      </c>
      <c r="BR193" s="272">
        <v>3804061</v>
      </c>
      <c r="BS193" s="106">
        <v>46713.326247960009</v>
      </c>
      <c r="BT193" s="106">
        <v>0</v>
      </c>
      <c r="BU193" s="149">
        <v>0</v>
      </c>
      <c r="BV193" s="149">
        <v>0</v>
      </c>
      <c r="BW193" s="149">
        <v>0</v>
      </c>
      <c r="BY193" s="149">
        <v>4859.4075006800131</v>
      </c>
      <c r="BZ193" s="268">
        <v>4859.4075007246383</v>
      </c>
      <c r="CA193" s="269">
        <v>-4.4625267037190497E-8</v>
      </c>
      <c r="CC193" s="149">
        <v>408</v>
      </c>
      <c r="CD193" s="149">
        <v>524</v>
      </c>
      <c r="CE193" s="149">
        <v>325</v>
      </c>
      <c r="CG193" s="149">
        <v>0</v>
      </c>
      <c r="CH193" s="268">
        <v>0</v>
      </c>
      <c r="CI193" s="270">
        <v>0</v>
      </c>
      <c r="CK193" s="149">
        <v>0</v>
      </c>
      <c r="CL193" s="268">
        <v>0</v>
      </c>
      <c r="CM193" s="270">
        <v>0</v>
      </c>
      <c r="CO193" s="149">
        <v>6505389.1121432232</v>
      </c>
      <c r="CP193" s="268">
        <v>6505389.1121432232</v>
      </c>
      <c r="CQ193" s="270">
        <v>0</v>
      </c>
      <c r="CS193" s="149">
        <v>6505389.1121432232</v>
      </c>
      <c r="CT193" s="268">
        <v>6505389.1121432232</v>
      </c>
      <c r="CU193" s="270">
        <v>0</v>
      </c>
      <c r="CW193" s="149">
        <v>0</v>
      </c>
      <c r="CX193" s="268">
        <v>0</v>
      </c>
      <c r="CY193" s="270">
        <v>0</v>
      </c>
      <c r="DA193" s="149">
        <v>980830.08526104246</v>
      </c>
      <c r="DB193" s="268">
        <v>980830.08526104258</v>
      </c>
      <c r="DC193" s="270">
        <v>0</v>
      </c>
      <c r="DE193" s="271">
        <v>4.7945205479452052E-2</v>
      </c>
      <c r="DF193" s="271">
        <v>5.2873563218390804E-2</v>
      </c>
    </row>
    <row r="194" spans="1:110" x14ac:dyDescent="0.2">
      <c r="A194" s="149"/>
      <c r="B194" s="149"/>
      <c r="C194" s="149"/>
      <c r="D194" s="277" t="s">
        <v>234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E194" s="149"/>
      <c r="BF194" s="149"/>
      <c r="BG194" s="149"/>
      <c r="BQ194" s="106">
        <v>380</v>
      </c>
      <c r="BR194" s="153">
        <v>3804064</v>
      </c>
      <c r="BS194" s="106">
        <v>59380.127605640009</v>
      </c>
      <c r="BT194" s="106">
        <v>0</v>
      </c>
      <c r="BU194" s="149">
        <v>997436.31877530529</v>
      </c>
      <c r="BV194" s="149">
        <v>997436.31877530529</v>
      </c>
      <c r="BW194" s="149">
        <v>956411.63636968716</v>
      </c>
      <c r="BY194" s="149">
        <v>4716.9678490566039</v>
      </c>
      <c r="BZ194" s="268">
        <v>4716.9678490786018</v>
      </c>
      <c r="CA194" s="269">
        <v>-2.1997948351781815E-8</v>
      </c>
      <c r="CD194" s="149">
        <v>819</v>
      </c>
      <c r="CE194" s="149">
        <v>566</v>
      </c>
      <c r="CG194" s="149">
        <v>0</v>
      </c>
      <c r="CH194" s="268">
        <v>0</v>
      </c>
      <c r="CI194" s="270">
        <v>0</v>
      </c>
      <c r="CK194" s="149">
        <v>145146.53401405405</v>
      </c>
      <c r="CL194" s="268">
        <v>145146.53401405551</v>
      </c>
      <c r="CM194" s="270">
        <v>-1.4551915228366852E-9</v>
      </c>
      <c r="CO194" s="149">
        <v>7981816.4463809459</v>
      </c>
      <c r="CP194" s="268">
        <v>7981816.4463809459</v>
      </c>
      <c r="CQ194" s="270">
        <v>0</v>
      </c>
      <c r="CS194" s="149">
        <v>7981816.4463809459</v>
      </c>
      <c r="CT194" s="268">
        <v>7981816.4463809459</v>
      </c>
      <c r="CU194" s="270">
        <v>0</v>
      </c>
      <c r="CW194" s="149">
        <v>0</v>
      </c>
      <c r="CX194" s="268">
        <v>0</v>
      </c>
      <c r="CY194" s="270">
        <v>0</v>
      </c>
      <c r="DA194" s="149">
        <v>829088.13172309753</v>
      </c>
      <c r="DB194" s="268">
        <v>829088.13172309776</v>
      </c>
      <c r="DC194" s="270">
        <v>0</v>
      </c>
      <c r="DE194" s="271">
        <v>0</v>
      </c>
      <c r="DF194" s="271">
        <v>1.725327812284334E-2</v>
      </c>
    </row>
    <row r="195" spans="1:110" x14ac:dyDescent="0.2">
      <c r="A195" s="149"/>
      <c r="B195" s="149"/>
      <c r="C195" s="149"/>
      <c r="D195" s="277" t="s">
        <v>237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E195" s="149"/>
      <c r="BF195" s="149"/>
      <c r="BG195" s="149"/>
      <c r="BQ195" s="106">
        <v>380</v>
      </c>
      <c r="BR195" s="153">
        <v>3804025</v>
      </c>
      <c r="BS195" s="106">
        <v>26445.478935840001</v>
      </c>
      <c r="BT195" s="106">
        <v>0</v>
      </c>
      <c r="BU195" s="149">
        <v>0</v>
      </c>
      <c r="BV195" s="149">
        <v>0</v>
      </c>
      <c r="BW195" s="149">
        <v>0</v>
      </c>
      <c r="BY195" s="149">
        <v>6095.1621492990207</v>
      </c>
      <c r="BZ195" s="268">
        <v>6095.162149060151</v>
      </c>
      <c r="CA195" s="269">
        <v>2.3886968847364187E-7</v>
      </c>
      <c r="CD195" s="149">
        <v>407</v>
      </c>
      <c r="CE195" s="149">
        <v>186</v>
      </c>
      <c r="CG195" s="149">
        <v>349118.30745652784</v>
      </c>
      <c r="CH195" s="268">
        <v>349118.30731156352</v>
      </c>
      <c r="CI195" s="270">
        <v>1.4496431685984135E-4</v>
      </c>
      <c r="CK195" s="149">
        <v>0</v>
      </c>
      <c r="CL195" s="268">
        <v>0</v>
      </c>
      <c r="CM195" s="270">
        <v>0</v>
      </c>
      <c r="CO195" s="149">
        <v>3839872.6264862628</v>
      </c>
      <c r="CP195" s="268">
        <v>3839872.6263412982</v>
      </c>
      <c r="CQ195" s="270">
        <v>1.44964549690485E-4</v>
      </c>
      <c r="CS195" s="149">
        <v>3839872.6264862628</v>
      </c>
      <c r="CT195" s="268">
        <v>3839872.6263412982</v>
      </c>
      <c r="CU195" s="270">
        <v>1.44964549690485E-4</v>
      </c>
      <c r="CW195" s="149">
        <v>0</v>
      </c>
      <c r="CX195" s="268">
        <v>0</v>
      </c>
      <c r="CY195" s="270">
        <v>0</v>
      </c>
      <c r="DA195" s="149">
        <v>550074.41689892753</v>
      </c>
      <c r="DB195" s="268">
        <v>550074.41689892753</v>
      </c>
      <c r="DC195" s="270">
        <v>0</v>
      </c>
      <c r="DE195" s="271">
        <v>0</v>
      </c>
      <c r="DF195" s="271">
        <v>7.5571177504393669E-2</v>
      </c>
    </row>
    <row r="196" spans="1:110" s="106" customFormat="1" x14ac:dyDescent="0.2">
      <c r="D196" s="278" t="s">
        <v>238</v>
      </c>
      <c r="BQ196" s="106">
        <v>380</v>
      </c>
      <c r="BR196" s="153">
        <v>3804041</v>
      </c>
      <c r="BS196" s="106">
        <v>27136</v>
      </c>
      <c r="BT196" s="106">
        <v>0</v>
      </c>
      <c r="BU196" s="149">
        <v>0</v>
      </c>
      <c r="BV196" s="149">
        <v>0</v>
      </c>
      <c r="BW196" s="149">
        <v>0</v>
      </c>
      <c r="BY196" s="149">
        <v>5407.9772512375321</v>
      </c>
      <c r="BZ196" s="268">
        <v>5407.9772512765958</v>
      </c>
      <c r="CA196" s="269">
        <v>-3.9063706935849041E-8</v>
      </c>
      <c r="CD196" s="149">
        <v>578</v>
      </c>
      <c r="CE196" s="149">
        <v>371</v>
      </c>
      <c r="CG196" s="149">
        <v>10076.544932780787</v>
      </c>
      <c r="CH196" s="268">
        <v>10076.544970720086</v>
      </c>
      <c r="CI196" s="270">
        <v>-3.793929863604717E-5</v>
      </c>
      <c r="CK196" s="149">
        <v>0</v>
      </c>
      <c r="CL196" s="268">
        <v>0</v>
      </c>
      <c r="CM196" s="270">
        <v>0</v>
      </c>
      <c r="CO196" s="149">
        <v>5393817.5030517485</v>
      </c>
      <c r="CP196" s="268">
        <v>5393817.5030896878</v>
      </c>
      <c r="CQ196" s="270">
        <v>-3.7939287722110748E-5</v>
      </c>
      <c r="CS196" s="149">
        <v>5393817.5030517485</v>
      </c>
      <c r="CT196" s="268">
        <v>5393817.5030896878</v>
      </c>
      <c r="CU196" s="270">
        <v>-3.7939287722110748E-5</v>
      </c>
      <c r="CW196" s="149">
        <v>0</v>
      </c>
      <c r="CX196" s="268">
        <v>0</v>
      </c>
      <c r="CY196" s="270">
        <v>0</v>
      </c>
      <c r="DA196" s="149">
        <v>763495.81737984822</v>
      </c>
      <c r="DB196" s="268">
        <v>763495.8173798481</v>
      </c>
      <c r="DC196" s="270">
        <v>0</v>
      </c>
      <c r="DE196" s="271">
        <v>0</v>
      </c>
      <c r="DF196" s="271">
        <v>3.7373737373737372E-2</v>
      </c>
    </row>
    <row r="197" spans="1:110" x14ac:dyDescent="0.2">
      <c r="A197" s="149"/>
      <c r="B197" s="149"/>
      <c r="C197" s="149"/>
      <c r="D197" s="277" t="s">
        <v>240</v>
      </c>
      <c r="E197" s="14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149"/>
      <c r="Q197" s="149"/>
      <c r="R197" s="279"/>
      <c r="S197" s="149"/>
      <c r="T197" s="279"/>
      <c r="U197" s="27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E197" s="149"/>
      <c r="BF197" s="149"/>
      <c r="BG197" s="149"/>
      <c r="BQ197" s="106">
        <v>380</v>
      </c>
      <c r="BR197" s="153">
        <v>3805400</v>
      </c>
      <c r="BS197" s="106">
        <v>34816</v>
      </c>
      <c r="BT197" s="106">
        <v>31555.144906648718</v>
      </c>
      <c r="BU197" s="149">
        <v>31555.144906648718</v>
      </c>
      <c r="BV197" s="149">
        <v>0</v>
      </c>
      <c r="BW197" s="149">
        <v>30341.48548716223</v>
      </c>
      <c r="BY197" s="149">
        <v>4723.1576198791136</v>
      </c>
      <c r="BZ197" s="268">
        <v>4723.1576198877356</v>
      </c>
      <c r="CA197" s="269">
        <v>-8.6220097728073597E-9</v>
      </c>
      <c r="CD197" s="149">
        <v>930</v>
      </c>
      <c r="CE197" s="149">
        <v>592</v>
      </c>
      <c r="CG197" s="149">
        <v>0</v>
      </c>
      <c r="CH197" s="268">
        <v>0</v>
      </c>
      <c r="CI197" s="270">
        <v>0</v>
      </c>
      <c r="CK197" s="149">
        <v>40317.509557244251</v>
      </c>
      <c r="CL197" s="268">
        <v>40317.509557242505</v>
      </c>
      <c r="CM197" s="270">
        <v>1.7462298274040222E-9</v>
      </c>
      <c r="CO197" s="149">
        <v>7666126.1156940926</v>
      </c>
      <c r="CP197" s="268">
        <v>7666126.1156940926</v>
      </c>
      <c r="CQ197" s="270">
        <v>0</v>
      </c>
      <c r="CS197" s="149">
        <v>7676371.1449066484</v>
      </c>
      <c r="CT197" s="268">
        <v>7676371.1449066484</v>
      </c>
      <c r="CU197" s="270">
        <v>0</v>
      </c>
      <c r="CW197" s="149">
        <v>0</v>
      </c>
      <c r="CX197" s="268">
        <v>0</v>
      </c>
      <c r="CY197" s="270">
        <v>0</v>
      </c>
      <c r="DA197" s="149">
        <v>938158.89345493889</v>
      </c>
      <c r="DB197" s="268">
        <v>938158.89345493889</v>
      </c>
      <c r="DC197" s="270">
        <v>0</v>
      </c>
      <c r="DE197" s="271">
        <v>0</v>
      </c>
      <c r="DF197" s="271">
        <v>2.3717948717948717E-2</v>
      </c>
    </row>
    <row r="198" spans="1:110" x14ac:dyDescent="0.2">
      <c r="A198" s="149"/>
      <c r="B198" s="149"/>
      <c r="C198" s="149"/>
      <c r="D198" s="277" t="s">
        <v>5</v>
      </c>
      <c r="E198" s="149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149"/>
      <c r="Q198" s="149"/>
      <c r="R198" s="280"/>
      <c r="S198" s="149"/>
      <c r="T198" s="280"/>
      <c r="U198" s="280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E198" s="149"/>
      <c r="BF198" s="149"/>
      <c r="BG198" s="149"/>
      <c r="BQ198" s="106">
        <v>380</v>
      </c>
      <c r="BR198" s="153">
        <v>3806906</v>
      </c>
      <c r="BS198" s="106">
        <v>54734.777332160011</v>
      </c>
      <c r="BT198" s="106">
        <v>0</v>
      </c>
      <c r="BU198" s="149">
        <v>0</v>
      </c>
      <c r="BV198" s="149">
        <v>0</v>
      </c>
      <c r="BW198" s="149">
        <v>0</v>
      </c>
      <c r="BY198" s="149">
        <v>5105.674009344114</v>
      </c>
      <c r="BZ198" s="268">
        <v>5105.6740093989774</v>
      </c>
      <c r="CA198" s="269">
        <v>-5.486344889504835E-8</v>
      </c>
      <c r="CC198" s="149">
        <v>417</v>
      </c>
      <c r="CD198" s="149">
        <v>684</v>
      </c>
      <c r="CE198" s="149">
        <v>458</v>
      </c>
      <c r="CG198" s="149">
        <v>0</v>
      </c>
      <c r="CH198" s="268">
        <v>0</v>
      </c>
      <c r="CI198" s="270">
        <v>0</v>
      </c>
      <c r="CK198" s="149">
        <v>0</v>
      </c>
      <c r="CL198" s="268">
        <v>0</v>
      </c>
      <c r="CM198" s="270">
        <v>0</v>
      </c>
      <c r="CO198" s="149">
        <v>8488543.9924730081</v>
      </c>
      <c r="CP198" s="268">
        <v>8488543.9924730081</v>
      </c>
      <c r="CQ198" s="270">
        <v>0</v>
      </c>
      <c r="CS198" s="149">
        <v>8488543.9924730081</v>
      </c>
      <c r="CT198" s="268">
        <v>8488543.9924730081</v>
      </c>
      <c r="CU198" s="270">
        <v>0</v>
      </c>
      <c r="CW198" s="149">
        <v>0</v>
      </c>
      <c r="CX198" s="268">
        <v>0</v>
      </c>
      <c r="CY198" s="270">
        <v>0</v>
      </c>
      <c r="DA198" s="149">
        <v>1372499.4430858712</v>
      </c>
      <c r="DB198" s="268">
        <v>1372499.4430858712</v>
      </c>
      <c r="DC198" s="270">
        <v>0</v>
      </c>
      <c r="DE198" s="271">
        <v>3.7444933920704845E-2</v>
      </c>
      <c r="DF198" s="271">
        <v>3.3003300330033E-2</v>
      </c>
    </row>
    <row r="199" spans="1:110" x14ac:dyDescent="0.2">
      <c r="A199" s="149"/>
      <c r="B199" s="149"/>
      <c r="C199" s="149"/>
      <c r="D199" s="277" t="s">
        <v>6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E199" s="149"/>
      <c r="BF199" s="149"/>
      <c r="BG199" s="149"/>
      <c r="BQ199" s="106">
        <v>380</v>
      </c>
      <c r="BR199" s="153">
        <v>3806102</v>
      </c>
      <c r="BS199" s="106">
        <v>34304</v>
      </c>
      <c r="BT199" s="106">
        <v>0</v>
      </c>
      <c r="BU199" s="149">
        <v>0</v>
      </c>
      <c r="BV199" s="149">
        <v>0</v>
      </c>
      <c r="BW199" s="149">
        <v>0</v>
      </c>
      <c r="BY199" s="149">
        <v>4427.2432455659591</v>
      </c>
      <c r="BZ199" s="268">
        <v>4427.2432455497392</v>
      </c>
      <c r="CA199" s="269">
        <v>1.6219928511418402E-8</v>
      </c>
      <c r="CC199" s="149">
        <v>388</v>
      </c>
      <c r="CD199" s="149">
        <v>344</v>
      </c>
      <c r="CE199" s="149">
        <v>229</v>
      </c>
      <c r="CG199" s="149">
        <v>0</v>
      </c>
      <c r="CH199" s="268">
        <v>0</v>
      </c>
      <c r="CI199" s="270">
        <v>0</v>
      </c>
      <c r="CK199" s="149">
        <v>0</v>
      </c>
      <c r="CL199" s="268">
        <v>0</v>
      </c>
      <c r="CM199" s="270">
        <v>0</v>
      </c>
      <c r="CO199" s="149">
        <v>4537045.7879944481</v>
      </c>
      <c r="CP199" s="268">
        <v>4537045.7879944481</v>
      </c>
      <c r="CQ199" s="270">
        <v>0</v>
      </c>
      <c r="CS199" s="149">
        <v>4537045.7879944481</v>
      </c>
      <c r="CT199" s="268">
        <v>4537045.7879944481</v>
      </c>
      <c r="CU199" s="270">
        <v>0</v>
      </c>
      <c r="CW199" s="149">
        <v>0</v>
      </c>
      <c r="CX199" s="268">
        <v>0</v>
      </c>
      <c r="CY199" s="270">
        <v>0</v>
      </c>
      <c r="DA199" s="149">
        <v>616582.22885459429</v>
      </c>
      <c r="DB199" s="268">
        <v>616582.22885459429</v>
      </c>
      <c r="DC199" s="270">
        <v>0</v>
      </c>
      <c r="DE199" s="271">
        <v>4.6228710462287104E-2</v>
      </c>
      <c r="DF199" s="271">
        <v>5.140961857379768E-2</v>
      </c>
    </row>
    <row r="200" spans="1:110" x14ac:dyDescent="0.2">
      <c r="A200" s="149"/>
      <c r="B200" s="149"/>
      <c r="C200" s="149"/>
      <c r="D200" s="277" t="s">
        <v>331</v>
      </c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E200" s="149"/>
      <c r="BF200" s="149"/>
      <c r="BG200" s="149"/>
      <c r="BQ200" s="106">
        <v>380</v>
      </c>
      <c r="BR200" s="153">
        <v>3804029</v>
      </c>
      <c r="BS200" s="106">
        <v>54007.572202400006</v>
      </c>
      <c r="BT200" s="106">
        <v>0</v>
      </c>
      <c r="BU200" s="149">
        <v>889733.74164283508</v>
      </c>
      <c r="BV200" s="149">
        <v>889733.74164283508</v>
      </c>
      <c r="BW200" s="149">
        <v>853138.87990642153</v>
      </c>
      <c r="BY200" s="149">
        <v>5359.9704018892508</v>
      </c>
      <c r="BZ200" s="268">
        <v>5359.9704018748707</v>
      </c>
      <c r="CA200" s="269">
        <v>1.4380020729731768E-8</v>
      </c>
      <c r="CD200" s="149">
        <v>875</v>
      </c>
      <c r="CE200" s="149">
        <v>513</v>
      </c>
      <c r="CG200" s="149">
        <v>0</v>
      </c>
      <c r="CH200" s="268">
        <v>0</v>
      </c>
      <c r="CI200" s="270">
        <v>0</v>
      </c>
      <c r="CK200" s="149">
        <v>0</v>
      </c>
      <c r="CL200" s="268">
        <v>0</v>
      </c>
      <c r="CM200" s="270">
        <v>0</v>
      </c>
      <c r="CO200" s="149">
        <v>8847856.3132251464</v>
      </c>
      <c r="CP200" s="268">
        <v>8847856.3132251464</v>
      </c>
      <c r="CQ200" s="270">
        <v>0</v>
      </c>
      <c r="CS200" s="149">
        <v>8847856.3132251464</v>
      </c>
      <c r="CT200" s="268">
        <v>8847856.3132251464</v>
      </c>
      <c r="CU200" s="270">
        <v>0</v>
      </c>
      <c r="CW200" s="149">
        <v>0</v>
      </c>
      <c r="CX200" s="268">
        <v>0</v>
      </c>
      <c r="CY200" s="270">
        <v>0</v>
      </c>
      <c r="DA200" s="149">
        <v>1199131.4616055042</v>
      </c>
      <c r="DB200" s="268">
        <v>1199131.4616055042</v>
      </c>
      <c r="DC200" s="270">
        <v>0</v>
      </c>
      <c r="DE200" s="271">
        <v>0</v>
      </c>
      <c r="DF200" s="271">
        <v>3.5150645624103298E-2</v>
      </c>
    </row>
    <row r="201" spans="1:110" x14ac:dyDescent="0.2">
      <c r="A201" s="149"/>
      <c r="B201" s="149"/>
      <c r="C201" s="149"/>
      <c r="D201" s="277" t="s">
        <v>243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E201" s="149"/>
      <c r="BF201" s="149"/>
      <c r="BG201" s="149"/>
      <c r="BQ201" s="106">
        <v>380</v>
      </c>
      <c r="BR201" s="153">
        <v>3804100</v>
      </c>
      <c r="BS201" s="106">
        <v>49664</v>
      </c>
      <c r="BT201" s="106">
        <v>0</v>
      </c>
      <c r="BU201" s="149">
        <v>0</v>
      </c>
      <c r="BV201" s="149">
        <v>0</v>
      </c>
      <c r="BW201" s="149">
        <v>0</v>
      </c>
      <c r="BY201" s="149">
        <v>5683.131990935558</v>
      </c>
      <c r="BZ201" s="268">
        <v>5683.1319909757894</v>
      </c>
      <c r="CA201" s="269">
        <v>-4.0231498132925481E-8</v>
      </c>
      <c r="CD201" s="149">
        <v>947</v>
      </c>
      <c r="CE201" s="149">
        <v>530</v>
      </c>
      <c r="CG201" s="149">
        <v>184446.83667962812</v>
      </c>
      <c r="CH201" s="268">
        <v>184446.83674044046</v>
      </c>
      <c r="CI201" s="270">
        <v>-6.0812337324023247E-5</v>
      </c>
      <c r="CK201" s="149">
        <v>0</v>
      </c>
      <c r="CL201" s="268">
        <v>0</v>
      </c>
      <c r="CM201" s="270">
        <v>0</v>
      </c>
      <c r="CO201" s="149">
        <v>8754487.5258561354</v>
      </c>
      <c r="CP201" s="268">
        <v>8754487.5259169471</v>
      </c>
      <c r="CQ201" s="270">
        <v>-6.0811638832092285E-5</v>
      </c>
      <c r="CS201" s="149">
        <v>8754487.5258561354</v>
      </c>
      <c r="CT201" s="268">
        <v>8754487.5259169471</v>
      </c>
      <c r="CU201" s="270">
        <v>-6.0811638832092285E-5</v>
      </c>
      <c r="CW201" s="149">
        <v>0</v>
      </c>
      <c r="CX201" s="268">
        <v>0</v>
      </c>
      <c r="CY201" s="270">
        <v>0</v>
      </c>
      <c r="DA201" s="149">
        <v>1287804.9574356268</v>
      </c>
      <c r="DB201" s="268">
        <v>1287804.9574356268</v>
      </c>
      <c r="DC201" s="270">
        <v>0</v>
      </c>
      <c r="DE201" s="271">
        <v>0</v>
      </c>
      <c r="DF201" s="271">
        <v>5.4166666666666669E-2</v>
      </c>
    </row>
    <row r="202" spans="1:110" x14ac:dyDescent="0.2">
      <c r="A202" s="149"/>
      <c r="B202" s="149"/>
      <c r="C202" s="149"/>
      <c r="D202" s="277" t="s">
        <v>7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E202" s="149"/>
      <c r="BF202" s="149"/>
      <c r="BG202" s="149"/>
      <c r="BQ202" s="106">
        <v>380</v>
      </c>
      <c r="BR202" s="153">
        <v>3806908</v>
      </c>
      <c r="BS202" s="106">
        <v>54835.54612264</v>
      </c>
      <c r="BT202" s="106">
        <v>0</v>
      </c>
      <c r="BU202" s="149">
        <v>0</v>
      </c>
      <c r="BV202" s="149">
        <v>0</v>
      </c>
      <c r="BW202" s="149">
        <v>0</v>
      </c>
      <c r="BY202" s="149">
        <v>5075.7616794194792</v>
      </c>
      <c r="BZ202" s="268">
        <v>5075.7616794080604</v>
      </c>
      <c r="CA202" s="269">
        <v>1.1418705980759114E-8</v>
      </c>
      <c r="CC202" s="149">
        <v>419</v>
      </c>
      <c r="CD202" s="149">
        <v>728</v>
      </c>
      <c r="CE202" s="149">
        <v>484</v>
      </c>
      <c r="CG202" s="149">
        <v>209378.01826553047</v>
      </c>
      <c r="CH202" s="268">
        <v>209378.01824647197</v>
      </c>
      <c r="CI202" s="270">
        <v>1.9058497855439782E-5</v>
      </c>
      <c r="CK202" s="149">
        <v>0</v>
      </c>
      <c r="CL202" s="268">
        <v>0</v>
      </c>
      <c r="CM202" s="270">
        <v>0</v>
      </c>
      <c r="CO202" s="149">
        <v>8641539.6240555253</v>
      </c>
      <c r="CP202" s="268">
        <v>8641539.6240364667</v>
      </c>
      <c r="CQ202" s="270">
        <v>1.9058585166931152E-5</v>
      </c>
      <c r="CS202" s="149">
        <v>8641539.6240555253</v>
      </c>
      <c r="CT202" s="268">
        <v>8641539.6240364667</v>
      </c>
      <c r="CU202" s="270">
        <v>1.9058585166931152E-5</v>
      </c>
      <c r="CW202" s="149">
        <v>0</v>
      </c>
      <c r="CX202" s="268">
        <v>0</v>
      </c>
      <c r="CY202" s="270">
        <v>0</v>
      </c>
      <c r="DA202" s="149">
        <v>1263601.7331328823</v>
      </c>
      <c r="DB202" s="268">
        <v>1263601.733132882</v>
      </c>
      <c r="DC202" s="270">
        <v>0</v>
      </c>
      <c r="DE202" s="271">
        <v>3.7940379403794036E-2</v>
      </c>
      <c r="DF202" s="271">
        <v>3.5771065182829888E-2</v>
      </c>
    </row>
    <row r="203" spans="1:110" x14ac:dyDescent="0.2">
      <c r="A203" s="149"/>
      <c r="B203" s="149"/>
      <c r="C203" s="149"/>
      <c r="D203" s="277" t="s">
        <v>244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E203" s="149"/>
      <c r="BF203" s="149"/>
      <c r="BG203" s="149"/>
      <c r="BQ203" s="106">
        <v>380</v>
      </c>
      <c r="BR203" s="153">
        <v>3806905</v>
      </c>
      <c r="BS203" s="106">
        <v>51200</v>
      </c>
      <c r="BT203" s="106">
        <v>0</v>
      </c>
      <c r="BU203" s="149">
        <v>0</v>
      </c>
      <c r="BV203" s="149">
        <v>0</v>
      </c>
      <c r="BW203" s="149">
        <v>0</v>
      </c>
      <c r="BY203" s="149">
        <v>5096.1336872679303</v>
      </c>
      <c r="BZ203" s="268">
        <v>5096.1336871462263</v>
      </c>
      <c r="CA203" s="269">
        <v>1.2170403351774439E-7</v>
      </c>
      <c r="CD203" s="149">
        <v>508</v>
      </c>
      <c r="CE203" s="149">
        <v>339</v>
      </c>
      <c r="CG203" s="149">
        <v>0</v>
      </c>
      <c r="CH203" s="268">
        <v>0</v>
      </c>
      <c r="CI203" s="270">
        <v>0</v>
      </c>
      <c r="CK203" s="149">
        <v>0</v>
      </c>
      <c r="CL203" s="268">
        <v>0</v>
      </c>
      <c r="CM203" s="270">
        <v>0</v>
      </c>
      <c r="CO203" s="149">
        <v>4611878.8369682599</v>
      </c>
      <c r="CP203" s="268">
        <v>4611878.8369682599</v>
      </c>
      <c r="CQ203" s="270">
        <v>0</v>
      </c>
      <c r="CS203" s="149">
        <v>4611878.8369682599</v>
      </c>
      <c r="CT203" s="268">
        <v>4611878.8369682599</v>
      </c>
      <c r="CU203" s="270">
        <v>0</v>
      </c>
      <c r="CW203" s="149">
        <v>0</v>
      </c>
      <c r="CX203" s="268">
        <v>0</v>
      </c>
      <c r="CY203" s="270">
        <v>0</v>
      </c>
      <c r="DA203" s="149">
        <v>545340.12642357987</v>
      </c>
      <c r="DB203" s="268">
        <v>545340.12642357987</v>
      </c>
      <c r="DC203" s="270">
        <v>0</v>
      </c>
      <c r="DE203" s="271">
        <v>0</v>
      </c>
      <c r="DF203" s="271">
        <v>3.1180400890868598E-2</v>
      </c>
    </row>
    <row r="204" spans="1:110" x14ac:dyDescent="0.2">
      <c r="A204" s="149"/>
      <c r="B204" s="149"/>
      <c r="C204" s="149"/>
      <c r="D204" s="277" t="s">
        <v>247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E204" s="149"/>
      <c r="BF204" s="149"/>
      <c r="BG204" s="149"/>
      <c r="BQ204" s="106">
        <v>380</v>
      </c>
      <c r="BR204" s="153">
        <v>3804024</v>
      </c>
      <c r="BS204" s="106">
        <v>9676.7999999999993</v>
      </c>
      <c r="BT204" s="106">
        <v>0</v>
      </c>
      <c r="BU204" s="149">
        <v>0</v>
      </c>
      <c r="BV204" s="149">
        <v>0</v>
      </c>
      <c r="BW204" s="149">
        <v>0</v>
      </c>
      <c r="BY204" s="149">
        <v>5277.5703413143683</v>
      </c>
      <c r="BZ204" s="268">
        <v>5277.5703413913043</v>
      </c>
      <c r="CA204" s="269">
        <v>-7.6935975812375546E-8</v>
      </c>
      <c r="CD204" s="149">
        <v>349</v>
      </c>
      <c r="CE204" s="149">
        <v>236</v>
      </c>
      <c r="CG204" s="149">
        <v>43747.852349647321</v>
      </c>
      <c r="CH204" s="268">
        <v>43747.852395708178</v>
      </c>
      <c r="CI204" s="270">
        <v>-4.6060857130214572E-5</v>
      </c>
      <c r="CK204" s="149">
        <v>0</v>
      </c>
      <c r="CL204" s="268">
        <v>0</v>
      </c>
      <c r="CM204" s="270">
        <v>0</v>
      </c>
      <c r="CO204" s="149">
        <v>3283718.4140711576</v>
      </c>
      <c r="CP204" s="268">
        <v>3283718.4141172185</v>
      </c>
      <c r="CQ204" s="270">
        <v>-4.6060886234045029E-5</v>
      </c>
      <c r="CS204" s="149">
        <v>3283718.4140711576</v>
      </c>
      <c r="CT204" s="268">
        <v>3283718.4141172185</v>
      </c>
      <c r="CU204" s="270">
        <v>-4.6060886234045029E-5</v>
      </c>
      <c r="CW204" s="149">
        <v>0</v>
      </c>
      <c r="CX204" s="268">
        <v>0</v>
      </c>
      <c r="CY204" s="270">
        <v>0</v>
      </c>
      <c r="DA204" s="149">
        <v>397732.05750612356</v>
      </c>
      <c r="DB204" s="268">
        <v>397732.05750612356</v>
      </c>
      <c r="DC204" s="270">
        <v>0</v>
      </c>
      <c r="DE204" s="271">
        <v>0</v>
      </c>
      <c r="DF204" s="271">
        <v>2.5337837837837839E-2</v>
      </c>
    </row>
    <row r="205" spans="1:110" x14ac:dyDescent="0.2">
      <c r="A205" s="149"/>
      <c r="B205" s="149"/>
      <c r="C205" s="149"/>
      <c r="D205" s="277" t="s">
        <v>248</v>
      </c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E205" s="149"/>
      <c r="BF205" s="149"/>
      <c r="BG205" s="149"/>
      <c r="BQ205" s="106">
        <v>380</v>
      </c>
      <c r="BR205" s="153">
        <v>3804010</v>
      </c>
      <c r="BS205" s="106">
        <v>24877.764605120003</v>
      </c>
      <c r="BT205" s="106">
        <v>0</v>
      </c>
      <c r="BU205" s="149">
        <v>0</v>
      </c>
      <c r="BV205" s="149">
        <v>0</v>
      </c>
      <c r="BW205" s="149">
        <v>0</v>
      </c>
      <c r="BY205" s="149">
        <v>5218.0611452250696</v>
      </c>
      <c r="BZ205" s="268">
        <v>5218.0611453124993</v>
      </c>
      <c r="CA205" s="269">
        <v>-8.7429725681431592E-8</v>
      </c>
      <c r="CD205" s="149">
        <v>350</v>
      </c>
      <c r="CE205" s="149">
        <v>230</v>
      </c>
      <c r="CG205" s="149">
        <v>61443.565090421587</v>
      </c>
      <c r="CH205" s="268">
        <v>61443.565142317464</v>
      </c>
      <c r="CI205" s="270">
        <v>-5.1895876822527498E-5</v>
      </c>
      <c r="CK205" s="149">
        <v>0</v>
      </c>
      <c r="CL205" s="268">
        <v>0</v>
      </c>
      <c r="CM205" s="270">
        <v>0</v>
      </c>
      <c r="CO205" s="149">
        <v>3236591.0586986546</v>
      </c>
      <c r="CP205" s="268">
        <v>3236591.0587505507</v>
      </c>
      <c r="CQ205" s="270">
        <v>-5.1896087825298309E-5</v>
      </c>
      <c r="CS205" s="149">
        <v>3236591.0586986546</v>
      </c>
      <c r="CT205" s="268">
        <v>3236591.0587505507</v>
      </c>
      <c r="CU205" s="270">
        <v>-5.1896087825298309E-5</v>
      </c>
      <c r="CW205" s="149">
        <v>0</v>
      </c>
      <c r="CX205" s="268">
        <v>0</v>
      </c>
      <c r="CY205" s="270">
        <v>0</v>
      </c>
      <c r="DA205" s="149">
        <v>364245.43225293735</v>
      </c>
      <c r="DB205" s="268">
        <v>364245.43225293735</v>
      </c>
      <c r="DC205" s="270">
        <v>0</v>
      </c>
      <c r="DE205" s="271">
        <v>0</v>
      </c>
      <c r="DF205" s="271">
        <v>4.715447154471545E-2</v>
      </c>
    </row>
    <row r="206" spans="1:110" x14ac:dyDescent="0.2">
      <c r="A206" s="149"/>
      <c r="B206" s="149"/>
      <c r="C206" s="149"/>
      <c r="D206" s="277" t="s">
        <v>241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E206" s="149"/>
      <c r="BF206" s="149"/>
      <c r="BG206" s="149"/>
      <c r="BQ206" s="106">
        <v>380</v>
      </c>
      <c r="BR206" s="153">
        <v>3804021</v>
      </c>
      <c r="BS206" s="106">
        <v>33649.60583516</v>
      </c>
      <c r="BT206" s="106">
        <v>0</v>
      </c>
      <c r="BU206" s="149">
        <v>0</v>
      </c>
      <c r="BV206" s="149">
        <v>0</v>
      </c>
      <c r="BW206" s="149">
        <v>0</v>
      </c>
      <c r="BY206" s="149">
        <v>5741.106050608706</v>
      </c>
      <c r="BZ206" s="268">
        <v>5741.1060507075481</v>
      </c>
      <c r="CA206" s="269">
        <v>-9.8842065199278295E-8</v>
      </c>
      <c r="CD206" s="149">
        <v>628</v>
      </c>
      <c r="CE206" s="149">
        <v>368.75</v>
      </c>
      <c r="CG206" s="149">
        <v>0</v>
      </c>
      <c r="CH206" s="268">
        <v>0</v>
      </c>
      <c r="CI206" s="270">
        <v>0</v>
      </c>
      <c r="CK206" s="149">
        <v>0</v>
      </c>
      <c r="CL206" s="268">
        <v>0</v>
      </c>
      <c r="CM206" s="270">
        <v>0</v>
      </c>
      <c r="CO206" s="149">
        <v>6148339.4453993216</v>
      </c>
      <c r="CP206" s="268">
        <v>6148339.4453993207</v>
      </c>
      <c r="CQ206" s="270">
        <v>0</v>
      </c>
      <c r="CS206" s="149">
        <v>6148339.4453993216</v>
      </c>
      <c r="CT206" s="268">
        <v>6148339.4453993207</v>
      </c>
      <c r="CU206" s="270">
        <v>0</v>
      </c>
      <c r="CW206" s="149">
        <v>0</v>
      </c>
      <c r="CX206" s="268">
        <v>0</v>
      </c>
      <c r="CY206" s="270">
        <v>0</v>
      </c>
      <c r="DA206" s="149">
        <v>993641.63702768646</v>
      </c>
      <c r="DB206" s="268">
        <v>993641.63702768646</v>
      </c>
      <c r="DC206" s="270">
        <v>0</v>
      </c>
      <c r="DE206" s="271">
        <v>0</v>
      </c>
      <c r="DF206" s="271">
        <v>5.793450881612091E-2</v>
      </c>
    </row>
    <row r="207" spans="1:110" x14ac:dyDescent="0.2">
      <c r="A207" s="149"/>
      <c r="B207" s="149"/>
      <c r="C207" s="149"/>
      <c r="D207" s="277" t="s">
        <v>250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E207" s="149"/>
      <c r="BF207" s="149"/>
      <c r="BG207" s="149"/>
      <c r="BQ207" s="106">
        <v>380</v>
      </c>
      <c r="BR207" s="153">
        <v>3804613</v>
      </c>
      <c r="BS207" s="106">
        <v>31155.496228839998</v>
      </c>
      <c r="BT207" s="106">
        <v>0</v>
      </c>
      <c r="BU207" s="149">
        <v>0</v>
      </c>
      <c r="BV207" s="149">
        <v>0</v>
      </c>
      <c r="BW207" s="149">
        <v>0</v>
      </c>
      <c r="BY207" s="149">
        <v>5553.0817315357372</v>
      </c>
      <c r="BZ207" s="268">
        <v>5553.0817316293924</v>
      </c>
      <c r="CA207" s="269">
        <v>-9.3655216915067285E-8</v>
      </c>
      <c r="CD207" s="149">
        <v>382</v>
      </c>
      <c r="CE207" s="149">
        <v>259</v>
      </c>
      <c r="CG207" s="149">
        <v>193569.32819804037</v>
      </c>
      <c r="CH207" s="268">
        <v>193569.32825947902</v>
      </c>
      <c r="CI207" s="270">
        <v>-6.1438651755452156E-5</v>
      </c>
      <c r="CK207" s="149">
        <v>0</v>
      </c>
      <c r="CL207" s="268">
        <v>0</v>
      </c>
      <c r="CM207" s="270">
        <v>0</v>
      </c>
      <c r="CO207" s="149">
        <v>3788392.0842672447</v>
      </c>
      <c r="CP207" s="268">
        <v>3788392.0843286831</v>
      </c>
      <c r="CQ207" s="270">
        <v>-6.1438418924808502E-5</v>
      </c>
      <c r="CS207" s="149">
        <v>3788392.0842672447</v>
      </c>
      <c r="CT207" s="268">
        <v>3788392.0843286831</v>
      </c>
      <c r="CU207" s="270">
        <v>-6.1438418924808502E-5</v>
      </c>
      <c r="CW207" s="149">
        <v>0</v>
      </c>
      <c r="CX207" s="268">
        <v>0</v>
      </c>
      <c r="CY207" s="270">
        <v>0</v>
      </c>
      <c r="DA207" s="149">
        <v>455928.55265702331</v>
      </c>
      <c r="DB207" s="268">
        <v>455928.55265702336</v>
      </c>
      <c r="DC207" s="270">
        <v>0</v>
      </c>
      <c r="DE207" s="271">
        <v>0</v>
      </c>
      <c r="DF207" s="271">
        <v>1.9259259259259261E-2</v>
      </c>
    </row>
    <row r="208" spans="1:110" x14ac:dyDescent="0.2">
      <c r="A208" s="149"/>
      <c r="B208" s="149"/>
      <c r="C208" s="149"/>
      <c r="D208" s="277" t="s">
        <v>436</v>
      </c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E208" s="149"/>
      <c r="BF208" s="149"/>
      <c r="BG208" s="149"/>
      <c r="BQ208" s="106">
        <v>380</v>
      </c>
      <c r="BR208" s="272">
        <v>3804086</v>
      </c>
      <c r="BS208" s="106">
        <v>71178.715866440005</v>
      </c>
      <c r="BT208" s="106">
        <v>0</v>
      </c>
      <c r="BU208" s="149">
        <v>1138886.5179596008</v>
      </c>
      <c r="BV208" s="149">
        <v>1138886.5179596008</v>
      </c>
      <c r="BW208" s="149">
        <v>1092043.9709058695</v>
      </c>
      <c r="BY208" s="149">
        <v>5587.8072734974476</v>
      </c>
      <c r="BZ208" s="268">
        <v>5587.8072735117621</v>
      </c>
      <c r="CA208" s="269">
        <v>-1.4314537111204118E-8</v>
      </c>
      <c r="CD208" s="149">
        <v>912</v>
      </c>
      <c r="CE208" s="149">
        <v>602</v>
      </c>
      <c r="CG208" s="149">
        <v>0</v>
      </c>
      <c r="CH208" s="268">
        <v>0</v>
      </c>
      <c r="CI208" s="270">
        <v>0</v>
      </c>
      <c r="CK208" s="149">
        <v>0</v>
      </c>
      <c r="CL208" s="268">
        <v>0</v>
      </c>
      <c r="CM208" s="270">
        <v>0</v>
      </c>
      <c r="CO208" s="149">
        <v>10137326.745463261</v>
      </c>
      <c r="CP208" s="268">
        <v>10137326.745463261</v>
      </c>
      <c r="CQ208" s="270">
        <v>0</v>
      </c>
      <c r="CS208" s="149">
        <v>10137326.745463261</v>
      </c>
      <c r="CT208" s="268">
        <v>10137326.745463261</v>
      </c>
      <c r="CU208" s="270">
        <v>0</v>
      </c>
      <c r="CW208" s="149">
        <v>0</v>
      </c>
      <c r="CX208" s="268">
        <v>0</v>
      </c>
      <c r="CY208" s="270">
        <v>0</v>
      </c>
      <c r="DA208" s="149">
        <v>1293646.9227816814</v>
      </c>
      <c r="DB208" s="268">
        <v>1293646.9227816814</v>
      </c>
      <c r="DC208" s="270">
        <v>0</v>
      </c>
      <c r="DE208" s="271">
        <v>0</v>
      </c>
      <c r="DF208" s="271">
        <v>3.1685678073510776E-2</v>
      </c>
    </row>
    <row r="209" spans="4:110" s="149" customFormat="1" x14ac:dyDescent="0.2">
      <c r="D209" s="277" t="s">
        <v>252</v>
      </c>
      <c r="BQ209" s="106">
        <v>380</v>
      </c>
      <c r="BR209" s="153">
        <v>3805401</v>
      </c>
      <c r="BS209" s="106">
        <v>58533.451385160006</v>
      </c>
      <c r="BT209" s="106">
        <v>0</v>
      </c>
      <c r="BU209" s="149">
        <v>1172986.5408488661</v>
      </c>
      <c r="BV209" s="149">
        <v>1172986.5408488661</v>
      </c>
      <c r="BW209" s="149">
        <v>1138490.2852070911</v>
      </c>
      <c r="BY209" s="149">
        <v>5321.3204700160959</v>
      </c>
      <c r="BZ209" s="268">
        <v>5321.3204700172118</v>
      </c>
      <c r="CA209" s="269">
        <v>-1.1159499990753829E-9</v>
      </c>
      <c r="CD209" s="149">
        <v>864</v>
      </c>
      <c r="CE209" s="149">
        <v>524</v>
      </c>
      <c r="CG209" s="149">
        <v>0</v>
      </c>
      <c r="CH209" s="268">
        <v>0</v>
      </c>
      <c r="CI209" s="270">
        <v>0</v>
      </c>
      <c r="CK209" s="149">
        <v>0</v>
      </c>
      <c r="CL209" s="268">
        <v>0</v>
      </c>
      <c r="CM209" s="270">
        <v>0</v>
      </c>
      <c r="CO209" s="149">
        <v>9048052.1421175748</v>
      </c>
      <c r="CP209" s="268">
        <v>9048052.1421175748</v>
      </c>
      <c r="CQ209" s="270">
        <v>0</v>
      </c>
      <c r="CS209" s="149">
        <v>9059117.5872034915</v>
      </c>
      <c r="CT209" s="268">
        <v>9059117.5872034915</v>
      </c>
      <c r="CU209" s="270">
        <v>0</v>
      </c>
      <c r="CW209" s="149">
        <v>0</v>
      </c>
      <c r="CX209" s="268">
        <v>0</v>
      </c>
      <c r="CY209" s="270">
        <v>0</v>
      </c>
      <c r="DA209" s="149">
        <v>1180792.2203613163</v>
      </c>
      <c r="DB209" s="268">
        <v>1180792.2203613163</v>
      </c>
      <c r="DC209" s="270">
        <v>0</v>
      </c>
      <c r="DE209" s="271">
        <v>0</v>
      </c>
      <c r="DF209" s="271">
        <v>5.1994301994301995E-2</v>
      </c>
    </row>
    <row r="210" spans="4:110" s="149" customFormat="1" x14ac:dyDescent="0.2">
      <c r="D210" s="277" t="s">
        <v>253</v>
      </c>
      <c r="BQ210" s="106">
        <v>380</v>
      </c>
      <c r="BR210" s="153">
        <v>3804502</v>
      </c>
      <c r="BS210" s="106">
        <v>26880</v>
      </c>
      <c r="BT210" s="106">
        <v>93931.881725897532</v>
      </c>
      <c r="BU210" s="149">
        <v>93931.881725897532</v>
      </c>
      <c r="BV210" s="149">
        <v>0</v>
      </c>
      <c r="BW210" s="149">
        <v>86454.274493863573</v>
      </c>
      <c r="BY210" s="149">
        <v>4715.182873239437</v>
      </c>
      <c r="BZ210" s="268">
        <v>4715.1828732439863</v>
      </c>
      <c r="CA210" s="269">
        <v>-4.549292498268187E-9</v>
      </c>
      <c r="CD210" s="149">
        <v>901</v>
      </c>
      <c r="CE210" s="149">
        <v>516</v>
      </c>
      <c r="CG210" s="149">
        <v>0</v>
      </c>
      <c r="CH210" s="268">
        <v>0</v>
      </c>
      <c r="CI210" s="270">
        <v>0</v>
      </c>
      <c r="CK210" s="149">
        <v>520800.18515193585</v>
      </c>
      <c r="CL210" s="268">
        <v>520800.18515193649</v>
      </c>
      <c r="CM210" s="270">
        <v>-6.4028427004814148E-10</v>
      </c>
      <c r="CO210" s="149">
        <v>7205811.8817258961</v>
      </c>
      <c r="CP210" s="268">
        <v>7205811.8817258971</v>
      </c>
      <c r="CQ210" s="270">
        <v>0</v>
      </c>
      <c r="CS210" s="149">
        <v>7205811.8817258961</v>
      </c>
      <c r="CT210" s="268">
        <v>7205811.8817258971</v>
      </c>
      <c r="CU210" s="270">
        <v>0</v>
      </c>
      <c r="CW210" s="149">
        <v>0</v>
      </c>
      <c r="CX210" s="268">
        <v>0</v>
      </c>
      <c r="CY210" s="270">
        <v>0</v>
      </c>
      <c r="DA210" s="149">
        <v>719092.66559591435</v>
      </c>
      <c r="DB210" s="268">
        <v>719092.66559591424</v>
      </c>
      <c r="DC210" s="270">
        <v>0</v>
      </c>
      <c r="DE210" s="271">
        <v>0</v>
      </c>
      <c r="DF210" s="271">
        <v>1.6151685393258428E-2</v>
      </c>
    </row>
    <row r="211" spans="4:110" s="149" customFormat="1" x14ac:dyDescent="0.2">
      <c r="D211" s="277" t="s">
        <v>254</v>
      </c>
      <c r="BQ211" s="106">
        <v>380</v>
      </c>
      <c r="BR211" s="153">
        <v>3804616</v>
      </c>
      <c r="BS211" s="106">
        <v>38656</v>
      </c>
      <c r="BT211" s="106">
        <v>0</v>
      </c>
      <c r="BU211" s="149">
        <v>0</v>
      </c>
      <c r="BV211" s="149">
        <v>0</v>
      </c>
      <c r="BW211" s="149">
        <v>0</v>
      </c>
      <c r="BY211" s="149">
        <v>4941.5958183419925</v>
      </c>
      <c r="BZ211" s="268">
        <v>4941.5958182876147</v>
      </c>
      <c r="CA211" s="269">
        <v>5.4377778724301606E-8</v>
      </c>
      <c r="CD211" s="149">
        <v>806</v>
      </c>
      <c r="CE211" s="149">
        <v>477</v>
      </c>
      <c r="CG211" s="149">
        <v>0</v>
      </c>
      <c r="CH211" s="268">
        <v>0</v>
      </c>
      <c r="CI211" s="270">
        <v>0</v>
      </c>
      <c r="CK211" s="149">
        <v>0</v>
      </c>
      <c r="CL211" s="268">
        <v>0</v>
      </c>
      <c r="CM211" s="270">
        <v>0</v>
      </c>
      <c r="CO211" s="149">
        <v>6737792.1470356872</v>
      </c>
      <c r="CP211" s="268">
        <v>6737792.1470356882</v>
      </c>
      <c r="CQ211" s="270">
        <v>0</v>
      </c>
      <c r="CS211" s="149">
        <v>6737792.1470356872</v>
      </c>
      <c r="CT211" s="268">
        <v>6737792.1470356882</v>
      </c>
      <c r="CU211" s="270">
        <v>0</v>
      </c>
      <c r="CW211" s="149">
        <v>0</v>
      </c>
      <c r="CX211" s="268">
        <v>0</v>
      </c>
      <c r="CY211" s="270">
        <v>0</v>
      </c>
      <c r="DA211" s="149">
        <v>911802.15899770916</v>
      </c>
      <c r="DB211" s="268">
        <v>911802.15899770916</v>
      </c>
      <c r="DC211" s="270">
        <v>0</v>
      </c>
      <c r="DE211" s="271">
        <v>0</v>
      </c>
      <c r="DF211" s="271">
        <v>1.4229249011857707E-2</v>
      </c>
    </row>
    <row r="212" spans="4:110" s="149" customFormat="1" x14ac:dyDescent="0.2">
      <c r="D212" s="277" t="s">
        <v>246</v>
      </c>
      <c r="BQ212" s="106">
        <v>380</v>
      </c>
      <c r="BR212" s="153">
        <v>3804004</v>
      </c>
      <c r="BS212" s="106">
        <v>30086.102872879997</v>
      </c>
      <c r="BT212" s="106">
        <v>0</v>
      </c>
      <c r="BU212" s="149">
        <v>0</v>
      </c>
      <c r="BV212" s="149">
        <v>0</v>
      </c>
      <c r="BW212" s="149">
        <v>0</v>
      </c>
      <c r="BY212" s="149">
        <v>5271.1771132891254</v>
      </c>
      <c r="BZ212" s="268">
        <v>5271.177113301088</v>
      </c>
      <c r="CA212" s="269">
        <v>-1.1962583812419325E-8</v>
      </c>
      <c r="CD212" s="149">
        <v>498</v>
      </c>
      <c r="CE212" s="149">
        <v>338</v>
      </c>
      <c r="CG212" s="149">
        <v>0</v>
      </c>
      <c r="CH212" s="268">
        <v>0</v>
      </c>
      <c r="CI212" s="270">
        <v>0</v>
      </c>
      <c r="CK212" s="149">
        <v>0</v>
      </c>
      <c r="CL212" s="268">
        <v>0</v>
      </c>
      <c r="CM212" s="270">
        <v>0</v>
      </c>
      <c r="CO212" s="149">
        <v>4665717.301981682</v>
      </c>
      <c r="CP212" s="268">
        <v>4665717.301981682</v>
      </c>
      <c r="CQ212" s="270">
        <v>0</v>
      </c>
      <c r="CS212" s="149">
        <v>4665717.301981682</v>
      </c>
      <c r="CT212" s="268">
        <v>4665717.301981682</v>
      </c>
      <c r="CU212" s="270">
        <v>0</v>
      </c>
      <c r="CW212" s="149">
        <v>0</v>
      </c>
      <c r="CX212" s="268">
        <v>0</v>
      </c>
      <c r="CY212" s="270">
        <v>0</v>
      </c>
      <c r="DA212" s="149">
        <v>582339.79021101049</v>
      </c>
      <c r="DB212" s="268">
        <v>582339.79021101049</v>
      </c>
      <c r="DC212" s="270">
        <v>0</v>
      </c>
      <c r="DE212" s="271">
        <v>0</v>
      </c>
      <c r="DF212" s="271">
        <v>2.0809248554913295E-2</v>
      </c>
    </row>
    <row r="213" spans="4:110" s="149" customFormat="1" x14ac:dyDescent="0.2">
      <c r="D213" s="277" t="s">
        <v>255</v>
      </c>
      <c r="BQ213" s="106">
        <v>380</v>
      </c>
      <c r="BR213" s="153">
        <v>3804027</v>
      </c>
      <c r="BS213" s="106">
        <v>31669.83433908</v>
      </c>
      <c r="BT213" s="106">
        <v>0</v>
      </c>
      <c r="BU213" s="149">
        <v>0</v>
      </c>
      <c r="BV213" s="149">
        <v>0</v>
      </c>
      <c r="BW213" s="149">
        <v>0</v>
      </c>
      <c r="BY213" s="149">
        <v>5709.2829988994408</v>
      </c>
      <c r="BZ213" s="268">
        <v>5709.2829988345002</v>
      </c>
      <c r="CA213" s="269">
        <v>6.4940650190692395E-8</v>
      </c>
      <c r="CD213" s="149">
        <v>514</v>
      </c>
      <c r="CE213" s="149">
        <v>346</v>
      </c>
      <c r="CG213" s="149">
        <v>0</v>
      </c>
      <c r="CH213" s="268">
        <v>0</v>
      </c>
      <c r="CI213" s="270">
        <v>0</v>
      </c>
      <c r="CK213" s="149">
        <v>0</v>
      </c>
      <c r="CL213" s="268">
        <v>0</v>
      </c>
      <c r="CM213" s="270">
        <v>0</v>
      </c>
      <c r="CO213" s="149">
        <v>5274936.5344696864</v>
      </c>
      <c r="CP213" s="268">
        <v>5274936.5344696864</v>
      </c>
      <c r="CQ213" s="270">
        <v>0</v>
      </c>
      <c r="CS213" s="149">
        <v>5274936.5344696864</v>
      </c>
      <c r="CT213" s="268">
        <v>5274936.5344696864</v>
      </c>
      <c r="CU213" s="270">
        <v>0</v>
      </c>
      <c r="CW213" s="149">
        <v>39256.280008004607</v>
      </c>
      <c r="CX213" s="268">
        <v>39256.280008004607</v>
      </c>
      <c r="CY213" s="270">
        <v>0</v>
      </c>
      <c r="DA213" s="149">
        <v>823332.09230367583</v>
      </c>
      <c r="DB213" s="268">
        <v>823332.09230367583</v>
      </c>
      <c r="DC213" s="270">
        <v>0</v>
      </c>
      <c r="DE213" s="271">
        <v>0</v>
      </c>
      <c r="DF213" s="271">
        <v>8.6474501108647447E-2</v>
      </c>
    </row>
    <row r="214" spans="4:110" s="149" customFormat="1" x14ac:dyDescent="0.2">
      <c r="D214" s="277" t="s">
        <v>235</v>
      </c>
      <c r="BQ214" s="106">
        <v>380</v>
      </c>
      <c r="BR214" s="153">
        <v>3804032</v>
      </c>
      <c r="BS214" s="106">
        <v>51712</v>
      </c>
      <c r="BT214" s="106">
        <v>0</v>
      </c>
      <c r="BU214" s="149">
        <v>0</v>
      </c>
      <c r="BV214" s="149">
        <v>0</v>
      </c>
      <c r="BW214" s="149">
        <v>0</v>
      </c>
      <c r="BY214" s="149">
        <v>5277.5461798682818</v>
      </c>
      <c r="BZ214" s="268">
        <v>5277.546179912345</v>
      </c>
      <c r="CA214" s="269">
        <v>-4.4063199311494827E-8</v>
      </c>
      <c r="CD214" s="149">
        <v>854</v>
      </c>
      <c r="CE214" s="149">
        <v>555</v>
      </c>
      <c r="CG214" s="149">
        <v>0</v>
      </c>
      <c r="CH214" s="268">
        <v>0</v>
      </c>
      <c r="CI214" s="270">
        <v>0</v>
      </c>
      <c r="CK214" s="149">
        <v>0</v>
      </c>
      <c r="CL214" s="268">
        <v>0</v>
      </c>
      <c r="CM214" s="270">
        <v>0</v>
      </c>
      <c r="CO214" s="149">
        <v>7851860.5026905751</v>
      </c>
      <c r="CP214" s="268">
        <v>7851860.5026905742</v>
      </c>
      <c r="CQ214" s="270">
        <v>0</v>
      </c>
      <c r="CS214" s="149">
        <v>7851860.5026905751</v>
      </c>
      <c r="CT214" s="268">
        <v>7851860.5026905742</v>
      </c>
      <c r="CU214" s="270">
        <v>0</v>
      </c>
      <c r="CW214" s="149">
        <v>0</v>
      </c>
      <c r="CX214" s="268">
        <v>0</v>
      </c>
      <c r="CY214" s="270">
        <v>0</v>
      </c>
      <c r="DA214" s="149">
        <v>1147033.616573669</v>
      </c>
      <c r="DB214" s="268">
        <v>1147033.616573669</v>
      </c>
      <c r="DC214" s="270">
        <v>0</v>
      </c>
      <c r="DE214" s="271">
        <v>0</v>
      </c>
      <c r="DF214" s="271">
        <v>2.9247910863509748E-2</v>
      </c>
    </row>
    <row r="215" spans="4:110" s="149" customFormat="1" x14ac:dyDescent="0.2">
      <c r="D215" s="277" t="s">
        <v>256</v>
      </c>
      <c r="BQ215" s="106">
        <v>380</v>
      </c>
      <c r="BR215" s="153">
        <v>3804019</v>
      </c>
      <c r="BS215" s="106">
        <v>28875.888542160003</v>
      </c>
      <c r="BT215" s="106">
        <v>0</v>
      </c>
      <c r="BU215" s="149">
        <v>0</v>
      </c>
      <c r="BV215" s="149">
        <v>0</v>
      </c>
      <c r="BW215" s="149">
        <v>0</v>
      </c>
      <c r="BY215" s="149">
        <v>5675.5573196293726</v>
      </c>
      <c r="BZ215" s="268">
        <v>5675.5573195516818</v>
      </c>
      <c r="CA215" s="269">
        <v>7.7690856414847076E-8</v>
      </c>
      <c r="CD215" s="149">
        <v>492</v>
      </c>
      <c r="CE215" s="149">
        <v>324</v>
      </c>
      <c r="CG215" s="149">
        <v>0</v>
      </c>
      <c r="CH215" s="268">
        <v>0</v>
      </c>
      <c r="CI215" s="270">
        <v>0</v>
      </c>
      <c r="CK215" s="149">
        <v>0</v>
      </c>
      <c r="CL215" s="268">
        <v>0</v>
      </c>
      <c r="CM215" s="270">
        <v>0</v>
      </c>
      <c r="CO215" s="149">
        <v>4889171.1373529863</v>
      </c>
      <c r="CP215" s="268">
        <v>4889171.1373529863</v>
      </c>
      <c r="CQ215" s="270">
        <v>0</v>
      </c>
      <c r="CS215" s="149">
        <v>4889171.1373529863</v>
      </c>
      <c r="CT215" s="268">
        <v>4889171.1373529863</v>
      </c>
      <c r="CU215" s="270">
        <v>0</v>
      </c>
      <c r="CW215" s="149">
        <v>0</v>
      </c>
      <c r="CX215" s="268">
        <v>0</v>
      </c>
      <c r="CY215" s="270">
        <v>0</v>
      </c>
      <c r="DA215" s="149">
        <v>787047.62283326208</v>
      </c>
      <c r="DB215" s="268">
        <v>787047.62283326196</v>
      </c>
      <c r="DC215" s="270">
        <v>0</v>
      </c>
      <c r="DE215" s="271">
        <v>0</v>
      </c>
      <c r="DF215" s="271">
        <v>4.8122065727699531E-2</v>
      </c>
    </row>
    <row r="216" spans="4:110" s="149" customFormat="1" x14ac:dyDescent="0.2">
      <c r="D216" s="277" t="s">
        <v>257</v>
      </c>
      <c r="BQ216" s="106">
        <v>380</v>
      </c>
      <c r="BR216" s="153">
        <v>3804013</v>
      </c>
      <c r="BS216" s="106">
        <v>11980.8</v>
      </c>
      <c r="BT216" s="106">
        <v>0</v>
      </c>
      <c r="BU216" s="149">
        <v>0</v>
      </c>
      <c r="BV216" s="149">
        <v>0</v>
      </c>
      <c r="BW216" s="149">
        <v>0</v>
      </c>
      <c r="BY216" s="149">
        <v>5725.0466180812637</v>
      </c>
      <c r="BZ216" s="268">
        <v>5725.0466180821923</v>
      </c>
      <c r="CA216" s="269">
        <v>-9.2859409051015973E-10</v>
      </c>
      <c r="CD216" s="149">
        <v>230</v>
      </c>
      <c r="CE216" s="149">
        <v>146</v>
      </c>
      <c r="CG216" s="149">
        <v>0</v>
      </c>
      <c r="CH216" s="268">
        <v>0</v>
      </c>
      <c r="CI216" s="270">
        <v>0</v>
      </c>
      <c r="CK216" s="149">
        <v>0</v>
      </c>
      <c r="CL216" s="268">
        <v>0</v>
      </c>
      <c r="CM216" s="270">
        <v>0</v>
      </c>
      <c r="CO216" s="149">
        <v>2338257.6325075701</v>
      </c>
      <c r="CP216" s="268">
        <v>2338257.6325075701</v>
      </c>
      <c r="CQ216" s="270">
        <v>0</v>
      </c>
      <c r="CS216" s="149">
        <v>2338257.6325075701</v>
      </c>
      <c r="CT216" s="268">
        <v>2338257.6325075701</v>
      </c>
      <c r="CU216" s="270">
        <v>0</v>
      </c>
      <c r="CW216" s="149">
        <v>3050.4880006220369</v>
      </c>
      <c r="CX216" s="268">
        <v>3050.4880006220369</v>
      </c>
      <c r="CY216" s="270">
        <v>0</v>
      </c>
      <c r="DA216" s="149">
        <v>363128.93171470403</v>
      </c>
      <c r="DB216" s="268">
        <v>363128.93171470403</v>
      </c>
      <c r="DC216" s="270">
        <v>0</v>
      </c>
      <c r="DE216" s="271">
        <v>0</v>
      </c>
      <c r="DF216" s="271">
        <v>5.8673469387755105E-2</v>
      </c>
    </row>
    <row r="217" spans="4:110" s="149" customFormat="1" x14ac:dyDescent="0.2">
      <c r="D217" s="277" t="s">
        <v>259</v>
      </c>
      <c r="BQ217" s="106">
        <v>380</v>
      </c>
      <c r="BR217" s="153">
        <v>3804112</v>
      </c>
      <c r="BS217" s="106">
        <v>35459.958276120007</v>
      </c>
      <c r="BT217" s="106">
        <v>0</v>
      </c>
      <c r="BU217" s="149">
        <v>0</v>
      </c>
      <c r="BV217" s="149">
        <v>0</v>
      </c>
      <c r="BW217" s="149">
        <v>0</v>
      </c>
      <c r="BY217" s="149">
        <v>4734.318682209836</v>
      </c>
      <c r="BZ217" s="268">
        <v>4734.3186822079315</v>
      </c>
      <c r="CA217" s="269">
        <v>1.9044819055125117E-9</v>
      </c>
      <c r="CD217" s="149">
        <v>608</v>
      </c>
      <c r="CE217" s="149">
        <v>358</v>
      </c>
      <c r="CG217" s="149">
        <v>0</v>
      </c>
      <c r="CH217" s="268">
        <v>0</v>
      </c>
      <c r="CI217" s="270">
        <v>0</v>
      </c>
      <c r="CK217" s="149">
        <v>0</v>
      </c>
      <c r="CL217" s="268">
        <v>0</v>
      </c>
      <c r="CM217" s="270">
        <v>0</v>
      </c>
      <c r="CO217" s="149">
        <v>4911256.2640730161</v>
      </c>
      <c r="CP217" s="268">
        <v>4911256.2640730152</v>
      </c>
      <c r="CQ217" s="270">
        <v>0</v>
      </c>
      <c r="CS217" s="149">
        <v>4917725.2366154231</v>
      </c>
      <c r="CT217" s="268">
        <v>4917725.2366154222</v>
      </c>
      <c r="CU217" s="270">
        <v>0</v>
      </c>
      <c r="CW217" s="149">
        <v>0</v>
      </c>
      <c r="CX217" s="268">
        <v>0</v>
      </c>
      <c r="CY217" s="270">
        <v>0</v>
      </c>
      <c r="DA217" s="149">
        <v>649286.4585794796</v>
      </c>
      <c r="DB217" s="268">
        <v>649286.45857947948</v>
      </c>
      <c r="DC217" s="270">
        <v>0</v>
      </c>
      <c r="DE217" s="271">
        <v>0</v>
      </c>
      <c r="DF217" s="271">
        <v>2.5588536335721598E-2</v>
      </c>
    </row>
    <row r="218" spans="4:110" s="149" customFormat="1" x14ac:dyDescent="0.2">
      <c r="D218" s="277" t="s">
        <v>260</v>
      </c>
      <c r="BQ218" s="106">
        <v>380</v>
      </c>
      <c r="BR218" s="153">
        <v>3804039</v>
      </c>
      <c r="BS218" s="106">
        <v>25085.764605120003</v>
      </c>
      <c r="BT218" s="106">
        <v>0</v>
      </c>
      <c r="BU218" s="149">
        <v>0</v>
      </c>
      <c r="BV218" s="149">
        <v>0</v>
      </c>
      <c r="BW218" s="149">
        <v>0</v>
      </c>
      <c r="BY218" s="149">
        <v>5104.6551047234352</v>
      </c>
      <c r="BZ218" s="268">
        <v>5104.6551046485265</v>
      </c>
      <c r="CA218" s="269">
        <v>7.4908712122123688E-8</v>
      </c>
      <c r="CD218" s="149">
        <v>558</v>
      </c>
      <c r="CE218" s="149">
        <v>353</v>
      </c>
      <c r="CG218" s="149">
        <v>0</v>
      </c>
      <c r="CH218" s="268">
        <v>0</v>
      </c>
      <c r="CI218" s="270">
        <v>0</v>
      </c>
      <c r="CK218" s="149">
        <v>0</v>
      </c>
      <c r="CL218" s="268">
        <v>0</v>
      </c>
      <c r="CM218" s="270">
        <v>0</v>
      </c>
      <c r="CO218" s="149">
        <v>4988905.7212539716</v>
      </c>
      <c r="CP218" s="268">
        <v>4988905.7212539725</v>
      </c>
      <c r="CQ218" s="270">
        <v>0</v>
      </c>
      <c r="CS218" s="149">
        <v>4988905.7212539716</v>
      </c>
      <c r="CT218" s="268">
        <v>4988905.7212539725</v>
      </c>
      <c r="CU218" s="270">
        <v>0</v>
      </c>
      <c r="CW218" s="149">
        <v>6923.9050058170933</v>
      </c>
      <c r="CX218" s="268">
        <v>6923.9050058170933</v>
      </c>
      <c r="CY218" s="270">
        <v>0</v>
      </c>
      <c r="DA218" s="149">
        <v>699438.22308317677</v>
      </c>
      <c r="DB218" s="268">
        <v>699438.22308317677</v>
      </c>
      <c r="DC218" s="270">
        <v>0</v>
      </c>
      <c r="DE218" s="271">
        <v>0</v>
      </c>
      <c r="DF218" s="271">
        <v>5.3995680345572353E-2</v>
      </c>
    </row>
    <row r="219" spans="4:110" s="149" customFormat="1" x14ac:dyDescent="0.2">
      <c r="D219" s="277" t="s">
        <v>245</v>
      </c>
      <c r="BQ219" s="106">
        <v>380</v>
      </c>
      <c r="BR219" s="272">
        <v>3804073</v>
      </c>
      <c r="BS219" s="106">
        <v>40129.256514000008</v>
      </c>
      <c r="BT219" s="106">
        <v>0</v>
      </c>
      <c r="BU219" s="149">
        <v>0</v>
      </c>
      <c r="BV219" s="149">
        <v>0</v>
      </c>
      <c r="BW219" s="149">
        <v>0</v>
      </c>
      <c r="BY219" s="149">
        <v>5667.9897550835749</v>
      </c>
      <c r="BZ219" s="268">
        <v>5667.98975520362</v>
      </c>
      <c r="CA219" s="269">
        <v>-1.2004511518171057E-7</v>
      </c>
      <c r="CD219" s="149">
        <v>439</v>
      </c>
      <c r="CE219" s="149">
        <v>265</v>
      </c>
      <c r="CG219" s="149">
        <v>171086.05769044114</v>
      </c>
      <c r="CH219" s="268">
        <v>171086.05777693255</v>
      </c>
      <c r="CI219" s="270">
        <v>-8.6491403635591269E-5</v>
      </c>
      <c r="CK219" s="149">
        <v>0</v>
      </c>
      <c r="CL219" s="268">
        <v>0</v>
      </c>
      <c r="CM219" s="270">
        <v>0</v>
      </c>
      <c r="CO219" s="149">
        <v>4238184.54412218</v>
      </c>
      <c r="CP219" s="268">
        <v>4238184.544208671</v>
      </c>
      <c r="CQ219" s="270">
        <v>-8.6490996181964874E-5</v>
      </c>
      <c r="CS219" s="149">
        <v>4238184.54412218</v>
      </c>
      <c r="CT219" s="268">
        <v>4238184.544208671</v>
      </c>
      <c r="CU219" s="270">
        <v>-8.6490996181964874E-5</v>
      </c>
      <c r="CW219" s="149">
        <v>18554.319571350949</v>
      </c>
      <c r="CX219" s="268">
        <v>18554.319571350949</v>
      </c>
      <c r="CY219" s="270">
        <v>0</v>
      </c>
      <c r="DA219" s="149">
        <v>591637.88681425259</v>
      </c>
      <c r="DB219" s="268">
        <v>591637.88681425247</v>
      </c>
      <c r="DC219" s="270">
        <v>0</v>
      </c>
      <c r="DE219" s="271">
        <v>0</v>
      </c>
      <c r="DF219" s="271">
        <v>7.183908045977011E-2</v>
      </c>
    </row>
    <row r="220" spans="4:110" s="149" customFormat="1" x14ac:dyDescent="0.2">
      <c r="D220" s="277" t="s">
        <v>262</v>
      </c>
      <c r="BQ220" s="106">
        <v>380</v>
      </c>
      <c r="BR220" s="153">
        <v>3804023</v>
      </c>
      <c r="BS220" s="106">
        <v>41879.350000000006</v>
      </c>
      <c r="BT220" s="106">
        <v>139534.75038227343</v>
      </c>
      <c r="BU220" s="149">
        <v>139534.75038227343</v>
      </c>
      <c r="BV220" s="149">
        <v>0</v>
      </c>
      <c r="BW220" s="149">
        <v>134764.80637222182</v>
      </c>
      <c r="BY220" s="149">
        <v>5109.3056117080578</v>
      </c>
      <c r="BZ220" s="268">
        <v>5109.3056116833413</v>
      </c>
      <c r="CA220" s="269">
        <v>2.4716428015381098E-8</v>
      </c>
      <c r="CD220" s="149">
        <v>866</v>
      </c>
      <c r="CE220" s="149">
        <v>593</v>
      </c>
      <c r="CG220" s="149">
        <v>57.482483731582761</v>
      </c>
      <c r="CH220" s="268">
        <v>57.482446823386191</v>
      </c>
      <c r="CI220" s="270">
        <v>3.6908196570095697E-5</v>
      </c>
      <c r="CK220" s="149">
        <v>0</v>
      </c>
      <c r="CL220" s="268">
        <v>0</v>
      </c>
      <c r="CM220" s="270">
        <v>0</v>
      </c>
      <c r="CO220" s="149">
        <v>7914411.5698020076</v>
      </c>
      <c r="CP220" s="268">
        <v>7914411.5697651012</v>
      </c>
      <c r="CQ220" s="270">
        <v>3.6906450986862183E-5</v>
      </c>
      <c r="CS220" s="149">
        <v>7924744.0510314107</v>
      </c>
      <c r="CT220" s="268">
        <v>7924744.0509945042</v>
      </c>
      <c r="CU220" s="270">
        <v>3.6906450986862183E-5</v>
      </c>
      <c r="CW220" s="149">
        <v>0</v>
      </c>
      <c r="CX220" s="268">
        <v>0</v>
      </c>
      <c r="CY220" s="270">
        <v>0</v>
      </c>
      <c r="DA220" s="149">
        <v>1014057.7879778565</v>
      </c>
      <c r="DB220" s="268">
        <v>1014057.7879778565</v>
      </c>
      <c r="DC220" s="270">
        <v>0</v>
      </c>
      <c r="DE220" s="271">
        <v>0</v>
      </c>
      <c r="DF220" s="271">
        <v>1.4810045074050225E-2</v>
      </c>
    </row>
    <row r="221" spans="4:110" s="149" customFormat="1" x14ac:dyDescent="0.2">
      <c r="D221" s="277" t="s">
        <v>264</v>
      </c>
      <c r="BQ221" s="106">
        <v>380</v>
      </c>
      <c r="BR221" s="153">
        <v>3804610</v>
      </c>
      <c r="BS221" s="106">
        <v>19968</v>
      </c>
      <c r="BT221" s="106">
        <v>0</v>
      </c>
      <c r="BU221" s="149">
        <v>0</v>
      </c>
      <c r="BV221" s="149">
        <v>0</v>
      </c>
      <c r="BW221" s="149">
        <v>0</v>
      </c>
      <c r="BY221" s="149">
        <v>5193.8932518467309</v>
      </c>
      <c r="BZ221" s="268">
        <v>5193.8932518424399</v>
      </c>
      <c r="CA221" s="269">
        <v>4.2909960029646754E-9</v>
      </c>
      <c r="CD221" s="149">
        <v>478</v>
      </c>
      <c r="CE221" s="149">
        <v>317</v>
      </c>
      <c r="CG221" s="149">
        <v>0</v>
      </c>
      <c r="CH221" s="268">
        <v>0</v>
      </c>
      <c r="CI221" s="270">
        <v>0</v>
      </c>
      <c r="CK221" s="149">
        <v>0</v>
      </c>
      <c r="CL221" s="268">
        <v>0</v>
      </c>
      <c r="CM221" s="270">
        <v>0</v>
      </c>
      <c r="CO221" s="149">
        <v>4481673.0405655382</v>
      </c>
      <c r="CP221" s="268">
        <v>4481673.0405655382</v>
      </c>
      <c r="CQ221" s="270">
        <v>0</v>
      </c>
      <c r="CS221" s="149">
        <v>4487528.3248576932</v>
      </c>
      <c r="CT221" s="268">
        <v>4487528.3248576932</v>
      </c>
      <c r="CU221" s="270">
        <v>0</v>
      </c>
      <c r="CW221" s="149">
        <v>0</v>
      </c>
      <c r="CX221" s="268">
        <v>0</v>
      </c>
      <c r="CY221" s="270">
        <v>0</v>
      </c>
      <c r="DA221" s="149">
        <v>695478.0290824523</v>
      </c>
      <c r="DB221" s="268">
        <v>695478.02908245241</v>
      </c>
      <c r="DC221" s="270">
        <v>0</v>
      </c>
      <c r="DE221" s="271">
        <v>0</v>
      </c>
      <c r="DF221" s="271">
        <v>3.4981905910735828E-2</v>
      </c>
    </row>
    <row r="222" spans="4:110" s="149" customFormat="1" x14ac:dyDescent="0.2">
      <c r="D222" s="277" t="s">
        <v>236</v>
      </c>
      <c r="BQ222" s="106">
        <v>380</v>
      </c>
      <c r="BR222" s="153">
        <v>3804040</v>
      </c>
      <c r="BS222" s="106">
        <v>30720</v>
      </c>
      <c r="BT222" s="106">
        <v>0</v>
      </c>
      <c r="BU222" s="149">
        <v>0</v>
      </c>
      <c r="BV222" s="149">
        <v>0</v>
      </c>
      <c r="BW222" s="149">
        <v>0</v>
      </c>
      <c r="BY222" s="149">
        <v>5303.2099060059791</v>
      </c>
      <c r="BZ222" s="268">
        <v>5303.2099060231658</v>
      </c>
      <c r="CA222" s="269">
        <v>-1.7186721379403025E-8</v>
      </c>
      <c r="CD222" s="149">
        <v>789</v>
      </c>
      <c r="CE222" s="149">
        <v>495</v>
      </c>
      <c r="CG222" s="149">
        <v>0</v>
      </c>
      <c r="CH222" s="268">
        <v>0</v>
      </c>
      <c r="CI222" s="270">
        <v>0</v>
      </c>
      <c r="CK222" s="149">
        <v>0</v>
      </c>
      <c r="CL222" s="268">
        <v>0</v>
      </c>
      <c r="CM222" s="270">
        <v>0</v>
      </c>
      <c r="CO222" s="149">
        <v>7237695.6345193582</v>
      </c>
      <c r="CP222" s="268">
        <v>7237695.6345193591</v>
      </c>
      <c r="CQ222" s="270">
        <v>0</v>
      </c>
      <c r="CS222" s="149">
        <v>7237695.6345193582</v>
      </c>
      <c r="CT222" s="268">
        <v>7237695.6345193591</v>
      </c>
      <c r="CU222" s="270">
        <v>0</v>
      </c>
      <c r="CW222" s="149">
        <v>0</v>
      </c>
      <c r="CX222" s="268">
        <v>0</v>
      </c>
      <c r="CY222" s="270">
        <v>0</v>
      </c>
      <c r="DA222" s="149">
        <v>1092697.9104892053</v>
      </c>
      <c r="DB222" s="268">
        <v>1092697.9104892053</v>
      </c>
      <c r="DC222" s="270">
        <v>0</v>
      </c>
      <c r="DE222" s="271">
        <v>0</v>
      </c>
      <c r="DF222" s="271">
        <v>3.7572254335260118E-2</v>
      </c>
    </row>
    <row r="223" spans="4:110" s="149" customFormat="1" x14ac:dyDescent="0.2">
      <c r="D223" s="277" t="s">
        <v>266</v>
      </c>
      <c r="BQ223" s="106">
        <v>380</v>
      </c>
      <c r="BR223" s="153">
        <v>3804074</v>
      </c>
      <c r="BS223" s="106">
        <v>257240.21770480002</v>
      </c>
      <c r="BT223" s="106">
        <v>0</v>
      </c>
      <c r="BU223" s="149">
        <v>833113.10499758495</v>
      </c>
      <c r="BV223" s="149">
        <v>833113.10499758495</v>
      </c>
      <c r="BW223" s="149">
        <v>808612.15665105789</v>
      </c>
      <c r="BY223" s="149">
        <v>5008.7260690556313</v>
      </c>
      <c r="BZ223" s="268">
        <v>5008.7260690834219</v>
      </c>
      <c r="CA223" s="269">
        <v>-2.7790520107373595E-8</v>
      </c>
      <c r="CD223" s="149">
        <v>740</v>
      </c>
      <c r="CE223" s="149">
        <v>485</v>
      </c>
      <c r="CG223" s="149">
        <v>0</v>
      </c>
      <c r="CH223" s="268">
        <v>0</v>
      </c>
      <c r="CI223" s="270">
        <v>0</v>
      </c>
      <c r="CK223" s="149">
        <v>0</v>
      </c>
      <c r="CL223" s="268">
        <v>0</v>
      </c>
      <c r="CM223" s="270">
        <v>0</v>
      </c>
      <c r="CO223" s="149">
        <v>7565973.3666089205</v>
      </c>
      <c r="CP223" s="268">
        <v>7565973.3666089224</v>
      </c>
      <c r="CQ223" s="270">
        <v>0</v>
      </c>
      <c r="CS223" s="149">
        <v>7574807.4439786877</v>
      </c>
      <c r="CT223" s="268">
        <v>7574807.4439786896</v>
      </c>
      <c r="CU223" s="270">
        <v>0</v>
      </c>
      <c r="CW223" s="149">
        <v>0</v>
      </c>
      <c r="CX223" s="268">
        <v>0</v>
      </c>
      <c r="CY223" s="270">
        <v>0</v>
      </c>
      <c r="DA223" s="149">
        <v>913048.51861222251</v>
      </c>
      <c r="DB223" s="268">
        <v>913048.51861222263</v>
      </c>
      <c r="DC223" s="270">
        <v>0</v>
      </c>
      <c r="DE223" s="271">
        <v>0</v>
      </c>
      <c r="DF223" s="271">
        <v>2.7820710973724884E-2</v>
      </c>
    </row>
    <row r="224" spans="4:110" s="149" customFormat="1" x14ac:dyDescent="0.2">
      <c r="D224" s="277" t="s">
        <v>267</v>
      </c>
      <c r="BQ224" s="106">
        <v>380</v>
      </c>
      <c r="BR224" s="153">
        <v>3804028</v>
      </c>
      <c r="BS224" s="106">
        <v>54272</v>
      </c>
      <c r="BT224" s="106">
        <v>0</v>
      </c>
      <c r="BU224" s="149">
        <v>892166.41499332595</v>
      </c>
      <c r="BV224" s="149">
        <v>892166.41499332595</v>
      </c>
      <c r="BW224" s="149">
        <v>855471.49709320371</v>
      </c>
      <c r="BY224" s="149">
        <v>5710.8909115600181</v>
      </c>
      <c r="BZ224" s="268">
        <v>5710.890911528566</v>
      </c>
      <c r="CA224" s="269">
        <v>3.1452145776711404E-8</v>
      </c>
      <c r="CD224" s="149">
        <v>552</v>
      </c>
      <c r="CE224" s="149">
        <v>304</v>
      </c>
      <c r="CG224" s="149">
        <v>0</v>
      </c>
      <c r="CH224" s="268">
        <v>0</v>
      </c>
      <c r="CI224" s="270">
        <v>0</v>
      </c>
      <c r="CK224" s="149">
        <v>0</v>
      </c>
      <c r="CL224" s="268">
        <v>0</v>
      </c>
      <c r="CM224" s="270">
        <v>0</v>
      </c>
      <c r="CO224" s="149">
        <v>6161687.2123214835</v>
      </c>
      <c r="CP224" s="268">
        <v>6161687.2123214835</v>
      </c>
      <c r="CQ224" s="270">
        <v>0</v>
      </c>
      <c r="CS224" s="149">
        <v>6161687.2123214835</v>
      </c>
      <c r="CT224" s="268">
        <v>6161687.2123214835</v>
      </c>
      <c r="CU224" s="270">
        <v>0</v>
      </c>
      <c r="CW224" s="149">
        <v>29554.72800602638</v>
      </c>
      <c r="CX224" s="268">
        <v>29554.72800602638</v>
      </c>
      <c r="CY224" s="270">
        <v>0</v>
      </c>
      <c r="DA224" s="149">
        <v>817808.71629264625</v>
      </c>
      <c r="DB224" s="268">
        <v>817808.71629264625</v>
      </c>
      <c r="DC224" s="270">
        <v>0</v>
      </c>
      <c r="DE224" s="271">
        <v>0</v>
      </c>
      <c r="DF224" s="271">
        <v>5.6955093099671415E-2</v>
      </c>
    </row>
    <row r="225" spans="4:110" s="149" customFormat="1" x14ac:dyDescent="0.2">
      <c r="D225" s="277" t="s">
        <v>268</v>
      </c>
      <c r="BQ225" s="106">
        <v>380</v>
      </c>
      <c r="BR225" s="153">
        <v>3806909</v>
      </c>
      <c r="BS225" s="106">
        <v>33636.60583516</v>
      </c>
      <c r="BT225" s="106">
        <v>0</v>
      </c>
      <c r="BU225" s="149">
        <v>670966.50451726746</v>
      </c>
      <c r="BV225" s="149">
        <v>670966.50451726746</v>
      </c>
      <c r="BW225" s="149">
        <v>643369.56701410294</v>
      </c>
      <c r="BY225" s="149">
        <v>5851.2518819159613</v>
      </c>
      <c r="BZ225" s="268">
        <v>5851.2518819302932</v>
      </c>
      <c r="CA225" s="269">
        <v>-1.4331817510537803E-8</v>
      </c>
      <c r="CD225" s="149">
        <v>351</v>
      </c>
      <c r="CE225" s="149">
        <v>230</v>
      </c>
      <c r="CG225" s="149">
        <v>200603.23336904403</v>
      </c>
      <c r="CH225" s="268">
        <v>200603.23337756502</v>
      </c>
      <c r="CI225" s="270">
        <v>-8.520990377292037E-6</v>
      </c>
      <c r="CK225" s="149">
        <v>0</v>
      </c>
      <c r="CL225" s="268">
        <v>0</v>
      </c>
      <c r="CM225" s="270">
        <v>0</v>
      </c>
      <c r="CO225" s="149">
        <v>4298148.8675810006</v>
      </c>
      <c r="CP225" s="268">
        <v>4298148.8675895222</v>
      </c>
      <c r="CQ225" s="270">
        <v>-8.5216015577316284E-6</v>
      </c>
      <c r="CS225" s="149">
        <v>4298148.8675810006</v>
      </c>
      <c r="CT225" s="268">
        <v>4298148.8675895222</v>
      </c>
      <c r="CU225" s="270">
        <v>-8.5216015577316284E-6</v>
      </c>
      <c r="CW225" s="149">
        <v>1425.2280002906323</v>
      </c>
      <c r="CX225" s="268">
        <v>1425.2280002906323</v>
      </c>
      <c r="CY225" s="270">
        <v>0</v>
      </c>
      <c r="DA225" s="149">
        <v>528387.75032393902</v>
      </c>
      <c r="DB225" s="268">
        <v>528387.75032393902</v>
      </c>
      <c r="DC225" s="270">
        <v>0</v>
      </c>
      <c r="DE225" s="271">
        <v>0</v>
      </c>
      <c r="DF225" s="271">
        <v>4.6296296296296294E-2</v>
      </c>
    </row>
    <row r="226" spans="4:110" s="149" customFormat="1" x14ac:dyDescent="0.2">
      <c r="D226" s="277" t="s">
        <v>242</v>
      </c>
      <c r="BQ226" s="106">
        <v>380</v>
      </c>
      <c r="BR226" s="272">
        <v>3804085</v>
      </c>
      <c r="BS226" s="106">
        <v>26000</v>
      </c>
      <c r="BT226" s="106">
        <v>0</v>
      </c>
      <c r="BU226" s="149">
        <v>0</v>
      </c>
      <c r="BV226" s="149">
        <v>0</v>
      </c>
      <c r="BW226" s="149">
        <v>0</v>
      </c>
      <c r="BY226" s="149">
        <v>5111.2922856217729</v>
      </c>
      <c r="BZ226" s="268">
        <v>5111.2922860915278</v>
      </c>
      <c r="CA226" s="269">
        <v>-4.6975492296041921E-7</v>
      </c>
      <c r="CD226" s="149">
        <v>195</v>
      </c>
      <c r="CE226" s="149">
        <v>0</v>
      </c>
      <c r="CG226" s="149">
        <v>57354.985680271056</v>
      </c>
      <c r="CH226" s="268">
        <v>57354.985774016706</v>
      </c>
      <c r="CI226" s="270">
        <v>-9.3745649792253971E-5</v>
      </c>
      <c r="CK226" s="149">
        <v>0</v>
      </c>
      <c r="CL226" s="268">
        <v>0</v>
      </c>
      <c r="CM226" s="270">
        <v>0</v>
      </c>
      <c r="CO226" s="149">
        <v>1174857.4278886118</v>
      </c>
      <c r="CP226" s="268">
        <v>1174857.4279823573</v>
      </c>
      <c r="CQ226" s="270">
        <v>-9.3745533376932144E-5</v>
      </c>
      <c r="CS226" s="149">
        <v>1174857.4278886118</v>
      </c>
      <c r="CT226" s="268">
        <v>1174857.4279823573</v>
      </c>
      <c r="CU226" s="270">
        <v>-9.3745533376932144E-5</v>
      </c>
      <c r="CW226" s="149">
        <v>0</v>
      </c>
      <c r="CX226" s="268">
        <v>0</v>
      </c>
      <c r="CY226" s="270">
        <v>0</v>
      </c>
      <c r="DA226" s="149">
        <v>94013.423417203652</v>
      </c>
      <c r="DB226" s="268">
        <v>94013.423417203667</v>
      </c>
      <c r="DC226" s="270">
        <v>0</v>
      </c>
      <c r="DE226" s="271"/>
      <c r="DF226" s="271"/>
    </row>
    <row r="227" spans="4:110" s="149" customFormat="1" x14ac:dyDescent="0.2">
      <c r="D227" s="277" t="s">
        <v>249</v>
      </c>
      <c r="BQ227" s="106">
        <v>380</v>
      </c>
      <c r="BR227" s="272">
        <v>3804087</v>
      </c>
      <c r="BS227" s="106">
        <v>26000</v>
      </c>
      <c r="BT227" s="106">
        <v>0</v>
      </c>
      <c r="BU227" s="149">
        <v>0</v>
      </c>
      <c r="BV227" s="149">
        <v>0</v>
      </c>
      <c r="BW227" s="149">
        <v>0</v>
      </c>
      <c r="BY227" s="149">
        <v>5304.7187500040145</v>
      </c>
      <c r="BZ227" s="268">
        <v>5304.7187496213928</v>
      </c>
      <c r="CA227" s="269">
        <v>3.8262169255176559E-7</v>
      </c>
      <c r="CD227" s="149">
        <v>187</v>
      </c>
      <c r="CE227" s="149">
        <v>0</v>
      </c>
      <c r="CG227" s="149">
        <v>98325.269293394638</v>
      </c>
      <c r="CH227" s="268">
        <v>98325.269220170696</v>
      </c>
      <c r="CI227" s="270">
        <v>7.3223942308686674E-5</v>
      </c>
      <c r="CK227" s="149">
        <v>0</v>
      </c>
      <c r="CL227" s="268">
        <v>0</v>
      </c>
      <c r="CM227" s="270">
        <v>0</v>
      </c>
      <c r="CO227" s="149">
        <v>1146025.9859971823</v>
      </c>
      <c r="CP227" s="268">
        <v>1146025.985923958</v>
      </c>
      <c r="CQ227" s="270">
        <v>7.3224306106567383E-5</v>
      </c>
      <c r="CS227" s="149">
        <v>1146025.9859971823</v>
      </c>
      <c r="CT227" s="268">
        <v>1146025.985923958</v>
      </c>
      <c r="CU227" s="270">
        <v>7.3224306106567383E-5</v>
      </c>
      <c r="CW227" s="149">
        <v>0</v>
      </c>
      <c r="CX227" s="268">
        <v>0</v>
      </c>
      <c r="CY227" s="270">
        <v>0</v>
      </c>
      <c r="DA227" s="149">
        <v>104947.11195038995</v>
      </c>
      <c r="DB227" s="268">
        <v>104947.11195038994</v>
      </c>
      <c r="DC227" s="270">
        <v>0</v>
      </c>
      <c r="DE227" s="271"/>
      <c r="DF227" s="271"/>
    </row>
    <row r="228" spans="4:110" s="149" customFormat="1" x14ac:dyDescent="0.2">
      <c r="BQ228" s="106"/>
      <c r="BR228" s="153"/>
      <c r="BS228" s="106"/>
      <c r="BT228" s="106"/>
      <c r="CI228" s="106"/>
      <c r="CM228" s="106"/>
      <c r="CQ228" s="106"/>
      <c r="CU228" s="106"/>
      <c r="CY228" s="106"/>
      <c r="DC228" s="106"/>
      <c r="DE228" s="271"/>
      <c r="DF228" s="271"/>
    </row>
    <row r="229" spans="4:110" s="149" customFormat="1" x14ac:dyDescent="0.2">
      <c r="D229" s="172"/>
      <c r="E229" s="186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6"/>
      <c r="AQ229" s="106"/>
      <c r="AR229" s="106"/>
      <c r="AS229" s="100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E229" s="106"/>
      <c r="BF229" s="106"/>
      <c r="BG229" s="106"/>
      <c r="BQ229" s="106"/>
      <c r="BR229" s="153"/>
      <c r="BS229" s="106"/>
      <c r="BT229" s="106"/>
      <c r="CI229" s="106"/>
      <c r="CM229" s="106"/>
      <c r="CQ229" s="106"/>
      <c r="CU229" s="106"/>
      <c r="CY229" s="106"/>
      <c r="DC229" s="106"/>
      <c r="DE229" s="271"/>
      <c r="DF229" s="271"/>
    </row>
    <row r="230" spans="4:110" s="149" customFormat="1" x14ac:dyDescent="0.2">
      <c r="D230" s="172"/>
      <c r="E230" s="186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6"/>
      <c r="AQ230" s="106"/>
      <c r="AR230" s="106"/>
      <c r="AS230" s="100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E230" s="106"/>
      <c r="BF230" s="106"/>
      <c r="BG230" s="106"/>
      <c r="BQ230" s="106"/>
      <c r="BR230" s="153"/>
      <c r="BS230" s="106"/>
      <c r="BT230" s="106"/>
      <c r="CI230" s="106"/>
      <c r="CM230" s="106"/>
      <c r="CQ230" s="106"/>
      <c r="CU230" s="106"/>
      <c r="CY230" s="106"/>
      <c r="DC230" s="106"/>
      <c r="DE230" s="271"/>
      <c r="DF230" s="271"/>
    </row>
    <row r="231" spans="4:110" s="149" customFormat="1" x14ac:dyDescent="0.2">
      <c r="D231" s="172"/>
      <c r="E231" s="186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6"/>
      <c r="AQ231" s="106"/>
      <c r="AR231" s="106"/>
      <c r="AS231" s="100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E231" s="106"/>
      <c r="BF231" s="106"/>
      <c r="BG231" s="106"/>
      <c r="BQ231" s="106"/>
      <c r="BR231" s="153"/>
      <c r="BS231" s="106"/>
      <c r="BT231" s="106"/>
      <c r="CI231" s="106"/>
      <c r="CM231" s="106"/>
      <c r="CQ231" s="106"/>
      <c r="CU231" s="106"/>
      <c r="CY231" s="106"/>
      <c r="DC231" s="106"/>
      <c r="DE231" s="271"/>
      <c r="DF231" s="271"/>
    </row>
    <row r="232" spans="4:110" s="149" customFormat="1" x14ac:dyDescent="0.2">
      <c r="D232" s="172"/>
      <c r="E232" s="186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6"/>
      <c r="AQ232" s="106"/>
      <c r="AR232" s="106"/>
      <c r="AS232" s="100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E232" s="106"/>
      <c r="BF232" s="106"/>
      <c r="BG232" s="106"/>
      <c r="BQ232" s="106"/>
      <c r="BR232" s="153"/>
      <c r="BS232" s="106"/>
      <c r="BT232" s="106"/>
      <c r="CI232" s="106"/>
      <c r="CM232" s="106"/>
      <c r="CQ232" s="106"/>
      <c r="CU232" s="106"/>
      <c r="CY232" s="106"/>
      <c r="DC232" s="106"/>
      <c r="DE232" s="271"/>
      <c r="DF232" s="271"/>
    </row>
    <row r="233" spans="4:110" s="149" customFormat="1" x14ac:dyDescent="0.2">
      <c r="D233" s="172"/>
      <c r="E233" s="186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6"/>
      <c r="AQ233" s="106"/>
      <c r="AR233" s="106"/>
      <c r="AS233" s="100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E233" s="106"/>
      <c r="BF233" s="106"/>
      <c r="BG233" s="106"/>
      <c r="BQ233" s="106"/>
      <c r="BR233" s="153"/>
      <c r="BS233" s="106"/>
      <c r="BT233" s="106"/>
      <c r="CI233" s="106"/>
      <c r="CM233" s="106"/>
      <c r="CQ233" s="106"/>
      <c r="CU233" s="106"/>
      <c r="CY233" s="106"/>
      <c r="DC233" s="106"/>
      <c r="DE233" s="271"/>
      <c r="DF233" s="271"/>
    </row>
    <row r="234" spans="4:110" s="149" customFormat="1" x14ac:dyDescent="0.2">
      <c r="D234" s="172"/>
      <c r="E234" s="186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6"/>
      <c r="AQ234" s="106"/>
      <c r="AR234" s="106"/>
      <c r="AS234" s="100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E234" s="106"/>
      <c r="BF234" s="106"/>
      <c r="BG234" s="106"/>
      <c r="BQ234" s="106"/>
      <c r="BR234" s="153"/>
      <c r="BS234" s="106"/>
      <c r="BT234" s="106"/>
      <c r="CI234" s="106"/>
      <c r="CM234" s="106"/>
      <c r="CQ234" s="106"/>
      <c r="CU234" s="106"/>
      <c r="CY234" s="106"/>
      <c r="DC234" s="106"/>
      <c r="DE234" s="271"/>
      <c r="DF234" s="271"/>
    </row>
    <row r="235" spans="4:110" s="149" customFormat="1" x14ac:dyDescent="0.2">
      <c r="D235" s="172"/>
      <c r="E235" s="186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6"/>
      <c r="AQ235" s="106"/>
      <c r="AR235" s="106"/>
      <c r="AS235" s="100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E235" s="106"/>
      <c r="BF235" s="106"/>
      <c r="BG235" s="106"/>
      <c r="BQ235" s="106"/>
      <c r="BR235" s="153"/>
      <c r="BS235" s="106"/>
      <c r="BT235" s="106"/>
      <c r="CI235" s="106"/>
      <c r="CM235" s="106"/>
      <c r="CQ235" s="106"/>
      <c r="CU235" s="106"/>
      <c r="CY235" s="106"/>
      <c r="DC235" s="106"/>
      <c r="DE235" s="271"/>
      <c r="DF235" s="271"/>
    </row>
    <row r="236" spans="4:110" s="149" customFormat="1" x14ac:dyDescent="0.2">
      <c r="D236" s="172"/>
      <c r="E236" s="186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6"/>
      <c r="AQ236" s="106"/>
      <c r="AR236" s="106"/>
      <c r="AS236" s="100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E236" s="106"/>
      <c r="BF236" s="106"/>
      <c r="BG236" s="106"/>
      <c r="BQ236" s="106"/>
      <c r="BR236" s="153"/>
      <c r="BS236" s="106"/>
      <c r="BT236" s="106"/>
      <c r="CI236" s="106"/>
      <c r="CM236" s="106"/>
      <c r="CQ236" s="106"/>
      <c r="CU236" s="106"/>
      <c r="CY236" s="106"/>
      <c r="DC236" s="106"/>
      <c r="DE236" s="271"/>
      <c r="DF236" s="271"/>
    </row>
    <row r="237" spans="4:110" s="149" customFormat="1" x14ac:dyDescent="0.2">
      <c r="D237" s="172"/>
      <c r="E237" s="186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6"/>
      <c r="AQ237" s="106"/>
      <c r="AR237" s="106"/>
      <c r="AS237" s="100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E237" s="106"/>
      <c r="BF237" s="106"/>
      <c r="BG237" s="106"/>
      <c r="BQ237" s="106"/>
      <c r="BR237" s="153"/>
      <c r="BS237" s="106"/>
      <c r="BT237" s="106"/>
      <c r="CI237" s="106"/>
      <c r="CM237" s="106"/>
      <c r="CQ237" s="106"/>
      <c r="CU237" s="106"/>
      <c r="CY237" s="106"/>
      <c r="DC237" s="106"/>
      <c r="DE237" s="271"/>
      <c r="DF237" s="271"/>
    </row>
    <row r="238" spans="4:110" s="149" customFormat="1" x14ac:dyDescent="0.2">
      <c r="D238" s="172"/>
      <c r="E238" s="186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6"/>
      <c r="AQ238" s="106"/>
      <c r="AR238" s="106"/>
      <c r="AS238" s="100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E238" s="106"/>
      <c r="BF238" s="106"/>
      <c r="BG238" s="106"/>
      <c r="BQ238" s="106"/>
      <c r="BR238" s="153"/>
      <c r="BS238" s="106"/>
      <c r="BT238" s="106"/>
      <c r="CI238" s="106"/>
      <c r="CM238" s="106"/>
      <c r="CQ238" s="106"/>
      <c r="CU238" s="106"/>
      <c r="CY238" s="106"/>
      <c r="DC238" s="106"/>
      <c r="DE238" s="271"/>
      <c r="DF238" s="271"/>
    </row>
    <row r="239" spans="4:110" s="149" customFormat="1" x14ac:dyDescent="0.2">
      <c r="D239" s="172"/>
      <c r="E239" s="186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6"/>
      <c r="AQ239" s="106"/>
      <c r="AR239" s="106"/>
      <c r="AS239" s="100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E239" s="106"/>
      <c r="BF239" s="106"/>
      <c r="BG239" s="106"/>
      <c r="BQ239" s="106"/>
      <c r="BR239" s="153"/>
      <c r="BS239" s="106"/>
      <c r="BT239" s="106"/>
      <c r="CI239" s="106"/>
      <c r="CM239" s="106"/>
      <c r="CQ239" s="106"/>
      <c r="CU239" s="106"/>
      <c r="CY239" s="106"/>
      <c r="DC239" s="106"/>
      <c r="DE239" s="271"/>
      <c r="DF239" s="271"/>
    </row>
    <row r="240" spans="4:110" s="149" customFormat="1" x14ac:dyDescent="0.2">
      <c r="D240" s="172"/>
      <c r="E240" s="186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6"/>
      <c r="AQ240" s="106"/>
      <c r="AR240" s="106"/>
      <c r="AS240" s="100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E240" s="106"/>
      <c r="BF240" s="106"/>
      <c r="BG240" s="106"/>
      <c r="BQ240" s="106"/>
      <c r="BR240" s="153"/>
      <c r="BS240" s="106"/>
      <c r="BT240" s="106"/>
      <c r="CI240" s="106"/>
      <c r="CM240" s="106"/>
      <c r="CQ240" s="106"/>
      <c r="CU240" s="106"/>
      <c r="CY240" s="106"/>
      <c r="DC240" s="106"/>
      <c r="DE240" s="271"/>
      <c r="DF240" s="271"/>
    </row>
    <row r="241" spans="69:110" s="149" customFormat="1" x14ac:dyDescent="0.2">
      <c r="BQ241" s="106"/>
      <c r="BR241" s="153"/>
      <c r="BS241" s="106"/>
      <c r="BT241" s="106"/>
      <c r="CI241" s="106"/>
      <c r="CM241" s="106"/>
      <c r="CQ241" s="106"/>
      <c r="CU241" s="106"/>
      <c r="CY241" s="106"/>
      <c r="DC241" s="106"/>
      <c r="DE241" s="271"/>
      <c r="DF241" s="271"/>
    </row>
    <row r="242" spans="69:110" s="149" customFormat="1" x14ac:dyDescent="0.2">
      <c r="BQ242" s="106"/>
      <c r="BR242" s="153"/>
      <c r="BS242" s="106"/>
      <c r="BT242" s="106"/>
      <c r="CI242" s="106"/>
      <c r="CM242" s="106"/>
      <c r="CQ242" s="106"/>
      <c r="CU242" s="106"/>
      <c r="CY242" s="106"/>
      <c r="DC242" s="106"/>
      <c r="DE242" s="271"/>
      <c r="DF242" s="271"/>
    </row>
    <row r="243" spans="69:110" s="149" customFormat="1" x14ac:dyDescent="0.2">
      <c r="BQ243" s="106"/>
      <c r="BR243" s="153"/>
      <c r="BS243" s="106"/>
      <c r="BT243" s="106"/>
      <c r="CI243" s="106"/>
      <c r="CM243" s="106"/>
      <c r="CQ243" s="106"/>
      <c r="CU243" s="106"/>
      <c r="CY243" s="106"/>
      <c r="DC243" s="106"/>
      <c r="DE243" s="271"/>
      <c r="DF243" s="271"/>
    </row>
    <row r="244" spans="69:110" s="149" customFormat="1" x14ac:dyDescent="0.2">
      <c r="BQ244" s="106"/>
      <c r="BR244" s="153"/>
      <c r="BS244" s="106"/>
      <c r="BT244" s="106"/>
      <c r="CI244" s="106"/>
      <c r="CM244" s="106"/>
      <c r="CQ244" s="106"/>
      <c r="CU244" s="106"/>
      <c r="CY244" s="106"/>
      <c r="DC244" s="106"/>
      <c r="DE244" s="271"/>
      <c r="DF244" s="271"/>
    </row>
    <row r="245" spans="69:110" s="149" customFormat="1" x14ac:dyDescent="0.2">
      <c r="BQ245" s="106"/>
      <c r="BR245" s="153"/>
      <c r="BS245" s="106"/>
      <c r="BT245" s="106"/>
      <c r="CI245" s="106"/>
      <c r="CM245" s="106"/>
      <c r="CQ245" s="106"/>
      <c r="CU245" s="106"/>
      <c r="CY245" s="106"/>
      <c r="DC245" s="106"/>
      <c r="DE245" s="271"/>
      <c r="DF245" s="271"/>
    </row>
    <row r="246" spans="69:110" s="149" customFormat="1" x14ac:dyDescent="0.2">
      <c r="BQ246" s="106"/>
      <c r="BR246" s="153"/>
      <c r="BS246" s="106"/>
      <c r="BT246" s="106"/>
      <c r="CI246" s="106"/>
      <c r="CM246" s="106"/>
      <c r="CQ246" s="106"/>
      <c r="CU246" s="106"/>
      <c r="CY246" s="106"/>
      <c r="DC246" s="106"/>
      <c r="DE246" s="271"/>
      <c r="DF246" s="271"/>
    </row>
    <row r="247" spans="69:110" s="149" customFormat="1" x14ac:dyDescent="0.2">
      <c r="BQ247" s="106"/>
      <c r="BR247" s="153"/>
      <c r="BS247" s="106"/>
      <c r="BT247" s="106"/>
      <c r="CI247" s="106"/>
      <c r="CM247" s="106"/>
      <c r="CQ247" s="106"/>
      <c r="CU247" s="106"/>
      <c r="CY247" s="106"/>
      <c r="DC247" s="106"/>
      <c r="DE247" s="271"/>
      <c r="DF247" s="271"/>
    </row>
    <row r="248" spans="69:110" s="149" customFormat="1" x14ac:dyDescent="0.2">
      <c r="BQ248" s="106"/>
      <c r="BR248" s="153"/>
      <c r="BS248" s="106"/>
      <c r="BT248" s="106"/>
      <c r="CI248" s="106"/>
      <c r="CM248" s="106"/>
      <c r="CQ248" s="106"/>
      <c r="CU248" s="106"/>
      <c r="CY248" s="106"/>
      <c r="DC248" s="106"/>
      <c r="DE248" s="271"/>
      <c r="DF248" s="271"/>
    </row>
    <row r="249" spans="69:110" s="149" customFormat="1" x14ac:dyDescent="0.2">
      <c r="BQ249" s="106"/>
      <c r="BR249" s="153"/>
      <c r="BS249" s="106"/>
      <c r="BT249" s="106"/>
      <c r="CI249" s="106"/>
      <c r="CM249" s="106"/>
      <c r="CQ249" s="106"/>
      <c r="CU249" s="106"/>
      <c r="CY249" s="106"/>
      <c r="DC249" s="106"/>
      <c r="DE249" s="271"/>
      <c r="DF249" s="271"/>
    </row>
  </sheetData>
  <mergeCells count="15">
    <mergeCell ref="Y2:AA2"/>
    <mergeCell ref="F3:W3"/>
    <mergeCell ref="Y3:AA3"/>
    <mergeCell ref="AC3:AH3"/>
    <mergeCell ref="AU3:AZ3"/>
    <mergeCell ref="BQ3:BW3"/>
    <mergeCell ref="BY3:CA3"/>
    <mergeCell ref="CC3:CE3"/>
    <mergeCell ref="T186:V186"/>
    <mergeCell ref="DA3:DC3"/>
    <mergeCell ref="CG3:CI3"/>
    <mergeCell ref="CK3:CM3"/>
    <mergeCell ref="CO3:CQ3"/>
    <mergeCell ref="CS3:CU3"/>
    <mergeCell ref="CW3:CY3"/>
  </mergeCells>
  <conditionalFormatting sqref="BB5 BB165:BB166">
    <cfRule type="cellIs" dxfId="11" priority="3" stopIfTrue="1" operator="notEqual">
      <formula>0</formula>
    </cfRule>
  </conditionalFormatting>
  <conditionalFormatting sqref="BB167:BB168">
    <cfRule type="cellIs" dxfId="10" priority="2" stopIfTrue="1" operator="notEqual">
      <formula>0</formula>
    </cfRule>
  </conditionalFormatting>
  <conditionalFormatting sqref="BB6:BB164">
    <cfRule type="cellIs" dxfId="9" priority="1" stopIfTrue="1" operator="notEqual">
      <formula>0</formula>
    </cfRule>
  </conditionalFormatting>
  <dataValidations count="1">
    <dataValidation type="list" allowBlank="1" showInputMessage="1" showErrorMessage="1" sqref="A5:A168">
      <formula1>$D$169:$D$171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FB121"/>
  <sheetViews>
    <sheetView topLeftCell="E1" workbookViewId="0">
      <selection activeCell="J16" sqref="J16"/>
    </sheetView>
  </sheetViews>
  <sheetFormatPr defaultRowHeight="11.25" x14ac:dyDescent="0.2"/>
  <cols>
    <col min="1" max="1" width="20.140625" style="172" customWidth="1"/>
    <col min="2" max="2" width="6.5703125" style="172" customWidth="1"/>
    <col min="3" max="3" width="6.28515625" style="190" bestFit="1" customWidth="1"/>
    <col min="4" max="4" width="35" style="172" customWidth="1"/>
    <col min="5" max="5" width="4.7109375" style="186" customWidth="1"/>
    <col min="6" max="6" width="10.140625" style="100" bestFit="1" customWidth="1"/>
    <col min="7" max="7" width="9.85546875" style="100" bestFit="1" customWidth="1"/>
    <col min="8" max="8" width="9.85546875" style="100" customWidth="1"/>
    <col min="9" max="9" width="9.85546875" style="100" bestFit="1" customWidth="1"/>
    <col min="10" max="10" width="7.7109375" style="100" bestFit="1" customWidth="1"/>
    <col min="11" max="11" width="9.7109375" style="100" bestFit="1" customWidth="1"/>
    <col min="12" max="13" width="9.5703125" style="100" bestFit="1" customWidth="1"/>
    <col min="14" max="14" width="9.28515625" style="100" customWidth="1"/>
    <col min="15" max="15" width="8.7109375" style="100" bestFit="1" customWidth="1"/>
    <col min="16" max="16" width="7.85546875" style="100" bestFit="1" customWidth="1"/>
    <col min="17" max="17" width="10.85546875" style="100" customWidth="1"/>
    <col min="18" max="18" width="11" style="100" customWidth="1"/>
    <col min="19" max="19" width="10.42578125" style="100" hidden="1" customWidth="1"/>
    <col min="20" max="20" width="10.7109375" style="100" customWidth="1"/>
    <col min="21" max="21" width="10.5703125" style="100" customWidth="1"/>
    <col min="22" max="22" width="10.28515625" style="100" hidden="1" customWidth="1"/>
    <col min="23" max="23" width="12" style="100" bestFit="1" customWidth="1"/>
    <col min="24" max="24" width="4" style="100" customWidth="1"/>
    <col min="25" max="25" width="9.28515625" style="100" bestFit="1" customWidth="1"/>
    <col min="26" max="26" width="9.28515625" style="100" customWidth="1"/>
    <col min="27" max="27" width="10" style="100" hidden="1" customWidth="1"/>
    <col min="28" max="28" width="10.42578125" style="100" customWidth="1"/>
    <col min="29" max="29" width="1.85546875" style="100" bestFit="1" customWidth="1"/>
    <col min="30" max="30" width="10.140625" style="100" customWidth="1"/>
    <col min="31" max="31" width="10" style="100" customWidth="1"/>
    <col min="32" max="32" width="8.28515625" style="100" bestFit="1" customWidth="1"/>
    <col min="33" max="33" width="9.5703125" style="100" customWidth="1"/>
    <col min="34" max="34" width="11" style="100" customWidth="1"/>
    <col min="35" max="35" width="8.42578125" style="100" bestFit="1" customWidth="1"/>
    <col min="36" max="36" width="1.85546875" style="100" customWidth="1"/>
    <col min="37" max="37" width="10.42578125" style="100" bestFit="1" customWidth="1"/>
    <col min="38" max="38" width="1.85546875" style="100" bestFit="1" customWidth="1"/>
    <col min="39" max="39" width="9" style="100" customWidth="1"/>
    <col min="40" max="40" width="1.42578125" style="100" customWidth="1"/>
    <col min="41" max="41" width="10.5703125" style="100" bestFit="1" customWidth="1"/>
    <col min="42" max="42" width="1.85546875" style="100" bestFit="1" customWidth="1"/>
    <col min="43" max="43" width="9.5703125" style="106" bestFit="1" customWidth="1"/>
    <col min="44" max="45" width="8.7109375" style="106" bestFit="1" customWidth="1"/>
    <col min="46" max="46" width="7.85546875" style="100" bestFit="1" customWidth="1"/>
    <col min="47" max="47" width="8.7109375" style="106" bestFit="1" customWidth="1"/>
    <col min="48" max="48" width="7" style="106" customWidth="1"/>
    <col min="49" max="49" width="6.5703125" style="106" bestFit="1" customWidth="1"/>
    <col min="50" max="50" width="7.140625" style="106" hidden="1" customWidth="1"/>
    <col min="51" max="51" width="7.140625" style="106" bestFit="1" customWidth="1"/>
    <col min="52" max="52" width="7.42578125" style="106" customWidth="1"/>
    <col min="53" max="53" width="6.7109375" style="106" customWidth="1"/>
    <col min="54" max="54" width="14.28515625" style="106" bestFit="1" customWidth="1"/>
    <col min="55" max="55" width="8.42578125" style="106" bestFit="1" customWidth="1"/>
    <col min="56" max="56" width="1.28515625" style="106" customWidth="1"/>
    <col min="57" max="57" width="9.5703125" style="106" bestFit="1" customWidth="1"/>
    <col min="58" max="58" width="9.140625" style="106"/>
    <col min="59" max="59" width="9.5703125" style="106" bestFit="1" customWidth="1"/>
    <col min="60" max="60" width="1.85546875" style="106" customWidth="1"/>
    <col min="61" max="61" width="9.140625" style="106"/>
    <col min="62" max="62" width="1.85546875" style="106" customWidth="1"/>
    <col min="63" max="64" width="9.140625" style="106"/>
    <col min="65" max="16384" width="9.140625" style="149"/>
  </cols>
  <sheetData>
    <row r="1" spans="1:158" s="87" customFormat="1" x14ac:dyDescent="0.2">
      <c r="A1" s="86" t="s">
        <v>399</v>
      </c>
      <c r="B1" s="86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16" t="s">
        <v>333</v>
      </c>
      <c r="P1" s="94"/>
      <c r="Q1" s="94"/>
      <c r="R1" s="94"/>
      <c r="S1" s="94"/>
      <c r="T1" s="89"/>
      <c r="U1" s="89"/>
      <c r="V1" s="89"/>
      <c r="W1" s="94"/>
      <c r="X1" s="94"/>
      <c r="Y1" s="217" t="s">
        <v>400</v>
      </c>
      <c r="Z1" s="99"/>
      <c r="AA1" s="94"/>
      <c r="AB1" s="94"/>
      <c r="AC1" s="94"/>
      <c r="AD1" s="317" t="s">
        <v>480</v>
      </c>
      <c r="AE1" s="94"/>
      <c r="AF1" s="317" t="s">
        <v>438</v>
      </c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1"/>
      <c r="AR1" s="94"/>
      <c r="AS1" s="94"/>
      <c r="AT1" s="94"/>
      <c r="AU1" s="94"/>
      <c r="AV1" s="99"/>
      <c r="AW1" s="94"/>
      <c r="AX1" s="94"/>
      <c r="AY1" s="94"/>
      <c r="AZ1" s="94"/>
      <c r="BA1" s="94"/>
      <c r="BB1" s="94"/>
      <c r="BC1" s="94"/>
      <c r="BD1" s="94"/>
      <c r="BE1" s="94"/>
      <c r="BF1" s="92"/>
      <c r="BG1" s="92"/>
      <c r="BH1" s="92"/>
      <c r="BI1" s="92"/>
      <c r="BJ1" s="92"/>
      <c r="BK1" s="92"/>
      <c r="BL1" s="92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</row>
    <row r="2" spans="1:158" s="87" customFormat="1" ht="12" thickBot="1" x14ac:dyDescent="0.25">
      <c r="A2" s="86"/>
      <c r="B2" s="86"/>
      <c r="D2" s="189" t="s">
        <v>437</v>
      </c>
      <c r="E2" s="95"/>
      <c r="F2" s="88"/>
      <c r="G2" s="88"/>
      <c r="H2" s="88"/>
      <c r="I2" s="88"/>
      <c r="J2" s="88"/>
      <c r="K2" s="88"/>
      <c r="L2" s="88"/>
      <c r="M2" s="96"/>
      <c r="N2" s="88"/>
      <c r="O2" s="218"/>
      <c r="P2" s="88"/>
      <c r="Q2" s="94"/>
      <c r="R2" s="88"/>
      <c r="S2" s="88"/>
      <c r="T2" s="96"/>
      <c r="U2" s="96" t="s">
        <v>339</v>
      </c>
      <c r="V2" s="96" t="s">
        <v>339</v>
      </c>
      <c r="W2" s="88"/>
      <c r="X2" s="88"/>
      <c r="Y2" s="101" t="s">
        <v>469</v>
      </c>
      <c r="Z2" s="201"/>
      <c r="AA2" s="97"/>
      <c r="AB2" s="97"/>
      <c r="AC2" s="88"/>
      <c r="AD2" s="88"/>
      <c r="AE2" s="94"/>
      <c r="AF2" s="88"/>
      <c r="AG2" s="88"/>
      <c r="AH2" s="88"/>
      <c r="AI2" s="88"/>
      <c r="AJ2" s="88"/>
      <c r="AK2" s="88"/>
      <c r="AL2" s="88"/>
      <c r="AM2" s="259" t="s">
        <v>439</v>
      </c>
      <c r="AN2" s="88"/>
      <c r="AO2" s="88"/>
      <c r="AP2" s="88"/>
      <c r="AQ2" s="99"/>
      <c r="AR2" s="100"/>
      <c r="AS2" s="92"/>
      <c r="AT2" s="88"/>
      <c r="AU2" s="92"/>
      <c r="AV2" s="89"/>
      <c r="AW2" s="89"/>
      <c r="AX2" s="89"/>
      <c r="AY2" s="89"/>
      <c r="AZ2" s="89"/>
      <c r="BA2" s="89"/>
      <c r="BB2" s="92"/>
      <c r="BC2" s="98" t="s">
        <v>340</v>
      </c>
      <c r="BD2" s="92"/>
      <c r="BE2" s="92"/>
      <c r="BF2" s="92"/>
      <c r="BG2" s="92"/>
      <c r="BH2" s="92"/>
      <c r="BI2" s="92"/>
      <c r="BJ2" s="92"/>
      <c r="BK2" s="102"/>
      <c r="BL2" s="92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</row>
    <row r="3" spans="1:158" s="87" customFormat="1" ht="12" thickBot="1" x14ac:dyDescent="0.25">
      <c r="A3" s="104" t="s">
        <v>401</v>
      </c>
      <c r="B3" s="104"/>
      <c r="C3" s="105"/>
      <c r="D3" s="95"/>
      <c r="E3" s="95"/>
      <c r="F3" s="365" t="s">
        <v>343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7"/>
      <c r="X3" s="88"/>
      <c r="Y3" s="368" t="s">
        <v>402</v>
      </c>
      <c r="Z3" s="369"/>
      <c r="AA3" s="369"/>
      <c r="AB3" s="370"/>
      <c r="AC3" s="88"/>
      <c r="AD3" s="371" t="s">
        <v>345</v>
      </c>
      <c r="AE3" s="372"/>
      <c r="AF3" s="372"/>
      <c r="AG3" s="372"/>
      <c r="AH3" s="372"/>
      <c r="AI3" s="373"/>
      <c r="AJ3" s="88"/>
      <c r="AK3" s="88"/>
      <c r="AL3" s="88"/>
      <c r="AM3" s="88"/>
      <c r="AN3" s="88"/>
      <c r="AO3" s="88"/>
      <c r="AP3" s="88"/>
      <c r="AQ3" s="217"/>
      <c r="AR3" s="92"/>
      <c r="AS3" s="92"/>
      <c r="AT3" s="88"/>
      <c r="AU3" s="92"/>
      <c r="AV3" s="374" t="s">
        <v>346</v>
      </c>
      <c r="AW3" s="375"/>
      <c r="AX3" s="375"/>
      <c r="AY3" s="375"/>
      <c r="AZ3" s="375"/>
      <c r="BA3" s="376"/>
      <c r="BB3" s="92"/>
      <c r="BC3" s="92"/>
      <c r="BD3" s="92"/>
      <c r="BE3" s="92"/>
      <c r="BF3" s="92"/>
      <c r="BG3" s="92"/>
      <c r="BH3" s="92"/>
      <c r="BI3" s="92"/>
      <c r="BJ3" s="92"/>
      <c r="BK3" s="102"/>
      <c r="BL3" s="92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</row>
    <row r="4" spans="1:158" s="126" customFormat="1" ht="56.25" x14ac:dyDescent="0.2">
      <c r="A4" s="108" t="s">
        <v>0</v>
      </c>
      <c r="B4" s="109" t="s">
        <v>291</v>
      </c>
      <c r="C4" s="109" t="s">
        <v>292</v>
      </c>
      <c r="D4" s="108" t="s">
        <v>1</v>
      </c>
      <c r="E4" s="110"/>
      <c r="F4" s="260" t="s">
        <v>347</v>
      </c>
      <c r="G4" s="261" t="s">
        <v>348</v>
      </c>
      <c r="H4" s="261" t="s">
        <v>349</v>
      </c>
      <c r="I4" s="261" t="s">
        <v>350</v>
      </c>
      <c r="J4" s="261" t="s">
        <v>273</v>
      </c>
      <c r="K4" s="261" t="s">
        <v>274</v>
      </c>
      <c r="L4" s="261" t="s">
        <v>351</v>
      </c>
      <c r="M4" s="261" t="s">
        <v>276</v>
      </c>
      <c r="N4" s="261" t="s">
        <v>277</v>
      </c>
      <c r="O4" s="219" t="s">
        <v>352</v>
      </c>
      <c r="P4" s="261" t="s">
        <v>403</v>
      </c>
      <c r="Q4" s="261" t="s">
        <v>470</v>
      </c>
      <c r="R4" s="261" t="s">
        <v>355</v>
      </c>
      <c r="S4" s="112" t="s">
        <v>449</v>
      </c>
      <c r="T4" s="261" t="s">
        <v>471</v>
      </c>
      <c r="U4" s="219" t="s">
        <v>404</v>
      </c>
      <c r="V4" s="263" t="s">
        <v>356</v>
      </c>
      <c r="W4" s="113" t="s">
        <v>357</v>
      </c>
      <c r="X4" s="114"/>
      <c r="Y4" s="260" t="s">
        <v>405</v>
      </c>
      <c r="Z4" s="261" t="s">
        <v>406</v>
      </c>
      <c r="AA4" s="112" t="s">
        <v>407</v>
      </c>
      <c r="AB4" s="113" t="s">
        <v>408</v>
      </c>
      <c r="AC4" s="114"/>
      <c r="AD4" s="319" t="s">
        <v>361</v>
      </c>
      <c r="AE4" s="261" t="s">
        <v>362</v>
      </c>
      <c r="AF4" s="219" t="s">
        <v>363</v>
      </c>
      <c r="AG4" s="261" t="s">
        <v>364</v>
      </c>
      <c r="AH4" s="112" t="s">
        <v>452</v>
      </c>
      <c r="AI4" s="113" t="s">
        <v>365</v>
      </c>
      <c r="AJ4" s="114"/>
      <c r="AK4" s="115" t="s">
        <v>409</v>
      </c>
      <c r="AL4" s="114"/>
      <c r="AM4" s="281" t="s">
        <v>367</v>
      </c>
      <c r="AN4" s="114"/>
      <c r="AO4" s="282" t="s">
        <v>410</v>
      </c>
      <c r="AP4" s="114"/>
      <c r="AQ4" s="118" t="s">
        <v>369</v>
      </c>
      <c r="AR4" s="119" t="s">
        <v>370</v>
      </c>
      <c r="AS4" s="119" t="s">
        <v>371</v>
      </c>
      <c r="AT4" s="119" t="s">
        <v>372</v>
      </c>
      <c r="AU4" s="120" t="s">
        <v>278</v>
      </c>
      <c r="AV4" s="118" t="s">
        <v>373</v>
      </c>
      <c r="AW4" s="119" t="s">
        <v>374</v>
      </c>
      <c r="AX4" s="119" t="s">
        <v>375</v>
      </c>
      <c r="AY4" s="119" t="s">
        <v>376</v>
      </c>
      <c r="AZ4" s="119" t="s">
        <v>377</v>
      </c>
      <c r="BA4" s="120" t="s">
        <v>378</v>
      </c>
      <c r="BB4" s="220" t="s">
        <v>379</v>
      </c>
      <c r="BC4" s="120" t="s">
        <v>279</v>
      </c>
      <c r="BD4" s="121"/>
      <c r="BE4" s="320" t="s">
        <v>411</v>
      </c>
      <c r="BF4" s="283" t="s">
        <v>412</v>
      </c>
      <c r="BG4" s="124" t="s">
        <v>413</v>
      </c>
      <c r="BH4" s="121"/>
      <c r="BI4" s="122" t="s">
        <v>384</v>
      </c>
      <c r="BJ4" s="121"/>
      <c r="BK4" s="125" t="s">
        <v>453</v>
      </c>
      <c r="BL4" s="265" t="s">
        <v>385</v>
      </c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</row>
    <row r="5" spans="1:158" x14ac:dyDescent="0.2">
      <c r="A5" s="155" t="s">
        <v>307</v>
      </c>
      <c r="B5" s="156"/>
      <c r="C5" s="156">
        <v>6907</v>
      </c>
      <c r="D5" s="157" t="s">
        <v>4</v>
      </c>
      <c r="E5" s="130"/>
      <c r="F5" s="131">
        <v>3588331.0383574464</v>
      </c>
      <c r="G5" s="132">
        <v>292215.47307277785</v>
      </c>
      <c r="H5" s="132">
        <v>121069.36800009638</v>
      </c>
      <c r="I5" s="132">
        <v>334353.48799987748</v>
      </c>
      <c r="J5" s="132">
        <v>0</v>
      </c>
      <c r="K5" s="132">
        <v>379086.96655982838</v>
      </c>
      <c r="L5" s="132">
        <v>36090.779504046324</v>
      </c>
      <c r="M5" s="221">
        <v>114418.30399999999</v>
      </c>
      <c r="N5" s="132">
        <v>0</v>
      </c>
      <c r="O5" s="133">
        <v>46713.326247960009</v>
      </c>
      <c r="P5" s="134"/>
      <c r="Q5" s="134"/>
      <c r="R5" s="132">
        <v>0</v>
      </c>
      <c r="S5" s="132"/>
      <c r="T5" s="132">
        <v>0</v>
      </c>
      <c r="U5" s="136">
        <v>0</v>
      </c>
      <c r="V5" s="136"/>
      <c r="W5" s="137">
        <v>4912278.7437420329</v>
      </c>
      <c r="X5" s="138"/>
      <c r="Y5" s="222"/>
      <c r="Z5" s="134"/>
      <c r="AA5" s="135"/>
      <c r="AB5" s="137">
        <v>0</v>
      </c>
      <c r="AC5" s="138"/>
      <c r="AD5" s="131"/>
      <c r="AE5" s="223"/>
      <c r="AF5" s="132">
        <v>0</v>
      </c>
      <c r="AG5" s="223"/>
      <c r="AH5" s="132"/>
      <c r="AI5" s="137">
        <v>0</v>
      </c>
      <c r="AJ5" s="138"/>
      <c r="AK5" s="140">
        <v>4912278.7437420329</v>
      </c>
      <c r="AL5" s="138"/>
      <c r="AM5" s="141">
        <v>360205</v>
      </c>
      <c r="AN5" s="138"/>
      <c r="AO5" s="142">
        <v>710521.1046473945</v>
      </c>
      <c r="AP5" s="138"/>
      <c r="AQ5" s="143">
        <v>4927733.2160510672</v>
      </c>
      <c r="AR5" s="138">
        <v>0</v>
      </c>
      <c r="AS5" s="138">
        <v>0</v>
      </c>
      <c r="AT5" s="135"/>
      <c r="AU5" s="145">
        <v>360205</v>
      </c>
      <c r="AV5" s="138">
        <v>0</v>
      </c>
      <c r="AW5" s="138">
        <v>0</v>
      </c>
      <c r="AX5" s="161">
        <v>0</v>
      </c>
      <c r="AY5" s="138">
        <v>0</v>
      </c>
      <c r="AZ5" s="144">
        <v>0</v>
      </c>
      <c r="BA5" s="145">
        <v>0</v>
      </c>
      <c r="BB5" s="146">
        <v>5287938.2160510672</v>
      </c>
      <c r="BC5" s="147">
        <v>-1.255102688446641E-10</v>
      </c>
      <c r="BE5" s="106">
        <v>5386778.4586833641</v>
      </c>
      <c r="BG5" s="224">
        <v>5386778.4586833641</v>
      </c>
      <c r="BI5" s="106">
        <v>4912278.7437420329</v>
      </c>
      <c r="BK5" s="151">
        <v>0</v>
      </c>
      <c r="BL5" s="152">
        <v>0</v>
      </c>
    </row>
    <row r="6" spans="1:158" x14ac:dyDescent="0.2">
      <c r="A6" s="155" t="s">
        <v>307</v>
      </c>
      <c r="B6" s="156"/>
      <c r="C6" s="156">
        <v>4064</v>
      </c>
      <c r="D6" s="129" t="s">
        <v>234</v>
      </c>
      <c r="E6" s="130"/>
      <c r="F6" s="131">
        <v>5873207.558325408</v>
      </c>
      <c r="G6" s="132">
        <v>190751.74454825636</v>
      </c>
      <c r="H6" s="132">
        <v>55358.856000044128</v>
      </c>
      <c r="I6" s="132">
        <v>126330.20959995371</v>
      </c>
      <c r="J6" s="132">
        <v>0</v>
      </c>
      <c r="K6" s="132">
        <v>411082.56469484948</v>
      </c>
      <c r="L6" s="132">
        <v>8704.2288174338191</v>
      </c>
      <c r="M6" s="154">
        <v>114418.30399999999</v>
      </c>
      <c r="N6" s="132">
        <v>0</v>
      </c>
      <c r="O6" s="133">
        <v>59380.127605640009</v>
      </c>
      <c r="P6" s="132">
        <v>997436.31877530529</v>
      </c>
      <c r="Q6" s="134"/>
      <c r="R6" s="132">
        <v>0</v>
      </c>
      <c r="S6" s="132"/>
      <c r="T6" s="132">
        <v>145146.53401405405</v>
      </c>
      <c r="U6" s="136">
        <v>0</v>
      </c>
      <c r="V6" s="136"/>
      <c r="W6" s="137">
        <v>7981816.4463809459</v>
      </c>
      <c r="X6" s="138"/>
      <c r="Y6" s="222"/>
      <c r="Z6" s="134"/>
      <c r="AA6" s="135"/>
      <c r="AB6" s="137">
        <v>0</v>
      </c>
      <c r="AC6" s="138"/>
      <c r="AD6" s="131"/>
      <c r="AE6" s="223"/>
      <c r="AF6" s="132">
        <v>0</v>
      </c>
      <c r="AG6" s="223"/>
      <c r="AH6" s="132"/>
      <c r="AI6" s="137">
        <v>0</v>
      </c>
      <c r="AJ6" s="138"/>
      <c r="AK6" s="140">
        <v>7981816.4463809459</v>
      </c>
      <c r="AL6" s="138"/>
      <c r="AM6" s="141">
        <v>268675</v>
      </c>
      <c r="AN6" s="138"/>
      <c r="AO6" s="142">
        <v>829088.13172309753</v>
      </c>
      <c r="AP6" s="138"/>
      <c r="AQ6" s="143">
        <v>7981816.4463809459</v>
      </c>
      <c r="AR6" s="138">
        <v>0</v>
      </c>
      <c r="AS6" s="138">
        <v>0</v>
      </c>
      <c r="AT6" s="135"/>
      <c r="AU6" s="145">
        <v>268675</v>
      </c>
      <c r="AV6" s="138">
        <v>0</v>
      </c>
      <c r="AW6" s="138">
        <v>0</v>
      </c>
      <c r="AX6" s="161">
        <v>0</v>
      </c>
      <c r="AY6" s="138">
        <v>0</v>
      </c>
      <c r="AZ6" s="144">
        <v>0</v>
      </c>
      <c r="BA6" s="145">
        <v>0</v>
      </c>
      <c r="BB6" s="146">
        <v>8250491.4463809459</v>
      </c>
      <c r="BC6" s="147">
        <v>0</v>
      </c>
      <c r="BE6" s="106">
        <v>8311718.1095643835</v>
      </c>
      <c r="BG6" s="224">
        <v>8311718.1095643835</v>
      </c>
      <c r="BI6" s="106">
        <v>7981816.4463809459</v>
      </c>
      <c r="BK6" s="151">
        <v>0</v>
      </c>
      <c r="BL6" s="152">
        <v>0</v>
      </c>
    </row>
    <row r="7" spans="1:158" x14ac:dyDescent="0.2">
      <c r="A7" s="155" t="s">
        <v>307</v>
      </c>
      <c r="B7" s="156"/>
      <c r="C7" s="156">
        <v>4025</v>
      </c>
      <c r="D7" s="129" t="s">
        <v>237</v>
      </c>
      <c r="E7" s="130"/>
      <c r="F7" s="131">
        <v>2484069.3856453369</v>
      </c>
      <c r="G7" s="132">
        <v>196795.11257489334</v>
      </c>
      <c r="H7" s="132">
        <v>66160.58400005268</v>
      </c>
      <c r="I7" s="132">
        <v>239603.33039991223</v>
      </c>
      <c r="J7" s="132">
        <v>0</v>
      </c>
      <c r="K7" s="132">
        <v>321424.89004677162</v>
      </c>
      <c r="L7" s="132">
        <v>41837.233426927443</v>
      </c>
      <c r="M7" s="154">
        <v>114418.30399999999</v>
      </c>
      <c r="N7" s="132">
        <v>0</v>
      </c>
      <c r="O7" s="133">
        <v>26445.478935840001</v>
      </c>
      <c r="P7" s="134"/>
      <c r="Q7" s="134"/>
      <c r="R7" s="132">
        <v>0</v>
      </c>
      <c r="S7" s="132"/>
      <c r="T7" s="132">
        <v>0</v>
      </c>
      <c r="U7" s="136">
        <v>349118.30745652784</v>
      </c>
      <c r="V7" s="136"/>
      <c r="W7" s="137">
        <v>3839872.6264862628</v>
      </c>
      <c r="X7" s="138"/>
      <c r="Y7" s="222"/>
      <c r="Z7" s="134"/>
      <c r="AA7" s="135"/>
      <c r="AB7" s="137">
        <v>0</v>
      </c>
      <c r="AC7" s="138"/>
      <c r="AD7" s="131"/>
      <c r="AE7" s="223"/>
      <c r="AF7" s="132">
        <v>0</v>
      </c>
      <c r="AG7" s="223"/>
      <c r="AH7" s="132"/>
      <c r="AI7" s="137">
        <v>0</v>
      </c>
      <c r="AJ7" s="138"/>
      <c r="AK7" s="140">
        <v>3839872.6264862628</v>
      </c>
      <c r="AL7" s="138"/>
      <c r="AM7" s="141">
        <v>230155</v>
      </c>
      <c r="AN7" s="138"/>
      <c r="AO7" s="142">
        <v>550074.41689892753</v>
      </c>
      <c r="AP7" s="138"/>
      <c r="AQ7" s="143">
        <v>4266872.6264862623</v>
      </c>
      <c r="AR7" s="138">
        <v>0</v>
      </c>
      <c r="AS7" s="138">
        <v>0</v>
      </c>
      <c r="AT7" s="135"/>
      <c r="AU7" s="145">
        <v>230155</v>
      </c>
      <c r="AV7" s="138">
        <v>0</v>
      </c>
      <c r="AW7" s="138">
        <v>0</v>
      </c>
      <c r="AX7" s="161">
        <v>0</v>
      </c>
      <c r="AY7" s="138">
        <v>0</v>
      </c>
      <c r="AZ7" s="144">
        <v>0</v>
      </c>
      <c r="BA7" s="145">
        <v>0</v>
      </c>
      <c r="BB7" s="146">
        <v>4497027.6264862623</v>
      </c>
      <c r="BC7" s="147">
        <v>-4.6566128730773926E-10</v>
      </c>
      <c r="BE7" s="106">
        <v>4536255.3357755961</v>
      </c>
      <c r="BG7" s="224">
        <v>4536255.3357755961</v>
      </c>
      <c r="BI7" s="106">
        <v>3839872.6264862628</v>
      </c>
      <c r="BK7" s="151">
        <v>0</v>
      </c>
      <c r="BL7" s="152">
        <v>0</v>
      </c>
    </row>
    <row r="8" spans="1:158" x14ac:dyDescent="0.2">
      <c r="A8" s="155" t="s">
        <v>307</v>
      </c>
      <c r="B8" s="156"/>
      <c r="C8" s="156">
        <v>4041</v>
      </c>
      <c r="D8" s="129" t="s">
        <v>238</v>
      </c>
      <c r="E8" s="130"/>
      <c r="F8" s="131">
        <v>4015177.3225017223</v>
      </c>
      <c r="G8" s="132">
        <v>290799.27651282749</v>
      </c>
      <c r="H8" s="132">
        <v>103066.48800008236</v>
      </c>
      <c r="I8" s="132">
        <v>381703.21464289824</v>
      </c>
      <c r="J8" s="132">
        <v>0</v>
      </c>
      <c r="K8" s="132">
        <v>398151.82766156492</v>
      </c>
      <c r="L8" s="132">
        <v>53288.524799873223</v>
      </c>
      <c r="M8" s="154">
        <v>114418.30399999999</v>
      </c>
      <c r="N8" s="132">
        <v>0</v>
      </c>
      <c r="O8" s="133">
        <v>27136</v>
      </c>
      <c r="P8" s="134"/>
      <c r="Q8" s="134"/>
      <c r="R8" s="132">
        <v>0</v>
      </c>
      <c r="S8" s="132"/>
      <c r="T8" s="132">
        <v>0</v>
      </c>
      <c r="U8" s="136">
        <v>10076.544932780787</v>
      </c>
      <c r="V8" s="136"/>
      <c r="W8" s="137">
        <v>5393817.5030517485</v>
      </c>
      <c r="X8" s="138"/>
      <c r="Y8" s="222"/>
      <c r="Z8" s="134"/>
      <c r="AA8" s="135"/>
      <c r="AB8" s="137">
        <v>0</v>
      </c>
      <c r="AC8" s="138"/>
      <c r="AD8" s="131"/>
      <c r="AE8" s="223"/>
      <c r="AF8" s="132">
        <v>0</v>
      </c>
      <c r="AG8" s="223"/>
      <c r="AH8" s="132"/>
      <c r="AI8" s="137">
        <v>0</v>
      </c>
      <c r="AJ8" s="138"/>
      <c r="AK8" s="140">
        <v>5393817.5030517485</v>
      </c>
      <c r="AL8" s="138"/>
      <c r="AM8" s="141">
        <v>339025</v>
      </c>
      <c r="AN8" s="138"/>
      <c r="AO8" s="142">
        <v>763495.81737984822</v>
      </c>
      <c r="AP8" s="138"/>
      <c r="AQ8" s="143">
        <v>5407984.1026683636</v>
      </c>
      <c r="AR8" s="138">
        <v>0</v>
      </c>
      <c r="AS8" s="138">
        <v>0</v>
      </c>
      <c r="AT8" s="135"/>
      <c r="AU8" s="145">
        <v>339025</v>
      </c>
      <c r="AV8" s="138">
        <v>0</v>
      </c>
      <c r="AW8" s="138">
        <v>0</v>
      </c>
      <c r="AX8" s="161">
        <v>0</v>
      </c>
      <c r="AY8" s="138">
        <v>0</v>
      </c>
      <c r="AZ8" s="144">
        <v>0</v>
      </c>
      <c r="BA8" s="145">
        <v>0</v>
      </c>
      <c r="BB8" s="146">
        <v>5747009.1026683636</v>
      </c>
      <c r="BC8" s="147">
        <v>1.964508555829525E-10</v>
      </c>
      <c r="BE8" s="106">
        <v>5803750.7475844938</v>
      </c>
      <c r="BG8" s="224">
        <v>5803750.7475844938</v>
      </c>
      <c r="BI8" s="106">
        <v>5393817.5030517485</v>
      </c>
      <c r="BK8" s="151">
        <v>0</v>
      </c>
      <c r="BL8" s="152">
        <v>0</v>
      </c>
    </row>
    <row r="9" spans="1:158" x14ac:dyDescent="0.2">
      <c r="A9" s="127" t="s">
        <v>306</v>
      </c>
      <c r="B9" s="128" t="s">
        <v>239</v>
      </c>
      <c r="C9" s="128">
        <v>5400</v>
      </c>
      <c r="D9" s="129" t="s">
        <v>240</v>
      </c>
      <c r="E9" s="130"/>
      <c r="F9" s="131">
        <v>6437881.8913550284</v>
      </c>
      <c r="G9" s="132">
        <v>254615.90305356521</v>
      </c>
      <c r="H9" s="132">
        <v>70211.232000055927</v>
      </c>
      <c r="I9" s="132">
        <v>226411.21999991717</v>
      </c>
      <c r="J9" s="132">
        <v>0</v>
      </c>
      <c r="K9" s="132">
        <v>457502.55763421085</v>
      </c>
      <c r="L9" s="132">
        <v>8641.3823999794386</v>
      </c>
      <c r="M9" s="154">
        <v>114418.30399999999</v>
      </c>
      <c r="N9" s="132">
        <v>31555.144906648718</v>
      </c>
      <c r="O9" s="133">
        <v>34816</v>
      </c>
      <c r="P9" s="134"/>
      <c r="Q9" s="134"/>
      <c r="R9" s="132">
        <v>-10245.029212555924</v>
      </c>
      <c r="S9" s="132"/>
      <c r="T9" s="132">
        <v>40317.509557244251</v>
      </c>
      <c r="U9" s="136">
        <v>0</v>
      </c>
      <c r="V9" s="136"/>
      <c r="W9" s="137">
        <v>7666126.1156940926</v>
      </c>
      <c r="X9" s="138"/>
      <c r="Y9" s="284">
        <v>1445113.12</v>
      </c>
      <c r="Z9" s="225">
        <v>24585</v>
      </c>
      <c r="AA9" s="135"/>
      <c r="AB9" s="137">
        <v>1469698.12</v>
      </c>
      <c r="AC9" s="138"/>
      <c r="AD9" s="131"/>
      <c r="AE9" s="223"/>
      <c r="AF9" s="132">
        <v>0</v>
      </c>
      <c r="AG9" s="223"/>
      <c r="AH9" s="132"/>
      <c r="AI9" s="137">
        <v>0</v>
      </c>
      <c r="AJ9" s="138"/>
      <c r="AK9" s="140">
        <v>9135824.2356940918</v>
      </c>
      <c r="AL9" s="138"/>
      <c r="AM9" s="141">
        <v>310940</v>
      </c>
      <c r="AN9" s="138"/>
      <c r="AO9" s="142">
        <v>938158.89345493889</v>
      </c>
      <c r="AP9" s="138"/>
      <c r="AQ9" s="143">
        <v>7678418.6449066484</v>
      </c>
      <c r="AR9" s="138">
        <v>1469698.12</v>
      </c>
      <c r="AS9" s="138">
        <v>0</v>
      </c>
      <c r="AT9" s="135"/>
      <c r="AU9" s="145">
        <v>310940</v>
      </c>
      <c r="AV9" s="138">
        <v>6003.5511808756228</v>
      </c>
      <c r="AW9" s="138">
        <v>2001.183726958541</v>
      </c>
      <c r="AX9" s="161">
        <v>0</v>
      </c>
      <c r="AY9" s="138">
        <v>635.54622705642419</v>
      </c>
      <c r="AZ9" s="144">
        <v>0</v>
      </c>
      <c r="BA9" s="145">
        <v>1604.748077665337</v>
      </c>
      <c r="BB9" s="146">
        <v>9448811.7356940918</v>
      </c>
      <c r="BC9" s="147">
        <v>0</v>
      </c>
      <c r="BE9" s="106">
        <v>9538124.6441045497</v>
      </c>
      <c r="BG9" s="224">
        <v>9538124.6441045497</v>
      </c>
      <c r="BI9" s="106">
        <v>7676371.1449066484</v>
      </c>
      <c r="BK9" s="151">
        <v>10046.186366545902</v>
      </c>
      <c r="BL9" s="152">
        <v>198.84284601002219</v>
      </c>
    </row>
    <row r="10" spans="1:158" x14ac:dyDescent="0.2">
      <c r="A10" s="155" t="s">
        <v>307</v>
      </c>
      <c r="B10" s="156"/>
      <c r="C10" s="156">
        <v>6906</v>
      </c>
      <c r="D10" s="157" t="s">
        <v>5</v>
      </c>
      <c r="E10" s="130"/>
      <c r="F10" s="131">
        <v>4838023.9562561577</v>
      </c>
      <c r="G10" s="132">
        <v>452925.47469634895</v>
      </c>
      <c r="H10" s="132">
        <v>175078.00800013955</v>
      </c>
      <c r="I10" s="132">
        <v>553978.6223997972</v>
      </c>
      <c r="J10" s="132">
        <v>0</v>
      </c>
      <c r="K10" s="132">
        <v>543045.37363208237</v>
      </c>
      <c r="L10" s="132">
        <v>43759.220538611487</v>
      </c>
      <c r="M10" s="154">
        <v>114418.30399999999</v>
      </c>
      <c r="N10" s="132">
        <v>0</v>
      </c>
      <c r="O10" s="133">
        <v>54734.777332160011</v>
      </c>
      <c r="P10" s="134"/>
      <c r="Q10" s="134"/>
      <c r="R10" s="132">
        <v>0</v>
      </c>
      <c r="S10" s="132"/>
      <c r="T10" s="132">
        <v>0</v>
      </c>
      <c r="U10" s="136">
        <v>0</v>
      </c>
      <c r="V10" s="136"/>
      <c r="W10" s="137">
        <v>6775963.7368552964</v>
      </c>
      <c r="X10" s="138"/>
      <c r="Y10" s="222"/>
      <c r="Z10" s="134"/>
      <c r="AA10" s="135"/>
      <c r="AB10" s="137">
        <v>0</v>
      </c>
      <c r="AC10" s="138"/>
      <c r="AD10" s="131"/>
      <c r="AE10" s="223"/>
      <c r="AF10" s="132">
        <v>0</v>
      </c>
      <c r="AG10" s="223"/>
      <c r="AH10" s="132"/>
      <c r="AI10" s="137">
        <v>0</v>
      </c>
      <c r="AJ10" s="138"/>
      <c r="AK10" s="140">
        <v>6775963.7368552964</v>
      </c>
      <c r="AL10" s="138"/>
      <c r="AM10" s="141">
        <v>528105</v>
      </c>
      <c r="AN10" s="138"/>
      <c r="AO10" s="142">
        <v>1016891.7182320202</v>
      </c>
      <c r="AP10" s="138"/>
      <c r="AQ10" s="143">
        <v>6775963.7368552964</v>
      </c>
      <c r="AR10" s="138">
        <v>0</v>
      </c>
      <c r="AS10" s="138">
        <v>0</v>
      </c>
      <c r="AT10" s="135"/>
      <c r="AU10" s="145">
        <v>528105</v>
      </c>
      <c r="AV10" s="138">
        <v>0</v>
      </c>
      <c r="AW10" s="138">
        <v>0</v>
      </c>
      <c r="AX10" s="161">
        <v>0</v>
      </c>
      <c r="AY10" s="138">
        <v>0</v>
      </c>
      <c r="AZ10" s="144">
        <v>0</v>
      </c>
      <c r="BA10" s="145">
        <v>0</v>
      </c>
      <c r="BB10" s="146">
        <v>7304068.7368552964</v>
      </c>
      <c r="BC10" s="147">
        <v>0</v>
      </c>
      <c r="BE10" s="106">
        <v>7447085.9043851718</v>
      </c>
      <c r="BG10" s="224">
        <v>7447085.9043851718</v>
      </c>
      <c r="BI10" s="106">
        <v>6775963.7368552964</v>
      </c>
      <c r="BK10" s="151">
        <v>0</v>
      </c>
      <c r="BL10" s="152">
        <v>0</v>
      </c>
    </row>
    <row r="11" spans="1:158" x14ac:dyDescent="0.2">
      <c r="A11" s="155" t="s">
        <v>308</v>
      </c>
      <c r="B11" s="156"/>
      <c r="C11" s="156">
        <v>6102</v>
      </c>
      <c r="D11" s="157" t="s">
        <v>6</v>
      </c>
      <c r="E11" s="130"/>
      <c r="F11" s="131">
        <v>2427049.263882596</v>
      </c>
      <c r="G11" s="132">
        <v>121092.14942224318</v>
      </c>
      <c r="H11" s="132">
        <v>54008.640000043175</v>
      </c>
      <c r="I11" s="132">
        <v>194491.1135999285</v>
      </c>
      <c r="J11" s="132">
        <v>0</v>
      </c>
      <c r="K11" s="132">
        <v>163863.84601707067</v>
      </c>
      <c r="L11" s="132">
        <v>16210.307519961376</v>
      </c>
      <c r="M11" s="154">
        <v>114418.30399999999</v>
      </c>
      <c r="N11" s="132">
        <v>0</v>
      </c>
      <c r="O11" s="133">
        <v>34304</v>
      </c>
      <c r="P11" s="134"/>
      <c r="Q11" s="134"/>
      <c r="R11" s="132">
        <v>0</v>
      </c>
      <c r="S11" s="132"/>
      <c r="T11" s="132">
        <v>0</v>
      </c>
      <c r="U11" s="136">
        <v>0</v>
      </c>
      <c r="V11" s="136"/>
      <c r="W11" s="137">
        <v>3125437.6244418425</v>
      </c>
      <c r="X11" s="138"/>
      <c r="Y11" s="222"/>
      <c r="Z11" s="134"/>
      <c r="AA11" s="135"/>
      <c r="AB11" s="137">
        <v>0</v>
      </c>
      <c r="AC11" s="138"/>
      <c r="AD11" s="131"/>
      <c r="AE11" s="223"/>
      <c r="AF11" s="132">
        <v>0</v>
      </c>
      <c r="AG11" s="223"/>
      <c r="AH11" s="132"/>
      <c r="AI11" s="137">
        <v>0</v>
      </c>
      <c r="AJ11" s="138"/>
      <c r="AK11" s="140">
        <v>3125437.6244418425</v>
      </c>
      <c r="AL11" s="138"/>
      <c r="AM11" s="141">
        <v>155325</v>
      </c>
      <c r="AN11" s="138"/>
      <c r="AO11" s="142">
        <v>371352.35212795407</v>
      </c>
      <c r="AP11" s="138"/>
      <c r="AQ11" s="143">
        <v>3133164.8605963597</v>
      </c>
      <c r="AR11" s="138">
        <v>0</v>
      </c>
      <c r="AS11" s="138">
        <v>0</v>
      </c>
      <c r="AT11" s="135"/>
      <c r="AU11" s="145">
        <v>155325</v>
      </c>
      <c r="AV11" s="138">
        <v>0</v>
      </c>
      <c r="AW11" s="138">
        <v>0</v>
      </c>
      <c r="AX11" s="161">
        <v>0</v>
      </c>
      <c r="AY11" s="138">
        <v>0</v>
      </c>
      <c r="AZ11" s="144">
        <v>0</v>
      </c>
      <c r="BA11" s="145">
        <v>0</v>
      </c>
      <c r="BB11" s="146">
        <v>3288489.8605963597</v>
      </c>
      <c r="BC11" s="147">
        <v>-6.2755134422332048E-11</v>
      </c>
      <c r="BE11" s="106">
        <v>3397359.6791126295</v>
      </c>
      <c r="BG11" s="224">
        <v>3397359.6791126295</v>
      </c>
      <c r="BI11" s="106">
        <v>3125437.6244418425</v>
      </c>
      <c r="BK11" s="151">
        <v>0</v>
      </c>
      <c r="BL11" s="152">
        <v>0</v>
      </c>
    </row>
    <row r="12" spans="1:158" x14ac:dyDescent="0.2">
      <c r="A12" s="155" t="s">
        <v>307</v>
      </c>
      <c r="B12" s="156"/>
      <c r="C12" s="156">
        <v>4029</v>
      </c>
      <c r="D12" s="129" t="s">
        <v>331</v>
      </c>
      <c r="E12" s="130"/>
      <c r="F12" s="131">
        <v>5856479.882388141</v>
      </c>
      <c r="G12" s="132">
        <v>513265.56074643397</v>
      </c>
      <c r="H12" s="132">
        <v>180928.94400014452</v>
      </c>
      <c r="I12" s="132">
        <v>548862.80399979907</v>
      </c>
      <c r="J12" s="132">
        <v>0</v>
      </c>
      <c r="K12" s="132">
        <v>655593.97464547446</v>
      </c>
      <c r="L12" s="132">
        <v>34565.52959991782</v>
      </c>
      <c r="M12" s="154">
        <v>114418.30399999999</v>
      </c>
      <c r="N12" s="132">
        <v>0</v>
      </c>
      <c r="O12" s="133">
        <v>54007.572202400006</v>
      </c>
      <c r="P12" s="132">
        <v>889733.74164283508</v>
      </c>
      <c r="Q12" s="134"/>
      <c r="R12" s="132">
        <v>0</v>
      </c>
      <c r="S12" s="132"/>
      <c r="T12" s="132">
        <v>0</v>
      </c>
      <c r="U12" s="136">
        <v>0</v>
      </c>
      <c r="V12" s="136"/>
      <c r="W12" s="137">
        <v>8847856.3132251464</v>
      </c>
      <c r="X12" s="138"/>
      <c r="Y12" s="222"/>
      <c r="Z12" s="134"/>
      <c r="AA12" s="135"/>
      <c r="AB12" s="137">
        <v>0</v>
      </c>
      <c r="AC12" s="138"/>
      <c r="AD12" s="131"/>
      <c r="AE12" s="223"/>
      <c r="AF12" s="132">
        <v>0</v>
      </c>
      <c r="AG12" s="223"/>
      <c r="AH12" s="132"/>
      <c r="AI12" s="137">
        <v>0</v>
      </c>
      <c r="AJ12" s="138"/>
      <c r="AK12" s="140">
        <v>8847856.3132251464</v>
      </c>
      <c r="AL12" s="138"/>
      <c r="AM12" s="141">
        <v>601120</v>
      </c>
      <c r="AN12" s="138"/>
      <c r="AO12" s="142">
        <v>1199131.4616055042</v>
      </c>
      <c r="AP12" s="138"/>
      <c r="AQ12" s="143">
        <v>8922552.9293854795</v>
      </c>
      <c r="AR12" s="138">
        <v>0</v>
      </c>
      <c r="AS12" s="138">
        <v>0</v>
      </c>
      <c r="AT12" s="135"/>
      <c r="AU12" s="145">
        <v>601120</v>
      </c>
      <c r="AV12" s="138">
        <v>0</v>
      </c>
      <c r="AW12" s="138">
        <v>0</v>
      </c>
      <c r="AX12" s="161">
        <v>0</v>
      </c>
      <c r="AY12" s="138">
        <v>0</v>
      </c>
      <c r="AZ12" s="144">
        <v>0</v>
      </c>
      <c r="BA12" s="145">
        <v>0</v>
      </c>
      <c r="BB12" s="146">
        <v>9523672.9293854795</v>
      </c>
      <c r="BC12" s="147">
        <v>0</v>
      </c>
      <c r="BE12" s="106">
        <v>9608697.8442416899</v>
      </c>
      <c r="BG12" s="224">
        <v>9608697.8442416899</v>
      </c>
      <c r="BI12" s="106">
        <v>8847856.3132251464</v>
      </c>
      <c r="BK12" s="151">
        <v>0</v>
      </c>
      <c r="BL12" s="152">
        <v>0</v>
      </c>
    </row>
    <row r="13" spans="1:158" x14ac:dyDescent="0.2">
      <c r="A13" s="155" t="s">
        <v>307</v>
      </c>
      <c r="B13" s="156"/>
      <c r="C13" s="156">
        <v>4100</v>
      </c>
      <c r="D13" s="129" t="s">
        <v>243</v>
      </c>
      <c r="E13" s="130"/>
      <c r="F13" s="131">
        <v>6223371.5754013974</v>
      </c>
      <c r="G13" s="132">
        <v>551700.02621999383</v>
      </c>
      <c r="H13" s="132">
        <v>179578.72800014334</v>
      </c>
      <c r="I13" s="132">
        <v>634991.58239976771</v>
      </c>
      <c r="J13" s="132">
        <v>0</v>
      </c>
      <c r="K13" s="132">
        <v>700941.8127731072</v>
      </c>
      <c r="L13" s="132">
        <v>115374.66038209818</v>
      </c>
      <c r="M13" s="154">
        <v>114418.30399999999</v>
      </c>
      <c r="N13" s="132">
        <v>0</v>
      </c>
      <c r="O13" s="133">
        <v>49664</v>
      </c>
      <c r="P13" s="134"/>
      <c r="Q13" s="134"/>
      <c r="R13" s="132">
        <v>0</v>
      </c>
      <c r="S13" s="132"/>
      <c r="T13" s="132">
        <v>0</v>
      </c>
      <c r="U13" s="136">
        <v>184446.83667962812</v>
      </c>
      <c r="V13" s="136"/>
      <c r="W13" s="137">
        <v>8754487.5258561354</v>
      </c>
      <c r="X13" s="138"/>
      <c r="Y13" s="222"/>
      <c r="Z13" s="134"/>
      <c r="AA13" s="135"/>
      <c r="AB13" s="137">
        <v>0</v>
      </c>
      <c r="AC13" s="138"/>
      <c r="AD13" s="131"/>
      <c r="AE13" s="223"/>
      <c r="AF13" s="132">
        <v>0</v>
      </c>
      <c r="AG13" s="223"/>
      <c r="AH13" s="132"/>
      <c r="AI13" s="137">
        <v>0</v>
      </c>
      <c r="AJ13" s="138"/>
      <c r="AK13" s="140">
        <v>8754487.5258561354</v>
      </c>
      <c r="AL13" s="138"/>
      <c r="AM13" s="141">
        <v>642070</v>
      </c>
      <c r="AN13" s="138"/>
      <c r="AO13" s="142">
        <v>1287804.9574356268</v>
      </c>
      <c r="AP13" s="138"/>
      <c r="AQ13" s="143">
        <v>8901305.0127919633</v>
      </c>
      <c r="AR13" s="138">
        <v>0</v>
      </c>
      <c r="AS13" s="138">
        <v>0</v>
      </c>
      <c r="AT13" s="135"/>
      <c r="AU13" s="145">
        <v>642070</v>
      </c>
      <c r="AV13" s="138">
        <v>0</v>
      </c>
      <c r="AW13" s="138">
        <v>0</v>
      </c>
      <c r="AX13" s="161">
        <v>0</v>
      </c>
      <c r="AY13" s="138">
        <v>0</v>
      </c>
      <c r="AZ13" s="144">
        <v>0</v>
      </c>
      <c r="BA13" s="145">
        <v>0</v>
      </c>
      <c r="BB13" s="146">
        <v>9543375.0127919633</v>
      </c>
      <c r="BC13" s="147">
        <v>6.9849193096160889E-10</v>
      </c>
      <c r="BE13" s="106">
        <v>9590054.1419749465</v>
      </c>
      <c r="BG13" s="224">
        <v>9590054.1419749465</v>
      </c>
      <c r="BI13" s="106">
        <v>8754487.5258561354</v>
      </c>
      <c r="BK13" s="151">
        <v>0</v>
      </c>
      <c r="BL13" s="152">
        <v>0</v>
      </c>
    </row>
    <row r="14" spans="1:158" x14ac:dyDescent="0.2">
      <c r="A14" s="155" t="s">
        <v>307</v>
      </c>
      <c r="B14" s="156"/>
      <c r="C14" s="156">
        <v>6908</v>
      </c>
      <c r="D14" s="157" t="s">
        <v>7</v>
      </c>
      <c r="E14" s="130"/>
      <c r="F14" s="131">
        <v>5133449.2165094521</v>
      </c>
      <c r="G14" s="132">
        <v>419024.85387165676</v>
      </c>
      <c r="H14" s="132">
        <v>130520.88000010388</v>
      </c>
      <c r="I14" s="132">
        <v>472385.56959982624</v>
      </c>
      <c r="J14" s="132">
        <v>0</v>
      </c>
      <c r="K14" s="132">
        <v>517889.56507545721</v>
      </c>
      <c r="L14" s="132">
        <v>30420.534556608112</v>
      </c>
      <c r="M14" s="154">
        <v>114418.30399999999</v>
      </c>
      <c r="N14" s="132">
        <v>0</v>
      </c>
      <c r="O14" s="133">
        <v>54835.54612264</v>
      </c>
      <c r="P14" s="134"/>
      <c r="Q14" s="134"/>
      <c r="R14" s="132">
        <v>0</v>
      </c>
      <c r="S14" s="132"/>
      <c r="T14" s="132">
        <v>0</v>
      </c>
      <c r="U14" s="136">
        <v>209378.01826553047</v>
      </c>
      <c r="V14" s="136"/>
      <c r="W14" s="137">
        <v>7082322.4880012739</v>
      </c>
      <c r="X14" s="138"/>
      <c r="Y14" s="222"/>
      <c r="Z14" s="134"/>
      <c r="AA14" s="135"/>
      <c r="AB14" s="137">
        <v>0</v>
      </c>
      <c r="AC14" s="138"/>
      <c r="AD14" s="131"/>
      <c r="AE14" s="223"/>
      <c r="AF14" s="132">
        <v>0</v>
      </c>
      <c r="AG14" s="223"/>
      <c r="AH14" s="132"/>
      <c r="AI14" s="137">
        <v>0</v>
      </c>
      <c r="AJ14" s="138"/>
      <c r="AK14" s="140">
        <v>7082322.4880012739</v>
      </c>
      <c r="AL14" s="138"/>
      <c r="AM14" s="141">
        <v>500600</v>
      </c>
      <c r="AN14" s="138"/>
      <c r="AO14" s="142">
        <v>986661.29003197083</v>
      </c>
      <c r="AP14" s="138"/>
      <c r="AQ14" s="143">
        <v>7082322.4880012739</v>
      </c>
      <c r="AR14" s="138">
        <v>0</v>
      </c>
      <c r="AS14" s="138">
        <v>0</v>
      </c>
      <c r="AT14" s="135"/>
      <c r="AU14" s="145">
        <v>500600</v>
      </c>
      <c r="AV14" s="138">
        <v>0</v>
      </c>
      <c r="AW14" s="138">
        <v>0</v>
      </c>
      <c r="AX14" s="161">
        <v>0</v>
      </c>
      <c r="AY14" s="138">
        <v>0</v>
      </c>
      <c r="AZ14" s="144">
        <v>0</v>
      </c>
      <c r="BA14" s="145">
        <v>0</v>
      </c>
      <c r="BB14" s="146">
        <v>7582922.4880012739</v>
      </c>
      <c r="BC14" s="147">
        <v>0</v>
      </c>
      <c r="BE14" s="106">
        <v>7690489.3382968772</v>
      </c>
      <c r="BG14" s="224">
        <v>7690489.3382968772</v>
      </c>
      <c r="BI14" s="106">
        <v>7082322.4880012739</v>
      </c>
      <c r="BK14" s="151">
        <v>0</v>
      </c>
      <c r="BL14" s="152">
        <v>0</v>
      </c>
    </row>
    <row r="15" spans="1:158" x14ac:dyDescent="0.2">
      <c r="A15" s="155" t="s">
        <v>307</v>
      </c>
      <c r="B15" s="156"/>
      <c r="C15" s="156">
        <v>6905</v>
      </c>
      <c r="D15" s="129" t="s">
        <v>244</v>
      </c>
      <c r="E15" s="130"/>
      <c r="F15" s="131">
        <v>3587896.968904186</v>
      </c>
      <c r="G15" s="132">
        <v>207692.54393987142</v>
      </c>
      <c r="H15" s="132">
        <v>62109.936000049391</v>
      </c>
      <c r="I15" s="132">
        <v>326377.21199988021</v>
      </c>
      <c r="J15" s="132">
        <v>0</v>
      </c>
      <c r="K15" s="132">
        <v>230043.44904219426</v>
      </c>
      <c r="L15" s="132">
        <v>32140.423082079236</v>
      </c>
      <c r="M15" s="154">
        <v>114418.30399999999</v>
      </c>
      <c r="N15" s="132">
        <v>0</v>
      </c>
      <c r="O15" s="133">
        <v>51200</v>
      </c>
      <c r="P15" s="134"/>
      <c r="Q15" s="134"/>
      <c r="R15" s="132">
        <v>0</v>
      </c>
      <c r="S15" s="132"/>
      <c r="T15" s="132">
        <v>0</v>
      </c>
      <c r="U15" s="136">
        <v>0</v>
      </c>
      <c r="V15" s="136"/>
      <c r="W15" s="137">
        <v>4611878.8369682599</v>
      </c>
      <c r="X15" s="138"/>
      <c r="Y15" s="222"/>
      <c r="Z15" s="134"/>
      <c r="AA15" s="135"/>
      <c r="AB15" s="137">
        <v>0</v>
      </c>
      <c r="AC15" s="138"/>
      <c r="AD15" s="131"/>
      <c r="AE15" s="223"/>
      <c r="AF15" s="132">
        <v>0</v>
      </c>
      <c r="AG15" s="223"/>
      <c r="AH15" s="132"/>
      <c r="AI15" s="137">
        <v>0</v>
      </c>
      <c r="AJ15" s="138"/>
      <c r="AK15" s="140">
        <v>4611878.8369682599</v>
      </c>
      <c r="AL15" s="138"/>
      <c r="AM15" s="141">
        <v>244830</v>
      </c>
      <c r="AN15" s="138"/>
      <c r="AO15" s="142">
        <v>545340.12642357987</v>
      </c>
      <c r="AP15" s="138"/>
      <c r="AQ15" s="143">
        <v>4611878.8369682599</v>
      </c>
      <c r="AR15" s="138">
        <v>0</v>
      </c>
      <c r="AS15" s="138">
        <v>0</v>
      </c>
      <c r="AT15" s="135"/>
      <c r="AU15" s="145">
        <v>244830</v>
      </c>
      <c r="AV15" s="138">
        <v>0</v>
      </c>
      <c r="AW15" s="138">
        <v>0</v>
      </c>
      <c r="AX15" s="161">
        <v>0</v>
      </c>
      <c r="AY15" s="138">
        <v>0</v>
      </c>
      <c r="AZ15" s="144">
        <v>0</v>
      </c>
      <c r="BA15" s="145">
        <v>0</v>
      </c>
      <c r="BB15" s="146">
        <v>4856708.8369682599</v>
      </c>
      <c r="BC15" s="147">
        <v>0</v>
      </c>
      <c r="BE15" s="106">
        <v>4911935.4426601436</v>
      </c>
      <c r="BG15" s="224">
        <v>4911935.4426601436</v>
      </c>
      <c r="BI15" s="106">
        <v>4611878.8369682599</v>
      </c>
      <c r="BK15" s="151">
        <v>0</v>
      </c>
      <c r="BL15" s="152">
        <v>0</v>
      </c>
    </row>
    <row r="16" spans="1:158" x14ac:dyDescent="0.2">
      <c r="A16" s="155" t="s">
        <v>308</v>
      </c>
      <c r="B16" s="156"/>
      <c r="C16" s="156">
        <v>4024</v>
      </c>
      <c r="D16" s="129" t="s">
        <v>247</v>
      </c>
      <c r="E16" s="130"/>
      <c r="F16" s="131">
        <v>2479074.5865603276</v>
      </c>
      <c r="G16" s="132">
        <v>159501.38268980233</v>
      </c>
      <c r="H16" s="132">
        <v>53558.568000042578</v>
      </c>
      <c r="I16" s="132">
        <v>222860.65199991848</v>
      </c>
      <c r="J16" s="132">
        <v>0</v>
      </c>
      <c r="K16" s="132">
        <v>177677.93362810119</v>
      </c>
      <c r="L16" s="132">
        <v>23202.334843318295</v>
      </c>
      <c r="M16" s="154">
        <v>114418.30399999999</v>
      </c>
      <c r="N16" s="132">
        <v>0</v>
      </c>
      <c r="O16" s="133">
        <v>9676.7999999999993</v>
      </c>
      <c r="P16" s="134"/>
      <c r="Q16" s="134"/>
      <c r="R16" s="132">
        <v>0</v>
      </c>
      <c r="S16" s="132"/>
      <c r="T16" s="132">
        <v>0</v>
      </c>
      <c r="U16" s="136">
        <v>43747.852349647321</v>
      </c>
      <c r="V16" s="136"/>
      <c r="W16" s="137">
        <v>3283718.4140711576</v>
      </c>
      <c r="X16" s="138"/>
      <c r="Y16" s="222"/>
      <c r="Z16" s="134"/>
      <c r="AA16" s="135"/>
      <c r="AB16" s="137">
        <v>0</v>
      </c>
      <c r="AC16" s="138"/>
      <c r="AD16" s="131"/>
      <c r="AE16" s="223"/>
      <c r="AF16" s="132">
        <v>0</v>
      </c>
      <c r="AG16" s="223"/>
      <c r="AH16" s="132"/>
      <c r="AI16" s="137">
        <v>0</v>
      </c>
      <c r="AJ16" s="138"/>
      <c r="AK16" s="140">
        <v>3283718.4140711576</v>
      </c>
      <c r="AL16" s="138"/>
      <c r="AM16" s="141">
        <v>185270</v>
      </c>
      <c r="AN16" s="138"/>
      <c r="AO16" s="142">
        <v>397732.05750612356</v>
      </c>
      <c r="AP16" s="138"/>
      <c r="AQ16" s="143">
        <v>3283718.4140711576</v>
      </c>
      <c r="AR16" s="138">
        <v>0</v>
      </c>
      <c r="AS16" s="138">
        <v>0</v>
      </c>
      <c r="AT16" s="135"/>
      <c r="AU16" s="145">
        <v>185270</v>
      </c>
      <c r="AV16" s="138">
        <v>0</v>
      </c>
      <c r="AW16" s="138">
        <v>0</v>
      </c>
      <c r="AX16" s="161">
        <v>0</v>
      </c>
      <c r="AY16" s="138">
        <v>0</v>
      </c>
      <c r="AZ16" s="144">
        <v>0</v>
      </c>
      <c r="BA16" s="145">
        <v>0</v>
      </c>
      <c r="BB16" s="146">
        <v>3468988.4140711576</v>
      </c>
      <c r="BC16" s="147">
        <v>0</v>
      </c>
      <c r="BE16" s="106">
        <v>3512517.2420341219</v>
      </c>
      <c r="BG16" s="224">
        <v>3512517.2420341219</v>
      </c>
      <c r="BI16" s="106">
        <v>3283718.4140711576</v>
      </c>
      <c r="BK16" s="151">
        <v>0</v>
      </c>
      <c r="BL16" s="152">
        <v>0</v>
      </c>
    </row>
    <row r="17" spans="1:64" x14ac:dyDescent="0.2">
      <c r="A17" s="155" t="s">
        <v>308</v>
      </c>
      <c r="B17" s="156"/>
      <c r="C17" s="156">
        <v>4010</v>
      </c>
      <c r="D17" s="129" t="s">
        <v>248</v>
      </c>
      <c r="E17" s="130"/>
      <c r="F17" s="131">
        <v>2455722.8509020675</v>
      </c>
      <c r="G17" s="132">
        <v>140599.36186437216</v>
      </c>
      <c r="H17" s="132">
        <v>45907.344000036537</v>
      </c>
      <c r="I17" s="132">
        <v>214819.36559992129</v>
      </c>
      <c r="J17" s="132">
        <v>0</v>
      </c>
      <c r="K17" s="132">
        <v>149898.22471290932</v>
      </c>
      <c r="L17" s="132">
        <v>28904.277923806647</v>
      </c>
      <c r="M17" s="154">
        <v>114418.30399999999</v>
      </c>
      <c r="N17" s="132">
        <v>0</v>
      </c>
      <c r="O17" s="133">
        <v>24877.764605120003</v>
      </c>
      <c r="P17" s="134"/>
      <c r="Q17" s="134"/>
      <c r="R17" s="132">
        <v>0</v>
      </c>
      <c r="S17" s="132"/>
      <c r="T17" s="132">
        <v>0</v>
      </c>
      <c r="U17" s="136">
        <v>61443.565090421587</v>
      </c>
      <c r="V17" s="136"/>
      <c r="W17" s="137">
        <v>3236591.0586986546</v>
      </c>
      <c r="X17" s="138"/>
      <c r="Y17" s="222"/>
      <c r="Z17" s="134"/>
      <c r="AA17" s="135"/>
      <c r="AB17" s="137">
        <v>0</v>
      </c>
      <c r="AC17" s="138"/>
      <c r="AD17" s="131"/>
      <c r="AE17" s="223"/>
      <c r="AF17" s="132">
        <v>0</v>
      </c>
      <c r="AG17" s="223"/>
      <c r="AH17" s="132"/>
      <c r="AI17" s="137">
        <v>0</v>
      </c>
      <c r="AJ17" s="138"/>
      <c r="AK17" s="140">
        <v>3236591.0586986546</v>
      </c>
      <c r="AL17" s="138"/>
      <c r="AM17" s="141">
        <v>188580</v>
      </c>
      <c r="AN17" s="138"/>
      <c r="AO17" s="142">
        <v>364245.43225293735</v>
      </c>
      <c r="AP17" s="138"/>
      <c r="AQ17" s="143">
        <v>3236591.0586986546</v>
      </c>
      <c r="AR17" s="138">
        <v>0</v>
      </c>
      <c r="AS17" s="138">
        <v>0</v>
      </c>
      <c r="AT17" s="135"/>
      <c r="AU17" s="145">
        <v>188580</v>
      </c>
      <c r="AV17" s="138">
        <v>0</v>
      </c>
      <c r="AW17" s="138">
        <v>0</v>
      </c>
      <c r="AX17" s="161">
        <v>0</v>
      </c>
      <c r="AY17" s="138">
        <v>0</v>
      </c>
      <c r="AZ17" s="144">
        <v>0</v>
      </c>
      <c r="BA17" s="145">
        <v>0</v>
      </c>
      <c r="BB17" s="146">
        <v>3425171.0586986546</v>
      </c>
      <c r="BC17" s="147">
        <v>0</v>
      </c>
      <c r="BE17" s="106">
        <v>3468055.0048662135</v>
      </c>
      <c r="BG17" s="224">
        <v>3468055.0048662135</v>
      </c>
      <c r="BH17" s="149"/>
      <c r="BI17" s="106">
        <v>3236591.0586986546</v>
      </c>
      <c r="BJ17" s="149"/>
      <c r="BK17" s="151">
        <v>0</v>
      </c>
      <c r="BL17" s="152">
        <v>0</v>
      </c>
    </row>
    <row r="18" spans="1:64" x14ac:dyDescent="0.2">
      <c r="A18" s="155" t="s">
        <v>307</v>
      </c>
      <c r="B18" s="156"/>
      <c r="C18" s="156">
        <v>4021</v>
      </c>
      <c r="D18" s="129" t="s">
        <v>241</v>
      </c>
      <c r="E18" s="130"/>
      <c r="F18" s="131">
        <v>4205845.5744138332</v>
      </c>
      <c r="G18" s="132">
        <v>451132.14060498943</v>
      </c>
      <c r="H18" s="132">
        <v>159578.74205049459</v>
      </c>
      <c r="I18" s="132">
        <v>594369.35723084258</v>
      </c>
      <c r="J18" s="132">
        <v>0</v>
      </c>
      <c r="K18" s="132">
        <v>553497.75753597065</v>
      </c>
      <c r="L18" s="132">
        <v>28620.612143478578</v>
      </c>
      <c r="M18" s="154">
        <v>114418.30399999999</v>
      </c>
      <c r="N18" s="132">
        <v>0</v>
      </c>
      <c r="O18" s="133">
        <v>33649.60583516</v>
      </c>
      <c r="P18" s="134"/>
      <c r="Q18" s="132">
        <v>7227.3515845516686</v>
      </c>
      <c r="R18" s="132">
        <v>0</v>
      </c>
      <c r="S18" s="132"/>
      <c r="T18" s="132">
        <v>0</v>
      </c>
      <c r="U18" s="136">
        <v>0</v>
      </c>
      <c r="V18" s="136"/>
      <c r="W18" s="137">
        <v>6148339.4453993216</v>
      </c>
      <c r="X18" s="138"/>
      <c r="Y18" s="222"/>
      <c r="Z18" s="134"/>
      <c r="AA18" s="135"/>
      <c r="AB18" s="137">
        <v>0</v>
      </c>
      <c r="AC18" s="138"/>
      <c r="AD18" s="131"/>
      <c r="AE18" s="223"/>
      <c r="AF18" s="132">
        <v>0</v>
      </c>
      <c r="AG18" s="223"/>
      <c r="AH18" s="132"/>
      <c r="AI18" s="137">
        <v>0</v>
      </c>
      <c r="AJ18" s="138"/>
      <c r="AK18" s="140">
        <v>6148339.4453993216</v>
      </c>
      <c r="AL18" s="138"/>
      <c r="AM18" s="141">
        <v>502010</v>
      </c>
      <c r="AN18" s="138"/>
      <c r="AO18" s="142">
        <v>993641.63702768646</v>
      </c>
      <c r="AP18" s="138"/>
      <c r="AQ18" s="143">
        <v>6148339.4453993216</v>
      </c>
      <c r="AR18" s="138">
        <v>0</v>
      </c>
      <c r="AS18" s="138">
        <v>0</v>
      </c>
      <c r="AT18" s="135"/>
      <c r="AU18" s="145">
        <v>502010</v>
      </c>
      <c r="AV18" s="138">
        <v>0</v>
      </c>
      <c r="AW18" s="138">
        <v>0</v>
      </c>
      <c r="AX18" s="161">
        <v>0</v>
      </c>
      <c r="AY18" s="138">
        <v>0</v>
      </c>
      <c r="AZ18" s="144">
        <v>0</v>
      </c>
      <c r="BA18" s="145">
        <v>0</v>
      </c>
      <c r="BB18" s="146">
        <v>6650349.4453993216</v>
      </c>
      <c r="BC18" s="147">
        <v>0</v>
      </c>
      <c r="BE18" s="106">
        <v>6737034.0514660142</v>
      </c>
      <c r="BG18" s="224">
        <v>6737034.0514660142</v>
      </c>
      <c r="BH18" s="149"/>
      <c r="BI18" s="106">
        <v>6148339.4453993216</v>
      </c>
      <c r="BJ18" s="149"/>
      <c r="BK18" s="151">
        <v>0</v>
      </c>
      <c r="BL18" s="152">
        <v>0</v>
      </c>
    </row>
    <row r="19" spans="1:64" x14ac:dyDescent="0.2">
      <c r="A19" s="155" t="s">
        <v>307</v>
      </c>
      <c r="B19" s="156"/>
      <c r="C19" s="156">
        <v>4613</v>
      </c>
      <c r="D19" s="129" t="s">
        <v>250</v>
      </c>
      <c r="E19" s="130"/>
      <c r="F19" s="131">
        <v>2716609.585896017</v>
      </c>
      <c r="G19" s="132">
        <v>179944.22090871993</v>
      </c>
      <c r="H19" s="132">
        <v>57609.216000045984</v>
      </c>
      <c r="I19" s="132">
        <v>262642.01599990355</v>
      </c>
      <c r="J19" s="132">
        <v>0</v>
      </c>
      <c r="K19" s="132">
        <v>210840.46103572886</v>
      </c>
      <c r="L19" s="132">
        <v>21603.455999948572</v>
      </c>
      <c r="M19" s="154">
        <v>114418.30399999999</v>
      </c>
      <c r="N19" s="132">
        <v>0</v>
      </c>
      <c r="O19" s="133">
        <v>31155.496228839998</v>
      </c>
      <c r="P19" s="134"/>
      <c r="Q19" s="134"/>
      <c r="R19" s="132">
        <v>0</v>
      </c>
      <c r="S19" s="132"/>
      <c r="T19" s="132">
        <v>0</v>
      </c>
      <c r="U19" s="136">
        <v>193569.32819804037</v>
      </c>
      <c r="V19" s="136"/>
      <c r="W19" s="137">
        <v>3788392.0842672447</v>
      </c>
      <c r="X19" s="138"/>
      <c r="Y19" s="222"/>
      <c r="Z19" s="134"/>
      <c r="AA19" s="135"/>
      <c r="AB19" s="137">
        <v>0</v>
      </c>
      <c r="AC19" s="138"/>
      <c r="AD19" s="131"/>
      <c r="AE19" s="223"/>
      <c r="AF19" s="132">
        <v>0</v>
      </c>
      <c r="AG19" s="223"/>
      <c r="AH19" s="132"/>
      <c r="AI19" s="137">
        <v>0</v>
      </c>
      <c r="AJ19" s="138"/>
      <c r="AK19" s="140">
        <v>3788392.0842672447</v>
      </c>
      <c r="AL19" s="138"/>
      <c r="AM19" s="141">
        <v>211055</v>
      </c>
      <c r="AN19" s="138"/>
      <c r="AO19" s="142">
        <v>455928.55265702331</v>
      </c>
      <c r="AP19" s="138"/>
      <c r="AQ19" s="143">
        <v>3788392.0842672447</v>
      </c>
      <c r="AR19" s="138">
        <v>0</v>
      </c>
      <c r="AS19" s="138">
        <v>0</v>
      </c>
      <c r="AT19" s="135"/>
      <c r="AU19" s="145">
        <v>211055</v>
      </c>
      <c r="AV19" s="138">
        <v>0</v>
      </c>
      <c r="AW19" s="138">
        <v>0</v>
      </c>
      <c r="AX19" s="161">
        <v>0</v>
      </c>
      <c r="AY19" s="138">
        <v>0</v>
      </c>
      <c r="AZ19" s="144">
        <v>0</v>
      </c>
      <c r="BA19" s="145">
        <v>0</v>
      </c>
      <c r="BB19" s="146">
        <v>3999447.0842672447</v>
      </c>
      <c r="BC19" s="147">
        <v>0</v>
      </c>
      <c r="BE19" s="106">
        <v>4035518.7216766938</v>
      </c>
      <c r="BG19" s="224">
        <v>4035518.7216766938</v>
      </c>
      <c r="BH19" s="149"/>
      <c r="BI19" s="106">
        <v>3788392.0842672447</v>
      </c>
      <c r="BJ19" s="149"/>
      <c r="BK19" s="151">
        <v>0</v>
      </c>
      <c r="BL19" s="152">
        <v>0</v>
      </c>
    </row>
    <row r="20" spans="1:64" x14ac:dyDescent="0.2">
      <c r="A20" s="155" t="s">
        <v>307</v>
      </c>
      <c r="B20" s="156"/>
      <c r="C20" s="156">
        <v>4101</v>
      </c>
      <c r="D20" s="129" t="s">
        <v>436</v>
      </c>
      <c r="E20" s="130"/>
      <c r="F20" s="131">
        <v>6411163.6171235722</v>
      </c>
      <c r="G20" s="132">
        <v>590910.88569425163</v>
      </c>
      <c r="H20" s="132">
        <v>217834.84800017352</v>
      </c>
      <c r="I20" s="132">
        <v>706633.04319974117</v>
      </c>
      <c r="J20" s="132">
        <v>0</v>
      </c>
      <c r="K20" s="132">
        <v>673378.71161913371</v>
      </c>
      <c r="L20" s="132">
        <v>212922.10200034842</v>
      </c>
      <c r="M20" s="154">
        <v>114418.30399999999</v>
      </c>
      <c r="N20" s="132">
        <v>0</v>
      </c>
      <c r="O20" s="133">
        <v>71178.715866440005</v>
      </c>
      <c r="P20" s="132">
        <v>1138886.5179596008</v>
      </c>
      <c r="Q20" s="134"/>
      <c r="R20" s="132">
        <v>0</v>
      </c>
      <c r="S20" s="132"/>
      <c r="T20" s="132">
        <v>0</v>
      </c>
      <c r="U20" s="136">
        <v>0</v>
      </c>
      <c r="V20" s="136"/>
      <c r="W20" s="137">
        <v>10137326.745463261</v>
      </c>
      <c r="X20" s="138"/>
      <c r="Y20" s="222"/>
      <c r="Z20" s="134"/>
      <c r="AA20" s="135"/>
      <c r="AB20" s="137">
        <v>0</v>
      </c>
      <c r="AC20" s="138"/>
      <c r="AD20" s="131"/>
      <c r="AE20" s="223"/>
      <c r="AF20" s="132">
        <v>0</v>
      </c>
      <c r="AG20" s="223"/>
      <c r="AH20" s="132"/>
      <c r="AI20" s="137">
        <v>0</v>
      </c>
      <c r="AJ20" s="138"/>
      <c r="AK20" s="140">
        <v>10137326.745463261</v>
      </c>
      <c r="AL20" s="138"/>
      <c r="AM20" s="141">
        <v>691420</v>
      </c>
      <c r="AN20" s="138"/>
      <c r="AO20" s="142">
        <v>1293646.9227816814</v>
      </c>
      <c r="AP20" s="138"/>
      <c r="AQ20" s="143">
        <v>10137326.745463261</v>
      </c>
      <c r="AR20" s="138">
        <v>0</v>
      </c>
      <c r="AS20" s="138">
        <v>0</v>
      </c>
      <c r="AT20" s="135"/>
      <c r="AU20" s="145">
        <v>691420</v>
      </c>
      <c r="AV20" s="138">
        <v>0</v>
      </c>
      <c r="AW20" s="138">
        <v>0</v>
      </c>
      <c r="AX20" s="161">
        <v>0</v>
      </c>
      <c r="AY20" s="138">
        <v>0</v>
      </c>
      <c r="AZ20" s="144">
        <v>0</v>
      </c>
      <c r="BA20" s="145">
        <v>0</v>
      </c>
      <c r="BB20" s="146">
        <v>10828746.745463261</v>
      </c>
      <c r="BC20" s="147">
        <v>0</v>
      </c>
      <c r="BE20" s="106">
        <v>10865926.11255677</v>
      </c>
      <c r="BG20" s="224">
        <v>10865926.11255677</v>
      </c>
      <c r="BH20" s="149"/>
      <c r="BI20" s="106">
        <v>10137326.745463261</v>
      </c>
      <c r="BJ20" s="149"/>
      <c r="BK20" s="151">
        <v>0</v>
      </c>
      <c r="BL20" s="152">
        <v>0</v>
      </c>
    </row>
    <row r="21" spans="1:64" x14ac:dyDescent="0.2">
      <c r="A21" s="155" t="s">
        <v>306</v>
      </c>
      <c r="B21" s="156" t="s">
        <v>251</v>
      </c>
      <c r="C21" s="156">
        <v>5401</v>
      </c>
      <c r="D21" s="129" t="s">
        <v>252</v>
      </c>
      <c r="E21" s="130"/>
      <c r="F21" s="131">
        <v>5862453.8380534146</v>
      </c>
      <c r="G21" s="132">
        <v>505483.50310293614</v>
      </c>
      <c r="H21" s="132">
        <v>182279.1600001452</v>
      </c>
      <c r="I21" s="132">
        <v>446326.40079983603</v>
      </c>
      <c r="J21" s="132">
        <v>0</v>
      </c>
      <c r="K21" s="132">
        <v>657201.5582640362</v>
      </c>
      <c r="L21" s="132">
        <v>59434.83074909712</v>
      </c>
      <c r="M21" s="154">
        <v>114418.30399999999</v>
      </c>
      <c r="N21" s="132">
        <v>0</v>
      </c>
      <c r="O21" s="133">
        <v>58533.451385160006</v>
      </c>
      <c r="P21" s="132">
        <v>1172986.5408488661</v>
      </c>
      <c r="Q21" s="134"/>
      <c r="R21" s="132">
        <v>-11065.445085916555</v>
      </c>
      <c r="S21" s="132"/>
      <c r="T21" s="132">
        <v>0</v>
      </c>
      <c r="U21" s="136">
        <v>0</v>
      </c>
      <c r="V21" s="136"/>
      <c r="W21" s="137">
        <v>9048052.1421175748</v>
      </c>
      <c r="X21" s="138"/>
      <c r="Y21" s="285">
        <v>1232266.9333333333</v>
      </c>
      <c r="Z21" s="286">
        <v>35208</v>
      </c>
      <c r="AA21" s="135"/>
      <c r="AB21" s="137">
        <v>1267474.9333333333</v>
      </c>
      <c r="AC21" s="138"/>
      <c r="AD21" s="131"/>
      <c r="AE21" s="223"/>
      <c r="AF21" s="132">
        <v>0</v>
      </c>
      <c r="AG21" s="132">
        <v>312000</v>
      </c>
      <c r="AH21" s="132"/>
      <c r="AI21" s="137">
        <v>312000</v>
      </c>
      <c r="AJ21" s="138"/>
      <c r="AK21" s="140">
        <v>10627527.075450908</v>
      </c>
      <c r="AL21" s="138"/>
      <c r="AM21" s="141">
        <v>580120</v>
      </c>
      <c r="AN21" s="138"/>
      <c r="AO21" s="142">
        <v>1180792.2203613163</v>
      </c>
      <c r="AP21" s="138"/>
      <c r="AQ21" s="287">
        <v>9311117.5872034915</v>
      </c>
      <c r="AR21" s="160">
        <v>1327474.9333333333</v>
      </c>
      <c r="AS21" s="138">
        <v>0</v>
      </c>
      <c r="AT21" s="135"/>
      <c r="AU21" s="145">
        <v>580120</v>
      </c>
      <c r="AV21" s="138">
        <v>5474.986228025864</v>
      </c>
      <c r="AW21" s="138">
        <v>1824.9954093419547</v>
      </c>
      <c r="AX21" s="161">
        <v>0</v>
      </c>
      <c r="AY21" s="138">
        <v>579.59143439836851</v>
      </c>
      <c r="AZ21" s="144">
        <v>0</v>
      </c>
      <c r="BA21" s="145">
        <v>3185.87201415037</v>
      </c>
      <c r="BB21" s="146">
        <v>11207647.075450908</v>
      </c>
      <c r="BC21" s="147">
        <v>0</v>
      </c>
      <c r="BE21" s="106">
        <v>11297355.618158238</v>
      </c>
      <c r="BG21" s="224">
        <v>11297355.618158238</v>
      </c>
      <c r="BH21" s="149"/>
      <c r="BI21" s="106">
        <v>9059117.5872034915</v>
      </c>
      <c r="BJ21" s="149"/>
      <c r="BK21" s="151">
        <v>10453.859702133219</v>
      </c>
      <c r="BL21" s="152">
        <v>611.58538378333651</v>
      </c>
    </row>
    <row r="22" spans="1:64" x14ac:dyDescent="0.2">
      <c r="A22" s="155" t="s">
        <v>307</v>
      </c>
      <c r="B22" s="156"/>
      <c r="C22" s="156">
        <v>4502</v>
      </c>
      <c r="D22" s="129" t="s">
        <v>253</v>
      </c>
      <c r="E22" s="130"/>
      <c r="F22" s="131">
        <v>5974649.7864646241</v>
      </c>
      <c r="G22" s="132">
        <v>101485.25216859537</v>
      </c>
      <c r="H22" s="132">
        <v>22053.528000017588</v>
      </c>
      <c r="I22" s="132">
        <v>17840.442290953895</v>
      </c>
      <c r="J22" s="132">
        <v>0</v>
      </c>
      <c r="K22" s="132">
        <v>327983.43767851492</v>
      </c>
      <c r="L22" s="132">
        <v>5769.0642453572873</v>
      </c>
      <c r="M22" s="154">
        <v>114418.30399999999</v>
      </c>
      <c r="N22" s="132">
        <v>93931.881725897532</v>
      </c>
      <c r="O22" s="133">
        <v>26880</v>
      </c>
      <c r="P22" s="134"/>
      <c r="Q22" s="134"/>
      <c r="R22" s="132">
        <v>0</v>
      </c>
      <c r="S22" s="132"/>
      <c r="T22" s="132">
        <v>520800.18515193585</v>
      </c>
      <c r="U22" s="136">
        <v>0</v>
      </c>
      <c r="V22" s="136"/>
      <c r="W22" s="137">
        <v>7205811.8817258961</v>
      </c>
      <c r="X22" s="138"/>
      <c r="Y22" s="222"/>
      <c r="Z22" s="134"/>
      <c r="AA22" s="135"/>
      <c r="AB22" s="137">
        <v>0</v>
      </c>
      <c r="AC22" s="138"/>
      <c r="AD22" s="131"/>
      <c r="AE22" s="223"/>
      <c r="AF22" s="132">
        <v>8050.6675144728415</v>
      </c>
      <c r="AG22" s="223"/>
      <c r="AH22" s="132"/>
      <c r="AI22" s="137">
        <v>8050.6675144728415</v>
      </c>
      <c r="AJ22" s="138"/>
      <c r="AK22" s="140">
        <v>7213862.5492403693</v>
      </c>
      <c r="AL22" s="138"/>
      <c r="AM22" s="141">
        <v>149105</v>
      </c>
      <c r="AN22" s="138"/>
      <c r="AO22" s="142">
        <v>719092.66559591435</v>
      </c>
      <c r="AP22" s="138"/>
      <c r="AQ22" s="143">
        <v>7301437.8923248975</v>
      </c>
      <c r="AR22" s="138">
        <v>0</v>
      </c>
      <c r="AS22" s="138">
        <v>0</v>
      </c>
      <c r="AT22" s="135"/>
      <c r="AU22" s="145">
        <v>149105</v>
      </c>
      <c r="AV22" s="138">
        <v>0</v>
      </c>
      <c r="AW22" s="138">
        <v>0</v>
      </c>
      <c r="AX22" s="161">
        <v>0</v>
      </c>
      <c r="AY22" s="138">
        <v>0</v>
      </c>
      <c r="AZ22" s="144">
        <v>0</v>
      </c>
      <c r="BA22" s="145">
        <v>0</v>
      </c>
      <c r="BB22" s="146">
        <v>7450542.8923248975</v>
      </c>
      <c r="BC22" s="147">
        <v>-3.92901711165905E-10</v>
      </c>
      <c r="BE22" s="106">
        <v>7572756.6908526588</v>
      </c>
      <c r="BG22" s="224">
        <v>7572756.6908526588</v>
      </c>
      <c r="BH22" s="149"/>
      <c r="BI22" s="106">
        <v>7205811.8817258961</v>
      </c>
      <c r="BJ22" s="149"/>
      <c r="BK22" s="151">
        <v>0</v>
      </c>
      <c r="BL22" s="152">
        <v>0</v>
      </c>
    </row>
    <row r="23" spans="1:64" x14ac:dyDescent="0.2">
      <c r="A23" s="155" t="s">
        <v>307</v>
      </c>
      <c r="B23" s="156"/>
      <c r="C23" s="156">
        <v>4616</v>
      </c>
      <c r="D23" s="129" t="s">
        <v>254</v>
      </c>
      <c r="E23" s="130"/>
      <c r="F23" s="131">
        <v>5414971.252644184</v>
      </c>
      <c r="G23" s="132">
        <v>286896.49592823756</v>
      </c>
      <c r="H23" s="132">
        <v>96315.408000076757</v>
      </c>
      <c r="I23" s="132">
        <v>306744.07119988726</v>
      </c>
      <c r="J23" s="132">
        <v>0</v>
      </c>
      <c r="K23" s="132">
        <v>474029.69366331596</v>
      </c>
      <c r="L23" s="132">
        <v>5760.9215999862936</v>
      </c>
      <c r="M23" s="154">
        <v>114418.30399999999</v>
      </c>
      <c r="N23" s="132">
        <v>0</v>
      </c>
      <c r="O23" s="133">
        <v>38656</v>
      </c>
      <c r="P23" s="134"/>
      <c r="Q23" s="134"/>
      <c r="R23" s="132">
        <v>0</v>
      </c>
      <c r="S23" s="132"/>
      <c r="T23" s="132">
        <v>0</v>
      </c>
      <c r="U23" s="136">
        <v>0</v>
      </c>
      <c r="V23" s="136"/>
      <c r="W23" s="137">
        <v>6737792.1470356872</v>
      </c>
      <c r="X23" s="138"/>
      <c r="Y23" s="222"/>
      <c r="Z23" s="134"/>
      <c r="AA23" s="135"/>
      <c r="AB23" s="137">
        <v>0</v>
      </c>
      <c r="AC23" s="138"/>
      <c r="AD23" s="131"/>
      <c r="AE23" s="223"/>
      <c r="AF23" s="132">
        <v>0</v>
      </c>
      <c r="AG23" s="223"/>
      <c r="AH23" s="132"/>
      <c r="AI23" s="137">
        <v>0</v>
      </c>
      <c r="AJ23" s="138"/>
      <c r="AK23" s="140">
        <v>6737792.1470356872</v>
      </c>
      <c r="AL23" s="138"/>
      <c r="AM23" s="141">
        <v>341150</v>
      </c>
      <c r="AN23" s="138"/>
      <c r="AO23" s="142">
        <v>911802.15899770916</v>
      </c>
      <c r="AP23" s="138"/>
      <c r="AQ23" s="143">
        <v>6815064.5085808598</v>
      </c>
      <c r="AR23" s="138">
        <v>0</v>
      </c>
      <c r="AS23" s="138">
        <v>0</v>
      </c>
      <c r="AT23" s="135"/>
      <c r="AU23" s="145">
        <v>341150</v>
      </c>
      <c r="AV23" s="138">
        <v>0</v>
      </c>
      <c r="AW23" s="138">
        <v>0</v>
      </c>
      <c r="AX23" s="161">
        <v>0</v>
      </c>
      <c r="AY23" s="138">
        <v>0</v>
      </c>
      <c r="AZ23" s="144">
        <v>0</v>
      </c>
      <c r="BA23" s="145">
        <v>0</v>
      </c>
      <c r="BB23" s="146">
        <v>7156214.5085808598</v>
      </c>
      <c r="BC23" s="147">
        <v>3.0559021979570389E-10</v>
      </c>
      <c r="BE23" s="106">
        <v>7215902.9788645506</v>
      </c>
      <c r="BG23" s="224">
        <v>7215902.9788645506</v>
      </c>
      <c r="BH23" s="149"/>
      <c r="BI23" s="106">
        <v>6737792.1470356872</v>
      </c>
      <c r="BJ23" s="149"/>
      <c r="BK23" s="151">
        <v>0</v>
      </c>
      <c r="BL23" s="152">
        <v>0</v>
      </c>
    </row>
    <row r="24" spans="1:64" x14ac:dyDescent="0.2">
      <c r="A24" s="155" t="s">
        <v>308</v>
      </c>
      <c r="B24" s="156"/>
      <c r="C24" s="156">
        <v>4004</v>
      </c>
      <c r="D24" s="129" t="s">
        <v>246</v>
      </c>
      <c r="E24" s="130"/>
      <c r="F24" s="131">
        <v>3543148.8103756802</v>
      </c>
      <c r="G24" s="132">
        <v>252144.37534030966</v>
      </c>
      <c r="H24" s="132">
        <v>79662.744000063685</v>
      </c>
      <c r="I24" s="132">
        <v>356442.02159986919</v>
      </c>
      <c r="J24" s="132">
        <v>0</v>
      </c>
      <c r="K24" s="132">
        <v>257785.05562270145</v>
      </c>
      <c r="L24" s="132">
        <v>32029.888170177623</v>
      </c>
      <c r="M24" s="154">
        <v>114418.30399999999</v>
      </c>
      <c r="N24" s="132">
        <v>0</v>
      </c>
      <c r="O24" s="133">
        <v>30086.102872879997</v>
      </c>
      <c r="P24" s="134"/>
      <c r="Q24" s="134"/>
      <c r="R24" s="132">
        <v>0</v>
      </c>
      <c r="S24" s="132"/>
      <c r="T24" s="132">
        <v>0</v>
      </c>
      <c r="U24" s="136">
        <v>0</v>
      </c>
      <c r="V24" s="136"/>
      <c r="W24" s="137">
        <v>4665717.301981682</v>
      </c>
      <c r="X24" s="138"/>
      <c r="Y24" s="222"/>
      <c r="Z24" s="134"/>
      <c r="AA24" s="135"/>
      <c r="AB24" s="137">
        <v>0</v>
      </c>
      <c r="AC24" s="138"/>
      <c r="AD24" s="131"/>
      <c r="AE24" s="223"/>
      <c r="AF24" s="132">
        <v>0</v>
      </c>
      <c r="AG24" s="223"/>
      <c r="AH24" s="132"/>
      <c r="AI24" s="137">
        <v>0</v>
      </c>
      <c r="AJ24" s="138"/>
      <c r="AK24" s="140">
        <v>4665717.301981682</v>
      </c>
      <c r="AL24" s="138"/>
      <c r="AM24" s="141">
        <v>298915</v>
      </c>
      <c r="AN24" s="138"/>
      <c r="AO24" s="142">
        <v>582339.79021101049</v>
      </c>
      <c r="AP24" s="138"/>
      <c r="AQ24" s="143">
        <v>4665717.301981682</v>
      </c>
      <c r="AR24" s="138">
        <v>0</v>
      </c>
      <c r="AS24" s="138">
        <v>0</v>
      </c>
      <c r="AT24" s="135"/>
      <c r="AU24" s="145">
        <v>298915</v>
      </c>
      <c r="AV24" s="138">
        <v>0</v>
      </c>
      <c r="AW24" s="138">
        <v>0</v>
      </c>
      <c r="AX24" s="161">
        <v>0</v>
      </c>
      <c r="AY24" s="138">
        <v>0</v>
      </c>
      <c r="AZ24" s="144">
        <v>0</v>
      </c>
      <c r="BA24" s="145">
        <v>0</v>
      </c>
      <c r="BB24" s="146">
        <v>4964632.301981682</v>
      </c>
      <c r="BC24" s="147">
        <v>0</v>
      </c>
      <c r="BE24" s="106">
        <v>5004178.207173435</v>
      </c>
      <c r="BG24" s="224">
        <v>5004178.207173435</v>
      </c>
      <c r="BH24" s="149"/>
      <c r="BI24" s="106">
        <v>4665717.301981682</v>
      </c>
      <c r="BJ24" s="149"/>
      <c r="BK24" s="151">
        <v>0</v>
      </c>
      <c r="BL24" s="152">
        <v>0</v>
      </c>
    </row>
    <row r="25" spans="1:64" x14ac:dyDescent="0.2">
      <c r="A25" s="155" t="s">
        <v>307</v>
      </c>
      <c r="B25" s="156"/>
      <c r="C25" s="156">
        <v>4027</v>
      </c>
      <c r="D25" s="129" t="s">
        <v>255</v>
      </c>
      <c r="E25" s="130"/>
      <c r="F25" s="131">
        <v>3643940.9344591759</v>
      </c>
      <c r="G25" s="132">
        <v>329652.16382614401</v>
      </c>
      <c r="H25" s="132">
        <v>116568.64800009274</v>
      </c>
      <c r="I25" s="132">
        <v>385765.20499170979</v>
      </c>
      <c r="J25" s="132">
        <v>39256.280008004607</v>
      </c>
      <c r="K25" s="132">
        <v>475197.80476718454</v>
      </c>
      <c r="L25" s="132">
        <v>138467.36007829473</v>
      </c>
      <c r="M25" s="154">
        <v>114418.30399999999</v>
      </c>
      <c r="N25" s="132">
        <v>0</v>
      </c>
      <c r="O25" s="133">
        <v>31669.83433908</v>
      </c>
      <c r="P25" s="134"/>
      <c r="Q25" s="134"/>
      <c r="R25" s="132">
        <v>0</v>
      </c>
      <c r="S25" s="132"/>
      <c r="T25" s="132">
        <v>0</v>
      </c>
      <c r="U25" s="136">
        <v>0</v>
      </c>
      <c r="V25" s="136"/>
      <c r="W25" s="137">
        <v>5274936.5344696864</v>
      </c>
      <c r="X25" s="138"/>
      <c r="Y25" s="222"/>
      <c r="Z25" s="134"/>
      <c r="AA25" s="135"/>
      <c r="AB25" s="137">
        <v>0</v>
      </c>
      <c r="AC25" s="138"/>
      <c r="AD25" s="131"/>
      <c r="AE25" s="223"/>
      <c r="AF25" s="132">
        <v>0</v>
      </c>
      <c r="AG25" s="223"/>
      <c r="AH25" s="132"/>
      <c r="AI25" s="137">
        <v>0</v>
      </c>
      <c r="AJ25" s="138"/>
      <c r="AK25" s="140">
        <v>5274936.5344696864</v>
      </c>
      <c r="AL25" s="138"/>
      <c r="AM25" s="141">
        <v>388600</v>
      </c>
      <c r="AN25" s="138"/>
      <c r="AO25" s="142">
        <v>823332.09230367583</v>
      </c>
      <c r="AP25" s="138"/>
      <c r="AQ25" s="143">
        <v>5274936.5344696864</v>
      </c>
      <c r="AR25" s="138">
        <v>0</v>
      </c>
      <c r="AS25" s="138">
        <v>0</v>
      </c>
      <c r="AT25" s="135"/>
      <c r="AU25" s="145">
        <v>388600</v>
      </c>
      <c r="AV25" s="138">
        <v>0</v>
      </c>
      <c r="AW25" s="138">
        <v>0</v>
      </c>
      <c r="AX25" s="161">
        <v>0</v>
      </c>
      <c r="AY25" s="138">
        <v>0</v>
      </c>
      <c r="AZ25" s="144">
        <v>0</v>
      </c>
      <c r="BA25" s="145">
        <v>0</v>
      </c>
      <c r="BB25" s="146">
        <v>5663536.5344696864</v>
      </c>
      <c r="BC25" s="147">
        <v>0</v>
      </c>
      <c r="BE25" s="106">
        <v>5701387.7719729431</v>
      </c>
      <c r="BG25" s="224">
        <v>5701387.7719729431</v>
      </c>
      <c r="BH25" s="149"/>
      <c r="BI25" s="106">
        <v>5274936.5344696864</v>
      </c>
      <c r="BJ25" s="149"/>
      <c r="BK25" s="151">
        <v>0</v>
      </c>
      <c r="BL25" s="152">
        <v>0</v>
      </c>
    </row>
    <row r="26" spans="1:64" x14ac:dyDescent="0.2">
      <c r="A26" s="155" t="s">
        <v>307</v>
      </c>
      <c r="B26" s="156"/>
      <c r="C26" s="156">
        <v>4032</v>
      </c>
      <c r="D26" s="129" t="s">
        <v>235</v>
      </c>
      <c r="E26" s="130"/>
      <c r="F26" s="131">
        <v>5963681.0317143425</v>
      </c>
      <c r="G26" s="132">
        <v>450219.34357127792</v>
      </c>
      <c r="H26" s="132">
        <v>169677.14400013507</v>
      </c>
      <c r="I26" s="132">
        <v>471470.42319982644</v>
      </c>
      <c r="J26" s="132">
        <v>0</v>
      </c>
      <c r="K26" s="132">
        <v>619160.41300501942</v>
      </c>
      <c r="L26" s="132">
        <v>11521.843199972573</v>
      </c>
      <c r="M26" s="154">
        <v>114418.30399999999</v>
      </c>
      <c r="N26" s="132">
        <v>0</v>
      </c>
      <c r="O26" s="133">
        <v>51712</v>
      </c>
      <c r="P26" s="134"/>
      <c r="Q26" s="134"/>
      <c r="R26" s="132">
        <v>0</v>
      </c>
      <c r="S26" s="132"/>
      <c r="T26" s="132">
        <v>0</v>
      </c>
      <c r="U26" s="136">
        <v>0</v>
      </c>
      <c r="V26" s="136"/>
      <c r="W26" s="137">
        <v>7851860.5026905751</v>
      </c>
      <c r="X26" s="138"/>
      <c r="Y26" s="222"/>
      <c r="Z26" s="134"/>
      <c r="AA26" s="135"/>
      <c r="AB26" s="137">
        <v>0</v>
      </c>
      <c r="AC26" s="138"/>
      <c r="AD26" s="131"/>
      <c r="AE26" s="223"/>
      <c r="AF26" s="132">
        <v>0</v>
      </c>
      <c r="AG26" s="223"/>
      <c r="AH26" s="132"/>
      <c r="AI26" s="137">
        <v>0</v>
      </c>
      <c r="AJ26" s="138"/>
      <c r="AK26" s="140">
        <v>7851860.5026905751</v>
      </c>
      <c r="AL26" s="138"/>
      <c r="AM26" s="141">
        <v>521095</v>
      </c>
      <c r="AN26" s="138"/>
      <c r="AO26" s="142">
        <v>1147033.616573669</v>
      </c>
      <c r="AP26" s="138"/>
      <c r="AQ26" s="143">
        <v>7851860.5026905751</v>
      </c>
      <c r="AR26" s="138">
        <v>0</v>
      </c>
      <c r="AS26" s="138">
        <v>0</v>
      </c>
      <c r="AT26" s="135"/>
      <c r="AU26" s="145">
        <v>521095</v>
      </c>
      <c r="AV26" s="138">
        <v>0</v>
      </c>
      <c r="AW26" s="138">
        <v>0</v>
      </c>
      <c r="AX26" s="161">
        <v>0</v>
      </c>
      <c r="AY26" s="138">
        <v>0</v>
      </c>
      <c r="AZ26" s="144">
        <v>0</v>
      </c>
      <c r="BA26" s="145">
        <v>0</v>
      </c>
      <c r="BB26" s="146">
        <v>8372955.5026905751</v>
      </c>
      <c r="BC26" s="147">
        <v>0</v>
      </c>
      <c r="BE26" s="106">
        <v>8413290.5670627281</v>
      </c>
      <c r="BG26" s="224">
        <v>8413290.5670627281</v>
      </c>
      <c r="BH26" s="149"/>
      <c r="BI26" s="106">
        <v>7851860.5026905751</v>
      </c>
      <c r="BJ26" s="149"/>
      <c r="BK26" s="151">
        <v>0</v>
      </c>
      <c r="BL26" s="152">
        <v>0</v>
      </c>
    </row>
    <row r="27" spans="1:64" x14ac:dyDescent="0.2">
      <c r="A27" s="155" t="s">
        <v>307</v>
      </c>
      <c r="B27" s="156"/>
      <c r="C27" s="156">
        <v>4019</v>
      </c>
      <c r="D27" s="129" t="s">
        <v>256</v>
      </c>
      <c r="E27" s="130"/>
      <c r="F27" s="131">
        <v>3455172.7365292516</v>
      </c>
      <c r="G27" s="132">
        <v>312816.37924757891</v>
      </c>
      <c r="H27" s="132">
        <v>106216.99200008473</v>
      </c>
      <c r="I27" s="132">
        <v>352221.34639987093</v>
      </c>
      <c r="J27" s="132">
        <v>0</v>
      </c>
      <c r="K27" s="132">
        <v>459962.6409275147</v>
      </c>
      <c r="L27" s="132">
        <v>59486.849706525078</v>
      </c>
      <c r="M27" s="154">
        <v>114418.30399999999</v>
      </c>
      <c r="N27" s="132">
        <v>0</v>
      </c>
      <c r="O27" s="133">
        <v>28875.888542160003</v>
      </c>
      <c r="P27" s="134"/>
      <c r="Q27" s="134"/>
      <c r="R27" s="132">
        <v>0</v>
      </c>
      <c r="S27" s="132"/>
      <c r="T27" s="132">
        <v>0</v>
      </c>
      <c r="U27" s="136">
        <v>0</v>
      </c>
      <c r="V27" s="136"/>
      <c r="W27" s="137">
        <v>4889171.1373529863</v>
      </c>
      <c r="X27" s="138"/>
      <c r="Y27" s="222"/>
      <c r="Z27" s="134"/>
      <c r="AA27" s="135"/>
      <c r="AB27" s="137">
        <v>0</v>
      </c>
      <c r="AC27" s="138"/>
      <c r="AD27" s="131"/>
      <c r="AE27" s="223"/>
      <c r="AF27" s="132">
        <v>0</v>
      </c>
      <c r="AG27" s="223"/>
      <c r="AH27" s="132"/>
      <c r="AI27" s="137">
        <v>0</v>
      </c>
      <c r="AJ27" s="138"/>
      <c r="AK27" s="140">
        <v>4889171.1373529863</v>
      </c>
      <c r="AL27" s="138"/>
      <c r="AM27" s="141">
        <v>366720</v>
      </c>
      <c r="AN27" s="138"/>
      <c r="AO27" s="142">
        <v>787047.62283326208</v>
      </c>
      <c r="AP27" s="138"/>
      <c r="AQ27" s="143">
        <v>4899474.1188923428</v>
      </c>
      <c r="AR27" s="138">
        <v>0</v>
      </c>
      <c r="AS27" s="138">
        <v>0</v>
      </c>
      <c r="AT27" s="135"/>
      <c r="AU27" s="145">
        <v>366720</v>
      </c>
      <c r="AV27" s="138">
        <v>0</v>
      </c>
      <c r="AW27" s="138">
        <v>0</v>
      </c>
      <c r="AX27" s="161">
        <v>0</v>
      </c>
      <c r="AY27" s="138">
        <v>0</v>
      </c>
      <c r="AZ27" s="144">
        <v>0</v>
      </c>
      <c r="BA27" s="145">
        <v>0</v>
      </c>
      <c r="BB27" s="146">
        <v>5266194.1188923428</v>
      </c>
      <c r="BC27" s="147">
        <v>2.2919266484677792E-10</v>
      </c>
      <c r="BE27" s="106">
        <v>5314625.8878624169</v>
      </c>
      <c r="BG27" s="224">
        <v>5314625.8878624169</v>
      </c>
      <c r="BH27" s="149"/>
      <c r="BI27" s="106">
        <v>4889171.1373529863</v>
      </c>
      <c r="BJ27" s="149"/>
      <c r="BK27" s="151">
        <v>0</v>
      </c>
      <c r="BL27" s="152">
        <v>0</v>
      </c>
    </row>
    <row r="28" spans="1:64" x14ac:dyDescent="0.2">
      <c r="A28" s="155" t="s">
        <v>308</v>
      </c>
      <c r="B28" s="156"/>
      <c r="C28" s="156">
        <v>4013</v>
      </c>
      <c r="D28" s="129" t="s">
        <v>257</v>
      </c>
      <c r="E28" s="130"/>
      <c r="F28" s="131">
        <v>1590300.4061337709</v>
      </c>
      <c r="G28" s="132">
        <v>143481.0142316038</v>
      </c>
      <c r="H28" s="132">
        <v>54008.640000043088</v>
      </c>
      <c r="I28" s="132">
        <v>164766.35839993964</v>
      </c>
      <c r="J28" s="132">
        <v>3050.4880006220369</v>
      </c>
      <c r="K28" s="132">
        <v>211604.47934169718</v>
      </c>
      <c r="L28" s="132">
        <v>44647.142399893724</v>
      </c>
      <c r="M28" s="154">
        <v>114418.30399999999</v>
      </c>
      <c r="N28" s="132">
        <v>0</v>
      </c>
      <c r="O28" s="133">
        <v>11980.8</v>
      </c>
      <c r="P28" s="134"/>
      <c r="Q28" s="134"/>
      <c r="R28" s="132">
        <v>0</v>
      </c>
      <c r="S28" s="132"/>
      <c r="T28" s="132">
        <v>0</v>
      </c>
      <c r="U28" s="136">
        <v>0</v>
      </c>
      <c r="V28" s="136"/>
      <c r="W28" s="137">
        <v>2338257.6325075701</v>
      </c>
      <c r="X28" s="138"/>
      <c r="Y28" s="222"/>
      <c r="Z28" s="134"/>
      <c r="AA28" s="135"/>
      <c r="AB28" s="137">
        <v>0</v>
      </c>
      <c r="AC28" s="138"/>
      <c r="AD28" s="131"/>
      <c r="AE28" s="223"/>
      <c r="AF28" s="132">
        <v>623.26960856587391</v>
      </c>
      <c r="AG28" s="223"/>
      <c r="AH28" s="132"/>
      <c r="AI28" s="137">
        <v>623.26960856587391</v>
      </c>
      <c r="AJ28" s="138"/>
      <c r="AK28" s="140">
        <v>2338880.9021161362</v>
      </c>
      <c r="AL28" s="138"/>
      <c r="AM28" s="141">
        <v>169470</v>
      </c>
      <c r="AN28" s="138"/>
      <c r="AO28" s="142">
        <v>363128.93171470403</v>
      </c>
      <c r="AP28" s="138"/>
      <c r="AQ28" s="143">
        <v>2338880.9021161362</v>
      </c>
      <c r="AR28" s="138">
        <v>0</v>
      </c>
      <c r="AS28" s="138">
        <v>0</v>
      </c>
      <c r="AT28" s="135"/>
      <c r="AU28" s="145">
        <v>169470</v>
      </c>
      <c r="AV28" s="138">
        <v>0</v>
      </c>
      <c r="AW28" s="138">
        <v>0</v>
      </c>
      <c r="AX28" s="161">
        <v>0</v>
      </c>
      <c r="AY28" s="138">
        <v>0</v>
      </c>
      <c r="AZ28" s="144">
        <v>0</v>
      </c>
      <c r="BA28" s="145">
        <v>0</v>
      </c>
      <c r="BB28" s="146">
        <v>2508350.9021161362</v>
      </c>
      <c r="BC28" s="147">
        <v>0</v>
      </c>
      <c r="BE28" s="106">
        <v>2541299.198612283</v>
      </c>
      <c r="BG28" s="224">
        <v>2541299.198612283</v>
      </c>
      <c r="BH28" s="149"/>
      <c r="BI28" s="106">
        <v>2338257.6325075701</v>
      </c>
      <c r="BJ28" s="149"/>
      <c r="BK28" s="151">
        <v>0</v>
      </c>
      <c r="BL28" s="152">
        <v>0</v>
      </c>
    </row>
    <row r="29" spans="1:64" x14ac:dyDescent="0.2">
      <c r="A29" s="127" t="s">
        <v>306</v>
      </c>
      <c r="B29" s="128" t="s">
        <v>258</v>
      </c>
      <c r="C29" s="128">
        <v>4112</v>
      </c>
      <c r="D29" s="129" t="s">
        <v>259</v>
      </c>
      <c r="E29" s="130"/>
      <c r="F29" s="131">
        <v>4076434.1219925229</v>
      </c>
      <c r="G29" s="132">
        <v>156293.99980326332</v>
      </c>
      <c r="H29" s="132">
        <v>63010.080000050199</v>
      </c>
      <c r="I29" s="132">
        <v>123259.71839995477</v>
      </c>
      <c r="J29" s="132">
        <v>0</v>
      </c>
      <c r="K29" s="132">
        <v>347408.82374351501</v>
      </c>
      <c r="L29" s="132">
        <v>1440.2303999965711</v>
      </c>
      <c r="M29" s="154">
        <v>114418.30399999999</v>
      </c>
      <c r="N29" s="132">
        <v>0</v>
      </c>
      <c r="O29" s="133">
        <v>35459.958276120007</v>
      </c>
      <c r="P29" s="134"/>
      <c r="Q29" s="134"/>
      <c r="R29" s="132">
        <v>-6468.9725424072085</v>
      </c>
      <c r="S29" s="132"/>
      <c r="T29" s="132">
        <v>0</v>
      </c>
      <c r="U29" s="136">
        <v>0</v>
      </c>
      <c r="V29" s="136"/>
      <c r="W29" s="137">
        <v>4911256.2640730161</v>
      </c>
      <c r="X29" s="138"/>
      <c r="Y29" s="285">
        <v>362686.69333333336</v>
      </c>
      <c r="Z29" s="286">
        <v>8173</v>
      </c>
      <c r="AA29" s="135"/>
      <c r="AB29" s="137">
        <v>370859.69333333336</v>
      </c>
      <c r="AC29" s="138"/>
      <c r="AD29" s="131"/>
      <c r="AE29" s="132">
        <v>84000</v>
      </c>
      <c r="AF29" s="132">
        <v>0</v>
      </c>
      <c r="AG29" s="223"/>
      <c r="AH29" s="132"/>
      <c r="AI29" s="137">
        <v>84000</v>
      </c>
      <c r="AJ29" s="138"/>
      <c r="AK29" s="140">
        <v>5366115.9574063495</v>
      </c>
      <c r="AL29" s="138"/>
      <c r="AM29" s="141">
        <v>185680</v>
      </c>
      <c r="AN29" s="138"/>
      <c r="AO29" s="142">
        <v>649286.4585794796</v>
      </c>
      <c r="AP29" s="138"/>
      <c r="AQ29" s="287">
        <v>4983725.2366154231</v>
      </c>
      <c r="AR29" s="160">
        <v>388859.69333333336</v>
      </c>
      <c r="AS29" s="138">
        <v>0</v>
      </c>
      <c r="AT29" s="135"/>
      <c r="AU29" s="145">
        <v>185680</v>
      </c>
      <c r="AV29" s="138">
        <v>3810.4010780064727</v>
      </c>
      <c r="AW29" s="138">
        <v>1270.1336926688241</v>
      </c>
      <c r="AX29" s="161">
        <v>0</v>
      </c>
      <c r="AY29" s="138">
        <v>403.37559483344666</v>
      </c>
      <c r="AZ29" s="144">
        <v>0</v>
      </c>
      <c r="BA29" s="145">
        <v>985.06217689846449</v>
      </c>
      <c r="BB29" s="146">
        <v>5551795.9574063495</v>
      </c>
      <c r="BC29" s="147">
        <v>0</v>
      </c>
      <c r="BE29" s="106">
        <v>5627284.8638543524</v>
      </c>
      <c r="BF29" s="288">
        <v>154285.27808088268</v>
      </c>
      <c r="BG29" s="224">
        <v>5781570.1419352349</v>
      </c>
      <c r="BH29" s="149"/>
      <c r="BI29" s="106">
        <v>4917725.2366154231</v>
      </c>
      <c r="BJ29" s="149"/>
      <c r="BK29" s="151">
        <v>6248.8791639825058</v>
      </c>
      <c r="BL29" s="152">
        <v>220.09337842470268</v>
      </c>
    </row>
    <row r="30" spans="1:64" x14ac:dyDescent="0.2">
      <c r="A30" s="155" t="s">
        <v>307</v>
      </c>
      <c r="B30" s="156"/>
      <c r="C30" s="156">
        <v>4039</v>
      </c>
      <c r="D30" s="129" t="s">
        <v>260</v>
      </c>
      <c r="E30" s="130"/>
      <c r="F30" s="131">
        <v>3852693.3293499937</v>
      </c>
      <c r="G30" s="132">
        <v>268736.63810872746</v>
      </c>
      <c r="H30" s="132">
        <v>82363.17600006549</v>
      </c>
      <c r="I30" s="132">
        <v>214589.84536607531</v>
      </c>
      <c r="J30" s="132">
        <v>6923.9050058170933</v>
      </c>
      <c r="K30" s="132">
        <v>380697.29814352468</v>
      </c>
      <c r="L30" s="132">
        <v>43397.460674648617</v>
      </c>
      <c r="M30" s="154">
        <v>114418.30399999999</v>
      </c>
      <c r="N30" s="132">
        <v>0</v>
      </c>
      <c r="O30" s="133">
        <v>25085.764605120003</v>
      </c>
      <c r="P30" s="134"/>
      <c r="Q30" s="134"/>
      <c r="R30" s="132">
        <v>0</v>
      </c>
      <c r="S30" s="132"/>
      <c r="T30" s="132">
        <v>0</v>
      </c>
      <c r="U30" s="136">
        <v>0</v>
      </c>
      <c r="V30" s="136"/>
      <c r="W30" s="137">
        <v>4988905.7212539716</v>
      </c>
      <c r="X30" s="138"/>
      <c r="Y30" s="222"/>
      <c r="Z30" s="134"/>
      <c r="AA30" s="135"/>
      <c r="AB30" s="137">
        <v>0</v>
      </c>
      <c r="AC30" s="138"/>
      <c r="AD30" s="131"/>
      <c r="AE30" s="223"/>
      <c r="AF30" s="132">
        <v>0</v>
      </c>
      <c r="AG30" s="223"/>
      <c r="AH30" s="132"/>
      <c r="AI30" s="137">
        <v>0</v>
      </c>
      <c r="AJ30" s="138"/>
      <c r="AK30" s="140">
        <v>4988905.7212539716</v>
      </c>
      <c r="AL30" s="138"/>
      <c r="AM30" s="141">
        <v>315770</v>
      </c>
      <c r="AN30" s="138"/>
      <c r="AO30" s="142">
        <v>699438.22308317677</v>
      </c>
      <c r="AP30" s="138"/>
      <c r="AQ30" s="143">
        <v>4988905.7212539716</v>
      </c>
      <c r="AR30" s="138">
        <v>0</v>
      </c>
      <c r="AS30" s="138">
        <v>0</v>
      </c>
      <c r="AT30" s="135"/>
      <c r="AU30" s="145">
        <v>315770</v>
      </c>
      <c r="AV30" s="138">
        <v>0</v>
      </c>
      <c r="AW30" s="138">
        <v>0</v>
      </c>
      <c r="AX30" s="161">
        <v>0</v>
      </c>
      <c r="AY30" s="138">
        <v>0</v>
      </c>
      <c r="AZ30" s="144">
        <v>0</v>
      </c>
      <c r="BA30" s="145">
        <v>0</v>
      </c>
      <c r="BB30" s="146">
        <v>5304675.7212539716</v>
      </c>
      <c r="BC30" s="147">
        <v>0</v>
      </c>
      <c r="BE30" s="106">
        <v>5360250.6337021831</v>
      </c>
      <c r="BG30" s="224">
        <v>5360250.6337021831</v>
      </c>
      <c r="BH30" s="149"/>
      <c r="BI30" s="106">
        <v>4988905.7212539716</v>
      </c>
      <c r="BJ30" s="149"/>
      <c r="BK30" s="151">
        <v>0</v>
      </c>
      <c r="BL30" s="152">
        <v>0</v>
      </c>
    </row>
    <row r="31" spans="1:64" x14ac:dyDescent="0.2">
      <c r="A31" s="155" t="s">
        <v>307</v>
      </c>
      <c r="B31" s="156"/>
      <c r="C31" s="156">
        <v>4006</v>
      </c>
      <c r="D31" s="129" t="s">
        <v>245</v>
      </c>
      <c r="E31" s="130"/>
      <c r="F31" s="131">
        <v>2973042.6084352769</v>
      </c>
      <c r="G31" s="132">
        <v>252460.32713037403</v>
      </c>
      <c r="H31" s="132">
        <v>80562.888000064311</v>
      </c>
      <c r="I31" s="132">
        <v>218300.1012554277</v>
      </c>
      <c r="J31" s="132">
        <v>18554.319571350949</v>
      </c>
      <c r="K31" s="132">
        <v>329253.24871826114</v>
      </c>
      <c r="L31" s="132">
        <v>40377.43280698351</v>
      </c>
      <c r="M31" s="154">
        <v>114418.30399999999</v>
      </c>
      <c r="N31" s="132">
        <v>0</v>
      </c>
      <c r="O31" s="133">
        <v>40129.256514000008</v>
      </c>
      <c r="P31" s="134"/>
      <c r="Q31" s="134"/>
      <c r="R31" s="132">
        <v>0</v>
      </c>
      <c r="S31" s="132"/>
      <c r="T31" s="132">
        <v>0</v>
      </c>
      <c r="U31" s="136">
        <v>171086.05769044114</v>
      </c>
      <c r="V31" s="136"/>
      <c r="W31" s="137">
        <v>4238184.54412218</v>
      </c>
      <c r="X31" s="138"/>
      <c r="Y31" s="222"/>
      <c r="Z31" s="134"/>
      <c r="AA31" s="135"/>
      <c r="AB31" s="137">
        <v>0</v>
      </c>
      <c r="AC31" s="138"/>
      <c r="AD31" s="131"/>
      <c r="AE31" s="223"/>
      <c r="AF31" s="132">
        <v>0</v>
      </c>
      <c r="AG31" s="223"/>
      <c r="AH31" s="132"/>
      <c r="AI31" s="137">
        <v>0</v>
      </c>
      <c r="AJ31" s="138"/>
      <c r="AK31" s="140">
        <v>4238184.54412218</v>
      </c>
      <c r="AL31" s="138"/>
      <c r="AM31" s="141">
        <v>301090</v>
      </c>
      <c r="AN31" s="138"/>
      <c r="AO31" s="142">
        <v>591637.88681425259</v>
      </c>
      <c r="AP31" s="138"/>
      <c r="AQ31" s="143">
        <v>4238184.54412218</v>
      </c>
      <c r="AR31" s="138">
        <v>0</v>
      </c>
      <c r="AS31" s="138">
        <v>0</v>
      </c>
      <c r="AT31" s="135"/>
      <c r="AU31" s="145">
        <v>301090</v>
      </c>
      <c r="AV31" s="138">
        <v>0</v>
      </c>
      <c r="AW31" s="138">
        <v>0</v>
      </c>
      <c r="AX31" s="161">
        <v>0</v>
      </c>
      <c r="AY31" s="138">
        <v>0</v>
      </c>
      <c r="AZ31" s="144">
        <v>0</v>
      </c>
      <c r="BA31" s="145">
        <v>0</v>
      </c>
      <c r="BB31" s="146">
        <v>4539274.54412218</v>
      </c>
      <c r="BC31" s="147">
        <v>0</v>
      </c>
      <c r="BE31" s="106">
        <v>4543225.827325115</v>
      </c>
      <c r="BG31" s="224">
        <v>4543225.827325115</v>
      </c>
      <c r="BH31" s="149"/>
      <c r="BI31" s="106">
        <v>4238184.54412218</v>
      </c>
      <c r="BJ31" s="149"/>
      <c r="BK31" s="151">
        <v>0</v>
      </c>
      <c r="BL31" s="152">
        <v>0</v>
      </c>
    </row>
    <row r="32" spans="1:64" x14ac:dyDescent="0.2">
      <c r="A32" s="127" t="s">
        <v>306</v>
      </c>
      <c r="B32" s="128" t="s">
        <v>261</v>
      </c>
      <c r="C32" s="128">
        <v>4023</v>
      </c>
      <c r="D32" s="129" t="s">
        <v>262</v>
      </c>
      <c r="E32" s="130"/>
      <c r="F32" s="131">
        <v>6185250.4769663978</v>
      </c>
      <c r="G32" s="132">
        <v>325237.0296000563</v>
      </c>
      <c r="H32" s="132">
        <v>102616.41600008159</v>
      </c>
      <c r="I32" s="132">
        <v>504100.64319981443</v>
      </c>
      <c r="J32" s="132">
        <v>0</v>
      </c>
      <c r="K32" s="132">
        <v>485528.51361679879</v>
      </c>
      <c r="L32" s="132">
        <v>26121.084782258185</v>
      </c>
      <c r="M32" s="154">
        <v>114418.30399999999</v>
      </c>
      <c r="N32" s="132">
        <v>139534.75038227343</v>
      </c>
      <c r="O32" s="133">
        <v>41879.350000000006</v>
      </c>
      <c r="P32" s="134"/>
      <c r="Q32" s="134"/>
      <c r="R32" s="132">
        <v>-10332.481229402854</v>
      </c>
      <c r="S32" s="132"/>
      <c r="T32" s="132">
        <v>0</v>
      </c>
      <c r="U32" s="136">
        <v>57.482483731582761</v>
      </c>
      <c r="V32" s="136"/>
      <c r="W32" s="137">
        <v>7914411.5698020076</v>
      </c>
      <c r="X32" s="138"/>
      <c r="Y32" s="285">
        <v>1799990.7200000002</v>
      </c>
      <c r="Z32" s="286">
        <v>41140</v>
      </c>
      <c r="AA32" s="135"/>
      <c r="AB32" s="137">
        <v>1841130.7200000002</v>
      </c>
      <c r="AC32" s="138"/>
      <c r="AD32" s="131"/>
      <c r="AE32" s="223"/>
      <c r="AF32" s="132">
        <v>0</v>
      </c>
      <c r="AG32" s="223"/>
      <c r="AH32" s="132"/>
      <c r="AI32" s="137">
        <v>0</v>
      </c>
      <c r="AJ32" s="138"/>
      <c r="AK32" s="140">
        <v>9755542.2898020074</v>
      </c>
      <c r="AL32" s="138"/>
      <c r="AM32" s="141">
        <v>383390</v>
      </c>
      <c r="AN32" s="138"/>
      <c r="AO32" s="142">
        <v>1014057.7879778565</v>
      </c>
      <c r="AP32" s="138"/>
      <c r="AQ32" s="143">
        <v>7924744.0510314107</v>
      </c>
      <c r="AR32" s="138">
        <v>1841130.7200000002</v>
      </c>
      <c r="AS32" s="138">
        <v>0</v>
      </c>
      <c r="AT32" s="135"/>
      <c r="AU32" s="145">
        <v>383390</v>
      </c>
      <c r="AV32" s="138">
        <v>5755.0467627447661</v>
      </c>
      <c r="AW32" s="138">
        <v>1918.3489209149218</v>
      </c>
      <c r="AX32" s="161">
        <v>0</v>
      </c>
      <c r="AY32" s="138">
        <v>609.23912304554722</v>
      </c>
      <c r="AZ32" s="144">
        <v>0</v>
      </c>
      <c r="BA32" s="145">
        <v>2049.8464226976198</v>
      </c>
      <c r="BB32" s="146">
        <v>10138932.289802009</v>
      </c>
      <c r="BC32" s="147">
        <v>1.862645149230957E-9</v>
      </c>
      <c r="BE32" s="106">
        <v>10217581.134245943</v>
      </c>
      <c r="BG32" s="224">
        <v>10217581.134245943</v>
      </c>
      <c r="BI32" s="106">
        <v>7924744.0510314107</v>
      </c>
      <c r="BK32" s="151">
        <v>10443.08328976862</v>
      </c>
      <c r="BL32" s="152">
        <v>-110.60206036576528</v>
      </c>
    </row>
    <row r="33" spans="1:158" x14ac:dyDescent="0.2">
      <c r="A33" s="127" t="s">
        <v>306</v>
      </c>
      <c r="B33" s="128" t="s">
        <v>263</v>
      </c>
      <c r="C33" s="128">
        <v>4610</v>
      </c>
      <c r="D33" s="129" t="s">
        <v>264</v>
      </c>
      <c r="E33" s="130"/>
      <c r="F33" s="131">
        <v>3366979.627956192</v>
      </c>
      <c r="G33" s="132">
        <v>212947.56487117088</v>
      </c>
      <c r="H33" s="132">
        <v>60759.72000004843</v>
      </c>
      <c r="I33" s="132">
        <v>274123.85279989924</v>
      </c>
      <c r="J33" s="132">
        <v>0</v>
      </c>
      <c r="K33" s="132">
        <v>403678.54901104514</v>
      </c>
      <c r="L33" s="132">
        <v>34652.706219337488</v>
      </c>
      <c r="M33" s="154">
        <v>114418.30399999999</v>
      </c>
      <c r="N33" s="132">
        <v>0</v>
      </c>
      <c r="O33" s="133">
        <v>19968</v>
      </c>
      <c r="P33" s="134"/>
      <c r="Q33" s="134"/>
      <c r="R33" s="132">
        <v>-5855.2842921545434</v>
      </c>
      <c r="S33" s="132"/>
      <c r="T33" s="132">
        <v>0</v>
      </c>
      <c r="U33" s="136">
        <v>0</v>
      </c>
      <c r="V33" s="136"/>
      <c r="W33" s="137">
        <v>4481673.0405655382</v>
      </c>
      <c r="X33" s="138"/>
      <c r="Y33" s="285">
        <v>523791.8666666667</v>
      </c>
      <c r="Z33" s="286">
        <v>13517</v>
      </c>
      <c r="AA33" s="135"/>
      <c r="AB33" s="137">
        <v>537308.8666666667</v>
      </c>
      <c r="AC33" s="138"/>
      <c r="AD33" s="131"/>
      <c r="AE33" s="132">
        <v>96000</v>
      </c>
      <c r="AF33" s="132">
        <v>0</v>
      </c>
      <c r="AG33" s="223"/>
      <c r="AH33" s="132"/>
      <c r="AI33" s="137">
        <v>96000</v>
      </c>
      <c r="AJ33" s="138"/>
      <c r="AK33" s="140">
        <v>5114981.9072322045</v>
      </c>
      <c r="AL33" s="138"/>
      <c r="AM33" s="141">
        <v>236840</v>
      </c>
      <c r="AN33" s="138"/>
      <c r="AO33" s="142">
        <v>695478.0290824523</v>
      </c>
      <c r="AP33" s="138"/>
      <c r="AQ33" s="287">
        <v>4577528.3248576932</v>
      </c>
      <c r="AR33" s="160">
        <v>543308.8666666667</v>
      </c>
      <c r="AS33" s="138">
        <v>0</v>
      </c>
      <c r="AT33" s="135"/>
      <c r="AU33" s="145">
        <v>236840</v>
      </c>
      <c r="AV33" s="138">
        <v>3135.889085937004</v>
      </c>
      <c r="AW33" s="138">
        <v>1045.2963619790014</v>
      </c>
      <c r="AX33" s="161">
        <v>0</v>
      </c>
      <c r="AY33" s="138">
        <v>331.97059823249492</v>
      </c>
      <c r="AZ33" s="144">
        <v>0</v>
      </c>
      <c r="BA33" s="145">
        <v>1342.1282460060427</v>
      </c>
      <c r="BB33" s="146">
        <v>5351821.9072322054</v>
      </c>
      <c r="BC33" s="147">
        <v>9.3132257461547852E-10</v>
      </c>
      <c r="BE33" s="106">
        <v>5428034.2046448225</v>
      </c>
      <c r="BF33" s="288">
        <v>176623.12929342838</v>
      </c>
      <c r="BG33" s="224">
        <v>5604657.3339382512</v>
      </c>
      <c r="BI33" s="106">
        <v>4487528.3248576932</v>
      </c>
      <c r="BK33" s="151">
        <v>5675.5547683673303</v>
      </c>
      <c r="BL33" s="152">
        <v>179.72952378721311</v>
      </c>
    </row>
    <row r="34" spans="1:158" x14ac:dyDescent="0.2">
      <c r="A34" s="155" t="s">
        <v>307</v>
      </c>
      <c r="B34" s="156"/>
      <c r="C34" s="156">
        <v>4040</v>
      </c>
      <c r="D34" s="129" t="s">
        <v>236</v>
      </c>
      <c r="E34" s="130"/>
      <c r="F34" s="131">
        <v>5428765.4593373444</v>
      </c>
      <c r="G34" s="132">
        <v>421084.99072751479</v>
      </c>
      <c r="H34" s="132">
        <v>134571.52800010715</v>
      </c>
      <c r="I34" s="132">
        <v>476841.28239982494</v>
      </c>
      <c r="J34" s="132">
        <v>0</v>
      </c>
      <c r="K34" s="132">
        <v>603908.36402314412</v>
      </c>
      <c r="L34" s="132">
        <v>27385.70603142347</v>
      </c>
      <c r="M34" s="154">
        <v>114418.30399999999</v>
      </c>
      <c r="N34" s="132">
        <v>0</v>
      </c>
      <c r="O34" s="133">
        <v>30720</v>
      </c>
      <c r="P34" s="134"/>
      <c r="Q34" s="134"/>
      <c r="R34" s="132">
        <v>0</v>
      </c>
      <c r="S34" s="132"/>
      <c r="T34" s="132">
        <v>0</v>
      </c>
      <c r="U34" s="136">
        <v>0</v>
      </c>
      <c r="V34" s="136"/>
      <c r="W34" s="137">
        <v>7237695.6345193582</v>
      </c>
      <c r="X34" s="138"/>
      <c r="Y34" s="222"/>
      <c r="Z34" s="134"/>
      <c r="AA34" s="135"/>
      <c r="AB34" s="137">
        <v>0</v>
      </c>
      <c r="AC34" s="138"/>
      <c r="AD34" s="131"/>
      <c r="AE34" s="223"/>
      <c r="AF34" s="132">
        <v>0</v>
      </c>
      <c r="AG34" s="223"/>
      <c r="AH34" s="132"/>
      <c r="AI34" s="137">
        <v>0</v>
      </c>
      <c r="AJ34" s="138"/>
      <c r="AK34" s="140">
        <v>7237695.6345193582</v>
      </c>
      <c r="AL34" s="138"/>
      <c r="AM34" s="141">
        <v>489830</v>
      </c>
      <c r="AN34" s="138"/>
      <c r="AO34" s="142">
        <v>1092697.9104892053</v>
      </c>
      <c r="AP34" s="138"/>
      <c r="AQ34" s="143">
        <v>7237695.6345193582</v>
      </c>
      <c r="AR34" s="138">
        <v>0</v>
      </c>
      <c r="AS34" s="138">
        <v>0</v>
      </c>
      <c r="AT34" s="135"/>
      <c r="AU34" s="145">
        <v>489830</v>
      </c>
      <c r="AV34" s="138">
        <v>0</v>
      </c>
      <c r="AW34" s="138">
        <v>0</v>
      </c>
      <c r="AX34" s="161">
        <v>0</v>
      </c>
      <c r="AY34" s="138">
        <v>0</v>
      </c>
      <c r="AZ34" s="144">
        <v>0</v>
      </c>
      <c r="BA34" s="145">
        <v>0</v>
      </c>
      <c r="BB34" s="146">
        <v>7727525.6345193582</v>
      </c>
      <c r="BC34" s="147">
        <v>0</v>
      </c>
      <c r="BE34" s="106">
        <v>7813195.7733667996</v>
      </c>
      <c r="BG34" s="224">
        <v>7813195.7733667996</v>
      </c>
      <c r="BI34" s="106">
        <v>7237695.6345193582</v>
      </c>
      <c r="BK34" s="151">
        <v>0</v>
      </c>
      <c r="BL34" s="152">
        <v>0</v>
      </c>
    </row>
    <row r="35" spans="1:158" x14ac:dyDescent="0.2">
      <c r="A35" s="127" t="s">
        <v>306</v>
      </c>
      <c r="B35" s="128" t="s">
        <v>265</v>
      </c>
      <c r="C35" s="128">
        <v>4074</v>
      </c>
      <c r="D35" s="129" t="s">
        <v>266</v>
      </c>
      <c r="E35" s="130"/>
      <c r="F35" s="131">
        <v>5186234.6607924737</v>
      </c>
      <c r="G35" s="132">
        <v>298263.62363641523</v>
      </c>
      <c r="H35" s="132">
        <v>101266.20000008067</v>
      </c>
      <c r="I35" s="132">
        <v>272373.57279989996</v>
      </c>
      <c r="J35" s="132">
        <v>0</v>
      </c>
      <c r="K35" s="132">
        <v>494572.56620132213</v>
      </c>
      <c r="L35" s="132">
        <v>17325.193846112608</v>
      </c>
      <c r="M35" s="154">
        <v>114418.30399999999</v>
      </c>
      <c r="N35" s="132">
        <v>0</v>
      </c>
      <c r="O35" s="133">
        <v>257240.21770480002</v>
      </c>
      <c r="P35" s="132">
        <v>833113.10499758495</v>
      </c>
      <c r="Q35" s="134"/>
      <c r="R35" s="132">
        <v>-8834.0773697675031</v>
      </c>
      <c r="S35" s="132"/>
      <c r="T35" s="132">
        <v>0</v>
      </c>
      <c r="U35" s="136">
        <v>0</v>
      </c>
      <c r="V35" s="136"/>
      <c r="W35" s="137">
        <v>7565973.3666089205</v>
      </c>
      <c r="X35" s="138"/>
      <c r="Y35" s="285">
        <v>957326.46666666679</v>
      </c>
      <c r="Z35" s="286">
        <v>28628</v>
      </c>
      <c r="AA35" s="135"/>
      <c r="AB35" s="137">
        <v>985954.46666666679</v>
      </c>
      <c r="AC35" s="138"/>
      <c r="AD35" s="131"/>
      <c r="AE35" s="132">
        <v>188000</v>
      </c>
      <c r="AF35" s="132">
        <v>0</v>
      </c>
      <c r="AG35" s="223"/>
      <c r="AH35" s="132"/>
      <c r="AI35" s="137">
        <v>188000</v>
      </c>
      <c r="AJ35" s="138"/>
      <c r="AK35" s="140">
        <v>8739927.8332755864</v>
      </c>
      <c r="AL35" s="138"/>
      <c r="AM35" s="141">
        <v>364035</v>
      </c>
      <c r="AN35" s="138"/>
      <c r="AO35" s="142">
        <v>913048.51861222251</v>
      </c>
      <c r="AP35" s="138"/>
      <c r="AQ35" s="287">
        <v>7751831.1939786877</v>
      </c>
      <c r="AR35" s="160">
        <v>997954.46666666679</v>
      </c>
      <c r="AS35" s="138">
        <v>0</v>
      </c>
      <c r="AT35" s="135"/>
      <c r="AU35" s="145">
        <v>364035</v>
      </c>
      <c r="AV35" s="138">
        <v>4832.0303525444406</v>
      </c>
      <c r="AW35" s="138">
        <v>1610.6767841814801</v>
      </c>
      <c r="AX35" s="161">
        <v>0</v>
      </c>
      <c r="AY35" s="138">
        <v>511.52702243371857</v>
      </c>
      <c r="AZ35" s="144">
        <v>0</v>
      </c>
      <c r="BA35" s="145">
        <v>1879.8432106078649</v>
      </c>
      <c r="BB35" s="146">
        <v>9104986.5832755864</v>
      </c>
      <c r="BC35" s="147">
        <v>0</v>
      </c>
      <c r="BE35" s="106">
        <v>9229772.5508216452</v>
      </c>
      <c r="BF35" s="288">
        <v>295954.59056346712</v>
      </c>
      <c r="BG35" s="224">
        <v>9525727.141385112</v>
      </c>
      <c r="BI35" s="106">
        <v>7574807.4439786877</v>
      </c>
      <c r="BK35" s="151">
        <v>8932.8327480226053</v>
      </c>
      <c r="BL35" s="152">
        <v>-98.755378255102187</v>
      </c>
    </row>
    <row r="36" spans="1:158" x14ac:dyDescent="0.2">
      <c r="A36" s="155" t="s">
        <v>307</v>
      </c>
      <c r="B36" s="156"/>
      <c r="C36" s="156">
        <v>4028</v>
      </c>
      <c r="D36" s="129" t="s">
        <v>267</v>
      </c>
      <c r="E36" s="130"/>
      <c r="F36" s="131">
        <v>3605056.7140463716</v>
      </c>
      <c r="G36" s="132">
        <v>383884.11059383804</v>
      </c>
      <c r="H36" s="132">
        <v>120169.22400009565</v>
      </c>
      <c r="I36" s="132">
        <v>425503.06959984434</v>
      </c>
      <c r="J36" s="132">
        <v>29554.72800602638</v>
      </c>
      <c r="K36" s="132">
        <v>458616.67989623587</v>
      </c>
      <c r="L36" s="132">
        <v>78045.96718574618</v>
      </c>
      <c r="M36" s="154">
        <v>114418.30399999999</v>
      </c>
      <c r="N36" s="132">
        <v>0</v>
      </c>
      <c r="O36" s="133">
        <v>54272</v>
      </c>
      <c r="P36" s="132">
        <v>892166.41499332595</v>
      </c>
      <c r="Q36" s="134"/>
      <c r="R36" s="132">
        <v>0</v>
      </c>
      <c r="S36" s="132"/>
      <c r="T36" s="132">
        <v>0</v>
      </c>
      <c r="U36" s="136">
        <v>0</v>
      </c>
      <c r="V36" s="136"/>
      <c r="W36" s="137">
        <v>6161687.2123214835</v>
      </c>
      <c r="X36" s="138"/>
      <c r="Y36" s="222"/>
      <c r="Z36" s="134"/>
      <c r="AA36" s="135"/>
      <c r="AB36" s="137">
        <v>0</v>
      </c>
      <c r="AC36" s="138"/>
      <c r="AD36" s="131"/>
      <c r="AE36" s="223"/>
      <c r="AF36" s="132">
        <v>0</v>
      </c>
      <c r="AG36" s="223"/>
      <c r="AH36" s="132"/>
      <c r="AI36" s="137">
        <v>0</v>
      </c>
      <c r="AJ36" s="138"/>
      <c r="AK36" s="140">
        <v>6161687.2123214835</v>
      </c>
      <c r="AL36" s="138"/>
      <c r="AM36" s="141">
        <v>449160</v>
      </c>
      <c r="AN36" s="138"/>
      <c r="AO36" s="142">
        <v>817808.71629264625</v>
      </c>
      <c r="AP36" s="138"/>
      <c r="AQ36" s="143">
        <v>6161687.2123214835</v>
      </c>
      <c r="AR36" s="138">
        <v>0</v>
      </c>
      <c r="AS36" s="138">
        <v>0</v>
      </c>
      <c r="AT36" s="135"/>
      <c r="AU36" s="145">
        <v>449160</v>
      </c>
      <c r="AV36" s="138">
        <v>0</v>
      </c>
      <c r="AW36" s="138">
        <v>0</v>
      </c>
      <c r="AX36" s="161">
        <v>0</v>
      </c>
      <c r="AY36" s="138">
        <v>0</v>
      </c>
      <c r="AZ36" s="144">
        <v>0</v>
      </c>
      <c r="BA36" s="145">
        <v>0</v>
      </c>
      <c r="BB36" s="146">
        <v>6610847.2123214835</v>
      </c>
      <c r="BC36" s="147">
        <v>0</v>
      </c>
      <c r="BE36" s="106">
        <v>6638748.2904255269</v>
      </c>
      <c r="BG36" s="224">
        <v>6638748.2904255269</v>
      </c>
      <c r="BI36" s="106">
        <v>6161687.2123214835</v>
      </c>
      <c r="BK36" s="151">
        <v>0</v>
      </c>
      <c r="BL36" s="152">
        <v>0</v>
      </c>
    </row>
    <row r="37" spans="1:158" x14ac:dyDescent="0.2">
      <c r="A37" s="155" t="s">
        <v>307</v>
      </c>
      <c r="B37" s="156"/>
      <c r="C37" s="156">
        <v>6909</v>
      </c>
      <c r="D37" s="129" t="s">
        <v>268</v>
      </c>
      <c r="E37" s="130"/>
      <c r="F37" s="131">
        <v>2459741.4937793259</v>
      </c>
      <c r="G37" s="132">
        <v>198174.71770942476</v>
      </c>
      <c r="H37" s="132">
        <v>61659.8640000491</v>
      </c>
      <c r="I37" s="132">
        <v>211618.85359992256</v>
      </c>
      <c r="J37" s="132">
        <v>1425.2280002906323</v>
      </c>
      <c r="K37" s="132">
        <v>306950.79676233395</v>
      </c>
      <c r="L37" s="132">
        <v>38953.266008183113</v>
      </c>
      <c r="M37" s="154">
        <v>114418.30399999999</v>
      </c>
      <c r="N37" s="132">
        <v>0</v>
      </c>
      <c r="O37" s="133">
        <v>33636.60583516</v>
      </c>
      <c r="P37" s="132">
        <v>670966.50451726746</v>
      </c>
      <c r="Q37" s="134"/>
      <c r="R37" s="132">
        <v>0</v>
      </c>
      <c r="S37" s="132"/>
      <c r="T37" s="132">
        <v>0</v>
      </c>
      <c r="U37" s="136">
        <v>200603.23336904403</v>
      </c>
      <c r="V37" s="136"/>
      <c r="W37" s="137">
        <v>4298148.8675810006</v>
      </c>
      <c r="X37" s="138"/>
      <c r="Y37" s="222"/>
      <c r="Z37" s="134"/>
      <c r="AA37" s="135"/>
      <c r="AB37" s="137">
        <v>0</v>
      </c>
      <c r="AC37" s="138"/>
      <c r="AD37" s="131"/>
      <c r="AE37" s="223"/>
      <c r="AF37" s="132">
        <v>0</v>
      </c>
      <c r="AG37" s="223"/>
      <c r="AH37" s="132"/>
      <c r="AI37" s="137">
        <v>0</v>
      </c>
      <c r="AJ37" s="138"/>
      <c r="AK37" s="140">
        <v>4298148.8675810006</v>
      </c>
      <c r="AL37" s="138"/>
      <c r="AM37" s="141">
        <v>232065</v>
      </c>
      <c r="AN37" s="138"/>
      <c r="AO37" s="142">
        <v>528387.75032393902</v>
      </c>
      <c r="AP37" s="138"/>
      <c r="AQ37" s="143">
        <v>4298148.8675810006</v>
      </c>
      <c r="AR37" s="138">
        <v>0</v>
      </c>
      <c r="AS37" s="138">
        <v>0</v>
      </c>
      <c r="AT37" s="135"/>
      <c r="AU37" s="145">
        <v>232065</v>
      </c>
      <c r="AV37" s="138">
        <v>0</v>
      </c>
      <c r="AW37" s="138">
        <v>0</v>
      </c>
      <c r="AX37" s="161">
        <v>0</v>
      </c>
      <c r="AY37" s="138">
        <v>0</v>
      </c>
      <c r="AZ37" s="144">
        <v>0</v>
      </c>
      <c r="BA37" s="145">
        <v>0</v>
      </c>
      <c r="BB37" s="146">
        <v>4530213.8675810006</v>
      </c>
      <c r="BC37" s="147">
        <v>0</v>
      </c>
      <c r="BE37" s="106">
        <v>4616102.0677675642</v>
      </c>
      <c r="BG37" s="224">
        <v>4616102.0677675642</v>
      </c>
      <c r="BI37" s="106">
        <v>4298148.8675810006</v>
      </c>
      <c r="BK37" s="151">
        <v>0</v>
      </c>
      <c r="BL37" s="152">
        <v>0</v>
      </c>
    </row>
    <row r="38" spans="1:158" x14ac:dyDescent="0.2">
      <c r="A38" s="155" t="s">
        <v>308</v>
      </c>
      <c r="B38" s="129"/>
      <c r="C38" s="156">
        <v>9998</v>
      </c>
      <c r="D38" s="129" t="s">
        <v>242</v>
      </c>
      <c r="E38" s="130"/>
      <c r="F38" s="131">
        <v>783635.36106542882</v>
      </c>
      <c r="G38" s="132">
        <v>36876.499296006383</v>
      </c>
      <c r="H38" s="132">
        <v>20361.257280016231</v>
      </c>
      <c r="I38" s="132">
        <v>85774.721759968539</v>
      </c>
      <c r="J38" s="132">
        <v>0</v>
      </c>
      <c r="K38" s="132">
        <v>22541.440769879129</v>
      </c>
      <c r="L38" s="132">
        <v>13480.556543967909</v>
      </c>
      <c r="M38" s="154">
        <v>114418.30399999999</v>
      </c>
      <c r="N38" s="132">
        <v>0</v>
      </c>
      <c r="O38" s="133">
        <v>26000</v>
      </c>
      <c r="P38" s="134"/>
      <c r="Q38" s="132">
        <v>14414.301493073661</v>
      </c>
      <c r="R38" s="132">
        <v>0</v>
      </c>
      <c r="S38" s="132"/>
      <c r="T38" s="132">
        <v>0</v>
      </c>
      <c r="U38" s="136">
        <v>57354.985680271056</v>
      </c>
      <c r="V38" s="136"/>
      <c r="W38" s="137">
        <v>1174857.4278886118</v>
      </c>
      <c r="X38" s="138"/>
      <c r="Y38" s="222"/>
      <c r="Z38" s="134"/>
      <c r="AA38" s="135"/>
      <c r="AB38" s="137">
        <v>0</v>
      </c>
      <c r="AC38" s="138"/>
      <c r="AD38" s="131"/>
      <c r="AE38" s="223"/>
      <c r="AF38" s="132">
        <v>0</v>
      </c>
      <c r="AG38" s="223"/>
      <c r="AH38" s="132"/>
      <c r="AI38" s="137">
        <v>0</v>
      </c>
      <c r="AJ38" s="138"/>
      <c r="AK38" s="140">
        <v>1174857.4278886118</v>
      </c>
      <c r="AL38" s="138"/>
      <c r="AM38" s="141">
        <v>0</v>
      </c>
      <c r="AN38" s="138"/>
      <c r="AO38" s="142">
        <v>94013.423417203652</v>
      </c>
      <c r="AP38" s="138"/>
      <c r="AQ38" s="143">
        <v>1174857.4278886118</v>
      </c>
      <c r="AR38" s="138">
        <v>0</v>
      </c>
      <c r="AS38" s="138">
        <v>0</v>
      </c>
      <c r="AT38" s="135"/>
      <c r="AU38" s="145">
        <v>0</v>
      </c>
      <c r="AV38" s="138">
        <v>0</v>
      </c>
      <c r="AW38" s="138">
        <v>0</v>
      </c>
      <c r="AX38" s="161">
        <v>0</v>
      </c>
      <c r="AY38" s="138">
        <v>0</v>
      </c>
      <c r="AZ38" s="144">
        <v>0</v>
      </c>
      <c r="BA38" s="145">
        <v>0</v>
      </c>
      <c r="BB38" s="146">
        <v>1174857.4278886118</v>
      </c>
      <c r="BC38" s="147">
        <v>0</v>
      </c>
      <c r="BE38" s="106">
        <v>1174857.4278886118</v>
      </c>
      <c r="BG38" s="224">
        <v>1174857.4278886118</v>
      </c>
      <c r="BI38" s="106">
        <v>1174857.4278886118</v>
      </c>
      <c r="BK38" s="151">
        <v>0</v>
      </c>
      <c r="BL38" s="152">
        <v>0</v>
      </c>
    </row>
    <row r="39" spans="1:158" ht="12" thickBot="1" x14ac:dyDescent="0.25">
      <c r="A39" s="155" t="s">
        <v>308</v>
      </c>
      <c r="B39" s="129"/>
      <c r="C39" s="156">
        <v>9997</v>
      </c>
      <c r="D39" s="129" t="s">
        <v>249</v>
      </c>
      <c r="E39" s="130"/>
      <c r="F39" s="131">
        <v>751486.21804735996</v>
      </c>
      <c r="G39" s="132">
        <v>24753.489839320464</v>
      </c>
      <c r="H39" s="132">
        <v>13667.571076933938</v>
      </c>
      <c r="I39" s="132">
        <v>73364.519053886164</v>
      </c>
      <c r="J39" s="132">
        <v>0</v>
      </c>
      <c r="K39" s="132">
        <v>39786.287000001597</v>
      </c>
      <c r="L39" s="132">
        <v>13811.440246120974</v>
      </c>
      <c r="M39" s="154">
        <v>114418.30399999999</v>
      </c>
      <c r="N39" s="132">
        <v>0</v>
      </c>
      <c r="O39" s="133">
        <v>26000</v>
      </c>
      <c r="P39" s="134"/>
      <c r="Q39" s="132">
        <v>-9587.1125598358321</v>
      </c>
      <c r="R39" s="132">
        <v>0</v>
      </c>
      <c r="S39" s="132"/>
      <c r="T39" s="132">
        <v>0</v>
      </c>
      <c r="U39" s="136">
        <v>98325.269293394638</v>
      </c>
      <c r="V39" s="136"/>
      <c r="W39" s="137">
        <v>1146025.9859971823</v>
      </c>
      <c r="X39" s="138"/>
      <c r="Y39" s="222"/>
      <c r="Z39" s="134"/>
      <c r="AA39" s="135"/>
      <c r="AB39" s="137">
        <v>0</v>
      </c>
      <c r="AC39" s="138"/>
      <c r="AD39" s="131"/>
      <c r="AE39" s="223"/>
      <c r="AF39" s="132">
        <v>0</v>
      </c>
      <c r="AG39" s="223"/>
      <c r="AH39" s="132"/>
      <c r="AI39" s="137">
        <v>0</v>
      </c>
      <c r="AJ39" s="138"/>
      <c r="AK39" s="140">
        <v>1146025.9859971823</v>
      </c>
      <c r="AL39" s="138"/>
      <c r="AM39" s="141">
        <v>0</v>
      </c>
      <c r="AN39" s="138"/>
      <c r="AO39" s="142">
        <v>104947.11195038995</v>
      </c>
      <c r="AP39" s="138"/>
      <c r="AQ39" s="203">
        <v>1146025.9859971823</v>
      </c>
      <c r="AR39" s="204">
        <v>0</v>
      </c>
      <c r="AS39" s="204">
        <v>0</v>
      </c>
      <c r="AT39" s="226"/>
      <c r="AU39" s="227">
        <v>0</v>
      </c>
      <c r="AV39" s="138">
        <v>0</v>
      </c>
      <c r="AW39" s="138">
        <v>0</v>
      </c>
      <c r="AX39" s="161">
        <v>0</v>
      </c>
      <c r="AY39" s="138">
        <v>0</v>
      </c>
      <c r="AZ39" s="144">
        <v>0</v>
      </c>
      <c r="BA39" s="145">
        <v>0</v>
      </c>
      <c r="BB39" s="146">
        <v>1146025.9859971823</v>
      </c>
      <c r="BC39" s="147">
        <v>0</v>
      </c>
      <c r="BE39" s="106">
        <v>1146025.9859971823</v>
      </c>
      <c r="BG39" s="224">
        <v>1146025.9859971823</v>
      </c>
      <c r="BI39" s="106">
        <v>1146025.9859971823</v>
      </c>
      <c r="BK39" s="151">
        <v>0</v>
      </c>
      <c r="BL39" s="152">
        <v>0</v>
      </c>
    </row>
    <row r="40" spans="1:158" ht="12" hidden="1" thickBot="1" x14ac:dyDescent="0.25">
      <c r="A40" s="129"/>
      <c r="B40" s="129"/>
      <c r="C40" s="228"/>
      <c r="D40" s="129"/>
      <c r="E40" s="130"/>
      <c r="F40" s="131"/>
      <c r="G40" s="132"/>
      <c r="H40" s="132"/>
      <c r="I40" s="132"/>
      <c r="J40" s="132"/>
      <c r="K40" s="132"/>
      <c r="L40" s="132"/>
      <c r="M40" s="154"/>
      <c r="N40" s="132"/>
      <c r="O40" s="154"/>
      <c r="P40" s="132"/>
      <c r="Q40" s="134"/>
      <c r="R40" s="132"/>
      <c r="S40" s="132"/>
      <c r="T40" s="132"/>
      <c r="U40" s="229"/>
      <c r="V40" s="229"/>
      <c r="W40" s="137"/>
      <c r="X40" s="138"/>
      <c r="Y40" s="230"/>
      <c r="Z40" s="231"/>
      <c r="AA40" s="135"/>
      <c r="AB40" s="137"/>
      <c r="AC40" s="138"/>
      <c r="AD40" s="131"/>
      <c r="AE40" s="132"/>
      <c r="AF40" s="132"/>
      <c r="AG40" s="132"/>
      <c r="AH40" s="132"/>
      <c r="AI40" s="137"/>
      <c r="AJ40" s="138"/>
      <c r="AK40" s="140"/>
      <c r="AL40" s="138"/>
      <c r="AM40" s="141"/>
      <c r="AN40" s="138"/>
      <c r="AO40" s="142"/>
      <c r="AP40" s="138"/>
      <c r="AQ40" s="143"/>
      <c r="AR40" s="138"/>
      <c r="AS40" s="138"/>
      <c r="AT40" s="135"/>
      <c r="AU40" s="138"/>
      <c r="AV40" s="143"/>
      <c r="AW40" s="138"/>
      <c r="AX40" s="138"/>
      <c r="AY40" s="138"/>
      <c r="AZ40" s="138"/>
      <c r="BA40" s="145"/>
      <c r="BB40" s="146"/>
      <c r="BC40" s="147"/>
      <c r="BG40" s="148"/>
    </row>
    <row r="41" spans="1:158" ht="12" hidden="1" thickBot="1" x14ac:dyDescent="0.25">
      <c r="A41" s="129"/>
      <c r="B41" s="129"/>
      <c r="C41" s="228"/>
      <c r="D41" s="129"/>
      <c r="E41" s="130"/>
      <c r="F41" s="131"/>
      <c r="G41" s="132"/>
      <c r="H41" s="132"/>
      <c r="I41" s="132"/>
      <c r="J41" s="132"/>
      <c r="K41" s="132"/>
      <c r="L41" s="132"/>
      <c r="M41" s="154"/>
      <c r="N41" s="132"/>
      <c r="O41" s="154"/>
      <c r="P41" s="132"/>
      <c r="Q41" s="134"/>
      <c r="R41" s="132"/>
      <c r="S41" s="132"/>
      <c r="T41" s="132"/>
      <c r="U41" s="229"/>
      <c r="V41" s="229"/>
      <c r="W41" s="137"/>
      <c r="X41" s="138"/>
      <c r="Y41" s="230"/>
      <c r="Z41" s="231"/>
      <c r="AA41" s="135"/>
      <c r="AB41" s="137"/>
      <c r="AC41" s="138"/>
      <c r="AD41" s="131"/>
      <c r="AE41" s="132"/>
      <c r="AF41" s="132"/>
      <c r="AG41" s="132"/>
      <c r="AH41" s="132"/>
      <c r="AI41" s="137"/>
      <c r="AJ41" s="138"/>
      <c r="AK41" s="140"/>
      <c r="AL41" s="138"/>
      <c r="AM41" s="141"/>
      <c r="AN41" s="138"/>
      <c r="AO41" s="142"/>
      <c r="AP41" s="138"/>
      <c r="AQ41" s="143"/>
      <c r="AR41" s="138"/>
      <c r="AS41" s="138"/>
      <c r="AT41" s="135"/>
      <c r="AU41" s="138"/>
      <c r="AV41" s="143"/>
      <c r="AW41" s="138"/>
      <c r="AX41" s="138"/>
      <c r="AY41" s="138"/>
      <c r="AZ41" s="138"/>
      <c r="BA41" s="145"/>
      <c r="BB41" s="146"/>
      <c r="BC41" s="147"/>
      <c r="BG41" s="148"/>
    </row>
    <row r="42" spans="1:158" ht="12" hidden="1" thickBot="1" x14ac:dyDescent="0.25">
      <c r="A42" s="129"/>
      <c r="B42" s="129"/>
      <c r="C42" s="228"/>
      <c r="D42" s="129"/>
      <c r="E42" s="130"/>
      <c r="F42" s="131"/>
      <c r="G42" s="132"/>
      <c r="H42" s="132"/>
      <c r="I42" s="132"/>
      <c r="J42" s="132"/>
      <c r="K42" s="132"/>
      <c r="L42" s="132"/>
      <c r="M42" s="154"/>
      <c r="N42" s="132"/>
      <c r="O42" s="154"/>
      <c r="P42" s="132"/>
      <c r="Q42" s="134"/>
      <c r="R42" s="132"/>
      <c r="S42" s="132"/>
      <c r="T42" s="132"/>
      <c r="U42" s="229"/>
      <c r="V42" s="229"/>
      <c r="W42" s="137"/>
      <c r="X42" s="138"/>
      <c r="Y42" s="230"/>
      <c r="Z42" s="231"/>
      <c r="AA42" s="135"/>
      <c r="AB42" s="137"/>
      <c r="AC42" s="138"/>
      <c r="AD42" s="131"/>
      <c r="AE42" s="132"/>
      <c r="AF42" s="132"/>
      <c r="AG42" s="132"/>
      <c r="AH42" s="132"/>
      <c r="AI42" s="137"/>
      <c r="AJ42" s="138"/>
      <c r="AK42" s="140"/>
      <c r="AL42" s="138"/>
      <c r="AM42" s="141"/>
      <c r="AN42" s="138"/>
      <c r="AO42" s="142"/>
      <c r="AP42" s="138"/>
      <c r="AQ42" s="143"/>
      <c r="AR42" s="138"/>
      <c r="AS42" s="138"/>
      <c r="AT42" s="135"/>
      <c r="AU42" s="138"/>
      <c r="AV42" s="143"/>
      <c r="AW42" s="138"/>
      <c r="AX42" s="138"/>
      <c r="AY42" s="138"/>
      <c r="AZ42" s="138"/>
      <c r="BA42" s="145"/>
      <c r="BB42" s="146"/>
      <c r="BC42" s="147"/>
      <c r="BG42" s="148"/>
    </row>
    <row r="43" spans="1:158" s="94" customFormat="1" ht="12" thickBot="1" x14ac:dyDescent="0.25">
      <c r="C43" s="87" t="s">
        <v>390</v>
      </c>
      <c r="D43" s="63" t="s">
        <v>306</v>
      </c>
      <c r="E43" s="138">
        <v>6</v>
      </c>
      <c r="F43" s="162">
        <v>31115234.61711603</v>
      </c>
      <c r="G43" s="163">
        <v>1752841.6240674071</v>
      </c>
      <c r="H43" s="163">
        <v>580142.80800046201</v>
      </c>
      <c r="I43" s="163">
        <v>1846595.4079993214</v>
      </c>
      <c r="J43" s="163">
        <v>0</v>
      </c>
      <c r="K43" s="163">
        <v>2845892.5684709284</v>
      </c>
      <c r="L43" s="163">
        <v>147615.42839678141</v>
      </c>
      <c r="M43" s="163">
        <v>686509.82399999991</v>
      </c>
      <c r="N43" s="163">
        <v>171089.89528892215</v>
      </c>
      <c r="O43" s="163">
        <v>447896.97736608004</v>
      </c>
      <c r="P43" s="163">
        <v>2006099.6458464512</v>
      </c>
      <c r="Q43" s="163">
        <v>0</v>
      </c>
      <c r="R43" s="163">
        <v>-52801.28973220459</v>
      </c>
      <c r="S43" s="163">
        <v>0</v>
      </c>
      <c r="T43" s="163">
        <v>40317.509557244251</v>
      </c>
      <c r="U43" s="163">
        <v>57.482483731582761</v>
      </c>
      <c r="V43" s="163">
        <v>0</v>
      </c>
      <c r="W43" s="164">
        <v>41587492.498861149</v>
      </c>
      <c r="X43" s="138"/>
      <c r="Y43" s="162">
        <v>6321175.8000000007</v>
      </c>
      <c r="Z43" s="163">
        <v>151251</v>
      </c>
      <c r="AA43" s="163">
        <v>0</v>
      </c>
      <c r="AB43" s="164">
        <v>6472426.8000000007</v>
      </c>
      <c r="AC43" s="88"/>
      <c r="AD43" s="162">
        <v>0</v>
      </c>
      <c r="AE43" s="163">
        <v>368000</v>
      </c>
      <c r="AF43" s="163">
        <v>0</v>
      </c>
      <c r="AG43" s="163">
        <v>312000</v>
      </c>
      <c r="AH43" s="163">
        <v>0</v>
      </c>
      <c r="AI43" s="164">
        <v>680000</v>
      </c>
      <c r="AJ43" s="88"/>
      <c r="AK43" s="165">
        <v>48739919.298861146</v>
      </c>
      <c r="AL43" s="88"/>
      <c r="AM43" s="166">
        <v>2061005</v>
      </c>
      <c r="AN43" s="88"/>
      <c r="AO43" s="167">
        <v>5390821.9080682667</v>
      </c>
      <c r="AP43" s="88"/>
      <c r="AQ43" s="168">
        <v>42227365.038593359</v>
      </c>
      <c r="AR43" s="169">
        <v>6568426.8000000007</v>
      </c>
      <c r="AS43" s="169">
        <v>0</v>
      </c>
      <c r="AT43" s="169">
        <v>0</v>
      </c>
      <c r="AU43" s="169">
        <v>2061005</v>
      </c>
      <c r="AV43" s="168">
        <v>29011.904688134171</v>
      </c>
      <c r="AW43" s="169">
        <v>9670.6348960447231</v>
      </c>
      <c r="AX43" s="169">
        <v>0</v>
      </c>
      <c r="AY43" s="169">
        <v>3071.25</v>
      </c>
      <c r="AZ43" s="169">
        <v>0</v>
      </c>
      <c r="BA43" s="170">
        <v>11047.5001480257</v>
      </c>
      <c r="BB43" s="169">
        <v>50803995.548861146</v>
      </c>
      <c r="BC43" s="170">
        <v>2.7939677238464355E-9</v>
      </c>
      <c r="BD43" s="92"/>
      <c r="BE43" s="171">
        <v>51338153.015829556</v>
      </c>
      <c r="BF43" s="171">
        <v>626862.99793777824</v>
      </c>
      <c r="BG43" s="232">
        <v>51965016.013767332</v>
      </c>
      <c r="BH43" s="92"/>
      <c r="BI43" s="92"/>
      <c r="BJ43" s="92"/>
      <c r="BK43" s="233">
        <v>51800.396038820181</v>
      </c>
      <c r="BL43" s="233">
        <v>1000.893693384407</v>
      </c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</row>
    <row r="44" spans="1:158" x14ac:dyDescent="0.2">
      <c r="C44" s="87" t="s">
        <v>390</v>
      </c>
      <c r="D44" s="64" t="s">
        <v>307</v>
      </c>
      <c r="E44" s="138">
        <v>22</v>
      </c>
      <c r="F44" s="162">
        <v>97705341.028482541</v>
      </c>
      <c r="G44" s="163">
        <v>7342567.7324027335</v>
      </c>
      <c r="H44" s="163">
        <v>2499052.9980523591</v>
      </c>
      <c r="I44" s="163">
        <v>8263125.0897755446</v>
      </c>
      <c r="J44" s="163">
        <v>95714.460591489653</v>
      </c>
      <c r="K44" s="163">
        <v>10030737.731907211</v>
      </c>
      <c r="L44" s="163">
        <v>1108493.1763884921</v>
      </c>
      <c r="M44" s="163">
        <v>2517202.6879999996</v>
      </c>
      <c r="N44" s="163">
        <v>93931.881725897532</v>
      </c>
      <c r="O44" s="163">
        <v>921737.99621260015</v>
      </c>
      <c r="P44" s="163">
        <v>4589189.497888335</v>
      </c>
      <c r="Q44" s="163">
        <v>7227.3515845516686</v>
      </c>
      <c r="R44" s="163">
        <v>0</v>
      </c>
      <c r="S44" s="163">
        <v>0</v>
      </c>
      <c r="T44" s="163">
        <v>665946.7191659899</v>
      </c>
      <c r="U44" s="163">
        <v>1318278.3265919928</v>
      </c>
      <c r="V44" s="163">
        <v>0</v>
      </c>
      <c r="W44" s="137">
        <v>137158546.67876977</v>
      </c>
      <c r="X44" s="138"/>
      <c r="Y44" s="162">
        <v>0</v>
      </c>
      <c r="Z44" s="163">
        <v>0</v>
      </c>
      <c r="AA44" s="163">
        <v>0</v>
      </c>
      <c r="AB44" s="137">
        <v>0</v>
      </c>
      <c r="AD44" s="162">
        <v>0</v>
      </c>
      <c r="AE44" s="163">
        <v>0</v>
      </c>
      <c r="AF44" s="163">
        <v>8050.6675144728415</v>
      </c>
      <c r="AG44" s="163">
        <v>0</v>
      </c>
      <c r="AH44" s="163">
        <v>0</v>
      </c>
      <c r="AI44" s="137">
        <v>8050.6675144728415</v>
      </c>
      <c r="AK44" s="140">
        <v>137166597.34628424</v>
      </c>
      <c r="AM44" s="141">
        <v>8673855</v>
      </c>
      <c r="AO44" s="173">
        <v>18750504.780151814</v>
      </c>
      <c r="AQ44" s="162">
        <v>138019883.2074751</v>
      </c>
      <c r="AR44" s="163">
        <v>0</v>
      </c>
      <c r="AS44" s="163">
        <v>0</v>
      </c>
      <c r="AT44" s="163">
        <v>0</v>
      </c>
      <c r="AU44" s="163">
        <v>8673855</v>
      </c>
      <c r="AV44" s="162">
        <v>0</v>
      </c>
      <c r="AW44" s="163">
        <v>0</v>
      </c>
      <c r="AX44" s="163">
        <v>0</v>
      </c>
      <c r="AY44" s="163">
        <v>0</v>
      </c>
      <c r="AZ44" s="163">
        <v>0</v>
      </c>
      <c r="BA44" s="174">
        <v>0</v>
      </c>
      <c r="BB44" s="163">
        <v>146693738.2074751</v>
      </c>
      <c r="BC44" s="174">
        <v>4.4565240386873484E-10</v>
      </c>
      <c r="BE44" s="175">
        <v>148114730.69806865</v>
      </c>
      <c r="BF44" s="175">
        <v>0</v>
      </c>
      <c r="BG44" s="234">
        <v>148114730.69806865</v>
      </c>
      <c r="BK44" s="92"/>
      <c r="BL44" s="92"/>
    </row>
    <row r="45" spans="1:158" ht="12" thickBot="1" x14ac:dyDescent="0.25">
      <c r="C45" s="176" t="s">
        <v>390</v>
      </c>
      <c r="D45" s="65" t="s">
        <v>308</v>
      </c>
      <c r="E45" s="138">
        <v>7</v>
      </c>
      <c r="F45" s="162">
        <v>14030417.496967232</v>
      </c>
      <c r="G45" s="163">
        <v>878448.27268365794</v>
      </c>
      <c r="H45" s="163">
        <v>321174.76435717923</v>
      </c>
      <c r="I45" s="163">
        <v>1312518.7520134319</v>
      </c>
      <c r="J45" s="163">
        <v>3050.4880006220369</v>
      </c>
      <c r="K45" s="163">
        <v>1023157.2670923605</v>
      </c>
      <c r="L45" s="163">
        <v>172285.94764724656</v>
      </c>
      <c r="M45" s="163">
        <v>800928.12799999991</v>
      </c>
      <c r="N45" s="163">
        <v>0</v>
      </c>
      <c r="O45" s="163">
        <v>162925.46747800001</v>
      </c>
      <c r="P45" s="163">
        <v>0</v>
      </c>
      <c r="Q45" s="163">
        <v>4827.1889332378287</v>
      </c>
      <c r="R45" s="163">
        <v>0</v>
      </c>
      <c r="S45" s="163">
        <v>0</v>
      </c>
      <c r="T45" s="163">
        <v>0</v>
      </c>
      <c r="U45" s="163">
        <v>260871.6724137346</v>
      </c>
      <c r="V45" s="163">
        <v>0</v>
      </c>
      <c r="W45" s="177">
        <v>18970605.4455867</v>
      </c>
      <c r="X45" s="138"/>
      <c r="Y45" s="162">
        <v>0</v>
      </c>
      <c r="Z45" s="163">
        <v>0</v>
      </c>
      <c r="AA45" s="163">
        <v>0</v>
      </c>
      <c r="AB45" s="177">
        <v>0</v>
      </c>
      <c r="AD45" s="162">
        <v>0</v>
      </c>
      <c r="AE45" s="163">
        <v>0</v>
      </c>
      <c r="AF45" s="163">
        <v>623.26960856587391</v>
      </c>
      <c r="AG45" s="163">
        <v>0</v>
      </c>
      <c r="AH45" s="163">
        <v>0</v>
      </c>
      <c r="AI45" s="177">
        <v>623.26960856587391</v>
      </c>
      <c r="AK45" s="178">
        <v>18971228.715195268</v>
      </c>
      <c r="AM45" s="179">
        <v>997560</v>
      </c>
      <c r="AO45" s="180">
        <v>2277759.0991803231</v>
      </c>
      <c r="AQ45" s="181">
        <v>18978955.951349784</v>
      </c>
      <c r="AR45" s="182">
        <v>0</v>
      </c>
      <c r="AS45" s="182">
        <v>0</v>
      </c>
      <c r="AT45" s="182">
        <v>0</v>
      </c>
      <c r="AU45" s="182">
        <v>997560</v>
      </c>
      <c r="AV45" s="181">
        <v>0</v>
      </c>
      <c r="AW45" s="182">
        <v>0</v>
      </c>
      <c r="AX45" s="182">
        <v>0</v>
      </c>
      <c r="AY45" s="182">
        <v>0</v>
      </c>
      <c r="AZ45" s="182">
        <v>0</v>
      </c>
      <c r="BA45" s="183">
        <v>0</v>
      </c>
      <c r="BB45" s="182">
        <v>19976515.951349784</v>
      </c>
      <c r="BC45" s="183">
        <v>-6.2755134422332048E-11</v>
      </c>
      <c r="BE45" s="184">
        <v>20244292.745684478</v>
      </c>
      <c r="BF45" s="184">
        <v>0</v>
      </c>
      <c r="BG45" s="235">
        <v>20244292.745684478</v>
      </c>
      <c r="BK45" s="92"/>
      <c r="BL45" s="92"/>
    </row>
    <row r="46" spans="1:158" x14ac:dyDescent="0.2">
      <c r="C46" s="176"/>
      <c r="D46" s="65"/>
      <c r="E46" s="130"/>
      <c r="F46" s="162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45"/>
      <c r="Y46" s="143"/>
      <c r="Z46" s="138"/>
      <c r="AA46" s="138"/>
      <c r="AB46" s="145"/>
      <c r="AD46" s="143"/>
      <c r="AE46" s="138"/>
      <c r="AF46" s="138"/>
      <c r="AG46" s="138"/>
      <c r="AH46" s="138"/>
      <c r="AI46" s="145"/>
      <c r="AK46" s="192"/>
      <c r="AQ46" s="236"/>
      <c r="AR46" s="237"/>
      <c r="AS46" s="237"/>
      <c r="AT46" s="238"/>
      <c r="AU46" s="239"/>
      <c r="AV46" s="240"/>
      <c r="AW46" s="238"/>
      <c r="AX46" s="238"/>
      <c r="AY46" s="238"/>
      <c r="AZ46" s="238"/>
      <c r="BA46" s="241"/>
      <c r="BB46" s="236"/>
      <c r="BC46" s="239"/>
      <c r="BK46" s="92"/>
      <c r="BL46" s="92"/>
    </row>
    <row r="47" spans="1:158" s="187" customFormat="1" x14ac:dyDescent="0.2">
      <c r="A47" s="186"/>
      <c r="B47" s="186"/>
      <c r="C47" s="95" t="s">
        <v>391</v>
      </c>
      <c r="D47" s="242"/>
      <c r="E47" s="188">
        <v>35</v>
      </c>
      <c r="F47" s="162">
        <v>142850993.14256582</v>
      </c>
      <c r="G47" s="163">
        <v>9973857.6291537993</v>
      </c>
      <c r="H47" s="163">
        <v>3400370.5704100006</v>
      </c>
      <c r="I47" s="163">
        <v>11422239.249788297</v>
      </c>
      <c r="J47" s="163">
        <v>98764.948592111687</v>
      </c>
      <c r="K47" s="163">
        <v>13899787.5674705</v>
      </c>
      <c r="L47" s="163">
        <v>1428394.5524325201</v>
      </c>
      <c r="M47" s="163">
        <v>4004640.6399999997</v>
      </c>
      <c r="N47" s="163">
        <v>265021.77701481967</v>
      </c>
      <c r="O47" s="163">
        <v>1532560.4410566804</v>
      </c>
      <c r="P47" s="163">
        <v>6595289.1437347867</v>
      </c>
      <c r="Q47" s="163">
        <v>12054.540517789497</v>
      </c>
      <c r="R47" s="163">
        <v>-52801.28973220459</v>
      </c>
      <c r="S47" s="163">
        <v>0</v>
      </c>
      <c r="T47" s="163">
        <v>706264.22872323415</v>
      </c>
      <c r="U47" s="163">
        <v>1579207.4814894591</v>
      </c>
      <c r="V47" s="163">
        <v>0</v>
      </c>
      <c r="W47" s="174">
        <v>197716644.62321761</v>
      </c>
      <c r="X47" s="88"/>
      <c r="Y47" s="162">
        <v>6321175.8000000007</v>
      </c>
      <c r="Z47" s="163">
        <v>151251</v>
      </c>
      <c r="AA47" s="163">
        <v>0</v>
      </c>
      <c r="AB47" s="174">
        <v>6472426.8000000007</v>
      </c>
      <c r="AC47" s="88"/>
      <c r="AD47" s="162">
        <v>0</v>
      </c>
      <c r="AE47" s="163">
        <v>368000</v>
      </c>
      <c r="AF47" s="163">
        <v>8673.9371230387151</v>
      </c>
      <c r="AG47" s="163">
        <v>312000</v>
      </c>
      <c r="AH47" s="163">
        <v>0</v>
      </c>
      <c r="AI47" s="174">
        <v>688673.93712303869</v>
      </c>
      <c r="AJ47" s="88"/>
      <c r="AK47" s="175">
        <v>204877745.36034065</v>
      </c>
      <c r="AL47" s="88"/>
      <c r="AM47" s="163">
        <v>11732420</v>
      </c>
      <c r="AN47" s="88"/>
      <c r="AO47" s="163">
        <v>26419085.787400402</v>
      </c>
      <c r="AP47" s="88"/>
      <c r="AQ47" s="162">
        <v>199226204.19741824</v>
      </c>
      <c r="AR47" s="163">
        <v>6568426.8000000007</v>
      </c>
      <c r="AS47" s="163">
        <v>0</v>
      </c>
      <c r="AT47" s="163">
        <v>0</v>
      </c>
      <c r="AU47" s="174">
        <v>11732420</v>
      </c>
      <c r="AV47" s="162">
        <v>29011.904688134171</v>
      </c>
      <c r="AW47" s="163">
        <v>9670.6348960447231</v>
      </c>
      <c r="AX47" s="163">
        <v>0</v>
      </c>
      <c r="AY47" s="163">
        <v>3071.25</v>
      </c>
      <c r="AZ47" s="163">
        <v>0</v>
      </c>
      <c r="BA47" s="174">
        <v>11047.5001480257</v>
      </c>
      <c r="BB47" s="162">
        <v>217474249.70768604</v>
      </c>
      <c r="BC47" s="174">
        <v>3.1768649932928383E-9</v>
      </c>
      <c r="BD47" s="100"/>
      <c r="BE47" s="88">
        <v>219697176.45958269</v>
      </c>
      <c r="BF47" s="88">
        <v>626862.99793777824</v>
      </c>
      <c r="BG47" s="88">
        <v>220324039.45752046</v>
      </c>
      <c r="BH47" s="100"/>
      <c r="BI47" s="100"/>
      <c r="BJ47" s="100"/>
      <c r="BK47" s="92"/>
      <c r="BL47" s="92"/>
    </row>
    <row r="48" spans="1:158" ht="12" thickBot="1" x14ac:dyDescent="0.25">
      <c r="A48" s="189" t="s">
        <v>392</v>
      </c>
      <c r="F48" s="143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45"/>
      <c r="Y48" s="143"/>
      <c r="Z48" s="138"/>
      <c r="AA48" s="138"/>
      <c r="AB48" s="243">
        <v>0</v>
      </c>
      <c r="AD48" s="191">
        <v>-2170125.4621644258</v>
      </c>
      <c r="AE48" s="191">
        <v>0</v>
      </c>
      <c r="AF48" s="191">
        <v>0</v>
      </c>
      <c r="AG48" s="191">
        <v>0</v>
      </c>
      <c r="AH48" s="138"/>
      <c r="AI48" s="145"/>
      <c r="AK48" s="192"/>
      <c r="AO48" s="259">
        <v>0</v>
      </c>
      <c r="AQ48" s="193"/>
      <c r="AR48" s="194"/>
      <c r="AS48" s="194"/>
      <c r="AT48" s="138"/>
      <c r="AU48" s="147"/>
      <c r="AV48" s="143"/>
      <c r="AW48" s="138"/>
      <c r="AX48" s="138"/>
      <c r="AY48" s="138"/>
      <c r="AZ48" s="138"/>
      <c r="BA48" s="195">
        <v>0</v>
      </c>
      <c r="BB48" s="193"/>
      <c r="BC48" s="289">
        <v>3.1768649932928383E-9</v>
      </c>
      <c r="BD48" s="149"/>
      <c r="BE48" s="149"/>
      <c r="BF48" s="149"/>
      <c r="BG48" s="149"/>
      <c r="BH48" s="149"/>
      <c r="BI48" s="149"/>
      <c r="BJ48" s="149"/>
      <c r="BK48" s="149"/>
      <c r="BL48" s="149"/>
    </row>
    <row r="49" spans="1:64" ht="12" thickBot="1" x14ac:dyDescent="0.25">
      <c r="A49" s="189" t="s">
        <v>392</v>
      </c>
      <c r="D49" s="196" t="s">
        <v>393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244"/>
      <c r="N49" s="191">
        <v>0</v>
      </c>
      <c r="O49" s="197"/>
      <c r="P49" s="191">
        <v>0</v>
      </c>
      <c r="Q49" s="244"/>
      <c r="R49" s="197">
        <v>0</v>
      </c>
      <c r="S49" s="244"/>
      <c r="T49" s="197">
        <v>0</v>
      </c>
      <c r="U49" s="197">
        <v>0</v>
      </c>
      <c r="V49" s="197"/>
      <c r="W49" s="245">
        <v>197716644.62321752</v>
      </c>
      <c r="Y49" s="199" t="s">
        <v>393</v>
      </c>
      <c r="Z49" s="138"/>
      <c r="AA49" s="138"/>
      <c r="AB49" s="246">
        <v>6472426.8000000007</v>
      </c>
      <c r="AD49" s="199" t="s">
        <v>393</v>
      </c>
      <c r="AE49" s="138"/>
      <c r="AF49" s="138"/>
      <c r="AG49" s="138"/>
      <c r="AH49" s="138"/>
      <c r="AI49" s="200"/>
      <c r="AK49" s="247">
        <v>204189071.42321754</v>
      </c>
      <c r="AQ49" s="210"/>
      <c r="AR49" s="211"/>
      <c r="AS49" s="211"/>
      <c r="AT49" s="204"/>
      <c r="AU49" s="212"/>
      <c r="AV49" s="203"/>
      <c r="AW49" s="204"/>
      <c r="AX49" s="204"/>
      <c r="AY49" s="204"/>
      <c r="AZ49" s="204"/>
      <c r="BA49" s="227"/>
      <c r="BB49" s="210"/>
      <c r="BC49" s="212"/>
      <c r="BD49" s="149"/>
      <c r="BE49" s="149"/>
      <c r="BF49" s="248"/>
      <c r="BG49" s="149"/>
      <c r="BH49" s="149"/>
      <c r="BI49" s="149"/>
      <c r="BJ49" s="149"/>
      <c r="BK49" s="149"/>
      <c r="BL49" s="149"/>
    </row>
    <row r="50" spans="1:64" ht="12" thickBot="1" x14ac:dyDescent="0.25">
      <c r="A50" s="189" t="s">
        <v>392</v>
      </c>
      <c r="D50" s="202" t="s">
        <v>394</v>
      </c>
      <c r="F50" s="203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05"/>
      <c r="W50" s="206">
        <v>0</v>
      </c>
      <c r="Y50" s="207" t="s">
        <v>394</v>
      </c>
      <c r="Z50" s="204"/>
      <c r="AA50" s="204"/>
      <c r="AB50" s="206">
        <v>0</v>
      </c>
      <c r="AD50" s="207"/>
      <c r="AE50" s="205"/>
      <c r="AF50" s="204"/>
      <c r="AG50" s="204"/>
      <c r="AH50" s="204"/>
      <c r="AI50" s="206">
        <v>688673.93712303869</v>
      </c>
      <c r="AK50" s="206">
        <v>688673.93712311983</v>
      </c>
      <c r="AM50" s="250">
        <v>0</v>
      </c>
      <c r="AV50" s="138"/>
      <c r="AW50" s="138"/>
      <c r="AX50" s="138"/>
      <c r="AY50" s="138"/>
      <c r="AZ50" s="138"/>
      <c r="BA50" s="138"/>
      <c r="BD50" s="149"/>
      <c r="BE50" s="149"/>
      <c r="BF50" s="149"/>
      <c r="BG50" s="149"/>
      <c r="BH50" s="149"/>
      <c r="BI50" s="149"/>
      <c r="BJ50" s="149"/>
      <c r="BK50" s="149"/>
      <c r="BL50" s="149"/>
    </row>
    <row r="51" spans="1:64" x14ac:dyDescent="0.2">
      <c r="V51" s="251"/>
      <c r="W51" s="251"/>
      <c r="AK51" s="89"/>
      <c r="AV51" s="138"/>
      <c r="AW51" s="138"/>
      <c r="AX51" s="138"/>
      <c r="AY51" s="138"/>
      <c r="AZ51" s="138"/>
      <c r="BA51" s="138"/>
      <c r="BD51" s="149"/>
      <c r="BE51" s="149"/>
      <c r="BF51" s="149"/>
      <c r="BG51" s="149"/>
      <c r="BH51" s="149"/>
      <c r="BI51" s="149"/>
      <c r="BJ51" s="149"/>
      <c r="BK51" s="149"/>
      <c r="BL51" s="149"/>
    </row>
    <row r="52" spans="1:64" x14ac:dyDescent="0.2">
      <c r="D52" s="172" t="s">
        <v>414</v>
      </c>
      <c r="F52" s="100">
        <v>15237649.71380417</v>
      </c>
      <c r="H52" s="100">
        <v>2366757.2164299954</v>
      </c>
      <c r="I52" s="100">
        <v>-2525386.2133200057</v>
      </c>
      <c r="J52" s="100">
        <v>79797.820399999997</v>
      </c>
      <c r="K52" s="100">
        <v>9611500.2746249512</v>
      </c>
      <c r="L52" s="100">
        <v>255866.78178200009</v>
      </c>
      <c r="M52" s="100">
        <v>-1770359.3600000003</v>
      </c>
      <c r="N52" s="100">
        <v>9766.8758708740352</v>
      </c>
      <c r="O52" s="100">
        <v>-100861.35511931987</v>
      </c>
      <c r="P52" s="100">
        <v>699928.79387888871</v>
      </c>
      <c r="Q52" s="100">
        <v>70625.340517789547</v>
      </c>
      <c r="R52" s="100">
        <v>313415.00643155508</v>
      </c>
      <c r="T52" s="215">
        <v>706264.22872323415</v>
      </c>
      <c r="U52" s="215">
        <v>-301524.86939512263</v>
      </c>
      <c r="V52" s="215">
        <v>408681.21134970989</v>
      </c>
      <c r="W52" s="100">
        <v>25062121.465978716</v>
      </c>
      <c r="Y52" s="252" t="s">
        <v>415</v>
      </c>
      <c r="Z52" s="253"/>
      <c r="AA52" s="253"/>
      <c r="AB52" s="253"/>
      <c r="AC52" s="253"/>
      <c r="AD52" s="253"/>
      <c r="AE52" s="253"/>
      <c r="AV52" s="138"/>
      <c r="AW52" s="138"/>
      <c r="AX52" s="138"/>
      <c r="AY52" s="138"/>
      <c r="AZ52" s="138"/>
      <c r="BA52" s="138"/>
      <c r="BD52" s="149"/>
      <c r="BE52" s="149"/>
      <c r="BF52" s="149"/>
      <c r="BG52" s="149"/>
      <c r="BH52" s="149"/>
      <c r="BI52" s="149"/>
      <c r="BJ52" s="149"/>
      <c r="BK52" s="149"/>
      <c r="BL52" s="149"/>
    </row>
    <row r="53" spans="1:64" x14ac:dyDescent="0.2">
      <c r="D53" s="172" t="s">
        <v>416</v>
      </c>
      <c r="T53" s="363" t="s">
        <v>398</v>
      </c>
      <c r="U53" s="363"/>
      <c r="V53" s="363"/>
      <c r="W53" s="100">
        <v>2006021.322636551</v>
      </c>
      <c r="Y53" s="252" t="s">
        <v>417</v>
      </c>
      <c r="Z53" s="253"/>
      <c r="AA53" s="253"/>
      <c r="AB53" s="253"/>
      <c r="AC53" s="253"/>
      <c r="AD53" s="253"/>
      <c r="AE53" s="253"/>
      <c r="AV53" s="138"/>
      <c r="AW53" s="138"/>
      <c r="AX53" s="138"/>
      <c r="AY53" s="138"/>
      <c r="AZ53" s="138"/>
      <c r="BA53" s="138"/>
      <c r="BD53" s="149"/>
      <c r="BE53" s="149"/>
      <c r="BF53" s="149"/>
      <c r="BG53" s="149"/>
      <c r="BH53" s="149"/>
      <c r="BI53" s="149"/>
      <c r="BJ53" s="149"/>
      <c r="BK53" s="149"/>
      <c r="BL53" s="149"/>
    </row>
    <row r="54" spans="1:64" x14ac:dyDescent="0.2">
      <c r="D54" s="172" t="s">
        <v>418</v>
      </c>
      <c r="W54" s="216">
        <v>27068142.788615268</v>
      </c>
      <c r="Y54" s="252" t="s">
        <v>419</v>
      </c>
      <c r="Z54" s="253"/>
      <c r="AA54" s="253"/>
      <c r="AB54" s="253"/>
      <c r="AC54" s="253"/>
      <c r="AD54" s="253"/>
      <c r="AE54" s="253"/>
      <c r="AV54" s="138"/>
      <c r="AW54" s="138"/>
      <c r="AX54" s="138"/>
      <c r="AY54" s="138"/>
      <c r="AZ54" s="138"/>
      <c r="BA54" s="138"/>
      <c r="BD54" s="149"/>
      <c r="BE54" s="149"/>
      <c r="BF54" s="149"/>
      <c r="BG54" s="149"/>
      <c r="BH54" s="149"/>
      <c r="BI54" s="149"/>
      <c r="BJ54" s="149"/>
      <c r="BK54" s="149"/>
      <c r="BL54" s="149"/>
    </row>
    <row r="55" spans="1:64" x14ac:dyDescent="0.2">
      <c r="W55" s="201">
        <v>19336852.690027632</v>
      </c>
      <c r="Y55" s="252" t="s">
        <v>420</v>
      </c>
      <c r="Z55" s="253"/>
      <c r="AA55" s="253"/>
      <c r="AB55" s="253"/>
      <c r="AC55" s="253"/>
      <c r="AD55" s="253"/>
      <c r="AE55" s="253"/>
      <c r="AV55" s="138"/>
      <c r="AW55" s="138"/>
      <c r="AX55" s="138"/>
      <c r="AY55" s="138"/>
      <c r="AZ55" s="138"/>
      <c r="BA55" s="138"/>
      <c r="BD55" s="149"/>
      <c r="BE55" s="149"/>
      <c r="BF55" s="149"/>
      <c r="BG55" s="149"/>
      <c r="BH55" s="149"/>
      <c r="BI55" s="149"/>
      <c r="BJ55" s="149"/>
      <c r="BK55" s="149"/>
      <c r="BL55" s="149"/>
    </row>
    <row r="56" spans="1:64" x14ac:dyDescent="0.2">
      <c r="D56" s="172" t="s">
        <v>421</v>
      </c>
      <c r="W56" s="216">
        <v>24748706.459547162</v>
      </c>
      <c r="AV56" s="138"/>
      <c r="AW56" s="138"/>
      <c r="AX56" s="138"/>
      <c r="AY56" s="138"/>
      <c r="AZ56" s="138"/>
      <c r="BA56" s="138"/>
      <c r="BD56" s="149"/>
      <c r="BE56" s="149"/>
      <c r="BF56" s="149"/>
      <c r="BG56" s="149"/>
      <c r="BH56" s="149"/>
      <c r="BI56" s="149"/>
      <c r="BJ56" s="149"/>
      <c r="BK56" s="149"/>
      <c r="BL56" s="149"/>
    </row>
    <row r="57" spans="1:64" x14ac:dyDescent="0.2">
      <c r="D57" s="172" t="s">
        <v>422</v>
      </c>
      <c r="U57" s="100">
        <v>10</v>
      </c>
      <c r="V57" s="100">
        <v>0</v>
      </c>
      <c r="W57" s="254">
        <v>26513184.490685433</v>
      </c>
      <c r="AV57" s="138"/>
      <c r="AW57" s="138"/>
      <c r="AX57" s="138"/>
      <c r="AY57" s="138"/>
      <c r="AZ57" s="138"/>
      <c r="BA57" s="138"/>
      <c r="BD57" s="149"/>
      <c r="BE57" s="149"/>
      <c r="BF57" s="149"/>
      <c r="BG57" s="149"/>
      <c r="BH57" s="149"/>
      <c r="BI57" s="149"/>
      <c r="BJ57" s="149"/>
      <c r="BK57" s="149"/>
      <c r="BL57" s="149"/>
    </row>
    <row r="58" spans="1:64" x14ac:dyDescent="0.2">
      <c r="A58" s="276">
        <v>6</v>
      </c>
      <c r="B58" s="172" t="s">
        <v>468</v>
      </c>
      <c r="O58" s="201">
        <v>0</v>
      </c>
      <c r="T58" s="100">
        <v>3</v>
      </c>
      <c r="U58" s="100">
        <v>12</v>
      </c>
      <c r="AV58" s="138"/>
      <c r="AW58" s="138"/>
      <c r="AX58" s="138"/>
      <c r="AY58" s="138"/>
      <c r="AZ58" s="138"/>
      <c r="BA58" s="138"/>
      <c r="BD58" s="149"/>
      <c r="BE58" s="149"/>
      <c r="BF58" s="149"/>
      <c r="BG58" s="149"/>
      <c r="BH58" s="149"/>
      <c r="BI58" s="149"/>
      <c r="BJ58" s="149"/>
      <c r="BK58" s="149"/>
      <c r="BL58" s="149"/>
    </row>
    <row r="59" spans="1:64" x14ac:dyDescent="0.2">
      <c r="AV59" s="138"/>
      <c r="AW59" s="138"/>
      <c r="AX59" s="138"/>
      <c r="AY59" s="138"/>
      <c r="AZ59" s="138"/>
      <c r="BA59" s="138"/>
      <c r="BD59" s="149"/>
      <c r="BE59" s="149"/>
      <c r="BF59" s="149"/>
      <c r="BG59" s="149"/>
      <c r="BH59" s="149"/>
      <c r="BI59" s="149"/>
      <c r="BJ59" s="149"/>
      <c r="BK59" s="149"/>
      <c r="BL59" s="149"/>
    </row>
    <row r="60" spans="1:64" x14ac:dyDescent="0.2">
      <c r="AV60" s="138"/>
      <c r="AW60" s="138"/>
      <c r="AX60" s="138"/>
      <c r="AY60" s="138"/>
      <c r="AZ60" s="138"/>
      <c r="BA60" s="138"/>
      <c r="BD60" s="149"/>
      <c r="BE60" s="149"/>
      <c r="BF60" s="149"/>
      <c r="BG60" s="149"/>
      <c r="BH60" s="149"/>
      <c r="BI60" s="149"/>
      <c r="BJ60" s="149"/>
      <c r="BK60" s="149"/>
      <c r="BL60" s="149"/>
    </row>
    <row r="61" spans="1:64" x14ac:dyDescent="0.2">
      <c r="AV61" s="138"/>
      <c r="AW61" s="138"/>
      <c r="AX61" s="138"/>
      <c r="AY61" s="138"/>
      <c r="AZ61" s="138"/>
      <c r="BA61" s="138"/>
      <c r="BD61" s="149"/>
      <c r="BE61" s="149"/>
      <c r="BF61" s="149"/>
      <c r="BG61" s="149"/>
      <c r="BH61" s="149"/>
      <c r="BI61" s="149"/>
      <c r="BJ61" s="149"/>
      <c r="BK61" s="149"/>
      <c r="BL61" s="149"/>
    </row>
    <row r="62" spans="1:64" x14ac:dyDescent="0.2">
      <c r="AV62" s="138"/>
      <c r="AW62" s="138"/>
      <c r="AX62" s="138"/>
      <c r="AY62" s="138"/>
      <c r="AZ62" s="138"/>
      <c r="BA62" s="138"/>
      <c r="BD62" s="149"/>
      <c r="BE62" s="149"/>
      <c r="BF62" s="149"/>
      <c r="BG62" s="149"/>
      <c r="BH62" s="149"/>
      <c r="BI62" s="149"/>
      <c r="BJ62" s="149"/>
      <c r="BK62" s="149"/>
      <c r="BL62" s="149"/>
    </row>
    <row r="63" spans="1:64" x14ac:dyDescent="0.2"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T63" s="96"/>
      <c r="U63" s="96"/>
      <c r="W63" s="96"/>
      <c r="AV63" s="138"/>
      <c r="AW63" s="138"/>
      <c r="AX63" s="138"/>
      <c r="AY63" s="138"/>
      <c r="AZ63" s="138"/>
      <c r="BA63" s="138"/>
      <c r="BD63" s="149"/>
      <c r="BE63" s="149"/>
      <c r="BF63" s="149"/>
      <c r="BG63" s="149"/>
      <c r="BH63" s="149"/>
      <c r="BI63" s="149"/>
      <c r="BJ63" s="149"/>
      <c r="BK63" s="149"/>
      <c r="BL63" s="149"/>
    </row>
    <row r="64" spans="1:64" x14ac:dyDescent="0.2">
      <c r="A64" s="149"/>
      <c r="B64" s="149"/>
      <c r="C64" s="149"/>
      <c r="D64" s="149"/>
      <c r="E64" s="149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38"/>
      <c r="AW64" s="138"/>
      <c r="AX64" s="138"/>
      <c r="AY64" s="138"/>
      <c r="AZ64" s="138"/>
      <c r="BA64" s="138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</row>
    <row r="65" spans="1:64" x14ac:dyDescent="0.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38"/>
      <c r="AW65" s="138"/>
      <c r="AX65" s="138"/>
      <c r="AY65" s="138"/>
      <c r="AZ65" s="138"/>
      <c r="BA65" s="138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</row>
    <row r="66" spans="1:64" x14ac:dyDescent="0.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38"/>
      <c r="AW66" s="138"/>
      <c r="AX66" s="138"/>
      <c r="AY66" s="138"/>
      <c r="AZ66" s="138"/>
      <c r="BA66" s="138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</row>
    <row r="67" spans="1:64" x14ac:dyDescent="0.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38"/>
      <c r="AW67" s="138"/>
      <c r="AX67" s="138"/>
      <c r="AY67" s="138"/>
      <c r="AZ67" s="138"/>
      <c r="BA67" s="138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</row>
    <row r="68" spans="1:64" x14ac:dyDescent="0.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38"/>
      <c r="AW68" s="138"/>
      <c r="AX68" s="138"/>
      <c r="AY68" s="138"/>
      <c r="AZ68" s="138"/>
      <c r="BA68" s="138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</row>
    <row r="69" spans="1:64" x14ac:dyDescent="0.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38"/>
      <c r="AW69" s="138"/>
      <c r="AX69" s="138"/>
      <c r="AY69" s="138"/>
      <c r="AZ69" s="138"/>
      <c r="BA69" s="138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</row>
    <row r="70" spans="1:64" x14ac:dyDescent="0.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38"/>
      <c r="AW70" s="138"/>
      <c r="AX70" s="138"/>
      <c r="AY70" s="138"/>
      <c r="AZ70" s="138"/>
      <c r="BA70" s="138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</row>
    <row r="71" spans="1:64" x14ac:dyDescent="0.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38"/>
      <c r="AW71" s="138"/>
      <c r="AX71" s="138"/>
      <c r="AY71" s="138"/>
      <c r="AZ71" s="138"/>
      <c r="BA71" s="138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</row>
    <row r="72" spans="1:64" x14ac:dyDescent="0.2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38"/>
      <c r="AW72" s="138"/>
      <c r="AX72" s="138"/>
      <c r="AY72" s="138"/>
      <c r="AZ72" s="138"/>
      <c r="BA72" s="138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</row>
    <row r="73" spans="1:64" x14ac:dyDescent="0.2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38"/>
      <c r="AW73" s="138"/>
      <c r="AX73" s="138"/>
      <c r="AY73" s="138"/>
      <c r="AZ73" s="138"/>
      <c r="BA73" s="138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</row>
    <row r="74" spans="1:64" x14ac:dyDescent="0.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38"/>
      <c r="AW74" s="138"/>
      <c r="AX74" s="138"/>
      <c r="AY74" s="138"/>
      <c r="AZ74" s="138"/>
      <c r="BA74" s="138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</row>
    <row r="75" spans="1:64" x14ac:dyDescent="0.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38"/>
      <c r="AW75" s="138"/>
      <c r="AX75" s="138"/>
      <c r="AY75" s="138"/>
      <c r="AZ75" s="138"/>
      <c r="BA75" s="138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</row>
    <row r="76" spans="1:64" x14ac:dyDescent="0.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38"/>
      <c r="AW76" s="138"/>
      <c r="AX76" s="138"/>
      <c r="AY76" s="138"/>
      <c r="AZ76" s="138"/>
      <c r="BA76" s="138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</row>
    <row r="77" spans="1:64" x14ac:dyDescent="0.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38"/>
      <c r="AW77" s="138"/>
      <c r="AX77" s="138"/>
      <c r="AY77" s="138"/>
      <c r="AZ77" s="138"/>
      <c r="BA77" s="138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</row>
    <row r="78" spans="1:64" x14ac:dyDescent="0.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38"/>
      <c r="AW78" s="138"/>
      <c r="AX78" s="138"/>
      <c r="AY78" s="138"/>
      <c r="AZ78" s="138"/>
      <c r="BA78" s="138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</row>
    <row r="79" spans="1:64" x14ac:dyDescent="0.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38"/>
      <c r="AW79" s="138"/>
      <c r="AX79" s="138"/>
      <c r="AY79" s="138"/>
      <c r="AZ79" s="138"/>
      <c r="BA79" s="138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</row>
    <row r="80" spans="1:64" x14ac:dyDescent="0.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38"/>
      <c r="AW80" s="138"/>
      <c r="AX80" s="138"/>
      <c r="AY80" s="138"/>
      <c r="AZ80" s="138"/>
      <c r="BA80" s="138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</row>
    <row r="81" spans="1:64" x14ac:dyDescent="0.2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38"/>
      <c r="AW81" s="138"/>
      <c r="AX81" s="138"/>
      <c r="AY81" s="138"/>
      <c r="AZ81" s="138"/>
      <c r="BA81" s="138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</row>
    <row r="82" spans="1:64" x14ac:dyDescent="0.2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38"/>
      <c r="AW82" s="138"/>
      <c r="AX82" s="138"/>
      <c r="AY82" s="138"/>
      <c r="AZ82" s="138"/>
      <c r="BA82" s="138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</row>
    <row r="83" spans="1:64" x14ac:dyDescent="0.2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38"/>
      <c r="AW83" s="138"/>
      <c r="AX83" s="138"/>
      <c r="AY83" s="138"/>
      <c r="AZ83" s="138"/>
      <c r="BA83" s="138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</row>
    <row r="84" spans="1:64" x14ac:dyDescent="0.2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38"/>
      <c r="AW84" s="138"/>
      <c r="AX84" s="138"/>
      <c r="AY84" s="138"/>
      <c r="AZ84" s="138"/>
      <c r="BA84" s="138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</row>
    <row r="85" spans="1:64" x14ac:dyDescent="0.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38"/>
      <c r="AW85" s="138"/>
      <c r="AX85" s="138"/>
      <c r="AY85" s="138"/>
      <c r="AZ85" s="138"/>
      <c r="BA85" s="138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</row>
    <row r="86" spans="1:64" x14ac:dyDescent="0.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38"/>
      <c r="AW86" s="138"/>
      <c r="AX86" s="138"/>
      <c r="AY86" s="138"/>
      <c r="AZ86" s="138"/>
      <c r="BA86" s="138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</row>
    <row r="87" spans="1:64" x14ac:dyDescent="0.2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38"/>
      <c r="AW87" s="138"/>
      <c r="AX87" s="138"/>
      <c r="AY87" s="138"/>
      <c r="AZ87" s="138"/>
      <c r="BA87" s="138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</row>
    <row r="88" spans="1:64" x14ac:dyDescent="0.2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38"/>
      <c r="AW88" s="138"/>
      <c r="AX88" s="138"/>
      <c r="AY88" s="138"/>
      <c r="AZ88" s="138"/>
      <c r="BA88" s="138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</row>
    <row r="89" spans="1:64" x14ac:dyDescent="0.2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38"/>
      <c r="AW89" s="138"/>
      <c r="AX89" s="138"/>
      <c r="AY89" s="138"/>
      <c r="AZ89" s="138"/>
      <c r="BA89" s="138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</row>
    <row r="90" spans="1:64" x14ac:dyDescent="0.2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38"/>
      <c r="AW90" s="138"/>
      <c r="AX90" s="138"/>
      <c r="AY90" s="138"/>
      <c r="AZ90" s="138"/>
      <c r="BA90" s="138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</row>
    <row r="91" spans="1:64" x14ac:dyDescent="0.2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38"/>
      <c r="AW91" s="138"/>
      <c r="AX91" s="138"/>
      <c r="AY91" s="138"/>
      <c r="AZ91" s="138"/>
      <c r="BA91" s="138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</row>
    <row r="92" spans="1:64" x14ac:dyDescent="0.2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38"/>
      <c r="AW92" s="138"/>
      <c r="AX92" s="138"/>
      <c r="AY92" s="138"/>
      <c r="AZ92" s="138"/>
      <c r="BA92" s="138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</row>
    <row r="93" spans="1:64" x14ac:dyDescent="0.2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38"/>
      <c r="AW93" s="138"/>
      <c r="AX93" s="138"/>
      <c r="AY93" s="138"/>
      <c r="AZ93" s="138"/>
      <c r="BA93" s="138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</row>
    <row r="94" spans="1:64" x14ac:dyDescent="0.2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38"/>
      <c r="AW94" s="138"/>
      <c r="AX94" s="138"/>
      <c r="AY94" s="138"/>
      <c r="AZ94" s="138"/>
      <c r="BA94" s="138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</row>
    <row r="95" spans="1:64" x14ac:dyDescent="0.2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38"/>
      <c r="AW95" s="138"/>
      <c r="AX95" s="138"/>
      <c r="AY95" s="138"/>
      <c r="AZ95" s="138"/>
      <c r="BA95" s="138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</row>
    <row r="96" spans="1:64" x14ac:dyDescent="0.2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38"/>
      <c r="AW96" s="138"/>
      <c r="AX96" s="138"/>
      <c r="AY96" s="138"/>
      <c r="AZ96" s="138"/>
      <c r="BA96" s="138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</row>
    <row r="97" spans="1:64" x14ac:dyDescent="0.2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38"/>
      <c r="AW97" s="138"/>
      <c r="AX97" s="138"/>
      <c r="AY97" s="138"/>
      <c r="AZ97" s="138"/>
      <c r="BA97" s="138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</row>
    <row r="98" spans="1:64" x14ac:dyDescent="0.2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38"/>
      <c r="AW98" s="138"/>
      <c r="AX98" s="138"/>
      <c r="AY98" s="138"/>
      <c r="AZ98" s="138"/>
      <c r="BA98" s="138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</row>
    <row r="99" spans="1:64" x14ac:dyDescent="0.2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38"/>
      <c r="AW99" s="138"/>
      <c r="AX99" s="138"/>
      <c r="AY99" s="138"/>
      <c r="AZ99" s="138"/>
      <c r="BA99" s="138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</row>
    <row r="100" spans="1:64" x14ac:dyDescent="0.2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38"/>
      <c r="AW100" s="138"/>
      <c r="AX100" s="138"/>
      <c r="AY100" s="138"/>
      <c r="AZ100" s="138"/>
      <c r="BA100" s="138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</row>
    <row r="101" spans="1:64" x14ac:dyDescent="0.2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38"/>
      <c r="AW101" s="138"/>
      <c r="AX101" s="138"/>
      <c r="AY101" s="138"/>
      <c r="AZ101" s="138"/>
      <c r="BA101" s="138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</row>
    <row r="102" spans="1:64" x14ac:dyDescent="0.2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38"/>
      <c r="AW102" s="138"/>
      <c r="AX102" s="138"/>
      <c r="AY102" s="138"/>
      <c r="AZ102" s="138"/>
      <c r="BA102" s="138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</row>
    <row r="103" spans="1:64" x14ac:dyDescent="0.2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38"/>
      <c r="AW103" s="138"/>
      <c r="AX103" s="138"/>
      <c r="AY103" s="138"/>
      <c r="AZ103" s="138"/>
      <c r="BA103" s="138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</row>
    <row r="104" spans="1:64" x14ac:dyDescent="0.2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38"/>
      <c r="AW104" s="138"/>
      <c r="AX104" s="138"/>
      <c r="AY104" s="138"/>
      <c r="AZ104" s="138"/>
      <c r="BA104" s="138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</row>
    <row r="105" spans="1:64" x14ac:dyDescent="0.2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38"/>
      <c r="AW105" s="138"/>
      <c r="AX105" s="138"/>
      <c r="AY105" s="138"/>
      <c r="AZ105" s="138"/>
      <c r="BA105" s="138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</row>
    <row r="106" spans="1:64" x14ac:dyDescent="0.2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38"/>
      <c r="AW106" s="138"/>
      <c r="AX106" s="138"/>
      <c r="AY106" s="138"/>
      <c r="AZ106" s="138"/>
      <c r="BA106" s="138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</row>
    <row r="107" spans="1:64" x14ac:dyDescent="0.2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38"/>
      <c r="AW107" s="138"/>
      <c r="AX107" s="138"/>
      <c r="AY107" s="138"/>
      <c r="AZ107" s="138"/>
      <c r="BA107" s="138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</row>
    <row r="108" spans="1:64" x14ac:dyDescent="0.2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38"/>
      <c r="AW108" s="138"/>
      <c r="AX108" s="138"/>
      <c r="AY108" s="138"/>
      <c r="AZ108" s="138"/>
      <c r="BA108" s="138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</row>
    <row r="109" spans="1:64" x14ac:dyDescent="0.2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38"/>
      <c r="AW109" s="138"/>
      <c r="AX109" s="138"/>
      <c r="AY109" s="138"/>
      <c r="AZ109" s="138"/>
      <c r="BA109" s="138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</row>
    <row r="110" spans="1:64" x14ac:dyDescent="0.2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38"/>
      <c r="AW110" s="138"/>
      <c r="AX110" s="138"/>
      <c r="AY110" s="138"/>
      <c r="AZ110" s="138"/>
      <c r="BA110" s="138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</row>
    <row r="111" spans="1:64" x14ac:dyDescent="0.2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38"/>
      <c r="AW111" s="138"/>
      <c r="AX111" s="138"/>
      <c r="AY111" s="138"/>
      <c r="AZ111" s="138"/>
      <c r="BA111" s="138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</row>
    <row r="112" spans="1:64" x14ac:dyDescent="0.2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38"/>
      <c r="AW112" s="138"/>
      <c r="AX112" s="138"/>
      <c r="AY112" s="138"/>
      <c r="AZ112" s="138"/>
      <c r="BA112" s="138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</row>
    <row r="113" spans="1:64" x14ac:dyDescent="0.2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38"/>
      <c r="AW113" s="138"/>
      <c r="AX113" s="138"/>
      <c r="AY113" s="138"/>
      <c r="AZ113" s="138"/>
      <c r="BA113" s="138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</row>
    <row r="114" spans="1:64" x14ac:dyDescent="0.2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38"/>
      <c r="AW114" s="138"/>
      <c r="AX114" s="138"/>
      <c r="AY114" s="138"/>
      <c r="AZ114" s="138"/>
      <c r="BA114" s="138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</row>
    <row r="115" spans="1:64" x14ac:dyDescent="0.2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38"/>
      <c r="AW115" s="138"/>
      <c r="AX115" s="138"/>
      <c r="AY115" s="138"/>
      <c r="AZ115" s="138"/>
      <c r="BA115" s="138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</row>
    <row r="116" spans="1:64" x14ac:dyDescent="0.2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38"/>
      <c r="AW116" s="138"/>
      <c r="AX116" s="138"/>
      <c r="AY116" s="138"/>
      <c r="AZ116" s="138"/>
      <c r="BA116" s="138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</row>
    <row r="117" spans="1:64" x14ac:dyDescent="0.2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38"/>
      <c r="AW117" s="138"/>
      <c r="AX117" s="138"/>
      <c r="AY117" s="138"/>
      <c r="AZ117" s="138"/>
      <c r="BA117" s="138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</row>
    <row r="118" spans="1:64" x14ac:dyDescent="0.2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63"/>
      <c r="AW118" s="163"/>
      <c r="AX118" s="163"/>
      <c r="AY118" s="163"/>
      <c r="AZ118" s="163"/>
      <c r="BA118" s="163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</row>
    <row r="119" spans="1:64" x14ac:dyDescent="0.2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63"/>
      <c r="AW119" s="163"/>
      <c r="AX119" s="163"/>
      <c r="AY119" s="163"/>
      <c r="AZ119" s="163"/>
      <c r="BA119" s="163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</row>
    <row r="120" spans="1:64" x14ac:dyDescent="0.2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94"/>
      <c r="AW120" s="194"/>
      <c r="AX120" s="194"/>
      <c r="AY120" s="194"/>
      <c r="AZ120" s="194"/>
      <c r="BA120" s="194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</row>
    <row r="121" spans="1:64" x14ac:dyDescent="0.2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63"/>
      <c r="AW121" s="163"/>
      <c r="AX121" s="163"/>
      <c r="AY121" s="163"/>
      <c r="AZ121" s="163"/>
      <c r="BA121" s="163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</row>
  </sheetData>
  <mergeCells count="5">
    <mergeCell ref="F3:W3"/>
    <mergeCell ref="Y3:AB3"/>
    <mergeCell ref="AD3:AI3"/>
    <mergeCell ref="AV3:BA3"/>
    <mergeCell ref="T53:V53"/>
  </mergeCells>
  <conditionalFormatting sqref="BC5:BC37 BC40:BC42">
    <cfRule type="cellIs" dxfId="8" priority="3" stopIfTrue="1" operator="notEqual">
      <formula>0</formula>
    </cfRule>
  </conditionalFormatting>
  <conditionalFormatting sqref="BC38">
    <cfRule type="cellIs" dxfId="7" priority="2" stopIfTrue="1" operator="notEqual">
      <formula>0</formula>
    </cfRule>
  </conditionalFormatting>
  <conditionalFormatting sqref="BC39">
    <cfRule type="cellIs" dxfId="6" priority="1" stopIfTrue="1" operator="notEqual">
      <formula>0</formula>
    </cfRule>
  </conditionalFormatting>
  <dataValidations count="2">
    <dataValidation type="list" allowBlank="1" showInputMessage="1" showErrorMessage="1" sqref="A5:A39">
      <formula1>$D$43:$D$45</formula1>
    </dataValidation>
    <dataValidation type="list" allowBlank="1" showInputMessage="1" showErrorMessage="1" sqref="A40:A42">
      <formula1>$A$74:$A$76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CR232"/>
  <sheetViews>
    <sheetView workbookViewId="0">
      <selection activeCell="D20" sqref="D20"/>
    </sheetView>
  </sheetViews>
  <sheetFormatPr defaultRowHeight="11.25" x14ac:dyDescent="0.2"/>
  <cols>
    <col min="1" max="1" width="18.5703125" style="70" customWidth="1"/>
    <col min="2" max="2" width="5.5703125" style="70" bestFit="1" customWidth="1"/>
    <col min="3" max="3" width="6.85546875" style="71" customWidth="1"/>
    <col min="4" max="4" width="40.5703125" style="70" customWidth="1"/>
    <col min="5" max="5" width="9.7109375" style="45" customWidth="1"/>
    <col min="6" max="6" width="8.85546875" style="45" hidden="1" customWidth="1"/>
    <col min="7" max="7" width="10" style="45" bestFit="1" customWidth="1"/>
    <col min="8" max="8" width="12.7109375" style="45" customWidth="1"/>
    <col min="9" max="9" width="11.42578125" style="45" customWidth="1"/>
    <col min="10" max="10" width="9.28515625" style="45" bestFit="1" customWidth="1"/>
    <col min="11" max="11" width="1.42578125" style="45" customWidth="1"/>
    <col min="12" max="12" width="10.7109375" style="67" bestFit="1" customWidth="1"/>
    <col min="13" max="13" width="1.42578125" style="45" customWidth="1"/>
    <col min="14" max="14" width="10" style="45" hidden="1" customWidth="1"/>
    <col min="15" max="15" width="10.5703125" style="45" hidden="1" customWidth="1"/>
    <col min="16" max="16" width="11.42578125" style="45" customWidth="1"/>
    <col min="17" max="17" width="13.85546875" style="45" hidden="1" customWidth="1"/>
    <col min="18" max="18" width="1.5703125" style="45" customWidth="1"/>
    <col min="19" max="19" width="10" style="45" customWidth="1"/>
    <col min="20" max="20" width="11.5703125" style="45" customWidth="1"/>
    <col min="21" max="21" width="4.140625" style="48" customWidth="1"/>
    <col min="22" max="22" width="5.7109375" style="45" hidden="1" customWidth="1"/>
    <col min="23" max="23" width="9.140625" style="45" customWidth="1"/>
    <col min="24" max="16384" width="9.140625" style="45"/>
  </cols>
  <sheetData>
    <row r="1" spans="1:96" s="2" customFormat="1" x14ac:dyDescent="0.2">
      <c r="A1" s="1" t="s">
        <v>504</v>
      </c>
      <c r="B1" s="1"/>
      <c r="D1" s="3"/>
      <c r="E1" s="3"/>
      <c r="F1" s="4"/>
      <c r="G1" s="3"/>
      <c r="H1" s="3"/>
      <c r="I1" s="5"/>
      <c r="J1" s="5"/>
      <c r="K1" s="5"/>
      <c r="L1" s="6"/>
      <c r="M1" s="5"/>
      <c r="N1" s="7"/>
      <c r="O1" s="7"/>
      <c r="P1" s="7"/>
      <c r="Q1" s="7"/>
      <c r="R1" s="7"/>
      <c r="S1" s="7"/>
      <c r="T1" s="7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s="2" customFormat="1" x14ac:dyDescent="0.2">
      <c r="A2" s="1"/>
      <c r="B2" s="1"/>
      <c r="D2" s="3"/>
      <c r="E2" s="3"/>
      <c r="F2" s="5"/>
      <c r="G2" s="8"/>
      <c r="H2" s="9"/>
      <c r="I2" s="9"/>
      <c r="J2" s="5"/>
      <c r="K2" s="5"/>
      <c r="L2" s="10"/>
      <c r="M2" s="5"/>
      <c r="N2" s="11"/>
      <c r="O2" s="12"/>
      <c r="P2" s="342" t="s">
        <v>505</v>
      </c>
      <c r="Q2" s="7"/>
      <c r="R2" s="7"/>
      <c r="S2" s="13"/>
      <c r="T2" s="7"/>
      <c r="U2" s="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s="2" customFormat="1" x14ac:dyDescent="0.2">
      <c r="A3" s="14" t="s">
        <v>283</v>
      </c>
      <c r="B3" s="1"/>
      <c r="D3" s="15">
        <v>3123.49968235709</v>
      </c>
      <c r="E3" s="16">
        <v>-2.3570901248604059E-6</v>
      </c>
      <c r="F3" s="17" t="s">
        <v>284</v>
      </c>
      <c r="G3" s="17" t="s">
        <v>284</v>
      </c>
      <c r="H3" s="18"/>
      <c r="I3" s="5"/>
      <c r="J3" s="5"/>
      <c r="K3" s="5"/>
      <c r="L3" s="19"/>
      <c r="M3" s="5"/>
      <c r="N3" s="7"/>
      <c r="O3" s="7"/>
      <c r="P3" s="342" t="s">
        <v>506</v>
      </c>
      <c r="Q3" s="7"/>
      <c r="R3" s="7"/>
      <c r="S3" s="7"/>
      <c r="T3" s="7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s="2" customFormat="1" x14ac:dyDescent="0.2">
      <c r="A4" s="14" t="s">
        <v>285</v>
      </c>
      <c r="B4" s="20"/>
      <c r="D4" s="15">
        <v>4404.7046372586101</v>
      </c>
      <c r="E4" s="16">
        <v>2.7413898351369426E-6</v>
      </c>
      <c r="F4" s="17" t="s">
        <v>284</v>
      </c>
      <c r="G4" s="17" t="s">
        <v>284</v>
      </c>
      <c r="H4" s="21"/>
      <c r="I4" s="5"/>
      <c r="J4" s="5"/>
      <c r="K4" s="5"/>
      <c r="L4" s="19"/>
      <c r="M4" s="5"/>
      <c r="N4" s="22" t="s">
        <v>286</v>
      </c>
      <c r="O4" s="22" t="s">
        <v>286</v>
      </c>
      <c r="P4" s="343" t="s">
        <v>286</v>
      </c>
      <c r="Q4" s="7"/>
      <c r="R4" s="7"/>
      <c r="S4" s="4" t="s">
        <v>287</v>
      </c>
      <c r="T4" s="7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s="2" customFormat="1" x14ac:dyDescent="0.2">
      <c r="A5" s="14" t="s">
        <v>288</v>
      </c>
      <c r="B5" s="20"/>
      <c r="D5" s="15">
        <v>4963.7940759197991</v>
      </c>
      <c r="E5" s="16">
        <v>4.0802005969453603E-6</v>
      </c>
      <c r="F5" s="17" t="s">
        <v>284</v>
      </c>
      <c r="G5" s="17" t="s">
        <v>284</v>
      </c>
      <c r="H5" s="21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s="2" customFormat="1" ht="11.25" customHeight="1" x14ac:dyDescent="0.2">
      <c r="A6" s="24" t="s">
        <v>289</v>
      </c>
      <c r="B6" s="24"/>
      <c r="C6" s="25"/>
      <c r="D6" s="26"/>
      <c r="E6" s="356" t="s">
        <v>290</v>
      </c>
      <c r="F6" s="356"/>
      <c r="G6" s="5"/>
      <c r="H6" s="357" t="s">
        <v>290</v>
      </c>
      <c r="I6" s="357"/>
      <c r="J6" s="5"/>
      <c r="K6" s="5"/>
      <c r="L6" s="27"/>
      <c r="M6" s="7"/>
      <c r="N6" s="358"/>
      <c r="O6" s="358"/>
      <c r="P6" s="7"/>
      <c r="Q6" s="28"/>
      <c r="R6" s="7"/>
      <c r="S6" s="11"/>
      <c r="T6" s="13"/>
      <c r="U6" s="1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s="41" customFormat="1" ht="57.75" customHeight="1" x14ac:dyDescent="0.2">
      <c r="A7" s="29" t="s">
        <v>0</v>
      </c>
      <c r="B7" s="30" t="s">
        <v>291</v>
      </c>
      <c r="C7" s="31" t="s">
        <v>292</v>
      </c>
      <c r="D7" s="29" t="s">
        <v>1</v>
      </c>
      <c r="E7" s="32" t="s">
        <v>293</v>
      </c>
      <c r="F7" s="33" t="s">
        <v>294</v>
      </c>
      <c r="G7" s="34" t="s">
        <v>295</v>
      </c>
      <c r="H7" s="35" t="s">
        <v>296</v>
      </c>
      <c r="I7" s="35" t="s">
        <v>297</v>
      </c>
      <c r="J7" s="34" t="s">
        <v>298</v>
      </c>
      <c r="K7" s="36"/>
      <c r="L7" s="37" t="s">
        <v>299</v>
      </c>
      <c r="M7" s="38"/>
      <c r="N7" s="39" t="s">
        <v>300</v>
      </c>
      <c r="O7" s="39" t="s">
        <v>301</v>
      </c>
      <c r="P7" s="33" t="s">
        <v>507</v>
      </c>
      <c r="Q7" s="40" t="s">
        <v>302</v>
      </c>
      <c r="R7" s="38"/>
      <c r="S7" s="33" t="s">
        <v>508</v>
      </c>
      <c r="T7" s="38"/>
      <c r="U7" s="36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</row>
    <row r="8" spans="1:96" x14ac:dyDescent="0.2">
      <c r="A8" s="42" t="s">
        <v>305</v>
      </c>
      <c r="B8" s="43" t="s">
        <v>9</v>
      </c>
      <c r="C8" s="43">
        <v>2173</v>
      </c>
      <c r="D8" s="42" t="s">
        <v>10</v>
      </c>
      <c r="E8" s="44">
        <v>217</v>
      </c>
      <c r="F8" s="15"/>
      <c r="G8" s="45">
        <v>217</v>
      </c>
      <c r="H8" s="46"/>
      <c r="I8" s="47"/>
      <c r="J8" s="45">
        <v>0</v>
      </c>
      <c r="K8" s="48"/>
      <c r="L8" s="49">
        <v>677799.43107148854</v>
      </c>
      <c r="N8" s="47"/>
      <c r="O8" s="47"/>
      <c r="P8" s="47"/>
      <c r="Q8" s="47"/>
      <c r="S8" s="325">
        <v>217</v>
      </c>
      <c r="T8" s="50"/>
      <c r="U8" s="13"/>
    </row>
    <row r="9" spans="1:96" x14ac:dyDescent="0.2">
      <c r="A9" s="42" t="s">
        <v>305</v>
      </c>
      <c r="B9" s="43" t="s">
        <v>11</v>
      </c>
      <c r="C9" s="43">
        <v>3000</v>
      </c>
      <c r="D9" s="42" t="s">
        <v>12</v>
      </c>
      <c r="E9" s="44">
        <v>607</v>
      </c>
      <c r="F9" s="15"/>
      <c r="G9" s="45">
        <v>607</v>
      </c>
      <c r="H9" s="46"/>
      <c r="I9" s="47"/>
      <c r="J9" s="45">
        <v>0</v>
      </c>
      <c r="K9" s="48"/>
      <c r="L9" s="49">
        <v>1895964.3071907538</v>
      </c>
      <c r="N9" s="47"/>
      <c r="O9" s="47"/>
      <c r="P9" s="47"/>
      <c r="Q9" s="47"/>
      <c r="S9" s="325">
        <v>607</v>
      </c>
    </row>
    <row r="10" spans="1:96" x14ac:dyDescent="0.2">
      <c r="A10" s="42" t="s">
        <v>305</v>
      </c>
      <c r="B10" s="43" t="s">
        <v>13</v>
      </c>
      <c r="C10" s="43">
        <v>3026</v>
      </c>
      <c r="D10" s="42" t="s">
        <v>14</v>
      </c>
      <c r="E10" s="44">
        <v>341</v>
      </c>
      <c r="F10" s="15"/>
      <c r="G10" s="45">
        <v>341</v>
      </c>
      <c r="H10" s="46"/>
      <c r="I10" s="47"/>
      <c r="J10" s="45">
        <v>0</v>
      </c>
      <c r="K10" s="48"/>
      <c r="L10" s="49">
        <v>1065113.3916837678</v>
      </c>
      <c r="N10" s="47"/>
      <c r="O10" s="47"/>
      <c r="P10" s="47"/>
      <c r="Q10" s="47"/>
      <c r="S10" s="325">
        <v>341</v>
      </c>
    </row>
    <row r="11" spans="1:96" x14ac:dyDescent="0.2">
      <c r="A11" s="42" t="s">
        <v>307</v>
      </c>
      <c r="B11" s="43">
        <v>0</v>
      </c>
      <c r="C11" s="43">
        <v>2001</v>
      </c>
      <c r="D11" s="42" t="s">
        <v>23</v>
      </c>
      <c r="E11" s="44">
        <v>411</v>
      </c>
      <c r="F11" s="15"/>
      <c r="G11" s="45">
        <v>411</v>
      </c>
      <c r="H11" s="46"/>
      <c r="I11" s="47"/>
      <c r="J11" s="45">
        <v>0</v>
      </c>
      <c r="K11" s="48"/>
      <c r="L11" s="49">
        <v>1283758.369448764</v>
      </c>
      <c r="N11" s="47"/>
      <c r="O11" s="47"/>
      <c r="P11" s="47"/>
      <c r="Q11" s="47"/>
      <c r="S11" s="325">
        <v>411</v>
      </c>
    </row>
    <row r="12" spans="1:96" x14ac:dyDescent="0.2">
      <c r="A12" s="42" t="s">
        <v>307</v>
      </c>
      <c r="B12" s="43">
        <v>0</v>
      </c>
      <c r="C12" s="43" t="s">
        <v>319</v>
      </c>
      <c r="D12" s="42" t="s">
        <v>4</v>
      </c>
      <c r="E12" s="44">
        <v>403</v>
      </c>
      <c r="F12" s="15"/>
      <c r="G12" s="45">
        <v>403</v>
      </c>
      <c r="H12" s="46"/>
      <c r="I12" s="47"/>
      <c r="J12" s="45">
        <v>0</v>
      </c>
      <c r="K12" s="48"/>
      <c r="L12" s="49">
        <v>1258770.3719899072</v>
      </c>
      <c r="N12" s="47"/>
      <c r="O12" s="47"/>
      <c r="P12" s="47"/>
      <c r="Q12" s="47"/>
      <c r="S12" s="325">
        <v>403</v>
      </c>
    </row>
    <row r="13" spans="1:96" x14ac:dyDescent="0.2">
      <c r="A13" s="42" t="s">
        <v>305</v>
      </c>
      <c r="B13" s="43" t="s">
        <v>15</v>
      </c>
      <c r="C13" s="43">
        <v>2150</v>
      </c>
      <c r="D13" s="42" t="s">
        <v>16</v>
      </c>
      <c r="E13" s="44">
        <v>364</v>
      </c>
      <c r="F13" s="15"/>
      <c r="G13" s="45">
        <v>364</v>
      </c>
      <c r="H13" s="46"/>
      <c r="I13" s="47"/>
      <c r="J13" s="45">
        <v>0</v>
      </c>
      <c r="K13" s="48"/>
      <c r="L13" s="49">
        <v>1136953.8843779808</v>
      </c>
      <c r="N13" s="47"/>
      <c r="O13" s="47"/>
      <c r="P13" s="47"/>
      <c r="Q13" s="47"/>
      <c r="S13" s="325">
        <v>364</v>
      </c>
    </row>
    <row r="14" spans="1:96" x14ac:dyDescent="0.2">
      <c r="A14" s="42" t="s">
        <v>307</v>
      </c>
      <c r="B14" s="43">
        <v>0</v>
      </c>
      <c r="C14" s="43">
        <v>2184</v>
      </c>
      <c r="D14" s="42" t="s">
        <v>17</v>
      </c>
      <c r="E14" s="44">
        <v>180</v>
      </c>
      <c r="F14" s="15"/>
      <c r="G14" s="45">
        <v>180</v>
      </c>
      <c r="H14" s="46"/>
      <c r="I14" s="47"/>
      <c r="J14" s="45">
        <v>0</v>
      </c>
      <c r="K14" s="48"/>
      <c r="L14" s="49">
        <v>562229.94282427616</v>
      </c>
      <c r="N14" s="47"/>
      <c r="O14" s="47"/>
      <c r="P14" s="47"/>
      <c r="Q14" s="47"/>
      <c r="S14" s="325">
        <v>180</v>
      </c>
    </row>
    <row r="15" spans="1:96" x14ac:dyDescent="0.2">
      <c r="A15" s="42" t="s">
        <v>305</v>
      </c>
      <c r="B15" s="43" t="s">
        <v>18</v>
      </c>
      <c r="C15" s="43">
        <v>3360</v>
      </c>
      <c r="D15" s="42" t="s">
        <v>19</v>
      </c>
      <c r="E15" s="44">
        <v>418</v>
      </c>
      <c r="F15" s="15"/>
      <c r="G15" s="45">
        <v>418</v>
      </c>
      <c r="H15" s="46"/>
      <c r="I15" s="47"/>
      <c r="J15" s="45">
        <v>0</v>
      </c>
      <c r="K15" s="48"/>
      <c r="L15" s="49">
        <v>1305622.8672252637</v>
      </c>
      <c r="N15" s="47"/>
      <c r="O15" s="47"/>
      <c r="P15" s="47"/>
      <c r="Q15" s="47"/>
      <c r="S15" s="325">
        <v>418</v>
      </c>
    </row>
    <row r="16" spans="1:96" x14ac:dyDescent="0.2">
      <c r="A16" s="42" t="s">
        <v>305</v>
      </c>
      <c r="B16" s="43" t="s">
        <v>20</v>
      </c>
      <c r="C16" s="43">
        <v>2102</v>
      </c>
      <c r="D16" s="42" t="s">
        <v>21</v>
      </c>
      <c r="E16" s="44">
        <v>215</v>
      </c>
      <c r="F16" s="15"/>
      <c r="G16" s="45">
        <v>215</v>
      </c>
      <c r="H16" s="46"/>
      <c r="I16" s="47"/>
      <c r="J16" s="45">
        <v>0</v>
      </c>
      <c r="K16" s="48"/>
      <c r="L16" s="49">
        <v>671552.4317067744</v>
      </c>
      <c r="N16" s="47"/>
      <c r="O16" s="47"/>
      <c r="P16" s="47"/>
      <c r="Q16" s="47"/>
      <c r="S16" s="325">
        <v>215</v>
      </c>
    </row>
    <row r="17" spans="1:21" x14ac:dyDescent="0.2">
      <c r="A17" s="42" t="s">
        <v>307</v>
      </c>
      <c r="B17" s="43">
        <v>0</v>
      </c>
      <c r="C17" s="43">
        <v>2020</v>
      </c>
      <c r="D17" s="42" t="s">
        <v>22</v>
      </c>
      <c r="E17" s="44">
        <v>487</v>
      </c>
      <c r="F17" s="15"/>
      <c r="G17" s="45">
        <v>487</v>
      </c>
      <c r="H17" s="46"/>
      <c r="I17" s="47"/>
      <c r="J17" s="45">
        <v>0</v>
      </c>
      <c r="K17" s="48"/>
      <c r="L17" s="49">
        <v>1521144.3453079029</v>
      </c>
      <c r="N17" s="47"/>
      <c r="O17" s="47"/>
      <c r="P17" s="47"/>
      <c r="Q17" s="47"/>
      <c r="S17" s="325">
        <v>487</v>
      </c>
      <c r="T17" s="51"/>
      <c r="U17" s="52"/>
    </row>
    <row r="18" spans="1:21" x14ac:dyDescent="0.2">
      <c r="A18" s="42" t="s">
        <v>305</v>
      </c>
      <c r="B18" s="43" t="s">
        <v>26</v>
      </c>
      <c r="C18" s="43">
        <v>2166</v>
      </c>
      <c r="D18" s="42" t="s">
        <v>27</v>
      </c>
      <c r="E18" s="44">
        <v>192</v>
      </c>
      <c r="F18" s="15"/>
      <c r="G18" s="45">
        <v>192</v>
      </c>
      <c r="H18" s="46"/>
      <c r="I18" s="47"/>
      <c r="J18" s="45">
        <v>0</v>
      </c>
      <c r="K18" s="48"/>
      <c r="L18" s="49">
        <v>599711.93901256123</v>
      </c>
      <c r="N18" s="47"/>
      <c r="O18" s="47"/>
      <c r="P18" s="47"/>
      <c r="Q18" s="47"/>
      <c r="S18" s="325">
        <v>192</v>
      </c>
    </row>
    <row r="19" spans="1:21" x14ac:dyDescent="0.2">
      <c r="A19" s="42" t="s">
        <v>305</v>
      </c>
      <c r="B19" s="43" t="s">
        <v>28</v>
      </c>
      <c r="C19" s="43">
        <v>2062</v>
      </c>
      <c r="D19" s="42" t="s">
        <v>29</v>
      </c>
      <c r="E19" s="44">
        <v>427</v>
      </c>
      <c r="F19" s="15"/>
      <c r="G19" s="45">
        <v>427</v>
      </c>
      <c r="H19" s="46"/>
      <c r="I19" s="47"/>
      <c r="J19" s="45">
        <v>0</v>
      </c>
      <c r="K19" s="48"/>
      <c r="L19" s="49">
        <v>1333734.3643664774</v>
      </c>
      <c r="N19" s="47"/>
      <c r="O19" s="47"/>
      <c r="P19" s="47"/>
      <c r="Q19" s="47"/>
      <c r="S19" s="325">
        <v>427</v>
      </c>
    </row>
    <row r="20" spans="1:21" x14ac:dyDescent="0.2">
      <c r="A20" s="42" t="s">
        <v>305</v>
      </c>
      <c r="B20" s="43" t="s">
        <v>30</v>
      </c>
      <c r="C20" s="43">
        <v>2075</v>
      </c>
      <c r="D20" s="42" t="s">
        <v>31</v>
      </c>
      <c r="E20" s="44">
        <v>627</v>
      </c>
      <c r="F20" s="15"/>
      <c r="G20" s="45">
        <v>627</v>
      </c>
      <c r="H20" s="46"/>
      <c r="I20" s="47"/>
      <c r="J20" s="45">
        <v>0</v>
      </c>
      <c r="K20" s="48"/>
      <c r="L20" s="49">
        <v>1958434.3008378954</v>
      </c>
      <c r="N20" s="47"/>
      <c r="O20" s="47"/>
      <c r="P20" s="47"/>
      <c r="Q20" s="47"/>
      <c r="S20" s="325">
        <v>627</v>
      </c>
    </row>
    <row r="21" spans="1:21" x14ac:dyDescent="0.2">
      <c r="A21" s="42" t="s">
        <v>305</v>
      </c>
      <c r="B21" s="43" t="s">
        <v>32</v>
      </c>
      <c r="C21" s="43">
        <v>2107</v>
      </c>
      <c r="D21" s="42" t="s">
        <v>33</v>
      </c>
      <c r="E21" s="44">
        <v>406</v>
      </c>
      <c r="F21" s="15"/>
      <c r="G21" s="45">
        <v>406</v>
      </c>
      <c r="H21" s="46"/>
      <c r="I21" s="47"/>
      <c r="J21" s="45">
        <v>0</v>
      </c>
      <c r="K21" s="48"/>
      <c r="L21" s="49">
        <v>1268140.8710369784</v>
      </c>
      <c r="N21" s="47"/>
      <c r="O21" s="47"/>
      <c r="P21" s="47"/>
      <c r="Q21" s="47"/>
      <c r="S21" s="325">
        <v>406</v>
      </c>
    </row>
    <row r="22" spans="1:21" x14ac:dyDescent="0.2">
      <c r="A22" s="42" t="s">
        <v>307</v>
      </c>
      <c r="B22" s="43">
        <v>0</v>
      </c>
      <c r="C22" s="43" t="s">
        <v>320</v>
      </c>
      <c r="D22" s="42" t="s">
        <v>5</v>
      </c>
      <c r="E22" s="44">
        <v>417</v>
      </c>
      <c r="F22" s="15"/>
      <c r="G22" s="45">
        <v>417</v>
      </c>
      <c r="H22" s="46"/>
      <c r="I22" s="47"/>
      <c r="J22" s="45">
        <v>0</v>
      </c>
      <c r="K22" s="48"/>
      <c r="L22" s="49">
        <v>1302499.3675429064</v>
      </c>
      <c r="N22" s="47"/>
      <c r="O22" s="47"/>
      <c r="P22" s="47"/>
      <c r="Q22" s="15">
        <v>0</v>
      </c>
      <c r="S22" s="325">
        <v>417</v>
      </c>
    </row>
    <row r="23" spans="1:21" x14ac:dyDescent="0.2">
      <c r="A23" s="42" t="s">
        <v>308</v>
      </c>
      <c r="B23" s="43">
        <v>0</v>
      </c>
      <c r="C23" s="43" t="s">
        <v>321</v>
      </c>
      <c r="D23" s="42" t="s">
        <v>6</v>
      </c>
      <c r="E23" s="44">
        <v>388</v>
      </c>
      <c r="F23" s="15"/>
      <c r="G23" s="45">
        <v>388</v>
      </c>
      <c r="H23" s="46"/>
      <c r="I23" s="47"/>
      <c r="J23" s="45">
        <v>0</v>
      </c>
      <c r="K23" s="48"/>
      <c r="L23" s="49">
        <v>1211917.876754551</v>
      </c>
      <c r="N23" s="47"/>
      <c r="O23" s="47"/>
      <c r="P23" s="47"/>
      <c r="Q23" s="47"/>
      <c r="S23" s="325">
        <v>388</v>
      </c>
    </row>
    <row r="24" spans="1:21" x14ac:dyDescent="0.2">
      <c r="A24" s="42" t="s">
        <v>305</v>
      </c>
      <c r="B24" s="43" t="s">
        <v>34</v>
      </c>
      <c r="C24" s="43">
        <v>3031</v>
      </c>
      <c r="D24" s="42" t="s">
        <v>35</v>
      </c>
      <c r="E24" s="44">
        <v>205</v>
      </c>
      <c r="F24" s="15"/>
      <c r="G24" s="45">
        <v>205</v>
      </c>
      <c r="H24" s="46"/>
      <c r="I24" s="47"/>
      <c r="J24" s="45">
        <v>0</v>
      </c>
      <c r="K24" s="48"/>
      <c r="L24" s="49">
        <v>640317.43488320347</v>
      </c>
      <c r="N24" s="47"/>
      <c r="O24" s="47"/>
      <c r="P24" s="47"/>
      <c r="Q24" s="47"/>
      <c r="S24" s="325">
        <v>205</v>
      </c>
    </row>
    <row r="25" spans="1:21" x14ac:dyDescent="0.2">
      <c r="A25" s="42" t="s">
        <v>305</v>
      </c>
      <c r="B25" s="43" t="s">
        <v>36</v>
      </c>
      <c r="C25" s="43">
        <v>2203</v>
      </c>
      <c r="D25" s="42" t="s">
        <v>37</v>
      </c>
      <c r="E25" s="44">
        <v>416</v>
      </c>
      <c r="F25" s="15"/>
      <c r="G25" s="45">
        <v>416</v>
      </c>
      <c r="H25" s="46"/>
      <c r="I25" s="47"/>
      <c r="J25" s="45">
        <v>0</v>
      </c>
      <c r="K25" s="48"/>
      <c r="L25" s="49">
        <v>1299375.8678605494</v>
      </c>
      <c r="N25" s="47"/>
      <c r="O25" s="47"/>
      <c r="P25" s="47"/>
      <c r="Q25" s="47"/>
      <c r="S25" s="325">
        <v>416</v>
      </c>
    </row>
    <row r="26" spans="1:21" x14ac:dyDescent="0.2">
      <c r="A26" s="42" t="s">
        <v>307</v>
      </c>
      <c r="B26" s="43">
        <v>0</v>
      </c>
      <c r="C26" s="43">
        <v>2036</v>
      </c>
      <c r="D26" s="42" t="s">
        <v>38</v>
      </c>
      <c r="E26" s="44">
        <v>611</v>
      </c>
      <c r="F26" s="15"/>
      <c r="G26" s="45">
        <v>611</v>
      </c>
      <c r="H26" s="46"/>
      <c r="I26" s="47"/>
      <c r="J26" s="45">
        <v>0</v>
      </c>
      <c r="K26" s="48"/>
      <c r="L26" s="49">
        <v>1908458.305920182</v>
      </c>
      <c r="N26" s="47"/>
      <c r="O26" s="47"/>
      <c r="P26" s="47"/>
      <c r="Q26" s="47"/>
      <c r="S26" s="325">
        <v>611</v>
      </c>
    </row>
    <row r="27" spans="1:21" x14ac:dyDescent="0.2">
      <c r="A27" s="42" t="s">
        <v>305</v>
      </c>
      <c r="B27" s="43" t="s">
        <v>39</v>
      </c>
      <c r="C27" s="43">
        <v>2087</v>
      </c>
      <c r="D27" s="42" t="s">
        <v>40</v>
      </c>
      <c r="E27" s="44">
        <v>310</v>
      </c>
      <c r="F27" s="15"/>
      <c r="G27" s="45">
        <v>310</v>
      </c>
      <c r="H27" s="46"/>
      <c r="I27" s="47"/>
      <c r="J27" s="45">
        <v>0</v>
      </c>
      <c r="K27" s="48"/>
      <c r="L27" s="49">
        <v>968284.90153069794</v>
      </c>
      <c r="N27" s="47"/>
      <c r="O27" s="47"/>
      <c r="P27" s="47"/>
      <c r="Q27" s="47"/>
      <c r="S27" s="325">
        <v>310</v>
      </c>
    </row>
    <row r="28" spans="1:21" x14ac:dyDescent="0.2">
      <c r="A28" s="42" t="s">
        <v>305</v>
      </c>
      <c r="B28" s="43" t="s">
        <v>41</v>
      </c>
      <c r="C28" s="43">
        <v>2094</v>
      </c>
      <c r="D28" s="42" t="s">
        <v>42</v>
      </c>
      <c r="E28" s="44">
        <v>418</v>
      </c>
      <c r="F28" s="15"/>
      <c r="G28" s="45">
        <v>418</v>
      </c>
      <c r="H28" s="46"/>
      <c r="I28" s="47"/>
      <c r="J28" s="45">
        <v>0</v>
      </c>
      <c r="K28" s="48"/>
      <c r="L28" s="49">
        <v>1305622.8672252637</v>
      </c>
      <c r="N28" s="47"/>
      <c r="O28" s="47"/>
      <c r="P28" s="47"/>
      <c r="Q28" s="47"/>
      <c r="S28" s="325">
        <v>418</v>
      </c>
    </row>
    <row r="29" spans="1:21" x14ac:dyDescent="0.2">
      <c r="A29" s="42" t="s">
        <v>307</v>
      </c>
      <c r="B29" s="43">
        <v>0</v>
      </c>
      <c r="C29" s="43">
        <v>2013</v>
      </c>
      <c r="D29" s="42" t="s">
        <v>43</v>
      </c>
      <c r="E29" s="44">
        <v>185</v>
      </c>
      <c r="F29" s="15"/>
      <c r="G29" s="45">
        <v>185</v>
      </c>
      <c r="H29" s="46"/>
      <c r="I29" s="47"/>
      <c r="J29" s="45">
        <v>0</v>
      </c>
      <c r="K29" s="48"/>
      <c r="L29" s="49">
        <v>577847.44123606163</v>
      </c>
      <c r="N29" s="47"/>
      <c r="O29" s="47"/>
      <c r="P29" s="47"/>
      <c r="Q29" s="47"/>
      <c r="S29" s="325">
        <v>185</v>
      </c>
    </row>
    <row r="30" spans="1:21" x14ac:dyDescent="0.2">
      <c r="A30" s="42" t="s">
        <v>307</v>
      </c>
      <c r="B30" s="43">
        <v>0</v>
      </c>
      <c r="C30" s="43">
        <v>3024</v>
      </c>
      <c r="D30" s="42" t="s">
        <v>44</v>
      </c>
      <c r="E30" s="44">
        <v>406</v>
      </c>
      <c r="F30" s="15"/>
      <c r="G30" s="45">
        <v>406</v>
      </c>
      <c r="H30" s="46"/>
      <c r="I30" s="47"/>
      <c r="J30" s="45">
        <v>0</v>
      </c>
      <c r="K30" s="48"/>
      <c r="L30" s="49">
        <v>1268140.8710369784</v>
      </c>
      <c r="N30" s="47"/>
      <c r="O30" s="47"/>
      <c r="P30" s="47"/>
      <c r="Q30" s="47"/>
      <c r="S30" s="325">
        <v>406</v>
      </c>
    </row>
    <row r="31" spans="1:21" x14ac:dyDescent="0.2">
      <c r="A31" s="42" t="s">
        <v>305</v>
      </c>
      <c r="B31" s="43" t="s">
        <v>45</v>
      </c>
      <c r="C31" s="43">
        <v>2015</v>
      </c>
      <c r="D31" s="42" t="s">
        <v>46</v>
      </c>
      <c r="E31" s="44">
        <v>210</v>
      </c>
      <c r="F31" s="15"/>
      <c r="G31" s="45">
        <v>210</v>
      </c>
      <c r="H31" s="46"/>
      <c r="I31" s="47"/>
      <c r="J31" s="45">
        <v>0</v>
      </c>
      <c r="K31" s="48"/>
      <c r="L31" s="49">
        <v>655934.93329498894</v>
      </c>
      <c r="N31" s="47"/>
      <c r="O31" s="47"/>
      <c r="P31" s="47"/>
      <c r="Q31" s="47"/>
      <c r="S31" s="325">
        <v>210</v>
      </c>
    </row>
    <row r="32" spans="1:21" x14ac:dyDescent="0.2">
      <c r="A32" s="42" t="s">
        <v>307</v>
      </c>
      <c r="B32" s="43">
        <v>0</v>
      </c>
      <c r="C32" s="43">
        <v>2186</v>
      </c>
      <c r="D32" s="42" t="s">
        <v>429</v>
      </c>
      <c r="E32" s="44">
        <v>425</v>
      </c>
      <c r="F32" s="15"/>
      <c r="G32" s="45">
        <v>425</v>
      </c>
      <c r="H32" s="46"/>
      <c r="I32" s="47"/>
      <c r="J32" s="45">
        <v>0</v>
      </c>
      <c r="K32" s="48"/>
      <c r="L32" s="49">
        <v>1327487.3650017632</v>
      </c>
      <c r="N32" s="47"/>
      <c r="O32" s="47"/>
      <c r="P32" s="47"/>
      <c r="Q32" s="47"/>
      <c r="S32" s="325">
        <v>425</v>
      </c>
    </row>
    <row r="33" spans="1:21" x14ac:dyDescent="0.2">
      <c r="A33" s="42" t="s">
        <v>305</v>
      </c>
      <c r="B33" s="43" t="s">
        <v>47</v>
      </c>
      <c r="C33" s="43">
        <v>2110</v>
      </c>
      <c r="D33" s="42" t="s">
        <v>48</v>
      </c>
      <c r="E33" s="44">
        <v>419</v>
      </c>
      <c r="F33" s="15"/>
      <c r="G33" s="45">
        <v>419</v>
      </c>
      <c r="H33" s="46"/>
      <c r="I33" s="47"/>
      <c r="J33" s="45">
        <v>0</v>
      </c>
      <c r="K33" s="48"/>
      <c r="L33" s="49">
        <v>1308746.3669076208</v>
      </c>
      <c r="N33" s="47"/>
      <c r="O33" s="47"/>
      <c r="P33" s="47"/>
      <c r="Q33" s="47"/>
      <c r="S33" s="325">
        <v>419</v>
      </c>
    </row>
    <row r="34" spans="1:21" x14ac:dyDescent="0.2">
      <c r="A34" s="42" t="s">
        <v>305</v>
      </c>
      <c r="B34" s="43" t="s">
        <v>49</v>
      </c>
      <c r="C34" s="43">
        <v>2111</v>
      </c>
      <c r="D34" s="42" t="s">
        <v>50</v>
      </c>
      <c r="E34" s="44">
        <v>423</v>
      </c>
      <c r="F34" s="15"/>
      <c r="G34" s="45">
        <v>423</v>
      </c>
      <c r="H34" s="46"/>
      <c r="I34" s="47"/>
      <c r="J34" s="45">
        <v>0</v>
      </c>
      <c r="K34" s="48"/>
      <c r="L34" s="49">
        <v>1321240.3656370491</v>
      </c>
      <c r="N34" s="53"/>
      <c r="O34" s="47"/>
      <c r="P34" s="47"/>
      <c r="Q34" s="47"/>
      <c r="S34" s="325">
        <v>423</v>
      </c>
    </row>
    <row r="35" spans="1:21" x14ac:dyDescent="0.2">
      <c r="A35" s="42" t="s">
        <v>307</v>
      </c>
      <c r="B35" s="43">
        <v>0</v>
      </c>
      <c r="C35" s="43">
        <v>2024</v>
      </c>
      <c r="D35" s="42" t="s">
        <v>51</v>
      </c>
      <c r="E35" s="44">
        <v>605</v>
      </c>
      <c r="F35" s="15"/>
      <c r="G35" s="45">
        <v>605</v>
      </c>
      <c r="H35" s="46"/>
      <c r="I35" s="47"/>
      <c r="J35" s="45">
        <v>0</v>
      </c>
      <c r="K35" s="48"/>
      <c r="L35" s="49">
        <v>1889717.3078260394</v>
      </c>
      <c r="N35" s="47"/>
      <c r="O35" s="47"/>
      <c r="P35" s="47"/>
      <c r="Q35" s="47"/>
      <c r="S35" s="325">
        <v>605</v>
      </c>
    </row>
    <row r="36" spans="1:21" x14ac:dyDescent="0.2">
      <c r="A36" s="42" t="s">
        <v>307</v>
      </c>
      <c r="B36" s="43">
        <v>0</v>
      </c>
      <c r="C36" s="43">
        <v>2112</v>
      </c>
      <c r="D36" s="42" t="s">
        <v>322</v>
      </c>
      <c r="E36" s="44">
        <v>315</v>
      </c>
      <c r="F36" s="15"/>
      <c r="G36" s="45">
        <v>315</v>
      </c>
      <c r="H36" s="46"/>
      <c r="I36" s="47"/>
      <c r="J36" s="45">
        <v>0</v>
      </c>
      <c r="K36" s="48"/>
      <c r="L36" s="49">
        <v>983902.3999424834</v>
      </c>
      <c r="N36" s="47"/>
      <c r="O36" s="47"/>
      <c r="P36" s="47"/>
      <c r="Q36" s="47"/>
      <c r="S36" s="325">
        <v>315</v>
      </c>
      <c r="T36" s="51"/>
      <c r="U36" s="52"/>
    </row>
    <row r="37" spans="1:21" x14ac:dyDescent="0.2">
      <c r="A37" s="42" t="s">
        <v>307</v>
      </c>
      <c r="B37" s="43">
        <v>0</v>
      </c>
      <c r="C37" s="43">
        <v>2167</v>
      </c>
      <c r="D37" s="42" t="s">
        <v>430</v>
      </c>
      <c r="E37" s="44">
        <v>207</v>
      </c>
      <c r="F37" s="15"/>
      <c r="G37" s="45">
        <v>207</v>
      </c>
      <c r="H37" s="46"/>
      <c r="I37" s="47"/>
      <c r="J37" s="45">
        <v>0</v>
      </c>
      <c r="K37" s="48"/>
      <c r="L37" s="49">
        <v>646564.43424791761</v>
      </c>
      <c r="N37" s="53"/>
      <c r="O37" s="47"/>
      <c r="P37" s="47"/>
      <c r="Q37" s="47"/>
      <c r="S37" s="325">
        <v>207</v>
      </c>
    </row>
    <row r="38" spans="1:21" x14ac:dyDescent="0.2">
      <c r="A38" s="42" t="s">
        <v>307</v>
      </c>
      <c r="B38" s="43">
        <v>0</v>
      </c>
      <c r="C38" s="43" t="s">
        <v>323</v>
      </c>
      <c r="D38" s="42" t="s">
        <v>7</v>
      </c>
      <c r="E38" s="44">
        <v>419</v>
      </c>
      <c r="F38" s="15"/>
      <c r="G38" s="45">
        <v>419</v>
      </c>
      <c r="H38" s="46"/>
      <c r="I38" s="47"/>
      <c r="J38" s="45">
        <v>0</v>
      </c>
      <c r="K38" s="48"/>
      <c r="L38" s="49">
        <v>1308746.3669076208</v>
      </c>
      <c r="N38" s="47"/>
      <c r="O38" s="47"/>
      <c r="P38" s="47"/>
      <c r="Q38" s="15">
        <v>0</v>
      </c>
      <c r="S38" s="325">
        <v>419</v>
      </c>
    </row>
    <row r="39" spans="1:21" x14ac:dyDescent="0.2">
      <c r="A39" s="42" t="s">
        <v>307</v>
      </c>
      <c r="B39" s="43">
        <v>0</v>
      </c>
      <c r="C39" s="43">
        <v>2018</v>
      </c>
      <c r="D39" s="42" t="s">
        <v>53</v>
      </c>
      <c r="E39" s="44">
        <v>414</v>
      </c>
      <c r="F39" s="15"/>
      <c r="G39" s="45">
        <v>414</v>
      </c>
      <c r="H39" s="46"/>
      <c r="I39" s="47"/>
      <c r="J39" s="45">
        <v>0</v>
      </c>
      <c r="K39" s="48"/>
      <c r="L39" s="49">
        <v>1293128.8684958352</v>
      </c>
      <c r="N39" s="47"/>
      <c r="O39" s="47"/>
      <c r="P39" s="47"/>
      <c r="Q39" s="47"/>
      <c r="S39" s="325">
        <v>414</v>
      </c>
    </row>
    <row r="40" spans="1:21" x14ac:dyDescent="0.2">
      <c r="A40" s="42" t="s">
        <v>308</v>
      </c>
      <c r="B40" s="43">
        <v>0</v>
      </c>
      <c r="C40" s="43">
        <v>2008</v>
      </c>
      <c r="D40" s="42" t="s">
        <v>54</v>
      </c>
      <c r="E40" s="44">
        <v>420</v>
      </c>
      <c r="F40" s="15"/>
      <c r="G40" s="45">
        <v>420</v>
      </c>
      <c r="H40" s="46"/>
      <c r="I40" s="47"/>
      <c r="J40" s="45">
        <v>0</v>
      </c>
      <c r="K40" s="48"/>
      <c r="L40" s="49">
        <v>1311869.8665899779</v>
      </c>
      <c r="N40" s="47"/>
      <c r="O40" s="47"/>
      <c r="P40" s="47"/>
      <c r="Q40" s="15">
        <v>0</v>
      </c>
      <c r="S40" s="325">
        <v>420</v>
      </c>
    </row>
    <row r="41" spans="1:21" x14ac:dyDescent="0.2">
      <c r="A41" s="42" t="s">
        <v>307</v>
      </c>
      <c r="B41" s="43">
        <v>0</v>
      </c>
      <c r="C41" s="43">
        <v>3028</v>
      </c>
      <c r="D41" s="42" t="s">
        <v>55</v>
      </c>
      <c r="E41" s="44">
        <v>212</v>
      </c>
      <c r="F41" s="15"/>
      <c r="G41" s="45">
        <v>212</v>
      </c>
      <c r="H41" s="46"/>
      <c r="I41" s="47"/>
      <c r="J41" s="45">
        <v>0</v>
      </c>
      <c r="K41" s="48"/>
      <c r="L41" s="49">
        <v>662181.93265970307</v>
      </c>
      <c r="N41" s="47"/>
      <c r="O41" s="47"/>
      <c r="P41" s="47"/>
      <c r="Q41" s="47"/>
      <c r="S41" s="325">
        <v>212</v>
      </c>
    </row>
    <row r="42" spans="1:21" x14ac:dyDescent="0.2">
      <c r="A42" s="42" t="s">
        <v>305</v>
      </c>
      <c r="B42" s="43" t="s">
        <v>56</v>
      </c>
      <c r="C42" s="43">
        <v>2147</v>
      </c>
      <c r="D42" s="42" t="s">
        <v>57</v>
      </c>
      <c r="E42" s="44">
        <v>204</v>
      </c>
      <c r="F42" s="15"/>
      <c r="G42" s="45">
        <v>204</v>
      </c>
      <c r="H42" s="46"/>
      <c r="I42" s="47"/>
      <c r="J42" s="45">
        <v>0</v>
      </c>
      <c r="K42" s="48"/>
      <c r="L42" s="49">
        <v>637193.9352008464</v>
      </c>
      <c r="N42" s="47"/>
      <c r="O42" s="47"/>
      <c r="P42" s="47"/>
      <c r="Q42" s="47"/>
      <c r="S42" s="325">
        <v>204</v>
      </c>
    </row>
    <row r="43" spans="1:21" x14ac:dyDescent="0.2">
      <c r="A43" s="42" t="s">
        <v>307</v>
      </c>
      <c r="B43" s="43">
        <v>0</v>
      </c>
      <c r="C43" s="43">
        <v>2120</v>
      </c>
      <c r="D43" s="42" t="s">
        <v>324</v>
      </c>
      <c r="E43" s="44">
        <v>400</v>
      </c>
      <c r="F43" s="15"/>
      <c r="G43" s="45">
        <v>400</v>
      </c>
      <c r="H43" s="46"/>
      <c r="I43" s="47"/>
      <c r="J43" s="45">
        <v>0</v>
      </c>
      <c r="K43" s="48"/>
      <c r="L43" s="49">
        <v>1249399.872942836</v>
      </c>
      <c r="N43" s="47"/>
      <c r="O43" s="47"/>
      <c r="P43" s="47"/>
      <c r="Q43" s="47"/>
      <c r="S43" s="325">
        <v>400</v>
      </c>
    </row>
    <row r="44" spans="1:21" x14ac:dyDescent="0.2">
      <c r="A44" s="42" t="s">
        <v>305</v>
      </c>
      <c r="B44" s="43" t="s">
        <v>58</v>
      </c>
      <c r="C44" s="43">
        <v>2113</v>
      </c>
      <c r="D44" s="42" t="s">
        <v>59</v>
      </c>
      <c r="E44" s="44">
        <v>520</v>
      </c>
      <c r="F44" s="15"/>
      <c r="G44" s="45">
        <v>520</v>
      </c>
      <c r="H44" s="46"/>
      <c r="I44" s="47"/>
      <c r="J44" s="45">
        <v>0</v>
      </c>
      <c r="K44" s="48"/>
      <c r="L44" s="49">
        <v>1624219.8348256869</v>
      </c>
      <c r="N44" s="47"/>
      <c r="O44" s="47"/>
      <c r="P44" s="47"/>
      <c r="Q44" s="47"/>
      <c r="S44" s="325">
        <v>520</v>
      </c>
      <c r="T44" s="51"/>
      <c r="U44" s="52"/>
    </row>
    <row r="45" spans="1:21" x14ac:dyDescent="0.2">
      <c r="A45" s="42" t="s">
        <v>305</v>
      </c>
      <c r="B45" s="43" t="s">
        <v>60</v>
      </c>
      <c r="C45" s="43">
        <v>2103</v>
      </c>
      <c r="D45" s="42" t="s">
        <v>61</v>
      </c>
      <c r="E45" s="44">
        <v>214</v>
      </c>
      <c r="F45" s="15"/>
      <c r="G45" s="45">
        <v>214</v>
      </c>
      <c r="H45" s="46"/>
      <c r="I45" s="47"/>
      <c r="J45" s="45">
        <v>0</v>
      </c>
      <c r="K45" s="48"/>
      <c r="L45" s="49">
        <v>668428.93202441721</v>
      </c>
      <c r="N45" s="47"/>
      <c r="O45" s="47"/>
      <c r="P45" s="47"/>
      <c r="Q45" s="47"/>
      <c r="S45" s="325">
        <v>214</v>
      </c>
    </row>
    <row r="46" spans="1:21" x14ac:dyDescent="0.2">
      <c r="A46" s="42" t="s">
        <v>305</v>
      </c>
      <c r="B46" s="43" t="s">
        <v>62</v>
      </c>
      <c r="C46" s="43">
        <v>2084</v>
      </c>
      <c r="D46" s="42" t="s">
        <v>63</v>
      </c>
      <c r="E46" s="44">
        <v>397</v>
      </c>
      <c r="F46" s="15"/>
      <c r="G46" s="45">
        <v>397</v>
      </c>
      <c r="H46" s="46"/>
      <c r="I46" s="47"/>
      <c r="J46" s="45">
        <v>0</v>
      </c>
      <c r="K46" s="48"/>
      <c r="L46" s="49">
        <v>1240029.3738957648</v>
      </c>
      <c r="N46" s="47"/>
      <c r="O46" s="47"/>
      <c r="P46" s="47"/>
      <c r="Q46" s="47"/>
      <c r="S46" s="325">
        <v>397</v>
      </c>
    </row>
    <row r="47" spans="1:21" x14ac:dyDescent="0.2">
      <c r="A47" s="42" t="s">
        <v>307</v>
      </c>
      <c r="B47" s="43">
        <v>0</v>
      </c>
      <c r="C47" s="43">
        <v>2183</v>
      </c>
      <c r="D47" s="42" t="s">
        <v>64</v>
      </c>
      <c r="E47" s="44">
        <v>414</v>
      </c>
      <c r="F47" s="15"/>
      <c r="G47" s="45">
        <v>414</v>
      </c>
      <c r="H47" s="46"/>
      <c r="I47" s="47"/>
      <c r="J47" s="45">
        <v>0</v>
      </c>
      <c r="K47" s="48"/>
      <c r="L47" s="49">
        <v>1293128.8684958352</v>
      </c>
      <c r="N47" s="47"/>
      <c r="O47" s="47"/>
      <c r="P47" s="47"/>
      <c r="Q47" s="47"/>
      <c r="S47" s="325">
        <v>414</v>
      </c>
    </row>
    <row r="48" spans="1:21" x14ac:dyDescent="0.2">
      <c r="A48" s="42" t="s">
        <v>307</v>
      </c>
      <c r="B48" s="43">
        <v>0</v>
      </c>
      <c r="C48" s="43">
        <v>2065</v>
      </c>
      <c r="D48" s="42" t="s">
        <v>325</v>
      </c>
      <c r="E48" s="44">
        <v>338</v>
      </c>
      <c r="F48" s="15"/>
      <c r="G48" s="45">
        <v>338</v>
      </c>
      <c r="H48" s="46"/>
      <c r="I48" s="47"/>
      <c r="J48" s="45">
        <v>0</v>
      </c>
      <c r="K48" s="48"/>
      <c r="L48" s="49">
        <v>1055742.8926366963</v>
      </c>
      <c r="N48" s="47"/>
      <c r="O48" s="47"/>
      <c r="P48" s="47"/>
      <c r="Q48" s="47"/>
      <c r="S48" s="325">
        <v>338</v>
      </c>
    </row>
    <row r="49" spans="1:21" x14ac:dyDescent="0.2">
      <c r="A49" s="42" t="s">
        <v>307</v>
      </c>
      <c r="B49" s="43">
        <v>0</v>
      </c>
      <c r="C49" s="43">
        <v>2007</v>
      </c>
      <c r="D49" s="42" t="s">
        <v>65</v>
      </c>
      <c r="E49" s="44">
        <v>393</v>
      </c>
      <c r="F49" s="15"/>
      <c r="G49" s="45">
        <v>393</v>
      </c>
      <c r="H49" s="46"/>
      <c r="I49" s="47"/>
      <c r="J49" s="45">
        <v>0</v>
      </c>
      <c r="K49" s="48"/>
      <c r="L49" s="49">
        <v>1227535.3751663363</v>
      </c>
      <c r="N49" s="47"/>
      <c r="O49" s="47"/>
      <c r="P49" s="47"/>
      <c r="Q49" s="47"/>
      <c r="S49" s="325">
        <v>393</v>
      </c>
    </row>
    <row r="50" spans="1:21" x14ac:dyDescent="0.2">
      <c r="A50" s="42" t="s">
        <v>305</v>
      </c>
      <c r="B50" s="43" t="s">
        <v>66</v>
      </c>
      <c r="C50" s="43">
        <v>5201</v>
      </c>
      <c r="D50" s="42" t="s">
        <v>67</v>
      </c>
      <c r="E50" s="44">
        <v>208</v>
      </c>
      <c r="F50" s="15"/>
      <c r="G50" s="45">
        <v>208</v>
      </c>
      <c r="H50" s="46"/>
      <c r="I50" s="47"/>
      <c r="J50" s="45">
        <v>0</v>
      </c>
      <c r="K50" s="48"/>
      <c r="L50" s="49">
        <v>649687.93393027468</v>
      </c>
      <c r="N50" s="47"/>
      <c r="O50" s="47"/>
      <c r="P50" s="47"/>
      <c r="Q50" s="47"/>
      <c r="S50" s="325">
        <v>208</v>
      </c>
    </row>
    <row r="51" spans="1:21" x14ac:dyDescent="0.2">
      <c r="A51" s="42" t="s">
        <v>305</v>
      </c>
      <c r="B51" s="43" t="s">
        <v>68</v>
      </c>
      <c r="C51" s="43">
        <v>2027</v>
      </c>
      <c r="D51" s="42" t="s">
        <v>69</v>
      </c>
      <c r="E51" s="44">
        <v>383</v>
      </c>
      <c r="F51" s="15"/>
      <c r="G51" s="45">
        <v>383</v>
      </c>
      <c r="H51" s="46"/>
      <c r="I51" s="47"/>
      <c r="J51" s="45">
        <v>0</v>
      </c>
      <c r="K51" s="48"/>
      <c r="L51" s="49">
        <v>1196300.3783427654</v>
      </c>
      <c r="N51" s="47"/>
      <c r="O51" s="47"/>
      <c r="P51" s="47"/>
      <c r="Q51" s="47"/>
      <c r="S51" s="325">
        <v>383</v>
      </c>
    </row>
    <row r="52" spans="1:21" x14ac:dyDescent="0.2">
      <c r="A52" s="42" t="s">
        <v>305</v>
      </c>
      <c r="B52" s="43" t="s">
        <v>70</v>
      </c>
      <c r="C52" s="43">
        <v>2182</v>
      </c>
      <c r="D52" s="42" t="s">
        <v>71</v>
      </c>
      <c r="E52" s="44">
        <v>419</v>
      </c>
      <c r="F52" s="15"/>
      <c r="G52" s="45">
        <v>419</v>
      </c>
      <c r="H52" s="46"/>
      <c r="I52" s="47"/>
      <c r="J52" s="45">
        <v>0</v>
      </c>
      <c r="K52" s="48"/>
      <c r="L52" s="49">
        <v>1308746.3669076208</v>
      </c>
      <c r="N52" s="53"/>
      <c r="O52" s="47"/>
      <c r="P52" s="47"/>
      <c r="Q52" s="47"/>
      <c r="S52" s="325">
        <v>419</v>
      </c>
    </row>
    <row r="53" spans="1:21" x14ac:dyDescent="0.2">
      <c r="A53" s="42" t="s">
        <v>305</v>
      </c>
      <c r="B53" s="43" t="s">
        <v>72</v>
      </c>
      <c r="C53" s="43">
        <v>2157</v>
      </c>
      <c r="D53" s="42" t="s">
        <v>73</v>
      </c>
      <c r="E53" s="44">
        <v>179</v>
      </c>
      <c r="F53" s="15"/>
      <c r="G53" s="45">
        <v>179</v>
      </c>
      <c r="H53" s="46"/>
      <c r="I53" s="47"/>
      <c r="J53" s="45">
        <v>0</v>
      </c>
      <c r="K53" s="48"/>
      <c r="L53" s="49">
        <v>559106.4431419191</v>
      </c>
      <c r="N53" s="47"/>
      <c r="O53" s="47"/>
      <c r="P53" s="47"/>
      <c r="Q53" s="47"/>
      <c r="S53" s="325">
        <v>179</v>
      </c>
    </row>
    <row r="54" spans="1:21" x14ac:dyDescent="0.2">
      <c r="A54" s="42" t="s">
        <v>307</v>
      </c>
      <c r="B54" s="43">
        <v>0</v>
      </c>
      <c r="C54" s="43">
        <v>2034</v>
      </c>
      <c r="D54" s="42" t="s">
        <v>431</v>
      </c>
      <c r="E54" s="44">
        <v>544</v>
      </c>
      <c r="F54" s="15"/>
      <c r="G54" s="45">
        <v>544</v>
      </c>
      <c r="H54" s="46"/>
      <c r="I54" s="47"/>
      <c r="J54" s="45">
        <v>0</v>
      </c>
      <c r="K54" s="48"/>
      <c r="L54" s="49">
        <v>1699183.827202257</v>
      </c>
      <c r="N54" s="15"/>
      <c r="O54" s="47"/>
      <c r="P54" s="47"/>
      <c r="Q54" s="47"/>
      <c r="S54" s="325">
        <v>544</v>
      </c>
    </row>
    <row r="55" spans="1:21" x14ac:dyDescent="0.2">
      <c r="A55" s="42" t="s">
        <v>307</v>
      </c>
      <c r="B55" s="43">
        <v>0</v>
      </c>
      <c r="C55" s="43">
        <v>2033</v>
      </c>
      <c r="D55" s="42" t="s">
        <v>74</v>
      </c>
      <c r="E55" s="44">
        <v>209</v>
      </c>
      <c r="F55" s="15"/>
      <c r="G55" s="45">
        <v>209</v>
      </c>
      <c r="H55" s="46"/>
      <c r="I55" s="47"/>
      <c r="J55" s="45">
        <v>0</v>
      </c>
      <c r="K55" s="48"/>
      <c r="L55" s="49">
        <v>652811.43361263187</v>
      </c>
      <c r="N55" s="47"/>
      <c r="O55" s="47"/>
      <c r="P55" s="47"/>
      <c r="Q55" s="47"/>
      <c r="S55" s="325">
        <v>209</v>
      </c>
    </row>
    <row r="56" spans="1:21" x14ac:dyDescent="0.2">
      <c r="A56" s="42" t="s">
        <v>305</v>
      </c>
      <c r="B56" s="43" t="s">
        <v>75</v>
      </c>
      <c r="C56" s="43">
        <v>2093</v>
      </c>
      <c r="D56" s="42" t="s">
        <v>76</v>
      </c>
      <c r="E56" s="44">
        <v>388</v>
      </c>
      <c r="F56" s="15"/>
      <c r="G56" s="45">
        <v>388</v>
      </c>
      <c r="H56" s="46"/>
      <c r="I56" s="47"/>
      <c r="J56" s="45">
        <v>0</v>
      </c>
      <c r="K56" s="48"/>
      <c r="L56" s="49">
        <v>1211917.876754551</v>
      </c>
      <c r="N56" s="53"/>
      <c r="O56" s="47"/>
      <c r="P56" s="47"/>
      <c r="Q56" s="47"/>
      <c r="S56" s="325">
        <v>388</v>
      </c>
    </row>
    <row r="57" spans="1:21" x14ac:dyDescent="0.2">
      <c r="A57" s="42" t="s">
        <v>307</v>
      </c>
      <c r="B57" s="43">
        <v>0</v>
      </c>
      <c r="C57" s="43">
        <v>2114</v>
      </c>
      <c r="D57" s="42" t="s">
        <v>77</v>
      </c>
      <c r="E57" s="44">
        <v>209</v>
      </c>
      <c r="F57" s="15"/>
      <c r="G57" s="45">
        <v>209</v>
      </c>
      <c r="H57" s="46"/>
      <c r="I57" s="47"/>
      <c r="J57" s="45">
        <v>0</v>
      </c>
      <c r="K57" s="48"/>
      <c r="L57" s="49">
        <v>652811.43361263187</v>
      </c>
      <c r="N57" s="47"/>
      <c r="O57" s="47"/>
      <c r="P57" s="47"/>
      <c r="Q57" s="47"/>
      <c r="S57" s="325">
        <v>209</v>
      </c>
    </row>
    <row r="58" spans="1:21" x14ac:dyDescent="0.2">
      <c r="A58" s="42" t="s">
        <v>307</v>
      </c>
      <c r="B58" s="43">
        <v>0</v>
      </c>
      <c r="C58" s="43">
        <v>2121</v>
      </c>
      <c r="D58" s="42" t="s">
        <v>78</v>
      </c>
      <c r="E58" s="44">
        <v>308</v>
      </c>
      <c r="F58" s="15"/>
      <c r="G58" s="45">
        <v>308</v>
      </c>
      <c r="H58" s="46"/>
      <c r="I58" s="47"/>
      <c r="J58" s="45">
        <v>0</v>
      </c>
      <c r="K58" s="48"/>
      <c r="L58" s="49">
        <v>962037.90216598369</v>
      </c>
      <c r="N58" s="15"/>
      <c r="O58" s="47"/>
      <c r="P58" s="47"/>
      <c r="Q58" s="47"/>
      <c r="S58" s="325">
        <v>308</v>
      </c>
      <c r="T58" s="51"/>
      <c r="U58" s="52"/>
    </row>
    <row r="59" spans="1:21" x14ac:dyDescent="0.2">
      <c r="A59" s="42" t="s">
        <v>307</v>
      </c>
      <c r="B59" s="43">
        <v>0</v>
      </c>
      <c r="C59" s="43">
        <v>2038</v>
      </c>
      <c r="D59" s="42" t="s">
        <v>24</v>
      </c>
      <c r="E59" s="44">
        <v>633</v>
      </c>
      <c r="F59" s="15"/>
      <c r="G59" s="45">
        <v>633</v>
      </c>
      <c r="H59" s="46"/>
      <c r="I59" s="47"/>
      <c r="J59" s="45">
        <v>0</v>
      </c>
      <c r="K59" s="48"/>
      <c r="L59" s="49">
        <v>1977175.298932038</v>
      </c>
      <c r="N59" s="47"/>
      <c r="O59" s="47"/>
      <c r="P59" s="47"/>
      <c r="Q59" s="47"/>
      <c r="S59" s="325">
        <v>633</v>
      </c>
    </row>
    <row r="60" spans="1:21" x14ac:dyDescent="0.2">
      <c r="A60" s="42" t="s">
        <v>305</v>
      </c>
      <c r="B60" s="43" t="s">
        <v>79</v>
      </c>
      <c r="C60" s="43">
        <v>3308</v>
      </c>
      <c r="D60" s="42" t="s">
        <v>80</v>
      </c>
      <c r="E60" s="44">
        <v>408</v>
      </c>
      <c r="F60" s="15"/>
      <c r="G60" s="45">
        <v>408</v>
      </c>
      <c r="H60" s="46"/>
      <c r="I60" s="47"/>
      <c r="J60" s="45">
        <v>0</v>
      </c>
      <c r="K60" s="48"/>
      <c r="L60" s="49">
        <v>1274387.8704016928</v>
      </c>
      <c r="N60" s="47"/>
      <c r="O60" s="47"/>
      <c r="P60" s="47"/>
      <c r="Q60" s="47"/>
      <c r="S60" s="325">
        <v>408</v>
      </c>
    </row>
    <row r="61" spans="1:21" x14ac:dyDescent="0.2">
      <c r="A61" s="42" t="s">
        <v>307</v>
      </c>
      <c r="B61" s="43" t="s">
        <v>81</v>
      </c>
      <c r="C61" s="43">
        <v>2026</v>
      </c>
      <c r="D61" s="42" t="s">
        <v>82</v>
      </c>
      <c r="E61" s="44">
        <v>343</v>
      </c>
      <c r="F61" s="15"/>
      <c r="G61" s="45">
        <v>343</v>
      </c>
      <c r="H61" s="46"/>
      <c r="I61" s="47"/>
      <c r="J61" s="45">
        <v>0</v>
      </c>
      <c r="K61" s="48"/>
      <c r="L61" s="49">
        <v>1071360.3910484819</v>
      </c>
      <c r="N61" s="53"/>
      <c r="O61" s="47"/>
      <c r="P61" s="47"/>
      <c r="Q61" s="47"/>
      <c r="S61" s="325">
        <v>343</v>
      </c>
    </row>
    <row r="62" spans="1:21" x14ac:dyDescent="0.2">
      <c r="A62" s="42" t="s">
        <v>305</v>
      </c>
      <c r="B62" s="43" t="s">
        <v>83</v>
      </c>
      <c r="C62" s="43">
        <v>5203</v>
      </c>
      <c r="D62" s="42" t="s">
        <v>84</v>
      </c>
      <c r="E62" s="44">
        <v>210</v>
      </c>
      <c r="F62" s="15"/>
      <c r="G62" s="45">
        <v>210</v>
      </c>
      <c r="H62" s="46"/>
      <c r="I62" s="47"/>
      <c r="J62" s="45">
        <v>0</v>
      </c>
      <c r="K62" s="48"/>
      <c r="L62" s="49">
        <v>655934.93329498894</v>
      </c>
      <c r="N62" s="47"/>
      <c r="O62" s="47"/>
      <c r="P62" s="47"/>
      <c r="Q62" s="47"/>
      <c r="S62" s="325">
        <v>210</v>
      </c>
    </row>
    <row r="63" spans="1:21" x14ac:dyDescent="0.2">
      <c r="A63" s="42" t="s">
        <v>307</v>
      </c>
      <c r="B63" s="43">
        <v>0</v>
      </c>
      <c r="C63" s="43">
        <v>5204</v>
      </c>
      <c r="D63" s="42" t="s">
        <v>85</v>
      </c>
      <c r="E63" s="44">
        <v>416</v>
      </c>
      <c r="F63" s="15"/>
      <c r="G63" s="45">
        <v>416</v>
      </c>
      <c r="H63" s="46"/>
      <c r="I63" s="47"/>
      <c r="J63" s="45">
        <v>0</v>
      </c>
      <c r="K63" s="48"/>
      <c r="L63" s="49">
        <v>1299375.8678605494</v>
      </c>
      <c r="N63" s="47"/>
      <c r="O63" s="47"/>
      <c r="P63" s="47"/>
      <c r="Q63" s="47"/>
      <c r="S63" s="325">
        <v>416</v>
      </c>
    </row>
    <row r="64" spans="1:21" x14ac:dyDescent="0.2">
      <c r="A64" s="42" t="s">
        <v>307</v>
      </c>
      <c r="B64" s="43">
        <v>0</v>
      </c>
      <c r="C64" s="43">
        <v>2196</v>
      </c>
      <c r="D64" s="42" t="s">
        <v>86</v>
      </c>
      <c r="E64" s="44">
        <v>200</v>
      </c>
      <c r="F64" s="15"/>
      <c r="G64" s="45">
        <v>200</v>
      </c>
      <c r="H64" s="46"/>
      <c r="I64" s="47"/>
      <c r="J64" s="45">
        <v>0</v>
      </c>
      <c r="K64" s="48"/>
      <c r="L64" s="49">
        <v>624699.93647141801</v>
      </c>
      <c r="N64" s="47"/>
      <c r="O64" s="47"/>
      <c r="P64" s="47"/>
      <c r="Q64" s="47"/>
      <c r="S64" s="325">
        <v>200</v>
      </c>
    </row>
    <row r="65" spans="1:21" x14ac:dyDescent="0.2">
      <c r="A65" s="42" t="s">
        <v>307</v>
      </c>
      <c r="B65" s="43">
        <v>0</v>
      </c>
      <c r="C65" s="43">
        <v>2123</v>
      </c>
      <c r="D65" s="42" t="s">
        <v>326</v>
      </c>
      <c r="E65" s="44">
        <v>343</v>
      </c>
      <c r="F65" s="15"/>
      <c r="G65" s="45">
        <v>343</v>
      </c>
      <c r="H65" s="46"/>
      <c r="I65" s="47"/>
      <c r="J65" s="45">
        <v>0</v>
      </c>
      <c r="K65" s="48"/>
      <c r="L65" s="49">
        <v>1071360.3910484819</v>
      </c>
      <c r="N65" s="47"/>
      <c r="O65" s="47"/>
      <c r="P65" s="47"/>
      <c r="Q65" s="47"/>
      <c r="S65" s="325">
        <v>343</v>
      </c>
    </row>
    <row r="66" spans="1:21" x14ac:dyDescent="0.2">
      <c r="A66" s="42" t="s">
        <v>305</v>
      </c>
      <c r="B66" s="43" t="s">
        <v>87</v>
      </c>
      <c r="C66" s="43">
        <v>3379</v>
      </c>
      <c r="D66" s="42" t="s">
        <v>88</v>
      </c>
      <c r="E66" s="44">
        <v>414</v>
      </c>
      <c r="F66" s="15"/>
      <c r="G66" s="45">
        <v>414</v>
      </c>
      <c r="H66" s="46"/>
      <c r="I66" s="47"/>
      <c r="J66" s="45">
        <v>0</v>
      </c>
      <c r="K66" s="48"/>
      <c r="L66" s="49">
        <v>1293128.8684958352</v>
      </c>
      <c r="N66" s="47"/>
      <c r="O66" s="47"/>
      <c r="P66" s="47"/>
      <c r="Q66" s="47"/>
      <c r="S66" s="325">
        <v>414</v>
      </c>
    </row>
    <row r="67" spans="1:21" x14ac:dyDescent="0.2">
      <c r="A67" s="42" t="s">
        <v>307</v>
      </c>
      <c r="B67" s="43">
        <v>0</v>
      </c>
      <c r="C67" s="43">
        <v>2029</v>
      </c>
      <c r="D67" s="42" t="s">
        <v>432</v>
      </c>
      <c r="E67" s="44">
        <v>619</v>
      </c>
      <c r="F67" s="15"/>
      <c r="G67" s="45">
        <v>619</v>
      </c>
      <c r="H67" s="46"/>
      <c r="I67" s="47"/>
      <c r="J67" s="45">
        <v>0</v>
      </c>
      <c r="K67" s="48"/>
      <c r="L67" s="49">
        <v>1933446.3033790388</v>
      </c>
      <c r="N67" s="47"/>
      <c r="O67" s="47"/>
      <c r="P67" s="47"/>
      <c r="Q67" s="47"/>
      <c r="S67" s="325">
        <v>619</v>
      </c>
    </row>
    <row r="68" spans="1:21" x14ac:dyDescent="0.2">
      <c r="A68" s="42" t="s">
        <v>307</v>
      </c>
      <c r="B68" s="43">
        <v>0</v>
      </c>
      <c r="C68" s="43">
        <v>2180</v>
      </c>
      <c r="D68" s="42" t="s">
        <v>433</v>
      </c>
      <c r="E68" s="44">
        <v>424</v>
      </c>
      <c r="F68" s="15"/>
      <c r="G68" s="45">
        <v>424</v>
      </c>
      <c r="H68" s="46"/>
      <c r="I68" s="47"/>
      <c r="J68" s="45">
        <v>0</v>
      </c>
      <c r="K68" s="48"/>
      <c r="L68" s="49">
        <v>1324363.8653194061</v>
      </c>
      <c r="N68" s="47"/>
      <c r="O68" s="47"/>
      <c r="P68" s="47"/>
      <c r="Q68" s="47"/>
      <c r="S68" s="325">
        <v>424</v>
      </c>
    </row>
    <row r="69" spans="1:21" x14ac:dyDescent="0.2">
      <c r="A69" s="42" t="s">
        <v>305</v>
      </c>
      <c r="B69" s="43" t="s">
        <v>89</v>
      </c>
      <c r="C69" s="43">
        <v>2168</v>
      </c>
      <c r="D69" s="42" t="s">
        <v>90</v>
      </c>
      <c r="E69" s="44">
        <v>307</v>
      </c>
      <c r="F69" s="15"/>
      <c r="G69" s="45">
        <v>307</v>
      </c>
      <c r="H69" s="46"/>
      <c r="I69" s="47"/>
      <c r="J69" s="45">
        <v>0</v>
      </c>
      <c r="K69" s="48"/>
      <c r="L69" s="49">
        <v>958914.40248362662</v>
      </c>
      <c r="N69" s="47"/>
      <c r="O69" s="47"/>
      <c r="P69" s="47"/>
      <c r="Q69" s="47"/>
      <c r="S69" s="325">
        <v>307</v>
      </c>
    </row>
    <row r="70" spans="1:21" x14ac:dyDescent="0.2">
      <c r="A70" s="42" t="s">
        <v>305</v>
      </c>
      <c r="B70" s="43" t="s">
        <v>91</v>
      </c>
      <c r="C70" s="43">
        <v>3304</v>
      </c>
      <c r="D70" s="42" t="s">
        <v>92</v>
      </c>
      <c r="E70" s="44">
        <v>426</v>
      </c>
      <c r="F70" s="15"/>
      <c r="G70" s="45">
        <v>426</v>
      </c>
      <c r="H70" s="46"/>
      <c r="I70" s="47"/>
      <c r="J70" s="45">
        <v>0</v>
      </c>
      <c r="K70" s="48"/>
      <c r="L70" s="49">
        <v>1330610.8646841203</v>
      </c>
      <c r="N70" s="47"/>
      <c r="O70" s="47"/>
      <c r="P70" s="47"/>
      <c r="Q70" s="47"/>
      <c r="S70" s="325">
        <v>426</v>
      </c>
      <c r="T70" s="51"/>
      <c r="U70" s="52"/>
    </row>
    <row r="71" spans="1:21" x14ac:dyDescent="0.2">
      <c r="A71" s="42" t="s">
        <v>305</v>
      </c>
      <c r="B71" s="43" t="s">
        <v>93</v>
      </c>
      <c r="C71" s="43">
        <v>2124</v>
      </c>
      <c r="D71" s="42" t="s">
        <v>94</v>
      </c>
      <c r="E71" s="44">
        <v>390</v>
      </c>
      <c r="F71" s="15"/>
      <c r="G71" s="45">
        <v>390</v>
      </c>
      <c r="H71" s="46"/>
      <c r="I71" s="47"/>
      <c r="J71" s="45">
        <v>0</v>
      </c>
      <c r="K71" s="48"/>
      <c r="L71" s="49">
        <v>1218164.8761192651</v>
      </c>
      <c r="N71" s="47"/>
      <c r="O71" s="47"/>
      <c r="P71" s="47"/>
      <c r="Q71" s="47"/>
      <c r="S71" s="325">
        <v>390</v>
      </c>
      <c r="T71" s="51"/>
      <c r="U71" s="52"/>
    </row>
    <row r="72" spans="1:21" x14ac:dyDescent="0.2">
      <c r="A72" s="42" t="s">
        <v>307</v>
      </c>
      <c r="B72" s="43">
        <v>0</v>
      </c>
      <c r="C72" s="43">
        <v>2195</v>
      </c>
      <c r="D72" s="42" t="s">
        <v>95</v>
      </c>
      <c r="E72" s="44">
        <v>623</v>
      </c>
      <c r="F72" s="15"/>
      <c r="G72" s="45">
        <v>623</v>
      </c>
      <c r="H72" s="46"/>
      <c r="I72" s="47"/>
      <c r="J72" s="45">
        <v>0</v>
      </c>
      <c r="K72" s="48"/>
      <c r="L72" s="49">
        <v>1945940.3021084671</v>
      </c>
      <c r="N72" s="47"/>
      <c r="O72" s="47"/>
      <c r="P72" s="47"/>
      <c r="Q72" s="47"/>
      <c r="S72" s="325">
        <v>623</v>
      </c>
    </row>
    <row r="73" spans="1:21" x14ac:dyDescent="0.2">
      <c r="A73" s="42" t="s">
        <v>305</v>
      </c>
      <c r="B73" s="43" t="s">
        <v>96</v>
      </c>
      <c r="C73" s="43">
        <v>5207</v>
      </c>
      <c r="D73" s="42" t="s">
        <v>97</v>
      </c>
      <c r="E73" s="44">
        <v>105</v>
      </c>
      <c r="F73" s="15"/>
      <c r="G73" s="45">
        <v>105</v>
      </c>
      <c r="H73" s="46"/>
      <c r="I73" s="47"/>
      <c r="J73" s="45">
        <v>0</v>
      </c>
      <c r="K73" s="48"/>
      <c r="L73" s="49">
        <v>327967.46664749447</v>
      </c>
      <c r="N73" s="47"/>
      <c r="O73" s="47"/>
      <c r="P73" s="47"/>
      <c r="Q73" s="47"/>
      <c r="S73" s="325">
        <v>105</v>
      </c>
    </row>
    <row r="74" spans="1:21" x14ac:dyDescent="0.2">
      <c r="A74" s="42" t="s">
        <v>305</v>
      </c>
      <c r="B74" s="43" t="s">
        <v>98</v>
      </c>
      <c r="C74" s="43">
        <v>3363</v>
      </c>
      <c r="D74" s="42" t="s">
        <v>99</v>
      </c>
      <c r="E74" s="44">
        <v>337</v>
      </c>
      <c r="F74" s="15"/>
      <c r="G74" s="45">
        <v>337</v>
      </c>
      <c r="H74" s="46"/>
      <c r="I74" s="47"/>
      <c r="J74" s="45">
        <v>0</v>
      </c>
      <c r="K74" s="48"/>
      <c r="L74" s="49">
        <v>1052619.3929543393</v>
      </c>
      <c r="N74" s="47"/>
      <c r="O74" s="47"/>
      <c r="P74" s="47"/>
      <c r="Q74" s="47"/>
      <c r="S74" s="325">
        <v>337</v>
      </c>
    </row>
    <row r="75" spans="1:21" x14ac:dyDescent="0.2">
      <c r="A75" s="42" t="s">
        <v>305</v>
      </c>
      <c r="B75" s="43" t="s">
        <v>100</v>
      </c>
      <c r="C75" s="43">
        <v>5200</v>
      </c>
      <c r="D75" s="42" t="s">
        <v>101</v>
      </c>
      <c r="E75" s="44">
        <v>627</v>
      </c>
      <c r="F75" s="15"/>
      <c r="G75" s="45">
        <v>627</v>
      </c>
      <c r="H75" s="46"/>
      <c r="I75" s="47"/>
      <c r="J75" s="45">
        <v>0</v>
      </c>
      <c r="K75" s="48"/>
      <c r="L75" s="49">
        <v>1958434.3008378954</v>
      </c>
      <c r="N75" s="47"/>
      <c r="O75" s="47"/>
      <c r="P75" s="47"/>
      <c r="Q75" s="47"/>
      <c r="S75" s="325">
        <v>627</v>
      </c>
    </row>
    <row r="76" spans="1:21" x14ac:dyDescent="0.2">
      <c r="A76" s="42" t="s">
        <v>305</v>
      </c>
      <c r="B76" s="43" t="s">
        <v>102</v>
      </c>
      <c r="C76" s="43">
        <v>2198</v>
      </c>
      <c r="D76" s="42" t="s">
        <v>103</v>
      </c>
      <c r="E76" s="44">
        <v>379</v>
      </c>
      <c r="F76" s="15"/>
      <c r="G76" s="45">
        <v>379</v>
      </c>
      <c r="H76" s="46"/>
      <c r="I76" s="47"/>
      <c r="J76" s="45">
        <v>0</v>
      </c>
      <c r="K76" s="48"/>
      <c r="L76" s="49">
        <v>1183806.3796133371</v>
      </c>
      <c r="N76" s="47"/>
      <c r="O76" s="47"/>
      <c r="P76" s="47"/>
      <c r="Q76" s="47"/>
      <c r="S76" s="325">
        <v>379</v>
      </c>
    </row>
    <row r="77" spans="1:21" x14ac:dyDescent="0.2">
      <c r="A77" s="42" t="s">
        <v>307</v>
      </c>
      <c r="B77" s="43">
        <v>0</v>
      </c>
      <c r="C77" s="43">
        <v>2041</v>
      </c>
      <c r="D77" s="42" t="s">
        <v>104</v>
      </c>
      <c r="E77" s="44">
        <v>612</v>
      </c>
      <c r="F77" s="15"/>
      <c r="G77" s="45">
        <v>612</v>
      </c>
      <c r="H77" s="46"/>
      <c r="I77" s="47"/>
      <c r="J77" s="45">
        <v>0</v>
      </c>
      <c r="K77" s="48"/>
      <c r="L77" s="49">
        <v>1911581.8056025391</v>
      </c>
      <c r="N77" s="47"/>
      <c r="O77" s="47"/>
      <c r="P77" s="47"/>
      <c r="Q77" s="47"/>
      <c r="S77" s="325">
        <v>612</v>
      </c>
    </row>
    <row r="78" spans="1:21" x14ac:dyDescent="0.2">
      <c r="A78" s="42" t="s">
        <v>307</v>
      </c>
      <c r="B78" s="43">
        <v>0</v>
      </c>
      <c r="C78" s="43">
        <v>2126</v>
      </c>
      <c r="D78" s="42" t="s">
        <v>105</v>
      </c>
      <c r="E78" s="44">
        <v>101</v>
      </c>
      <c r="F78" s="15"/>
      <c r="G78" s="45">
        <v>101</v>
      </c>
      <c r="H78" s="46"/>
      <c r="I78" s="47"/>
      <c r="J78" s="45">
        <v>0</v>
      </c>
      <c r="K78" s="48"/>
      <c r="L78" s="49">
        <v>315473.46791806608</v>
      </c>
      <c r="N78" s="47"/>
      <c r="O78" s="47"/>
      <c r="P78" s="47"/>
      <c r="Q78" s="47"/>
      <c r="S78" s="325">
        <v>101</v>
      </c>
    </row>
    <row r="79" spans="1:21" x14ac:dyDescent="0.2">
      <c r="A79" s="42" t="s">
        <v>307</v>
      </c>
      <c r="B79" s="43">
        <v>0</v>
      </c>
      <c r="C79" s="43">
        <v>2127</v>
      </c>
      <c r="D79" s="42" t="s">
        <v>106</v>
      </c>
      <c r="E79" s="44">
        <v>210</v>
      </c>
      <c r="F79" s="15"/>
      <c r="G79" s="45">
        <v>210</v>
      </c>
      <c r="H79" s="46"/>
      <c r="I79" s="47"/>
      <c r="J79" s="45">
        <v>0</v>
      </c>
      <c r="K79" s="48"/>
      <c r="L79" s="49">
        <v>655934.93329498894</v>
      </c>
      <c r="N79" s="47"/>
      <c r="O79" s="47"/>
      <c r="P79" s="47"/>
      <c r="Q79" s="47"/>
      <c r="S79" s="325">
        <v>210</v>
      </c>
    </row>
    <row r="80" spans="1:21" x14ac:dyDescent="0.2">
      <c r="A80" s="42" t="s">
        <v>305</v>
      </c>
      <c r="B80" s="43" t="s">
        <v>107</v>
      </c>
      <c r="C80" s="43">
        <v>2090</v>
      </c>
      <c r="D80" s="42" t="s">
        <v>108</v>
      </c>
      <c r="E80" s="44">
        <v>361</v>
      </c>
      <c r="F80" s="15"/>
      <c r="G80" s="45">
        <v>361</v>
      </c>
      <c r="H80" s="46"/>
      <c r="I80" s="47"/>
      <c r="J80" s="45">
        <v>0</v>
      </c>
      <c r="K80" s="48"/>
      <c r="L80" s="49">
        <v>1127583.3853309094</v>
      </c>
      <c r="N80" s="47"/>
      <c r="O80" s="47"/>
      <c r="P80" s="47"/>
      <c r="Q80" s="47"/>
      <c r="S80" s="325">
        <v>361</v>
      </c>
    </row>
    <row r="81" spans="1:21" x14ac:dyDescent="0.2">
      <c r="A81" s="42" t="s">
        <v>305</v>
      </c>
      <c r="B81" s="43" t="s">
        <v>109</v>
      </c>
      <c r="C81" s="43">
        <v>2043</v>
      </c>
      <c r="D81" s="42" t="s">
        <v>110</v>
      </c>
      <c r="E81" s="44">
        <v>543</v>
      </c>
      <c r="F81" s="15"/>
      <c r="G81" s="45">
        <v>543</v>
      </c>
      <c r="H81" s="46"/>
      <c r="I81" s="47"/>
      <c r="J81" s="45">
        <v>0</v>
      </c>
      <c r="K81" s="48"/>
      <c r="L81" s="49">
        <v>1696060.3275198999</v>
      </c>
      <c r="N81" s="47"/>
      <c r="O81" s="47"/>
      <c r="P81" s="47"/>
      <c r="Q81" s="47"/>
      <c r="S81" s="325">
        <v>543</v>
      </c>
      <c r="T81" s="51"/>
      <c r="U81" s="52"/>
    </row>
    <row r="82" spans="1:21" x14ac:dyDescent="0.2">
      <c r="A82" s="42" t="s">
        <v>307</v>
      </c>
      <c r="B82" s="43">
        <v>0</v>
      </c>
      <c r="C82" s="43">
        <v>2044</v>
      </c>
      <c r="D82" s="42" t="s">
        <v>111</v>
      </c>
      <c r="E82" s="44">
        <v>411</v>
      </c>
      <c r="F82" s="15"/>
      <c r="G82" s="45">
        <v>411</v>
      </c>
      <c r="H82" s="46"/>
      <c r="I82" s="47"/>
      <c r="J82" s="45">
        <v>0</v>
      </c>
      <c r="K82" s="48"/>
      <c r="L82" s="49">
        <v>1283758.369448764</v>
      </c>
      <c r="N82" s="47"/>
      <c r="O82" s="47"/>
      <c r="P82" s="47"/>
      <c r="Q82" s="47"/>
      <c r="S82" s="325">
        <v>411</v>
      </c>
    </row>
    <row r="83" spans="1:21" x14ac:dyDescent="0.2">
      <c r="A83" s="42" t="s">
        <v>307</v>
      </c>
      <c r="B83" s="43">
        <v>0</v>
      </c>
      <c r="C83" s="43">
        <v>2002</v>
      </c>
      <c r="D83" s="42" t="s">
        <v>113</v>
      </c>
      <c r="E83" s="44">
        <v>287</v>
      </c>
      <c r="F83" s="15"/>
      <c r="G83" s="45">
        <v>287</v>
      </c>
      <c r="H83" s="46"/>
      <c r="I83" s="47"/>
      <c r="J83" s="45">
        <v>0</v>
      </c>
      <c r="K83" s="48"/>
      <c r="L83" s="49">
        <v>896444.40883648489</v>
      </c>
      <c r="N83" s="47"/>
      <c r="O83" s="47"/>
      <c r="P83" s="47"/>
      <c r="Q83" s="47"/>
      <c r="S83" s="325">
        <v>287</v>
      </c>
    </row>
    <row r="84" spans="1:21" x14ac:dyDescent="0.2">
      <c r="A84" s="42" t="s">
        <v>305</v>
      </c>
      <c r="B84" s="43" t="s">
        <v>114</v>
      </c>
      <c r="C84" s="43">
        <v>2128</v>
      </c>
      <c r="D84" s="42" t="s">
        <v>115</v>
      </c>
      <c r="E84" s="44">
        <v>378</v>
      </c>
      <c r="F84" s="15"/>
      <c r="G84" s="45">
        <v>378</v>
      </c>
      <c r="H84" s="46"/>
      <c r="I84" s="47"/>
      <c r="J84" s="45">
        <v>0</v>
      </c>
      <c r="K84" s="48"/>
      <c r="L84" s="49">
        <v>1180682.87993098</v>
      </c>
      <c r="N84" s="47"/>
      <c r="O84" s="47"/>
      <c r="P84" s="47"/>
      <c r="Q84" s="47"/>
      <c r="S84" s="325">
        <v>378</v>
      </c>
    </row>
    <row r="85" spans="1:21" x14ac:dyDescent="0.2">
      <c r="A85" s="42" t="s">
        <v>305</v>
      </c>
      <c r="B85" s="43" t="s">
        <v>116</v>
      </c>
      <c r="C85" s="43">
        <v>2145</v>
      </c>
      <c r="D85" s="42" t="s">
        <v>117</v>
      </c>
      <c r="E85" s="44">
        <v>445</v>
      </c>
      <c r="F85" s="15"/>
      <c r="G85" s="45">
        <v>445</v>
      </c>
      <c r="H85" s="46"/>
      <c r="I85" s="47"/>
      <c r="J85" s="45">
        <v>0</v>
      </c>
      <c r="K85" s="48"/>
      <c r="L85" s="49">
        <v>1389957.3586489051</v>
      </c>
      <c r="N85" s="47"/>
      <c r="O85" s="47"/>
      <c r="P85" s="47"/>
      <c r="Q85" s="47"/>
      <c r="S85" s="325">
        <v>445</v>
      </c>
    </row>
    <row r="86" spans="1:21" x14ac:dyDescent="0.2">
      <c r="A86" s="42" t="s">
        <v>305</v>
      </c>
      <c r="B86" s="43" t="s">
        <v>118</v>
      </c>
      <c r="C86" s="43">
        <v>3023</v>
      </c>
      <c r="D86" s="42" t="s">
        <v>119</v>
      </c>
      <c r="E86" s="44">
        <v>419</v>
      </c>
      <c r="F86" s="15"/>
      <c r="G86" s="45">
        <v>419</v>
      </c>
      <c r="H86" s="46"/>
      <c r="I86" s="47"/>
      <c r="J86" s="45">
        <v>0</v>
      </c>
      <c r="K86" s="48"/>
      <c r="L86" s="49">
        <v>1308746.3669076208</v>
      </c>
      <c r="N86" s="47"/>
      <c r="O86" s="47"/>
      <c r="P86" s="47"/>
      <c r="Q86" s="47"/>
      <c r="S86" s="325">
        <v>419</v>
      </c>
    </row>
    <row r="87" spans="1:21" x14ac:dyDescent="0.2">
      <c r="A87" s="42" t="s">
        <v>307</v>
      </c>
      <c r="B87" s="43">
        <v>0</v>
      </c>
      <c r="C87" s="43">
        <v>2199</v>
      </c>
      <c r="D87" s="42" t="s">
        <v>120</v>
      </c>
      <c r="E87" s="44">
        <v>398</v>
      </c>
      <c r="F87" s="15"/>
      <c r="G87" s="45">
        <v>398</v>
      </c>
      <c r="H87" s="46"/>
      <c r="I87" s="47"/>
      <c r="J87" s="45">
        <v>0</v>
      </c>
      <c r="K87" s="48"/>
      <c r="L87" s="49">
        <v>1243152.8735781219</v>
      </c>
      <c r="N87" s="47"/>
      <c r="O87" s="47"/>
      <c r="P87" s="47"/>
      <c r="Q87" s="47"/>
      <c r="S87" s="325">
        <v>398</v>
      </c>
    </row>
    <row r="88" spans="1:21" x14ac:dyDescent="0.2">
      <c r="A88" s="42" t="s">
        <v>307</v>
      </c>
      <c r="B88" s="43">
        <v>0</v>
      </c>
      <c r="C88" s="43">
        <v>2179</v>
      </c>
      <c r="D88" s="42" t="s">
        <v>121</v>
      </c>
      <c r="E88" s="44">
        <v>579</v>
      </c>
      <c r="F88" s="15"/>
      <c r="G88" s="45">
        <v>579</v>
      </c>
      <c r="H88" s="46"/>
      <c r="I88" s="47"/>
      <c r="J88" s="45">
        <v>0</v>
      </c>
      <c r="K88" s="48"/>
      <c r="L88" s="49">
        <v>1808506.3160847551</v>
      </c>
      <c r="N88" s="47"/>
      <c r="O88" s="47"/>
      <c r="P88" s="47"/>
      <c r="Q88" s="47"/>
      <c r="S88" s="325">
        <v>579</v>
      </c>
    </row>
    <row r="89" spans="1:21" x14ac:dyDescent="0.2">
      <c r="A89" s="42" t="s">
        <v>305</v>
      </c>
      <c r="B89" s="43" t="s">
        <v>122</v>
      </c>
      <c r="C89" s="43">
        <v>2048</v>
      </c>
      <c r="D89" s="42" t="s">
        <v>123</v>
      </c>
      <c r="E89" s="44">
        <v>413</v>
      </c>
      <c r="F89" s="15"/>
      <c r="G89" s="45">
        <v>413</v>
      </c>
      <c r="H89" s="46"/>
      <c r="I89" s="47"/>
      <c r="J89" s="45">
        <v>0</v>
      </c>
      <c r="K89" s="48"/>
      <c r="L89" s="49">
        <v>1290005.3688134782</v>
      </c>
      <c r="N89" s="47"/>
      <c r="O89" s="47"/>
      <c r="P89" s="47"/>
      <c r="Q89" s="47"/>
      <c r="S89" s="325">
        <v>413</v>
      </c>
    </row>
    <row r="90" spans="1:21" x14ac:dyDescent="0.2">
      <c r="A90" s="42" t="s">
        <v>305</v>
      </c>
      <c r="B90" s="43" t="s">
        <v>124</v>
      </c>
      <c r="C90" s="43">
        <v>2192</v>
      </c>
      <c r="D90" s="42" t="s">
        <v>125</v>
      </c>
      <c r="E90" s="44">
        <v>426</v>
      </c>
      <c r="F90" s="15"/>
      <c r="G90" s="45">
        <v>426</v>
      </c>
      <c r="H90" s="46"/>
      <c r="I90" s="47"/>
      <c r="J90" s="45">
        <v>0</v>
      </c>
      <c r="K90" s="48"/>
      <c r="L90" s="49">
        <v>1330610.8646841203</v>
      </c>
      <c r="N90" s="47"/>
      <c r="O90" s="47"/>
      <c r="P90" s="47"/>
      <c r="Q90" s="47"/>
      <c r="S90" s="325">
        <v>426</v>
      </c>
      <c r="T90" s="51"/>
      <c r="U90" s="52"/>
    </row>
    <row r="91" spans="1:21" x14ac:dyDescent="0.2">
      <c r="A91" s="42" t="s">
        <v>307</v>
      </c>
      <c r="B91" s="43">
        <v>0</v>
      </c>
      <c r="C91" s="43">
        <v>2014</v>
      </c>
      <c r="D91" s="42" t="s">
        <v>126</v>
      </c>
      <c r="E91" s="44">
        <v>292</v>
      </c>
      <c r="F91" s="15"/>
      <c r="G91" s="45">
        <v>292</v>
      </c>
      <c r="H91" s="46"/>
      <c r="I91" s="47"/>
      <c r="J91" s="45">
        <v>0</v>
      </c>
      <c r="K91" s="48"/>
      <c r="L91" s="49">
        <v>912061.90724827023</v>
      </c>
      <c r="N91" s="47"/>
      <c r="O91" s="47"/>
      <c r="P91" s="47"/>
      <c r="Q91" s="47"/>
      <c r="S91" s="325">
        <v>292</v>
      </c>
    </row>
    <row r="92" spans="1:21" x14ac:dyDescent="0.2">
      <c r="A92" s="42" t="s">
        <v>305</v>
      </c>
      <c r="B92" s="43" t="s">
        <v>127</v>
      </c>
      <c r="C92" s="43">
        <v>2185</v>
      </c>
      <c r="D92" s="42" t="s">
        <v>128</v>
      </c>
      <c r="E92" s="44">
        <v>330</v>
      </c>
      <c r="F92" s="15"/>
      <c r="G92" s="45">
        <v>330</v>
      </c>
      <c r="H92" s="46"/>
      <c r="I92" s="47"/>
      <c r="J92" s="45">
        <v>0</v>
      </c>
      <c r="K92" s="48"/>
      <c r="L92" s="49">
        <v>1030754.8951778397</v>
      </c>
      <c r="N92" s="47"/>
      <c r="O92" s="47"/>
      <c r="P92" s="47"/>
      <c r="Q92" s="47"/>
      <c r="S92" s="325">
        <v>330</v>
      </c>
    </row>
    <row r="93" spans="1:21" x14ac:dyDescent="0.2">
      <c r="A93" s="42" t="s">
        <v>305</v>
      </c>
      <c r="B93" s="43" t="s">
        <v>129</v>
      </c>
      <c r="C93" s="43">
        <v>5206</v>
      </c>
      <c r="D93" s="42" t="s">
        <v>130</v>
      </c>
      <c r="E93" s="44">
        <v>211</v>
      </c>
      <c r="F93" s="15"/>
      <c r="G93" s="45">
        <v>211</v>
      </c>
      <c r="H93" s="46"/>
      <c r="I93" s="47"/>
      <c r="J93" s="45">
        <v>0</v>
      </c>
      <c r="K93" s="48"/>
      <c r="L93" s="49">
        <v>659058.432977346</v>
      </c>
      <c r="N93" s="47"/>
      <c r="O93" s="47"/>
      <c r="P93" s="47"/>
      <c r="Q93" s="47"/>
      <c r="S93" s="325">
        <v>211</v>
      </c>
    </row>
    <row r="94" spans="1:21" x14ac:dyDescent="0.2">
      <c r="A94" s="42" t="s">
        <v>307</v>
      </c>
      <c r="B94" s="43">
        <v>0</v>
      </c>
      <c r="C94" s="43">
        <v>2170</v>
      </c>
      <c r="D94" s="42" t="s">
        <v>327</v>
      </c>
      <c r="E94" s="44">
        <v>340</v>
      </c>
      <c r="F94" s="15"/>
      <c r="G94" s="45">
        <v>340</v>
      </c>
      <c r="H94" s="46"/>
      <c r="I94" s="47"/>
      <c r="J94" s="45">
        <v>0</v>
      </c>
      <c r="K94" s="48"/>
      <c r="L94" s="49">
        <v>1061989.8920014107</v>
      </c>
      <c r="N94" s="47"/>
      <c r="O94" s="47"/>
      <c r="P94" s="47"/>
      <c r="Q94" s="47"/>
      <c r="S94" s="325">
        <v>340</v>
      </c>
    </row>
    <row r="95" spans="1:21" x14ac:dyDescent="0.2">
      <c r="A95" s="42" t="s">
        <v>305</v>
      </c>
      <c r="B95" s="43" t="s">
        <v>131</v>
      </c>
      <c r="C95" s="43">
        <v>2054</v>
      </c>
      <c r="D95" s="42" t="s">
        <v>132</v>
      </c>
      <c r="E95" s="44">
        <v>427</v>
      </c>
      <c r="F95" s="15"/>
      <c r="G95" s="45">
        <v>427</v>
      </c>
      <c r="H95" s="46"/>
      <c r="I95" s="47"/>
      <c r="J95" s="45">
        <v>0</v>
      </c>
      <c r="K95" s="48"/>
      <c r="L95" s="49">
        <v>1333734.3643664774</v>
      </c>
      <c r="N95" s="47"/>
      <c r="O95" s="47"/>
      <c r="P95" s="47"/>
      <c r="Q95" s="47"/>
      <c r="S95" s="325">
        <v>427</v>
      </c>
    </row>
    <row r="96" spans="1:21" x14ac:dyDescent="0.2">
      <c r="A96" s="42" t="s">
        <v>305</v>
      </c>
      <c r="B96" s="43" t="s">
        <v>133</v>
      </c>
      <c r="C96" s="43">
        <v>2197</v>
      </c>
      <c r="D96" s="42" t="s">
        <v>134</v>
      </c>
      <c r="E96" s="44">
        <v>408</v>
      </c>
      <c r="F96" s="15"/>
      <c r="G96" s="45">
        <v>408</v>
      </c>
      <c r="H96" s="46"/>
      <c r="I96" s="47"/>
      <c r="J96" s="45">
        <v>0</v>
      </c>
      <c r="K96" s="48"/>
      <c r="L96" s="49">
        <v>1274387.8704016928</v>
      </c>
      <c r="N96" s="47"/>
      <c r="O96" s="47"/>
      <c r="P96" s="47"/>
      <c r="Q96" s="47"/>
      <c r="S96" s="325">
        <v>408</v>
      </c>
    </row>
    <row r="97" spans="1:21" x14ac:dyDescent="0.2">
      <c r="A97" s="42" t="s">
        <v>307</v>
      </c>
      <c r="B97" s="43">
        <v>0</v>
      </c>
      <c r="C97" s="43">
        <v>5205</v>
      </c>
      <c r="D97" s="42" t="s">
        <v>135</v>
      </c>
      <c r="E97" s="44">
        <v>410</v>
      </c>
      <c r="F97" s="15"/>
      <c r="G97" s="45">
        <v>410</v>
      </c>
      <c r="H97" s="46"/>
      <c r="I97" s="47"/>
      <c r="J97" s="45">
        <v>0</v>
      </c>
      <c r="K97" s="48"/>
      <c r="L97" s="49">
        <v>1280634.8697664069</v>
      </c>
      <c r="N97" s="47"/>
      <c r="O97" s="47"/>
      <c r="P97" s="47"/>
      <c r="Q97" s="47"/>
      <c r="S97" s="325">
        <v>410</v>
      </c>
    </row>
    <row r="98" spans="1:21" x14ac:dyDescent="0.2">
      <c r="A98" s="42" t="s">
        <v>307</v>
      </c>
      <c r="B98" s="43">
        <v>0</v>
      </c>
      <c r="C98" s="43">
        <v>2130</v>
      </c>
      <c r="D98" s="42" t="s">
        <v>136</v>
      </c>
      <c r="E98" s="44">
        <v>57</v>
      </c>
      <c r="F98" s="15"/>
      <c r="G98" s="45">
        <v>57</v>
      </c>
      <c r="H98" s="46"/>
      <c r="I98" s="47"/>
      <c r="J98" s="45">
        <v>0</v>
      </c>
      <c r="K98" s="48"/>
      <c r="L98" s="49">
        <v>178039.48189435413</v>
      </c>
      <c r="N98" s="47"/>
      <c r="O98" s="47"/>
      <c r="P98" s="47"/>
      <c r="Q98" s="47"/>
      <c r="S98" s="325">
        <v>57</v>
      </c>
    </row>
    <row r="99" spans="1:21" x14ac:dyDescent="0.2">
      <c r="A99" s="42" t="s">
        <v>305</v>
      </c>
      <c r="B99" s="43" t="s">
        <v>137</v>
      </c>
      <c r="C99" s="43">
        <v>3353</v>
      </c>
      <c r="D99" s="42" t="s">
        <v>138</v>
      </c>
      <c r="E99" s="44">
        <v>188</v>
      </c>
      <c r="F99" s="15"/>
      <c r="G99" s="45">
        <v>188</v>
      </c>
      <c r="H99" s="46"/>
      <c r="I99" s="47"/>
      <c r="J99" s="45">
        <v>0</v>
      </c>
      <c r="K99" s="48"/>
      <c r="L99" s="49">
        <v>587217.94028313295</v>
      </c>
      <c r="N99" s="47"/>
      <c r="O99" s="47"/>
      <c r="P99" s="47"/>
      <c r="Q99" s="47"/>
      <c r="S99" s="325">
        <v>188</v>
      </c>
    </row>
    <row r="100" spans="1:21" x14ac:dyDescent="0.2">
      <c r="A100" s="42" t="s">
        <v>307</v>
      </c>
      <c r="B100" s="43">
        <v>0</v>
      </c>
      <c r="C100" s="43">
        <v>3372</v>
      </c>
      <c r="D100" s="42" t="s">
        <v>139</v>
      </c>
      <c r="E100" s="44">
        <v>211</v>
      </c>
      <c r="F100" s="15"/>
      <c r="G100" s="45">
        <v>211</v>
      </c>
      <c r="H100" s="46"/>
      <c r="I100" s="47"/>
      <c r="J100" s="45">
        <v>0</v>
      </c>
      <c r="K100" s="48"/>
      <c r="L100" s="49">
        <v>659058.432977346</v>
      </c>
      <c r="N100" s="47"/>
      <c r="O100" s="47"/>
      <c r="P100" s="47"/>
      <c r="Q100" s="47"/>
      <c r="S100" s="325">
        <v>211</v>
      </c>
    </row>
    <row r="101" spans="1:21" x14ac:dyDescent="0.2">
      <c r="A101" s="42" t="s">
        <v>307</v>
      </c>
      <c r="B101" s="43">
        <v>0</v>
      </c>
      <c r="C101" s="43">
        <v>3375</v>
      </c>
      <c r="D101" s="42" t="s">
        <v>140</v>
      </c>
      <c r="E101" s="44">
        <v>184</v>
      </c>
      <c r="F101" s="15"/>
      <c r="G101" s="45">
        <v>184</v>
      </c>
      <c r="H101" s="46"/>
      <c r="I101" s="47"/>
      <c r="J101" s="45">
        <v>0</v>
      </c>
      <c r="K101" s="48"/>
      <c r="L101" s="49">
        <v>574723.94155370456</v>
      </c>
      <c r="N101" s="47"/>
      <c r="O101" s="47"/>
      <c r="P101" s="47"/>
      <c r="Q101" s="47"/>
      <c r="S101" s="325">
        <v>184</v>
      </c>
    </row>
    <row r="102" spans="1:21" x14ac:dyDescent="0.2">
      <c r="A102" s="42" t="s">
        <v>307</v>
      </c>
      <c r="B102" s="43">
        <v>0</v>
      </c>
      <c r="C102" s="43">
        <v>2064</v>
      </c>
      <c r="D102" s="42" t="s">
        <v>328</v>
      </c>
      <c r="E102" s="44">
        <v>225</v>
      </c>
      <c r="F102" s="15"/>
      <c r="G102" s="45">
        <v>225</v>
      </c>
      <c r="H102" s="46"/>
      <c r="I102" s="47"/>
      <c r="J102" s="45">
        <v>0</v>
      </c>
      <c r="K102" s="48"/>
      <c r="L102" s="49">
        <v>702787.42853034521</v>
      </c>
      <c r="N102" s="47"/>
      <c r="O102" s="47"/>
      <c r="P102" s="47"/>
      <c r="Q102" s="47"/>
      <c r="S102" s="325">
        <v>225</v>
      </c>
      <c r="T102" s="51"/>
      <c r="U102" s="52"/>
    </row>
    <row r="103" spans="1:21" x14ac:dyDescent="0.2">
      <c r="A103" s="42" t="s">
        <v>307</v>
      </c>
      <c r="B103" s="43">
        <v>0</v>
      </c>
      <c r="C103" s="43">
        <v>2132</v>
      </c>
      <c r="D103" s="42" t="s">
        <v>141</v>
      </c>
      <c r="E103" s="44">
        <v>195</v>
      </c>
      <c r="F103" s="15"/>
      <c r="G103" s="45">
        <v>195</v>
      </c>
      <c r="H103" s="46"/>
      <c r="I103" s="47"/>
      <c r="J103" s="45">
        <v>0</v>
      </c>
      <c r="K103" s="48"/>
      <c r="L103" s="49">
        <v>609082.43805963255</v>
      </c>
      <c r="N103" s="47"/>
      <c r="O103" s="47"/>
      <c r="P103" s="47"/>
      <c r="Q103" s="47"/>
      <c r="S103" s="325">
        <v>195</v>
      </c>
    </row>
    <row r="104" spans="1:21" x14ac:dyDescent="0.2">
      <c r="A104" s="42" t="s">
        <v>305</v>
      </c>
      <c r="B104" s="43" t="s">
        <v>142</v>
      </c>
      <c r="C104" s="43">
        <v>3377</v>
      </c>
      <c r="D104" s="42" t="s">
        <v>143</v>
      </c>
      <c r="E104" s="44">
        <v>576</v>
      </c>
      <c r="F104" s="15"/>
      <c r="G104" s="45">
        <v>576</v>
      </c>
      <c r="H104" s="46"/>
      <c r="I104" s="47"/>
      <c r="J104" s="45">
        <v>0</v>
      </c>
      <c r="K104" s="48"/>
      <c r="L104" s="49">
        <v>1799135.8170376839</v>
      </c>
      <c r="N104" s="47"/>
      <c r="O104" s="47"/>
      <c r="P104" s="47"/>
      <c r="Q104" s="47"/>
      <c r="S104" s="325">
        <v>576</v>
      </c>
    </row>
    <row r="105" spans="1:21" x14ac:dyDescent="0.2">
      <c r="A105" s="42" t="s">
        <v>305</v>
      </c>
      <c r="B105" s="43" t="s">
        <v>144</v>
      </c>
      <c r="C105" s="43">
        <v>2101</v>
      </c>
      <c r="D105" s="42" t="s">
        <v>145</v>
      </c>
      <c r="E105" s="44">
        <v>287</v>
      </c>
      <c r="F105" s="15"/>
      <c r="G105" s="45">
        <v>287</v>
      </c>
      <c r="H105" s="46"/>
      <c r="I105" s="47"/>
      <c r="J105" s="45">
        <v>0</v>
      </c>
      <c r="K105" s="48"/>
      <c r="L105" s="49">
        <v>896444.40883648489</v>
      </c>
      <c r="N105" s="47"/>
      <c r="O105" s="47"/>
      <c r="P105" s="47"/>
      <c r="Q105" s="47"/>
      <c r="S105" s="325">
        <v>287</v>
      </c>
    </row>
    <row r="106" spans="1:21" x14ac:dyDescent="0.2">
      <c r="A106" s="42" t="s">
        <v>307</v>
      </c>
      <c r="B106" s="43">
        <v>0</v>
      </c>
      <c r="C106" s="43">
        <v>2115</v>
      </c>
      <c r="D106" s="42" t="s">
        <v>25</v>
      </c>
      <c r="E106" s="44">
        <v>201</v>
      </c>
      <c r="F106" s="15"/>
      <c r="G106" s="45">
        <v>201</v>
      </c>
      <c r="H106" s="46"/>
      <c r="I106" s="47"/>
      <c r="J106" s="45">
        <v>0</v>
      </c>
      <c r="K106" s="48"/>
      <c r="L106" s="49">
        <v>627823.43615377508</v>
      </c>
      <c r="N106" s="47"/>
      <c r="O106" s="47"/>
      <c r="P106" s="47"/>
      <c r="Q106" s="47"/>
      <c r="S106" s="325">
        <v>201</v>
      </c>
    </row>
    <row r="107" spans="1:21" x14ac:dyDescent="0.2">
      <c r="A107" s="42" t="s">
        <v>307</v>
      </c>
      <c r="B107" s="43">
        <v>0</v>
      </c>
      <c r="C107" s="43">
        <v>2086</v>
      </c>
      <c r="D107" s="42" t="s">
        <v>500</v>
      </c>
      <c r="E107" s="44">
        <v>437</v>
      </c>
      <c r="F107" s="15"/>
      <c r="G107" s="45">
        <v>437</v>
      </c>
      <c r="H107" s="46"/>
      <c r="I107" s="47"/>
      <c r="J107" s="45">
        <v>0</v>
      </c>
      <c r="K107" s="48"/>
      <c r="L107" s="49">
        <v>1364969.3611900483</v>
      </c>
      <c r="N107" s="47"/>
      <c r="O107" s="47"/>
      <c r="P107" s="47"/>
      <c r="Q107" s="47"/>
      <c r="S107" s="325">
        <v>437</v>
      </c>
    </row>
    <row r="108" spans="1:21" x14ac:dyDescent="0.2">
      <c r="A108" s="42" t="s">
        <v>308</v>
      </c>
      <c r="B108" s="43">
        <v>0</v>
      </c>
      <c r="C108" s="43">
        <v>2000</v>
      </c>
      <c r="D108" s="42" t="s">
        <v>147</v>
      </c>
      <c r="E108" s="44">
        <v>360</v>
      </c>
      <c r="F108" s="15"/>
      <c r="G108" s="45">
        <v>360</v>
      </c>
      <c r="H108" s="46"/>
      <c r="I108" s="47"/>
      <c r="J108" s="45">
        <v>0</v>
      </c>
      <c r="K108" s="48"/>
      <c r="L108" s="49">
        <v>1124459.8856485523</v>
      </c>
      <c r="N108" s="47"/>
      <c r="O108" s="47"/>
      <c r="P108" s="47"/>
      <c r="Q108" s="47"/>
      <c r="S108" s="325">
        <v>360</v>
      </c>
    </row>
    <row r="109" spans="1:21" x14ac:dyDescent="0.2">
      <c r="A109" s="42" t="s">
        <v>307</v>
      </c>
      <c r="B109" s="43">
        <v>0</v>
      </c>
      <c r="C109" s="43">
        <v>2031</v>
      </c>
      <c r="D109" s="42" t="s">
        <v>148</v>
      </c>
      <c r="E109" s="44">
        <v>198</v>
      </c>
      <c r="F109" s="15"/>
      <c r="G109" s="45">
        <v>198</v>
      </c>
      <c r="H109" s="46"/>
      <c r="I109" s="47"/>
      <c r="J109" s="45">
        <v>0</v>
      </c>
      <c r="K109" s="48"/>
      <c r="L109" s="49">
        <v>618452.93710670387</v>
      </c>
      <c r="N109" s="47"/>
      <c r="O109" s="47"/>
      <c r="P109" s="47"/>
      <c r="Q109" s="47"/>
      <c r="S109" s="325">
        <v>198</v>
      </c>
    </row>
    <row r="110" spans="1:21" x14ac:dyDescent="0.2">
      <c r="A110" s="42" t="s">
        <v>305</v>
      </c>
      <c r="B110" s="43" t="s">
        <v>149</v>
      </c>
      <c r="C110" s="43">
        <v>3365</v>
      </c>
      <c r="D110" s="42" t="s">
        <v>150</v>
      </c>
      <c r="E110" s="44">
        <v>356</v>
      </c>
      <c r="F110" s="15"/>
      <c r="G110" s="45">
        <v>356</v>
      </c>
      <c r="H110" s="46"/>
      <c r="I110" s="47"/>
      <c r="J110" s="45">
        <v>0</v>
      </c>
      <c r="K110" s="48"/>
      <c r="L110" s="49">
        <v>1111965.8869191241</v>
      </c>
      <c r="N110" s="47"/>
      <c r="O110" s="47"/>
      <c r="P110" s="47"/>
      <c r="Q110" s="47"/>
      <c r="S110" s="325">
        <v>356</v>
      </c>
    </row>
    <row r="111" spans="1:21" x14ac:dyDescent="0.2">
      <c r="A111" s="42" t="s">
        <v>305</v>
      </c>
      <c r="B111" s="43" t="s">
        <v>151</v>
      </c>
      <c r="C111" s="43">
        <v>5202</v>
      </c>
      <c r="D111" s="42" t="s">
        <v>152</v>
      </c>
      <c r="E111" s="44">
        <v>207</v>
      </c>
      <c r="F111" s="15"/>
      <c r="G111" s="45">
        <v>207</v>
      </c>
      <c r="H111" s="46"/>
      <c r="I111" s="47"/>
      <c r="J111" s="45">
        <v>0</v>
      </c>
      <c r="K111" s="48"/>
      <c r="L111" s="49">
        <v>646564.43424791761</v>
      </c>
      <c r="N111" s="47"/>
      <c r="O111" s="47"/>
      <c r="P111" s="47"/>
      <c r="Q111" s="47"/>
      <c r="S111" s="325">
        <v>207</v>
      </c>
    </row>
    <row r="112" spans="1:21" x14ac:dyDescent="0.2">
      <c r="A112" s="42" t="s">
        <v>307</v>
      </c>
      <c r="B112" s="43">
        <v>0</v>
      </c>
      <c r="C112" s="43">
        <v>2003</v>
      </c>
      <c r="D112" s="42" t="s">
        <v>153</v>
      </c>
      <c r="E112" s="44">
        <v>252</v>
      </c>
      <c r="F112" s="15"/>
      <c r="G112" s="45">
        <v>252</v>
      </c>
      <c r="H112" s="46"/>
      <c r="I112" s="47"/>
      <c r="J112" s="45">
        <v>0</v>
      </c>
      <c r="K112" s="48"/>
      <c r="L112" s="49">
        <v>787121.91995398665</v>
      </c>
      <c r="N112" s="47"/>
      <c r="O112" s="47"/>
      <c r="P112" s="47"/>
      <c r="Q112" s="47"/>
      <c r="S112" s="325">
        <v>252</v>
      </c>
      <c r="T112" s="51"/>
      <c r="U112" s="52"/>
    </row>
    <row r="113" spans="1:21" x14ac:dyDescent="0.2">
      <c r="A113" s="42" t="s">
        <v>305</v>
      </c>
      <c r="B113" s="43" t="s">
        <v>154</v>
      </c>
      <c r="C113" s="43">
        <v>2140</v>
      </c>
      <c r="D113" s="42" t="s">
        <v>155</v>
      </c>
      <c r="E113" s="44">
        <v>418</v>
      </c>
      <c r="F113" s="15"/>
      <c r="G113" s="45">
        <v>418</v>
      </c>
      <c r="H113" s="46"/>
      <c r="I113" s="47"/>
      <c r="J113" s="45">
        <v>0</v>
      </c>
      <c r="K113" s="48"/>
      <c r="L113" s="49">
        <v>1305622.8672252637</v>
      </c>
      <c r="N113" s="47"/>
      <c r="O113" s="47"/>
      <c r="P113" s="47"/>
      <c r="Q113" s="47"/>
      <c r="S113" s="325">
        <v>418</v>
      </c>
    </row>
    <row r="114" spans="1:21" x14ac:dyDescent="0.2">
      <c r="A114" s="42" t="s">
        <v>305</v>
      </c>
      <c r="B114" s="43" t="s">
        <v>156</v>
      </c>
      <c r="C114" s="43">
        <v>2174</v>
      </c>
      <c r="D114" s="42" t="s">
        <v>157</v>
      </c>
      <c r="E114" s="44">
        <v>406</v>
      </c>
      <c r="F114" s="15"/>
      <c r="G114" s="45">
        <v>406</v>
      </c>
      <c r="H114" s="46"/>
      <c r="I114" s="47"/>
      <c r="J114" s="45">
        <v>0</v>
      </c>
      <c r="K114" s="48"/>
      <c r="L114" s="49">
        <v>1268140.8710369784</v>
      </c>
      <c r="N114" s="47"/>
      <c r="O114" s="47"/>
      <c r="P114" s="47"/>
      <c r="Q114" s="47"/>
      <c r="S114" s="325">
        <v>406</v>
      </c>
    </row>
    <row r="115" spans="1:21" x14ac:dyDescent="0.2">
      <c r="A115" s="42" t="s">
        <v>305</v>
      </c>
      <c r="B115" s="43" t="s">
        <v>158</v>
      </c>
      <c r="C115" s="43">
        <v>2055</v>
      </c>
      <c r="D115" s="42" t="s">
        <v>159</v>
      </c>
      <c r="E115" s="44">
        <v>316</v>
      </c>
      <c r="F115" s="15"/>
      <c r="G115" s="45">
        <v>316</v>
      </c>
      <c r="H115" s="46"/>
      <c r="I115" s="47"/>
      <c r="J115" s="45">
        <v>0</v>
      </c>
      <c r="K115" s="48"/>
      <c r="L115" s="49">
        <v>987025.89962484047</v>
      </c>
      <c r="N115" s="47"/>
      <c r="O115" s="47"/>
      <c r="P115" s="47"/>
      <c r="Q115" s="47"/>
      <c r="S115" s="325">
        <v>316</v>
      </c>
    </row>
    <row r="116" spans="1:21" x14ac:dyDescent="0.2">
      <c r="A116" s="42" t="s">
        <v>307</v>
      </c>
      <c r="B116" s="43">
        <v>0</v>
      </c>
      <c r="C116" s="43">
        <v>2178</v>
      </c>
      <c r="D116" s="42" t="s">
        <v>160</v>
      </c>
      <c r="E116" s="44">
        <v>412</v>
      </c>
      <c r="F116" s="15"/>
      <c r="G116" s="45">
        <v>412</v>
      </c>
      <c r="H116" s="46"/>
      <c r="I116" s="47"/>
      <c r="J116" s="45">
        <v>0</v>
      </c>
      <c r="K116" s="48"/>
      <c r="L116" s="49">
        <v>1286881.8691311211</v>
      </c>
      <c r="N116" s="47"/>
      <c r="O116" s="47"/>
      <c r="P116" s="47"/>
      <c r="Q116" s="47"/>
      <c r="S116" s="325">
        <v>412</v>
      </c>
    </row>
    <row r="117" spans="1:21" x14ac:dyDescent="0.2">
      <c r="A117" s="42" t="s">
        <v>307</v>
      </c>
      <c r="B117" s="43">
        <v>0</v>
      </c>
      <c r="C117" s="43">
        <v>3366</v>
      </c>
      <c r="D117" s="42" t="s">
        <v>329</v>
      </c>
      <c r="E117" s="44">
        <v>192</v>
      </c>
      <c r="F117" s="15"/>
      <c r="G117" s="45">
        <v>192</v>
      </c>
      <c r="H117" s="46"/>
      <c r="I117" s="47"/>
      <c r="J117" s="45">
        <v>0</v>
      </c>
      <c r="K117" s="48"/>
      <c r="L117" s="49">
        <v>599711.93901256123</v>
      </c>
      <c r="N117" s="47"/>
      <c r="O117" s="47"/>
      <c r="P117" s="47"/>
      <c r="Q117" s="47"/>
      <c r="S117" s="325">
        <v>192</v>
      </c>
    </row>
    <row r="118" spans="1:21" x14ac:dyDescent="0.2">
      <c r="A118" s="42" t="s">
        <v>307</v>
      </c>
      <c r="B118" s="43">
        <v>0</v>
      </c>
      <c r="C118" s="43">
        <v>2077</v>
      </c>
      <c r="D118" s="42" t="s">
        <v>161</v>
      </c>
      <c r="E118" s="44">
        <v>194</v>
      </c>
      <c r="F118" s="15"/>
      <c r="G118" s="45">
        <v>194</v>
      </c>
      <c r="H118" s="46"/>
      <c r="I118" s="47"/>
      <c r="J118" s="45">
        <v>0</v>
      </c>
      <c r="K118" s="48"/>
      <c r="L118" s="49">
        <v>605958.93837727548</v>
      </c>
      <c r="N118" s="47"/>
      <c r="O118" s="47"/>
      <c r="P118" s="47"/>
      <c r="Q118" s="47"/>
      <c r="S118" s="325">
        <v>194</v>
      </c>
    </row>
    <row r="119" spans="1:21" x14ac:dyDescent="0.2">
      <c r="A119" s="42" t="s">
        <v>305</v>
      </c>
      <c r="B119" s="43" t="s">
        <v>162</v>
      </c>
      <c r="C119" s="43">
        <v>2146</v>
      </c>
      <c r="D119" s="42" t="s">
        <v>163</v>
      </c>
      <c r="E119" s="44">
        <v>605</v>
      </c>
      <c r="F119" s="15"/>
      <c r="G119" s="45">
        <v>605</v>
      </c>
      <c r="H119" s="46"/>
      <c r="I119" s="47"/>
      <c r="J119" s="45">
        <v>0</v>
      </c>
      <c r="K119" s="48"/>
      <c r="L119" s="49">
        <v>1889717.3078260394</v>
      </c>
      <c r="N119" s="47"/>
      <c r="O119" s="47"/>
      <c r="P119" s="47"/>
      <c r="Q119" s="47"/>
      <c r="S119" s="325">
        <v>605</v>
      </c>
    </row>
    <row r="120" spans="1:21" x14ac:dyDescent="0.2">
      <c r="A120" s="42" t="s">
        <v>307</v>
      </c>
      <c r="B120" s="43">
        <v>0</v>
      </c>
      <c r="C120" s="43">
        <v>2023</v>
      </c>
      <c r="D120" s="42" t="s">
        <v>164</v>
      </c>
      <c r="E120" s="44">
        <v>321</v>
      </c>
      <c r="F120" s="15"/>
      <c r="G120" s="45">
        <v>321</v>
      </c>
      <c r="H120" s="46"/>
      <c r="I120" s="47"/>
      <c r="J120" s="45">
        <v>0</v>
      </c>
      <c r="K120" s="48"/>
      <c r="L120" s="49">
        <v>1002643.3980366259</v>
      </c>
      <c r="N120" s="47"/>
      <c r="O120" s="47"/>
      <c r="P120" s="47"/>
      <c r="Q120" s="47"/>
      <c r="S120" s="325">
        <v>321</v>
      </c>
    </row>
    <row r="121" spans="1:21" x14ac:dyDescent="0.2">
      <c r="A121" s="42" t="s">
        <v>307</v>
      </c>
      <c r="B121" s="43">
        <v>0</v>
      </c>
      <c r="C121" s="43">
        <v>2025</v>
      </c>
      <c r="D121" s="42" t="s">
        <v>52</v>
      </c>
      <c r="E121" s="44">
        <v>365</v>
      </c>
      <c r="F121" s="15"/>
      <c r="G121" s="45">
        <v>365</v>
      </c>
      <c r="H121" s="46"/>
      <c r="I121" s="47"/>
      <c r="J121" s="45">
        <v>0</v>
      </c>
      <c r="K121" s="48"/>
      <c r="L121" s="49">
        <v>1140077.3840603379</v>
      </c>
      <c r="N121" s="47"/>
      <c r="O121" s="47"/>
      <c r="P121" s="47"/>
      <c r="Q121" s="47"/>
      <c r="S121" s="325">
        <v>365</v>
      </c>
    </row>
    <row r="122" spans="1:21" x14ac:dyDescent="0.2">
      <c r="A122" s="42" t="s">
        <v>307</v>
      </c>
      <c r="B122" s="43">
        <v>0</v>
      </c>
      <c r="C122" s="43">
        <v>3369</v>
      </c>
      <c r="D122" s="42" t="s">
        <v>165</v>
      </c>
      <c r="E122" s="44">
        <v>213</v>
      </c>
      <c r="F122" s="15"/>
      <c r="G122" s="45">
        <v>213</v>
      </c>
      <c r="H122" s="46"/>
      <c r="I122" s="47"/>
      <c r="J122" s="45">
        <v>0</v>
      </c>
      <c r="K122" s="48"/>
      <c r="L122" s="49">
        <v>665305.43234206014</v>
      </c>
      <c r="N122" s="47"/>
      <c r="O122" s="47"/>
      <c r="P122" s="47"/>
      <c r="Q122" s="47"/>
      <c r="S122" s="325">
        <v>213</v>
      </c>
    </row>
    <row r="123" spans="1:21" x14ac:dyDescent="0.2">
      <c r="A123" s="42" t="s">
        <v>307</v>
      </c>
      <c r="B123" s="43">
        <v>0</v>
      </c>
      <c r="C123" s="43">
        <v>3333</v>
      </c>
      <c r="D123" s="42" t="s">
        <v>167</v>
      </c>
      <c r="E123" s="44">
        <v>211</v>
      </c>
      <c r="F123" s="15"/>
      <c r="G123" s="45">
        <v>211</v>
      </c>
      <c r="H123" s="46"/>
      <c r="I123" s="47"/>
      <c r="J123" s="45">
        <v>0</v>
      </c>
      <c r="K123" s="48"/>
      <c r="L123" s="49">
        <v>659058.432977346</v>
      </c>
      <c r="N123" s="47"/>
      <c r="O123" s="47"/>
      <c r="P123" s="47"/>
      <c r="Q123" s="47"/>
      <c r="S123" s="325">
        <v>211</v>
      </c>
    </row>
    <row r="124" spans="1:21" x14ac:dyDescent="0.2">
      <c r="A124" s="42" t="s">
        <v>307</v>
      </c>
      <c r="B124" s="43">
        <v>0</v>
      </c>
      <c r="C124" s="43">
        <v>3373</v>
      </c>
      <c r="D124" s="42" t="s">
        <v>169</v>
      </c>
      <c r="E124" s="44">
        <v>122</v>
      </c>
      <c r="F124" s="15"/>
      <c r="G124" s="45">
        <v>122</v>
      </c>
      <c r="H124" s="46"/>
      <c r="I124" s="47"/>
      <c r="J124" s="45">
        <v>0</v>
      </c>
      <c r="K124" s="48"/>
      <c r="L124" s="49">
        <v>381066.96124756499</v>
      </c>
      <c r="N124" s="47"/>
      <c r="O124" s="47"/>
      <c r="P124" s="47"/>
      <c r="Q124" s="47"/>
      <c r="S124" s="325">
        <v>122</v>
      </c>
    </row>
    <row r="125" spans="1:21" x14ac:dyDescent="0.2">
      <c r="A125" s="42" t="s">
        <v>305</v>
      </c>
      <c r="B125" s="43" t="s">
        <v>170</v>
      </c>
      <c r="C125" s="43">
        <v>3334</v>
      </c>
      <c r="D125" s="42" t="s">
        <v>171</v>
      </c>
      <c r="E125" s="44">
        <v>212</v>
      </c>
      <c r="F125" s="15"/>
      <c r="G125" s="45">
        <v>212</v>
      </c>
      <c r="H125" s="46"/>
      <c r="I125" s="47"/>
      <c r="J125" s="45">
        <v>0</v>
      </c>
      <c r="K125" s="48"/>
      <c r="L125" s="49">
        <v>662181.93265970307</v>
      </c>
      <c r="N125" s="47"/>
      <c r="O125" s="47"/>
      <c r="P125" s="47"/>
      <c r="Q125" s="47"/>
      <c r="S125" s="325">
        <v>212</v>
      </c>
      <c r="T125" s="51"/>
      <c r="U125" s="52"/>
    </row>
    <row r="126" spans="1:21" x14ac:dyDescent="0.2">
      <c r="A126" s="42" t="s">
        <v>305</v>
      </c>
      <c r="B126" s="43" t="s">
        <v>172</v>
      </c>
      <c r="C126" s="43">
        <v>3335</v>
      </c>
      <c r="D126" s="42" t="s">
        <v>173</v>
      </c>
      <c r="E126" s="44">
        <v>327</v>
      </c>
      <c r="F126" s="15"/>
      <c r="G126" s="45">
        <v>327</v>
      </c>
      <c r="H126" s="46"/>
      <c r="I126" s="47"/>
      <c r="J126" s="45">
        <v>0</v>
      </c>
      <c r="K126" s="48"/>
      <c r="L126" s="49">
        <v>1021384.3961307685</v>
      </c>
      <c r="N126" s="47"/>
      <c r="O126" s="47"/>
      <c r="P126" s="47"/>
      <c r="Q126" s="47"/>
      <c r="S126" s="325">
        <v>327</v>
      </c>
    </row>
    <row r="127" spans="1:21" x14ac:dyDescent="0.2">
      <c r="A127" s="42" t="s">
        <v>307</v>
      </c>
      <c r="B127" s="43">
        <v>0</v>
      </c>
      <c r="C127" s="43">
        <v>3354</v>
      </c>
      <c r="D127" s="42" t="s">
        <v>175</v>
      </c>
      <c r="E127" s="44">
        <v>210</v>
      </c>
      <c r="F127" s="15"/>
      <c r="G127" s="45">
        <v>210</v>
      </c>
      <c r="H127" s="46"/>
      <c r="I127" s="47"/>
      <c r="J127" s="45">
        <v>0</v>
      </c>
      <c r="K127" s="48"/>
      <c r="L127" s="49">
        <v>655934.93329498894</v>
      </c>
      <c r="N127" s="47"/>
      <c r="O127" s="47"/>
      <c r="P127" s="47"/>
      <c r="Q127" s="47"/>
      <c r="S127" s="325">
        <v>210</v>
      </c>
    </row>
    <row r="128" spans="1:21" x14ac:dyDescent="0.2">
      <c r="A128" s="42" t="s">
        <v>307</v>
      </c>
      <c r="B128" s="43">
        <v>0</v>
      </c>
      <c r="C128" s="43">
        <v>3351</v>
      </c>
      <c r="D128" s="42" t="s">
        <v>177</v>
      </c>
      <c r="E128" s="44">
        <v>210</v>
      </c>
      <c r="F128" s="15"/>
      <c r="G128" s="45">
        <v>210</v>
      </c>
      <c r="H128" s="46"/>
      <c r="I128" s="47"/>
      <c r="J128" s="45">
        <v>0</v>
      </c>
      <c r="K128" s="48"/>
      <c r="L128" s="49">
        <v>655934.93329498894</v>
      </c>
      <c r="N128" s="47"/>
      <c r="O128" s="47"/>
      <c r="P128" s="47"/>
      <c r="Q128" s="47"/>
      <c r="S128" s="325">
        <v>210</v>
      </c>
    </row>
    <row r="129" spans="1:19" s="45" customFormat="1" x14ac:dyDescent="0.2">
      <c r="A129" s="42" t="s">
        <v>307</v>
      </c>
      <c r="B129" s="43">
        <v>0</v>
      </c>
      <c r="C129" s="43">
        <v>2032</v>
      </c>
      <c r="D129" s="42" t="s">
        <v>434</v>
      </c>
      <c r="E129" s="44">
        <v>282</v>
      </c>
      <c r="F129" s="15"/>
      <c r="G129" s="45">
        <v>282</v>
      </c>
      <c r="H129" s="46"/>
      <c r="I129" s="47"/>
      <c r="J129" s="45">
        <v>0</v>
      </c>
      <c r="K129" s="48"/>
      <c r="L129" s="49">
        <v>880826.91042469942</v>
      </c>
      <c r="N129" s="47"/>
      <c r="O129" s="47"/>
      <c r="P129" s="47"/>
      <c r="Q129" s="47"/>
      <c r="S129" s="325">
        <v>282</v>
      </c>
    </row>
    <row r="130" spans="1:19" s="45" customFormat="1" x14ac:dyDescent="0.2">
      <c r="A130" s="42" t="s">
        <v>307</v>
      </c>
      <c r="B130" s="43">
        <v>0</v>
      </c>
      <c r="C130" s="43">
        <v>3352</v>
      </c>
      <c r="D130" s="42" t="s">
        <v>178</v>
      </c>
      <c r="E130" s="44">
        <v>207</v>
      </c>
      <c r="F130" s="15"/>
      <c r="G130" s="45">
        <v>207</v>
      </c>
      <c r="H130" s="46"/>
      <c r="I130" s="47"/>
      <c r="J130" s="45">
        <v>0</v>
      </c>
      <c r="K130" s="48"/>
      <c r="L130" s="49">
        <v>646564.43424791761</v>
      </c>
      <c r="N130" s="47"/>
      <c r="O130" s="47"/>
      <c r="P130" s="47"/>
      <c r="Q130" s="47"/>
      <c r="S130" s="325">
        <v>207</v>
      </c>
    </row>
    <row r="131" spans="1:19" s="45" customFormat="1" x14ac:dyDescent="0.2">
      <c r="A131" s="42" t="s">
        <v>307</v>
      </c>
      <c r="B131" s="43">
        <v>0</v>
      </c>
      <c r="C131" s="43">
        <v>5208</v>
      </c>
      <c r="D131" s="42" t="s">
        <v>179</v>
      </c>
      <c r="E131" s="44">
        <v>419</v>
      </c>
      <c r="F131" s="15"/>
      <c r="G131" s="45">
        <v>419</v>
      </c>
      <c r="H131" s="46"/>
      <c r="I131" s="47"/>
      <c r="J131" s="45">
        <v>0</v>
      </c>
      <c r="K131" s="48"/>
      <c r="L131" s="49">
        <v>1308746.3669076208</v>
      </c>
      <c r="N131" s="47"/>
      <c r="O131" s="47"/>
      <c r="P131" s="47"/>
      <c r="Q131" s="47"/>
      <c r="S131" s="325">
        <v>419</v>
      </c>
    </row>
    <row r="132" spans="1:19" s="45" customFormat="1" x14ac:dyDescent="0.2">
      <c r="A132" s="42" t="s">
        <v>307</v>
      </c>
      <c r="B132" s="43">
        <v>0</v>
      </c>
      <c r="C132" s="43">
        <v>3367</v>
      </c>
      <c r="D132" s="42" t="s">
        <v>181</v>
      </c>
      <c r="E132" s="44">
        <v>204</v>
      </c>
      <c r="F132" s="15"/>
      <c r="G132" s="45">
        <v>204</v>
      </c>
      <c r="H132" s="46"/>
      <c r="I132" s="47"/>
      <c r="J132" s="45">
        <v>0</v>
      </c>
      <c r="K132" s="48"/>
      <c r="L132" s="49">
        <v>637193.9352008464</v>
      </c>
      <c r="N132" s="47"/>
      <c r="O132" s="47"/>
      <c r="P132" s="47"/>
      <c r="Q132" s="47"/>
      <c r="S132" s="325">
        <v>204</v>
      </c>
    </row>
    <row r="133" spans="1:19" s="45" customFormat="1" x14ac:dyDescent="0.2">
      <c r="A133" s="42" t="s">
        <v>305</v>
      </c>
      <c r="B133" s="43" t="s">
        <v>182</v>
      </c>
      <c r="C133" s="43">
        <v>3338</v>
      </c>
      <c r="D133" s="42" t="s">
        <v>183</v>
      </c>
      <c r="E133" s="44">
        <v>297</v>
      </c>
      <c r="F133" s="15"/>
      <c r="G133" s="45">
        <v>297</v>
      </c>
      <c r="H133" s="46"/>
      <c r="I133" s="47"/>
      <c r="J133" s="45">
        <v>0</v>
      </c>
      <c r="K133" s="48"/>
      <c r="L133" s="49">
        <v>927679.40566005569</v>
      </c>
      <c r="N133" s="47"/>
      <c r="O133" s="47"/>
      <c r="P133" s="47"/>
      <c r="Q133" s="47"/>
      <c r="S133" s="325">
        <v>297</v>
      </c>
    </row>
    <row r="134" spans="1:19" s="45" customFormat="1" x14ac:dyDescent="0.2">
      <c r="A134" s="42" t="s">
        <v>307</v>
      </c>
      <c r="B134" s="43">
        <v>0</v>
      </c>
      <c r="C134" s="43">
        <v>3370</v>
      </c>
      <c r="D134" s="42" t="s">
        <v>184</v>
      </c>
      <c r="E134" s="44">
        <v>265</v>
      </c>
      <c r="F134" s="15"/>
      <c r="G134" s="45">
        <v>265</v>
      </c>
      <c r="H134" s="46"/>
      <c r="I134" s="47"/>
      <c r="J134" s="45">
        <v>0</v>
      </c>
      <c r="K134" s="48"/>
      <c r="L134" s="49">
        <v>827727.4158246289</v>
      </c>
      <c r="N134" s="47"/>
      <c r="O134" s="47"/>
      <c r="P134" s="47"/>
      <c r="Q134" s="47"/>
      <c r="S134" s="325">
        <v>265</v>
      </c>
    </row>
    <row r="135" spans="1:19" s="45" customFormat="1" x14ac:dyDescent="0.2">
      <c r="A135" s="42" t="s">
        <v>305</v>
      </c>
      <c r="B135" s="43" t="s">
        <v>185</v>
      </c>
      <c r="C135" s="43">
        <v>3021</v>
      </c>
      <c r="D135" s="42" t="s">
        <v>186</v>
      </c>
      <c r="E135" s="44">
        <v>206</v>
      </c>
      <c r="F135" s="15"/>
      <c r="G135" s="45">
        <v>206</v>
      </c>
      <c r="H135" s="46"/>
      <c r="I135" s="47"/>
      <c r="J135" s="45">
        <v>0</v>
      </c>
      <c r="K135" s="48"/>
      <c r="L135" s="49">
        <v>643440.93456556054</v>
      </c>
      <c r="N135" s="47"/>
      <c r="O135" s="47"/>
      <c r="P135" s="47"/>
      <c r="Q135" s="47"/>
      <c r="S135" s="325">
        <v>206</v>
      </c>
    </row>
    <row r="136" spans="1:19" s="45" customFormat="1" x14ac:dyDescent="0.2">
      <c r="A136" s="42" t="s">
        <v>305</v>
      </c>
      <c r="B136" s="43" t="s">
        <v>187</v>
      </c>
      <c r="C136" s="43">
        <v>3347</v>
      </c>
      <c r="D136" s="42" t="s">
        <v>188</v>
      </c>
      <c r="E136" s="44">
        <v>197</v>
      </c>
      <c r="F136" s="15"/>
      <c r="G136" s="45">
        <v>197</v>
      </c>
      <c r="H136" s="46"/>
      <c r="I136" s="47"/>
      <c r="J136" s="45">
        <v>0</v>
      </c>
      <c r="K136" s="48"/>
      <c r="L136" s="49">
        <v>615329.43742434669</v>
      </c>
      <c r="N136" s="47"/>
      <c r="O136" s="47"/>
      <c r="P136" s="47"/>
      <c r="Q136" s="47"/>
      <c r="S136" s="325">
        <v>197</v>
      </c>
    </row>
    <row r="137" spans="1:19" s="45" customFormat="1" x14ac:dyDescent="0.2">
      <c r="A137" s="42" t="s">
        <v>305</v>
      </c>
      <c r="B137" s="43" t="s">
        <v>189</v>
      </c>
      <c r="C137" s="43">
        <v>3355</v>
      </c>
      <c r="D137" s="42" t="s">
        <v>190</v>
      </c>
      <c r="E137" s="44">
        <v>205</v>
      </c>
      <c r="F137" s="15"/>
      <c r="G137" s="45">
        <v>205</v>
      </c>
      <c r="H137" s="46"/>
      <c r="I137" s="47"/>
      <c r="J137" s="45">
        <v>0</v>
      </c>
      <c r="K137" s="48"/>
      <c r="L137" s="49">
        <v>640317.43488320347</v>
      </c>
      <c r="N137" s="47"/>
      <c r="O137" s="47"/>
      <c r="P137" s="47"/>
      <c r="Q137" s="47"/>
      <c r="S137" s="325">
        <v>205</v>
      </c>
    </row>
    <row r="138" spans="1:19" s="45" customFormat="1" x14ac:dyDescent="0.2">
      <c r="A138" s="42" t="s">
        <v>305</v>
      </c>
      <c r="B138" s="43" t="s">
        <v>191</v>
      </c>
      <c r="C138" s="43">
        <v>3013</v>
      </c>
      <c r="D138" s="42" t="s">
        <v>192</v>
      </c>
      <c r="E138" s="44">
        <v>415</v>
      </c>
      <c r="F138" s="15"/>
      <c r="G138" s="45">
        <v>415</v>
      </c>
      <c r="H138" s="46"/>
      <c r="I138" s="47"/>
      <c r="J138" s="45">
        <v>0</v>
      </c>
      <c r="K138" s="48"/>
      <c r="L138" s="49">
        <v>1296252.3681781923</v>
      </c>
      <c r="N138" s="47"/>
      <c r="O138" s="47"/>
      <c r="P138" s="47"/>
      <c r="Q138" s="47"/>
      <c r="S138" s="325">
        <v>415</v>
      </c>
    </row>
    <row r="139" spans="1:19" s="45" customFormat="1" x14ac:dyDescent="0.2">
      <c r="A139" s="42" t="s">
        <v>307</v>
      </c>
      <c r="B139" s="43">
        <v>0</v>
      </c>
      <c r="C139" s="43">
        <v>2010</v>
      </c>
      <c r="D139" s="42" t="s">
        <v>193</v>
      </c>
      <c r="E139" s="44">
        <v>370</v>
      </c>
      <c r="F139" s="15"/>
      <c r="G139" s="45">
        <v>370</v>
      </c>
      <c r="H139" s="46"/>
      <c r="I139" s="47"/>
      <c r="J139" s="45">
        <v>0</v>
      </c>
      <c r="K139" s="48"/>
      <c r="L139" s="49">
        <v>1155694.8824721233</v>
      </c>
      <c r="N139" s="47"/>
      <c r="O139" s="47"/>
      <c r="P139" s="47"/>
      <c r="Q139" s="47"/>
      <c r="S139" s="325">
        <v>370</v>
      </c>
    </row>
    <row r="140" spans="1:19" s="45" customFormat="1" x14ac:dyDescent="0.2">
      <c r="A140" s="42" t="s">
        <v>305</v>
      </c>
      <c r="B140" s="43" t="s">
        <v>194</v>
      </c>
      <c r="C140" s="43">
        <v>3301</v>
      </c>
      <c r="D140" s="42" t="s">
        <v>195</v>
      </c>
      <c r="E140" s="44">
        <v>211</v>
      </c>
      <c r="F140" s="15"/>
      <c r="G140" s="45">
        <v>211</v>
      </c>
      <c r="H140" s="46"/>
      <c r="I140" s="47"/>
      <c r="J140" s="45">
        <v>0</v>
      </c>
      <c r="K140" s="48"/>
      <c r="L140" s="49">
        <v>659058.432977346</v>
      </c>
      <c r="N140" s="47"/>
      <c r="O140" s="47"/>
      <c r="P140" s="47"/>
      <c r="Q140" s="47"/>
      <c r="S140" s="325">
        <v>211</v>
      </c>
    </row>
    <row r="141" spans="1:19" s="45" customFormat="1" x14ac:dyDescent="0.2">
      <c r="A141" s="42" t="s">
        <v>307</v>
      </c>
      <c r="B141" s="43">
        <v>0</v>
      </c>
      <c r="C141" s="43">
        <v>2022</v>
      </c>
      <c r="D141" s="42" t="s">
        <v>196</v>
      </c>
      <c r="E141" s="44">
        <v>200</v>
      </c>
      <c r="F141" s="15"/>
      <c r="G141" s="45">
        <v>200</v>
      </c>
      <c r="H141" s="46"/>
      <c r="I141" s="47"/>
      <c r="J141" s="45">
        <v>0</v>
      </c>
      <c r="K141" s="48"/>
      <c r="L141" s="49">
        <v>624699.93647141801</v>
      </c>
      <c r="N141" s="47"/>
      <c r="O141" s="47"/>
      <c r="P141" s="47"/>
      <c r="Q141" s="47"/>
      <c r="S141" s="325">
        <v>200</v>
      </c>
    </row>
    <row r="142" spans="1:19" s="45" customFormat="1" x14ac:dyDescent="0.2">
      <c r="A142" s="42" t="s">
        <v>305</v>
      </c>
      <c r="B142" s="43" t="s">
        <v>197</v>
      </c>
      <c r="C142" s="43">
        <v>3313</v>
      </c>
      <c r="D142" s="42" t="s">
        <v>198</v>
      </c>
      <c r="E142" s="44">
        <v>406</v>
      </c>
      <c r="F142" s="15"/>
      <c r="G142" s="45">
        <v>406</v>
      </c>
      <c r="H142" s="46"/>
      <c r="I142" s="47"/>
      <c r="J142" s="45">
        <v>0</v>
      </c>
      <c r="K142" s="48"/>
      <c r="L142" s="49">
        <v>1268140.8710369784</v>
      </c>
      <c r="N142" s="47"/>
      <c r="O142" s="47"/>
      <c r="P142" s="47"/>
      <c r="Q142" s="47"/>
      <c r="S142" s="325">
        <v>406</v>
      </c>
    </row>
    <row r="143" spans="1:19" s="45" customFormat="1" x14ac:dyDescent="0.2">
      <c r="A143" s="42" t="s">
        <v>307</v>
      </c>
      <c r="B143" s="43">
        <v>0</v>
      </c>
      <c r="C143" s="43">
        <v>3371</v>
      </c>
      <c r="D143" s="42" t="s">
        <v>199</v>
      </c>
      <c r="E143" s="44">
        <v>208</v>
      </c>
      <c r="F143" s="15"/>
      <c r="G143" s="45">
        <v>208</v>
      </c>
      <c r="H143" s="46"/>
      <c r="I143" s="47"/>
      <c r="J143" s="45">
        <v>0</v>
      </c>
      <c r="K143" s="48"/>
      <c r="L143" s="49">
        <v>649687.93393027468</v>
      </c>
      <c r="N143" s="47"/>
      <c r="O143" s="47"/>
      <c r="P143" s="47"/>
      <c r="Q143" s="47"/>
      <c r="S143" s="325">
        <v>208</v>
      </c>
    </row>
    <row r="144" spans="1:19" s="45" customFormat="1" x14ac:dyDescent="0.2">
      <c r="A144" s="42" t="s">
        <v>305</v>
      </c>
      <c r="B144" s="43" t="s">
        <v>200</v>
      </c>
      <c r="C144" s="43">
        <v>3349</v>
      </c>
      <c r="D144" s="42" t="s">
        <v>201</v>
      </c>
      <c r="E144" s="44">
        <v>150</v>
      </c>
      <c r="F144" s="15"/>
      <c r="G144" s="45">
        <v>150</v>
      </c>
      <c r="H144" s="46"/>
      <c r="I144" s="47"/>
      <c r="J144" s="45">
        <v>0</v>
      </c>
      <c r="K144" s="48"/>
      <c r="L144" s="49">
        <v>468524.95235356351</v>
      </c>
      <c r="N144" s="47"/>
      <c r="O144" s="47"/>
      <c r="P144" s="47"/>
      <c r="Q144" s="47"/>
      <c r="S144" s="325">
        <v>150</v>
      </c>
    </row>
    <row r="145" spans="1:21" x14ac:dyDescent="0.2">
      <c r="A145" s="42" t="s">
        <v>307</v>
      </c>
      <c r="B145" s="43">
        <v>0</v>
      </c>
      <c r="C145" s="43">
        <v>3350</v>
      </c>
      <c r="D145" s="42" t="s">
        <v>202</v>
      </c>
      <c r="E145" s="44">
        <v>415</v>
      </c>
      <c r="F145" s="15"/>
      <c r="G145" s="45">
        <v>415</v>
      </c>
      <c r="H145" s="46"/>
      <c r="I145" s="47"/>
      <c r="J145" s="45">
        <v>0</v>
      </c>
      <c r="K145" s="48"/>
      <c r="L145" s="49">
        <v>1296252.3681781923</v>
      </c>
      <c r="N145" s="47"/>
      <c r="O145" s="47"/>
      <c r="P145" s="47"/>
      <c r="Q145" s="47"/>
      <c r="S145" s="325">
        <v>415</v>
      </c>
    </row>
    <row r="146" spans="1:21" x14ac:dyDescent="0.2">
      <c r="A146" s="42" t="s">
        <v>305</v>
      </c>
      <c r="B146" s="43" t="s">
        <v>203</v>
      </c>
      <c r="C146" s="43">
        <v>2134</v>
      </c>
      <c r="D146" s="42" t="s">
        <v>204</v>
      </c>
      <c r="E146" s="44">
        <v>104</v>
      </c>
      <c r="F146" s="15"/>
      <c r="G146" s="45">
        <v>104</v>
      </c>
      <c r="H146" s="46"/>
      <c r="I146" s="47"/>
      <c r="J146" s="45">
        <v>0</v>
      </c>
      <c r="K146" s="48"/>
      <c r="L146" s="49">
        <v>324843.96696513734</v>
      </c>
      <c r="N146" s="47"/>
      <c r="O146" s="47"/>
      <c r="P146" s="47"/>
      <c r="Q146" s="47"/>
      <c r="S146" s="325">
        <v>104</v>
      </c>
    </row>
    <row r="147" spans="1:21" x14ac:dyDescent="0.2">
      <c r="A147" s="42" t="s">
        <v>305</v>
      </c>
      <c r="B147" s="43" t="s">
        <v>205</v>
      </c>
      <c r="C147" s="43">
        <v>2148</v>
      </c>
      <c r="D147" s="42" t="s">
        <v>206</v>
      </c>
      <c r="E147" s="44">
        <v>283</v>
      </c>
      <c r="F147" s="15"/>
      <c r="G147" s="45">
        <v>283</v>
      </c>
      <c r="H147" s="46"/>
      <c r="I147" s="47"/>
      <c r="J147" s="45">
        <v>0</v>
      </c>
      <c r="K147" s="48"/>
      <c r="L147" s="49">
        <v>883950.41010705649</v>
      </c>
      <c r="N147" s="47"/>
      <c r="O147" s="47"/>
      <c r="P147" s="47"/>
      <c r="Q147" s="47"/>
      <c r="S147" s="325">
        <v>283</v>
      </c>
    </row>
    <row r="148" spans="1:21" x14ac:dyDescent="0.2">
      <c r="A148" s="42" t="s">
        <v>305</v>
      </c>
      <c r="B148" s="43" t="s">
        <v>207</v>
      </c>
      <c r="C148" s="43">
        <v>2081</v>
      </c>
      <c r="D148" s="42" t="s">
        <v>208</v>
      </c>
      <c r="E148" s="44">
        <v>197</v>
      </c>
      <c r="F148" s="15"/>
      <c r="G148" s="45">
        <v>197</v>
      </c>
      <c r="H148" s="46"/>
      <c r="I148" s="47"/>
      <c r="J148" s="45">
        <v>0</v>
      </c>
      <c r="K148" s="48"/>
      <c r="L148" s="49">
        <v>615329.43742434669</v>
      </c>
      <c r="N148" s="47"/>
      <c r="O148" s="47"/>
      <c r="P148" s="47"/>
      <c r="Q148" s="47"/>
      <c r="S148" s="325">
        <v>197</v>
      </c>
      <c r="T148" s="51"/>
      <c r="U148" s="52"/>
    </row>
    <row r="149" spans="1:21" x14ac:dyDescent="0.2">
      <c r="A149" s="42" t="s">
        <v>305</v>
      </c>
      <c r="B149" s="43" t="s">
        <v>209</v>
      </c>
      <c r="C149" s="43">
        <v>2057</v>
      </c>
      <c r="D149" s="42" t="s">
        <v>210</v>
      </c>
      <c r="E149" s="44">
        <v>432</v>
      </c>
      <c r="F149" s="15"/>
      <c r="G149" s="45">
        <v>432</v>
      </c>
      <c r="H149" s="46"/>
      <c r="I149" s="47"/>
      <c r="J149" s="45">
        <v>0</v>
      </c>
      <c r="K149" s="48"/>
      <c r="L149" s="49">
        <v>1349351.8627782629</v>
      </c>
      <c r="N149" s="53"/>
      <c r="O149" s="47"/>
      <c r="P149" s="47"/>
      <c r="Q149" s="47"/>
      <c r="S149" s="325">
        <v>432</v>
      </c>
    </row>
    <row r="150" spans="1:21" x14ac:dyDescent="0.2">
      <c r="A150" s="42" t="s">
        <v>305</v>
      </c>
      <c r="B150" s="43" t="s">
        <v>211</v>
      </c>
      <c r="C150" s="43">
        <v>2058</v>
      </c>
      <c r="D150" s="42" t="s">
        <v>212</v>
      </c>
      <c r="E150" s="44">
        <v>416</v>
      </c>
      <c r="F150" s="15"/>
      <c r="G150" s="45">
        <v>416</v>
      </c>
      <c r="H150" s="46"/>
      <c r="I150" s="47"/>
      <c r="J150" s="45">
        <v>0</v>
      </c>
      <c r="K150" s="48"/>
      <c r="L150" s="49">
        <v>1299375.8678605494</v>
      </c>
      <c r="N150" s="47"/>
      <c r="O150" s="47"/>
      <c r="P150" s="47"/>
      <c r="Q150" s="47"/>
      <c r="S150" s="325">
        <v>416</v>
      </c>
    </row>
    <row r="151" spans="1:21" x14ac:dyDescent="0.2">
      <c r="A151" s="42" t="s">
        <v>307</v>
      </c>
      <c r="B151" s="43">
        <v>0</v>
      </c>
      <c r="C151" s="43">
        <v>3368</v>
      </c>
      <c r="D151" s="42" t="s">
        <v>213</v>
      </c>
      <c r="E151" s="44">
        <v>172</v>
      </c>
      <c r="F151" s="15"/>
      <c r="G151" s="45">
        <v>172</v>
      </c>
      <c r="H151" s="46"/>
      <c r="I151" s="47"/>
      <c r="J151" s="45">
        <v>0</v>
      </c>
      <c r="K151" s="48"/>
      <c r="L151" s="49">
        <v>537241.94536541949</v>
      </c>
      <c r="N151" s="47"/>
      <c r="O151" s="47"/>
      <c r="P151" s="47"/>
      <c r="Q151" s="47"/>
      <c r="S151" s="325">
        <v>172</v>
      </c>
    </row>
    <row r="152" spans="1:21" x14ac:dyDescent="0.2">
      <c r="A152" s="42" t="s">
        <v>307</v>
      </c>
      <c r="B152" s="43">
        <v>0</v>
      </c>
      <c r="C152" s="43">
        <v>2060</v>
      </c>
      <c r="D152" s="42" t="s">
        <v>214</v>
      </c>
      <c r="E152" s="44">
        <v>528</v>
      </c>
      <c r="F152" s="15"/>
      <c r="G152" s="45">
        <v>528</v>
      </c>
      <c r="H152" s="46"/>
      <c r="I152" s="47"/>
      <c r="J152" s="45">
        <v>0</v>
      </c>
      <c r="K152" s="48"/>
      <c r="L152" s="49">
        <v>1649207.8322845434</v>
      </c>
      <c r="N152" s="47"/>
      <c r="O152" s="47"/>
      <c r="P152" s="47"/>
      <c r="Q152" s="47"/>
      <c r="S152" s="325">
        <v>528</v>
      </c>
    </row>
    <row r="153" spans="1:21" x14ac:dyDescent="0.2">
      <c r="A153" s="42" t="s">
        <v>307</v>
      </c>
      <c r="B153" s="43">
        <v>0</v>
      </c>
      <c r="C153" s="43">
        <v>2061</v>
      </c>
      <c r="D153" s="42" t="s">
        <v>215</v>
      </c>
      <c r="E153" s="44">
        <v>521</v>
      </c>
      <c r="F153" s="15"/>
      <c r="G153" s="45">
        <v>521</v>
      </c>
      <c r="H153" s="46"/>
      <c r="I153" s="47"/>
      <c r="J153" s="45">
        <v>0</v>
      </c>
      <c r="K153" s="48"/>
      <c r="L153" s="49">
        <v>1627343.3345080439</v>
      </c>
      <c r="N153" s="47"/>
      <c r="O153" s="47"/>
      <c r="P153" s="47"/>
      <c r="Q153" s="47"/>
      <c r="S153" s="325">
        <v>521</v>
      </c>
    </row>
    <row r="154" spans="1:21" x14ac:dyDescent="0.2">
      <c r="A154" s="42" t="s">
        <v>305</v>
      </c>
      <c r="B154" s="43" t="s">
        <v>216</v>
      </c>
      <c r="C154" s="43">
        <v>2200</v>
      </c>
      <c r="D154" s="42" t="s">
        <v>217</v>
      </c>
      <c r="E154" s="44">
        <v>204</v>
      </c>
      <c r="F154" s="15"/>
      <c r="G154" s="45">
        <v>204</v>
      </c>
      <c r="H154" s="46"/>
      <c r="I154" s="47"/>
      <c r="J154" s="45">
        <v>0</v>
      </c>
      <c r="K154" s="48"/>
      <c r="L154" s="49">
        <v>637193.9352008464</v>
      </c>
      <c r="N154" s="47"/>
      <c r="O154" s="47"/>
      <c r="P154" s="47"/>
      <c r="Q154" s="47"/>
      <c r="S154" s="325">
        <v>204</v>
      </c>
    </row>
    <row r="155" spans="1:21" x14ac:dyDescent="0.2">
      <c r="A155" s="42" t="s">
        <v>305</v>
      </c>
      <c r="B155" s="43" t="s">
        <v>218</v>
      </c>
      <c r="C155" s="43">
        <v>3362</v>
      </c>
      <c r="D155" s="42" t="s">
        <v>219</v>
      </c>
      <c r="E155" s="44">
        <v>243</v>
      </c>
      <c r="F155" s="15"/>
      <c r="G155" s="45">
        <v>243</v>
      </c>
      <c r="H155" s="46"/>
      <c r="I155" s="47"/>
      <c r="J155" s="45">
        <v>0</v>
      </c>
      <c r="K155" s="48"/>
      <c r="L155" s="49">
        <v>759010.42281277291</v>
      </c>
      <c r="N155" s="47"/>
      <c r="O155" s="47"/>
      <c r="P155" s="47"/>
      <c r="Q155" s="47"/>
      <c r="S155" s="325">
        <v>243</v>
      </c>
    </row>
    <row r="156" spans="1:21" x14ac:dyDescent="0.2">
      <c r="A156" s="42" t="s">
        <v>307</v>
      </c>
      <c r="B156" s="43">
        <v>0</v>
      </c>
      <c r="C156" s="43">
        <v>2135</v>
      </c>
      <c r="D156" s="42" t="s">
        <v>220</v>
      </c>
      <c r="E156" s="44">
        <v>289</v>
      </c>
      <c r="F156" s="15"/>
      <c r="G156" s="45">
        <v>289</v>
      </c>
      <c r="H156" s="46"/>
      <c r="I156" s="47"/>
      <c r="J156" s="45">
        <v>0</v>
      </c>
      <c r="K156" s="48"/>
      <c r="L156" s="49">
        <v>902691.40820119902</v>
      </c>
      <c r="N156" s="47"/>
      <c r="O156" s="47"/>
      <c r="P156" s="47"/>
      <c r="Q156" s="47"/>
      <c r="S156" s="325">
        <v>289</v>
      </c>
    </row>
    <row r="157" spans="1:21" x14ac:dyDescent="0.2">
      <c r="A157" s="42" t="s">
        <v>305</v>
      </c>
      <c r="B157" s="43" t="s">
        <v>221</v>
      </c>
      <c r="C157" s="43">
        <v>2071</v>
      </c>
      <c r="D157" s="42" t="s">
        <v>222</v>
      </c>
      <c r="E157" s="44">
        <v>427</v>
      </c>
      <c r="F157" s="15"/>
      <c r="G157" s="45">
        <v>427</v>
      </c>
      <c r="H157" s="46"/>
      <c r="I157" s="47"/>
      <c r="J157" s="45">
        <v>0</v>
      </c>
      <c r="K157" s="48"/>
      <c r="L157" s="49">
        <v>1333734.3643664774</v>
      </c>
      <c r="N157" s="47"/>
      <c r="O157" s="47"/>
      <c r="P157" s="47"/>
      <c r="Q157" s="47"/>
      <c r="S157" s="325">
        <v>427</v>
      </c>
    </row>
    <row r="158" spans="1:21" x14ac:dyDescent="0.2">
      <c r="A158" s="42" t="s">
        <v>307</v>
      </c>
      <c r="B158" s="43">
        <v>0</v>
      </c>
      <c r="C158" s="43">
        <v>2193</v>
      </c>
      <c r="D158" s="42" t="s">
        <v>223</v>
      </c>
      <c r="E158" s="44">
        <v>372</v>
      </c>
      <c r="F158" s="15"/>
      <c r="G158" s="45">
        <v>372</v>
      </c>
      <c r="H158" s="46"/>
      <c r="I158" s="47"/>
      <c r="J158" s="45">
        <v>0</v>
      </c>
      <c r="K158" s="48"/>
      <c r="L158" s="49">
        <v>1161941.8818368374</v>
      </c>
      <c r="N158" s="47"/>
      <c r="O158" s="47"/>
      <c r="P158" s="47"/>
      <c r="Q158" s="47"/>
      <c r="S158" s="325">
        <v>372</v>
      </c>
    </row>
    <row r="159" spans="1:21" x14ac:dyDescent="0.2">
      <c r="A159" s="42" t="s">
        <v>307</v>
      </c>
      <c r="B159" s="43">
        <v>0</v>
      </c>
      <c r="C159" s="43">
        <v>2028</v>
      </c>
      <c r="D159" s="42" t="s">
        <v>224</v>
      </c>
      <c r="E159" s="44">
        <v>526</v>
      </c>
      <c r="F159" s="15"/>
      <c r="G159" s="45">
        <v>526</v>
      </c>
      <c r="H159" s="46"/>
      <c r="I159" s="47"/>
      <c r="J159" s="45">
        <v>0</v>
      </c>
      <c r="K159" s="48"/>
      <c r="L159" s="49">
        <v>1642960.8329198293</v>
      </c>
      <c r="N159" s="47"/>
      <c r="O159" s="47"/>
      <c r="P159" s="47"/>
      <c r="Q159" s="47"/>
      <c r="S159" s="325">
        <v>526</v>
      </c>
    </row>
    <row r="160" spans="1:21" x14ac:dyDescent="0.2">
      <c r="A160" s="42" t="s">
        <v>307</v>
      </c>
      <c r="B160" s="43">
        <v>0</v>
      </c>
      <c r="C160" s="43">
        <v>2012</v>
      </c>
      <c r="D160" s="42" t="s">
        <v>225</v>
      </c>
      <c r="E160" s="44">
        <v>429</v>
      </c>
      <c r="F160" s="15"/>
      <c r="G160" s="45">
        <v>429</v>
      </c>
      <c r="H160" s="46"/>
      <c r="I160" s="47"/>
      <c r="J160" s="45">
        <v>0</v>
      </c>
      <c r="K160" s="48"/>
      <c r="L160" s="49">
        <v>1339981.3637311917</v>
      </c>
      <c r="N160" s="47"/>
      <c r="O160" s="47"/>
      <c r="P160" s="47"/>
      <c r="Q160" s="47"/>
      <c r="S160" s="325">
        <v>429</v>
      </c>
    </row>
    <row r="161" spans="1:22" x14ac:dyDescent="0.2">
      <c r="A161" s="42" t="s">
        <v>305</v>
      </c>
      <c r="B161" s="43" t="s">
        <v>226</v>
      </c>
      <c r="C161" s="43">
        <v>2074</v>
      </c>
      <c r="D161" s="42" t="s">
        <v>227</v>
      </c>
      <c r="E161" s="44">
        <v>624</v>
      </c>
      <c r="F161" s="15"/>
      <c r="G161" s="45">
        <v>624</v>
      </c>
      <c r="H161" s="46"/>
      <c r="I161" s="47"/>
      <c r="J161" s="45">
        <v>0</v>
      </c>
      <c r="K161" s="48"/>
      <c r="L161" s="49">
        <v>1949063.8017908242</v>
      </c>
      <c r="N161" s="47"/>
      <c r="O161" s="47"/>
      <c r="P161" s="47"/>
      <c r="Q161" s="47"/>
      <c r="S161" s="325">
        <v>624</v>
      </c>
    </row>
    <row r="162" spans="1:22" x14ac:dyDescent="0.2">
      <c r="A162" s="42" t="s">
        <v>307</v>
      </c>
      <c r="B162" s="43">
        <v>0</v>
      </c>
      <c r="C162" s="43">
        <v>2117</v>
      </c>
      <c r="D162" s="42" t="s">
        <v>228</v>
      </c>
      <c r="E162" s="44">
        <v>327</v>
      </c>
      <c r="F162" s="15"/>
      <c r="G162" s="45">
        <v>327</v>
      </c>
      <c r="H162" s="46"/>
      <c r="I162" s="47"/>
      <c r="J162" s="45">
        <v>0</v>
      </c>
      <c r="K162" s="48"/>
      <c r="L162" s="49">
        <v>1021384.3961307685</v>
      </c>
      <c r="N162" s="47"/>
      <c r="O162" s="47"/>
      <c r="P162" s="47"/>
      <c r="Q162" s="47"/>
      <c r="S162" s="325">
        <v>327</v>
      </c>
    </row>
    <row r="163" spans="1:22" x14ac:dyDescent="0.2">
      <c r="A163" s="42" t="s">
        <v>307</v>
      </c>
      <c r="B163" s="43">
        <v>0</v>
      </c>
      <c r="C163" s="43">
        <v>3035</v>
      </c>
      <c r="D163" s="42" t="s">
        <v>229</v>
      </c>
      <c r="E163" s="44">
        <v>106</v>
      </c>
      <c r="F163" s="15"/>
      <c r="G163" s="45">
        <v>106</v>
      </c>
      <c r="H163" s="46"/>
      <c r="I163" s="47"/>
      <c r="J163" s="45">
        <v>0</v>
      </c>
      <c r="K163" s="48"/>
      <c r="L163" s="49">
        <v>331090.96632985154</v>
      </c>
      <c r="N163" s="47"/>
      <c r="O163" s="47"/>
      <c r="P163" s="47"/>
      <c r="Q163" s="47"/>
      <c r="S163" s="325">
        <v>106</v>
      </c>
    </row>
    <row r="164" spans="1:22" x14ac:dyDescent="0.2">
      <c r="A164" s="42" t="s">
        <v>307</v>
      </c>
      <c r="B164" s="43">
        <v>0</v>
      </c>
      <c r="C164" s="43">
        <v>2078</v>
      </c>
      <c r="D164" s="42" t="s">
        <v>230</v>
      </c>
      <c r="E164" s="44">
        <v>405</v>
      </c>
      <c r="F164" s="15"/>
      <c r="G164" s="45">
        <v>405</v>
      </c>
      <c r="H164" s="46"/>
      <c r="I164" s="47"/>
      <c r="J164" s="45">
        <v>0</v>
      </c>
      <c r="K164" s="48"/>
      <c r="L164" s="49">
        <v>1265017.3713546214</v>
      </c>
      <c r="N164" s="47"/>
      <c r="O164" s="47"/>
      <c r="P164" s="47"/>
      <c r="Q164" s="47"/>
      <c r="S164" s="325">
        <v>405</v>
      </c>
    </row>
    <row r="165" spans="1:22" x14ac:dyDescent="0.2">
      <c r="A165" s="42" t="s">
        <v>307</v>
      </c>
      <c r="B165" s="43">
        <v>0</v>
      </c>
      <c r="C165" s="43">
        <v>2030</v>
      </c>
      <c r="D165" s="42" t="s">
        <v>435</v>
      </c>
      <c r="E165" s="44">
        <v>192</v>
      </c>
      <c r="F165" s="15"/>
      <c r="G165" s="45">
        <v>192</v>
      </c>
      <c r="H165" s="46"/>
      <c r="I165" s="47"/>
      <c r="J165" s="45">
        <v>0</v>
      </c>
      <c r="K165" s="48"/>
      <c r="L165" s="49">
        <v>599711.93901256123</v>
      </c>
      <c r="N165" s="47"/>
      <c r="O165" s="47"/>
      <c r="P165" s="47"/>
      <c r="Q165" s="47"/>
      <c r="S165" s="325">
        <v>192</v>
      </c>
    </row>
    <row r="166" spans="1:22" x14ac:dyDescent="0.2">
      <c r="A166" s="42" t="s">
        <v>305</v>
      </c>
      <c r="B166" s="43" t="s">
        <v>231</v>
      </c>
      <c r="C166" s="43">
        <v>2100</v>
      </c>
      <c r="D166" s="42" t="s">
        <v>232</v>
      </c>
      <c r="E166" s="44">
        <v>213</v>
      </c>
      <c r="F166" s="15"/>
      <c r="G166" s="45">
        <v>213</v>
      </c>
      <c r="H166" s="46"/>
      <c r="I166" s="47"/>
      <c r="J166" s="45">
        <v>0</v>
      </c>
      <c r="K166" s="48"/>
      <c r="L166" s="49">
        <v>665305.43234206014</v>
      </c>
      <c r="N166" s="47"/>
      <c r="O166" s="47"/>
      <c r="P166" s="47"/>
      <c r="Q166" s="47"/>
      <c r="S166" s="325">
        <v>213</v>
      </c>
    </row>
    <row r="167" spans="1:22" x14ac:dyDescent="0.2">
      <c r="A167" s="42" t="s">
        <v>307</v>
      </c>
      <c r="B167" s="43">
        <v>0</v>
      </c>
      <c r="C167" s="43">
        <v>3036</v>
      </c>
      <c r="D167" s="42" t="s">
        <v>330</v>
      </c>
      <c r="E167" s="44">
        <v>339</v>
      </c>
      <c r="F167" s="15"/>
      <c r="G167" s="45">
        <v>339</v>
      </c>
      <c r="H167" s="46"/>
      <c r="I167" s="47"/>
      <c r="J167" s="45">
        <v>0</v>
      </c>
      <c r="K167" s="48"/>
      <c r="L167" s="49">
        <v>1058866.3923190534</v>
      </c>
      <c r="N167" s="47"/>
      <c r="O167" s="47"/>
      <c r="P167" s="47"/>
      <c r="Q167" s="47"/>
      <c r="S167" s="325">
        <v>339</v>
      </c>
    </row>
    <row r="168" spans="1:22" x14ac:dyDescent="0.2">
      <c r="A168" s="42">
        <v>0</v>
      </c>
      <c r="B168" s="43">
        <v>0</v>
      </c>
      <c r="C168" s="43">
        <v>0</v>
      </c>
      <c r="D168" s="42">
        <v>0</v>
      </c>
      <c r="E168" s="57"/>
      <c r="F168" s="58"/>
      <c r="G168" s="58"/>
      <c r="H168" s="58"/>
      <c r="I168" s="59"/>
      <c r="J168" s="58"/>
      <c r="K168" s="48"/>
      <c r="L168" s="49">
        <v>0</v>
      </c>
      <c r="N168" s="47"/>
      <c r="O168" s="47"/>
      <c r="P168" s="47"/>
      <c r="Q168" s="47"/>
    </row>
    <row r="169" spans="1:22" x14ac:dyDescent="0.2">
      <c r="A169" s="42">
        <v>0</v>
      </c>
      <c r="B169" s="43">
        <v>0</v>
      </c>
      <c r="C169" s="43">
        <v>0</v>
      </c>
      <c r="D169" s="42">
        <v>0</v>
      </c>
      <c r="E169" s="46"/>
      <c r="F169" s="60"/>
      <c r="H169" s="46"/>
      <c r="I169" s="47"/>
      <c r="K169" s="48"/>
      <c r="L169" s="49">
        <v>0</v>
      </c>
      <c r="N169" s="47"/>
      <c r="O169" s="47"/>
      <c r="P169" s="47"/>
      <c r="Q169" s="47"/>
      <c r="S169" s="40" t="s">
        <v>303</v>
      </c>
      <c r="T169" s="40" t="s">
        <v>304</v>
      </c>
      <c r="U169" s="36"/>
    </row>
    <row r="170" spans="1:22" x14ac:dyDescent="0.2">
      <c r="A170" s="42"/>
      <c r="B170" s="43"/>
      <c r="C170" s="43"/>
      <c r="D170" s="42"/>
      <c r="E170" s="46"/>
      <c r="F170" s="60"/>
      <c r="H170" s="46"/>
      <c r="I170" s="47"/>
      <c r="K170" s="48"/>
      <c r="L170" s="49">
        <v>0</v>
      </c>
      <c r="N170" s="47"/>
      <c r="O170" s="47"/>
      <c r="P170" s="47"/>
      <c r="Q170" s="47"/>
      <c r="S170" s="40"/>
      <c r="T170" s="40"/>
      <c r="U170" s="36"/>
    </row>
    <row r="171" spans="1:22" x14ac:dyDescent="0.2">
      <c r="A171" s="42"/>
      <c r="B171" s="43"/>
      <c r="C171" s="43"/>
      <c r="D171" s="42"/>
      <c r="E171" s="46"/>
      <c r="F171" s="60"/>
      <c r="H171" s="46"/>
      <c r="I171" s="47"/>
      <c r="K171" s="48"/>
      <c r="L171" s="49">
        <v>0</v>
      </c>
      <c r="N171" s="47"/>
      <c r="O171" s="47"/>
      <c r="P171" s="47"/>
      <c r="Q171" s="47"/>
      <c r="S171" s="40"/>
      <c r="T171" s="40"/>
      <c r="U171" s="36"/>
    </row>
    <row r="172" spans="1:22" x14ac:dyDescent="0.2">
      <c r="A172" s="42"/>
      <c r="B172" s="43"/>
      <c r="C172" s="43"/>
      <c r="D172" s="42"/>
      <c r="E172" s="46"/>
      <c r="F172" s="60"/>
      <c r="H172" s="46"/>
      <c r="I172" s="47"/>
      <c r="K172" s="48"/>
      <c r="L172" s="49">
        <v>0</v>
      </c>
      <c r="N172" s="47"/>
      <c r="O172" s="47"/>
      <c r="P172" s="47"/>
      <c r="Q172" s="47"/>
      <c r="S172" s="40"/>
      <c r="T172" s="40"/>
      <c r="U172" s="36"/>
    </row>
    <row r="173" spans="1:22" x14ac:dyDescent="0.2">
      <c r="A173" s="42" t="s">
        <v>307</v>
      </c>
      <c r="B173" s="43">
        <v>0</v>
      </c>
      <c r="C173" s="43">
        <v>6907</v>
      </c>
      <c r="D173" s="42" t="s">
        <v>4</v>
      </c>
      <c r="E173" s="46"/>
      <c r="F173" s="60"/>
      <c r="G173" s="45">
        <v>0</v>
      </c>
      <c r="H173" s="44">
        <v>529</v>
      </c>
      <c r="I173" s="44">
        <v>339</v>
      </c>
      <c r="J173" s="45">
        <v>868</v>
      </c>
      <c r="K173" s="48"/>
      <c r="L173" s="49">
        <v>4012814.9448466166</v>
      </c>
      <c r="N173" s="47"/>
      <c r="O173" s="47"/>
      <c r="P173" s="47"/>
      <c r="Q173" s="47"/>
      <c r="S173" s="326">
        <v>529</v>
      </c>
      <c r="T173" s="327">
        <v>339</v>
      </c>
      <c r="U173" s="50"/>
      <c r="V173" s="15">
        <v>306</v>
      </c>
    </row>
    <row r="174" spans="1:22" x14ac:dyDescent="0.2">
      <c r="A174" s="42" t="s">
        <v>307</v>
      </c>
      <c r="B174" s="43">
        <v>0</v>
      </c>
      <c r="C174" s="43">
        <v>4064</v>
      </c>
      <c r="D174" s="42" t="s">
        <v>234</v>
      </c>
      <c r="E174" s="46"/>
      <c r="F174" s="60"/>
      <c r="G174" s="45">
        <v>0</v>
      </c>
      <c r="H174" s="44">
        <v>817</v>
      </c>
      <c r="I174" s="44">
        <v>558</v>
      </c>
      <c r="J174" s="45">
        <v>1375</v>
      </c>
      <c r="K174" s="48"/>
      <c r="L174" s="49">
        <v>6368440.7830035323</v>
      </c>
      <c r="N174" s="47"/>
      <c r="O174" s="53"/>
      <c r="P174" s="47"/>
      <c r="Q174" s="47"/>
      <c r="S174" s="328">
        <v>817</v>
      </c>
      <c r="T174" s="329">
        <v>558</v>
      </c>
      <c r="U174" s="50"/>
      <c r="V174" s="15">
        <v>539</v>
      </c>
    </row>
    <row r="175" spans="1:22" x14ac:dyDescent="0.2">
      <c r="A175" s="42" t="s">
        <v>307</v>
      </c>
      <c r="B175" s="43">
        <v>0</v>
      </c>
      <c r="C175" s="43">
        <v>4025</v>
      </c>
      <c r="D175" s="42" t="s">
        <v>237</v>
      </c>
      <c r="E175" s="46"/>
      <c r="F175" s="60"/>
      <c r="G175" s="45">
        <v>0</v>
      </c>
      <c r="H175" s="44">
        <v>419</v>
      </c>
      <c r="I175" s="44">
        <v>249</v>
      </c>
      <c r="J175" s="45">
        <v>668</v>
      </c>
      <c r="K175" s="48"/>
      <c r="L175" s="49">
        <v>3081555.9679153878</v>
      </c>
      <c r="N175" s="47"/>
      <c r="O175" s="47"/>
      <c r="P175" s="47"/>
      <c r="Q175" s="47"/>
      <c r="S175" s="328">
        <v>419</v>
      </c>
      <c r="T175" s="329">
        <v>249</v>
      </c>
      <c r="V175" s="15">
        <v>121</v>
      </c>
    </row>
    <row r="176" spans="1:22" x14ac:dyDescent="0.2">
      <c r="A176" s="42" t="s">
        <v>307</v>
      </c>
      <c r="B176" s="43">
        <v>0</v>
      </c>
      <c r="C176" s="43">
        <v>4041</v>
      </c>
      <c r="D176" s="42" t="s">
        <v>238</v>
      </c>
      <c r="E176" s="46"/>
      <c r="F176" s="60"/>
      <c r="G176" s="45">
        <v>0</v>
      </c>
      <c r="H176" s="44">
        <v>567</v>
      </c>
      <c r="I176" s="44">
        <v>375</v>
      </c>
      <c r="J176" s="45">
        <v>942</v>
      </c>
      <c r="K176" s="48"/>
      <c r="L176" s="49">
        <v>4358890.3077955563</v>
      </c>
      <c r="N176" s="47"/>
      <c r="O176" s="47"/>
      <c r="P176" s="47"/>
      <c r="Q176" s="47"/>
      <c r="S176" s="328">
        <v>567</v>
      </c>
      <c r="T176" s="329">
        <v>375</v>
      </c>
      <c r="V176" s="15">
        <v>359</v>
      </c>
    </row>
    <row r="177" spans="1:22" x14ac:dyDescent="0.2">
      <c r="A177" s="42" t="s">
        <v>306</v>
      </c>
      <c r="B177" s="43" t="s">
        <v>239</v>
      </c>
      <c r="C177" s="43">
        <v>5400</v>
      </c>
      <c r="D177" s="42" t="s">
        <v>240</v>
      </c>
      <c r="E177" s="46"/>
      <c r="F177" s="60"/>
      <c r="G177" s="45">
        <v>0</v>
      </c>
      <c r="H177" s="44">
        <v>932</v>
      </c>
      <c r="I177" s="44">
        <v>599</v>
      </c>
      <c r="J177" s="45">
        <v>1531</v>
      </c>
      <c r="K177" s="48"/>
      <c r="L177" s="49">
        <v>7078497.3734009843</v>
      </c>
      <c r="N177" s="47"/>
      <c r="O177" s="47"/>
      <c r="P177" s="47"/>
      <c r="Q177" s="47"/>
      <c r="S177" s="328">
        <v>932</v>
      </c>
      <c r="T177" s="329">
        <v>599</v>
      </c>
      <c r="V177" s="15">
        <v>591</v>
      </c>
    </row>
    <row r="178" spans="1:22" x14ac:dyDescent="0.2">
      <c r="A178" s="42" t="s">
        <v>307</v>
      </c>
      <c r="B178" s="43">
        <v>0</v>
      </c>
      <c r="C178" s="43">
        <v>6906</v>
      </c>
      <c r="D178" s="42" t="s">
        <v>5</v>
      </c>
      <c r="E178" s="46"/>
      <c r="F178" s="60"/>
      <c r="G178" s="45">
        <v>0</v>
      </c>
      <c r="H178" s="44">
        <v>683</v>
      </c>
      <c r="I178" s="44">
        <v>462</v>
      </c>
      <c r="J178" s="45">
        <v>1145</v>
      </c>
      <c r="K178" s="48"/>
      <c r="L178" s="49">
        <v>5301686.1303225774</v>
      </c>
      <c r="N178" s="47"/>
      <c r="O178" s="53"/>
      <c r="P178" s="47"/>
      <c r="Q178" s="47"/>
      <c r="S178" s="328">
        <v>683</v>
      </c>
      <c r="T178" s="329">
        <v>462</v>
      </c>
      <c r="V178" s="15">
        <v>458</v>
      </c>
    </row>
    <row r="179" spans="1:22" x14ac:dyDescent="0.2">
      <c r="A179" s="42" t="s">
        <v>308</v>
      </c>
      <c r="B179" s="43">
        <v>0</v>
      </c>
      <c r="C179" s="43">
        <v>6102</v>
      </c>
      <c r="D179" s="42" t="s">
        <v>6</v>
      </c>
      <c r="E179" s="46"/>
      <c r="F179" s="60"/>
      <c r="G179" s="45">
        <v>0</v>
      </c>
      <c r="H179" s="44">
        <v>361</v>
      </c>
      <c r="I179" s="44">
        <v>234</v>
      </c>
      <c r="J179" s="45">
        <v>595</v>
      </c>
      <c r="K179" s="48"/>
      <c r="L179" s="49">
        <v>2751626.1878155912</v>
      </c>
      <c r="N179" s="47"/>
      <c r="O179" s="47"/>
      <c r="P179" s="47"/>
      <c r="Q179" s="47"/>
      <c r="S179" s="328">
        <v>361</v>
      </c>
      <c r="T179" s="329">
        <v>234</v>
      </c>
      <c r="V179" s="15">
        <v>209</v>
      </c>
    </row>
    <row r="180" spans="1:22" x14ac:dyDescent="0.2">
      <c r="A180" s="42" t="s">
        <v>307</v>
      </c>
      <c r="B180" s="43">
        <v>0</v>
      </c>
      <c r="C180" s="43">
        <v>4029</v>
      </c>
      <c r="D180" s="42" t="s">
        <v>331</v>
      </c>
      <c r="E180" s="46"/>
      <c r="F180" s="60"/>
      <c r="G180" s="45">
        <v>0</v>
      </c>
      <c r="H180" s="44">
        <v>894</v>
      </c>
      <c r="I180" s="44">
        <v>535</v>
      </c>
      <c r="J180" s="45">
        <v>1429</v>
      </c>
      <c r="K180" s="48"/>
      <c r="L180" s="49">
        <v>6593435.7763262894</v>
      </c>
      <c r="N180" s="47"/>
      <c r="O180" s="47"/>
      <c r="P180" s="47"/>
      <c r="Q180" s="47"/>
      <c r="S180" s="328">
        <v>894</v>
      </c>
      <c r="T180" s="329">
        <v>535</v>
      </c>
      <c r="V180" s="15">
        <v>501</v>
      </c>
    </row>
    <row r="181" spans="1:22" x14ac:dyDescent="0.2">
      <c r="A181" s="42" t="s">
        <v>307</v>
      </c>
      <c r="B181" s="43">
        <v>0</v>
      </c>
      <c r="C181" s="43">
        <v>4100</v>
      </c>
      <c r="D181" s="42" t="s">
        <v>243</v>
      </c>
      <c r="E181" s="46"/>
      <c r="F181" s="60"/>
      <c r="G181" s="45">
        <v>0</v>
      </c>
      <c r="H181" s="44">
        <v>962</v>
      </c>
      <c r="I181" s="44">
        <v>598</v>
      </c>
      <c r="J181" s="45">
        <v>1560</v>
      </c>
      <c r="K181" s="48"/>
      <c r="L181" s="49">
        <v>7205674.7184428219</v>
      </c>
      <c r="N181" s="47"/>
      <c r="O181" s="47"/>
      <c r="P181" s="47"/>
      <c r="Q181" s="47"/>
      <c r="S181" s="328">
        <v>962</v>
      </c>
      <c r="T181" s="329">
        <v>598</v>
      </c>
      <c r="V181" s="15">
        <v>484</v>
      </c>
    </row>
    <row r="182" spans="1:22" x14ac:dyDescent="0.2">
      <c r="A182" s="42" t="s">
        <v>307</v>
      </c>
      <c r="B182" s="43">
        <v>0</v>
      </c>
      <c r="C182" s="43">
        <v>6908</v>
      </c>
      <c r="D182" s="42" t="s">
        <v>7</v>
      </c>
      <c r="E182" s="46"/>
      <c r="F182" s="60"/>
      <c r="G182" s="45">
        <v>0</v>
      </c>
      <c r="H182" s="44">
        <v>724</v>
      </c>
      <c r="I182" s="44">
        <v>488</v>
      </c>
      <c r="J182" s="45">
        <v>1212</v>
      </c>
      <c r="K182" s="48"/>
      <c r="L182" s="49">
        <v>5611337.6664240956</v>
      </c>
      <c r="N182" s="47"/>
      <c r="O182" s="47"/>
      <c r="P182" s="47"/>
      <c r="Q182" s="47"/>
      <c r="S182" s="328">
        <v>724</v>
      </c>
      <c r="T182" s="329">
        <v>488</v>
      </c>
      <c r="V182" s="15">
        <v>469</v>
      </c>
    </row>
    <row r="183" spans="1:22" x14ac:dyDescent="0.2">
      <c r="A183" s="42" t="s">
        <v>307</v>
      </c>
      <c r="B183" s="43">
        <v>0</v>
      </c>
      <c r="C183" s="43">
        <v>6905</v>
      </c>
      <c r="D183" s="42" t="s">
        <v>244</v>
      </c>
      <c r="E183" s="46"/>
      <c r="F183" s="60"/>
      <c r="G183" s="45">
        <v>0</v>
      </c>
      <c r="H183" s="44">
        <v>519</v>
      </c>
      <c r="I183" s="44">
        <v>342</v>
      </c>
      <c r="J183" s="45">
        <v>861</v>
      </c>
      <c r="K183" s="48"/>
      <c r="L183" s="49">
        <v>3983659.28070179</v>
      </c>
      <c r="N183" s="47"/>
      <c r="O183" s="47"/>
      <c r="P183" s="47"/>
      <c r="Q183" s="47"/>
      <c r="S183" s="328">
        <v>519</v>
      </c>
      <c r="T183" s="329">
        <v>342</v>
      </c>
      <c r="V183" s="15">
        <v>330</v>
      </c>
    </row>
    <row r="184" spans="1:22" x14ac:dyDescent="0.2">
      <c r="A184" s="42" t="s">
        <v>308</v>
      </c>
      <c r="B184" s="43">
        <v>0</v>
      </c>
      <c r="C184" s="43">
        <v>4024</v>
      </c>
      <c r="D184" s="42" t="s">
        <v>247</v>
      </c>
      <c r="E184" s="46"/>
      <c r="F184" s="60"/>
      <c r="G184" s="45">
        <v>0</v>
      </c>
      <c r="H184" s="44">
        <v>366</v>
      </c>
      <c r="I184" s="44">
        <v>236</v>
      </c>
      <c r="J184" s="45">
        <v>602</v>
      </c>
      <c r="K184" s="48"/>
      <c r="L184" s="49">
        <v>2783577.2991537238</v>
      </c>
      <c r="N184" s="47"/>
      <c r="O184" s="47"/>
      <c r="P184" s="47"/>
      <c r="Q184" s="15">
        <v>0</v>
      </c>
      <c r="S184" s="328">
        <v>366</v>
      </c>
      <c r="T184" s="329">
        <v>236</v>
      </c>
      <c r="V184" s="15">
        <v>178.33333333333331</v>
      </c>
    </row>
    <row r="185" spans="1:22" x14ac:dyDescent="0.2">
      <c r="A185" s="42" t="s">
        <v>308</v>
      </c>
      <c r="B185" s="43">
        <v>0</v>
      </c>
      <c r="C185" s="43">
        <v>4010</v>
      </c>
      <c r="D185" s="42" t="s">
        <v>248</v>
      </c>
      <c r="E185" s="46"/>
      <c r="F185" s="60"/>
      <c r="G185" s="45">
        <v>0</v>
      </c>
      <c r="H185" s="44">
        <v>365</v>
      </c>
      <c r="I185" s="44">
        <v>233</v>
      </c>
      <c r="J185" s="45">
        <v>598</v>
      </c>
      <c r="K185" s="48"/>
      <c r="L185" s="49">
        <v>2764281.2122887056</v>
      </c>
      <c r="N185" s="47"/>
      <c r="O185" s="47"/>
      <c r="P185" s="47"/>
      <c r="Q185" s="15">
        <v>0</v>
      </c>
      <c r="S185" s="328">
        <v>365</v>
      </c>
      <c r="T185" s="329">
        <v>233</v>
      </c>
      <c r="V185" s="15">
        <v>224</v>
      </c>
    </row>
    <row r="186" spans="1:22" x14ac:dyDescent="0.2">
      <c r="A186" s="42" t="s">
        <v>307</v>
      </c>
      <c r="B186" s="43">
        <v>0</v>
      </c>
      <c r="C186" s="43">
        <v>4021</v>
      </c>
      <c r="D186" s="42" t="s">
        <v>241</v>
      </c>
      <c r="E186" s="46"/>
      <c r="F186" s="60"/>
      <c r="G186" s="45">
        <v>0</v>
      </c>
      <c r="H186" s="44">
        <v>639</v>
      </c>
      <c r="I186" s="44">
        <v>389</v>
      </c>
      <c r="J186" s="45">
        <v>1028</v>
      </c>
      <c r="K186" s="48"/>
      <c r="L186" s="49">
        <v>4745522.1587410532</v>
      </c>
      <c r="N186" s="47"/>
      <c r="O186" s="15"/>
      <c r="P186" s="47"/>
      <c r="Q186" s="15">
        <v>0</v>
      </c>
      <c r="R186" s="50"/>
      <c r="S186" s="328">
        <v>639</v>
      </c>
      <c r="T186" s="329">
        <v>389</v>
      </c>
      <c r="V186" s="15">
        <v>122.5</v>
      </c>
    </row>
    <row r="187" spans="1:22" x14ac:dyDescent="0.2">
      <c r="A187" s="42" t="s">
        <v>307</v>
      </c>
      <c r="B187" s="43">
        <v>0</v>
      </c>
      <c r="C187" s="43">
        <v>4613</v>
      </c>
      <c r="D187" s="42" t="s">
        <v>250</v>
      </c>
      <c r="E187" s="46"/>
      <c r="F187" s="60"/>
      <c r="G187" s="45">
        <v>0</v>
      </c>
      <c r="H187" s="44">
        <v>367</v>
      </c>
      <c r="I187" s="44">
        <v>267</v>
      </c>
      <c r="J187" s="45">
        <v>634</v>
      </c>
      <c r="K187" s="48"/>
      <c r="L187" s="49">
        <v>2941859.6201444962</v>
      </c>
      <c r="N187" s="47"/>
      <c r="O187" s="47"/>
      <c r="P187" s="47"/>
      <c r="Q187" s="47"/>
      <c r="S187" s="328">
        <v>367</v>
      </c>
      <c r="T187" s="329">
        <v>267</v>
      </c>
      <c r="V187" s="15">
        <v>245</v>
      </c>
    </row>
    <row r="188" spans="1:22" x14ac:dyDescent="0.2">
      <c r="A188" s="42" t="s">
        <v>307</v>
      </c>
      <c r="B188" s="43">
        <v>0</v>
      </c>
      <c r="C188" s="43">
        <v>4101</v>
      </c>
      <c r="D188" s="42" t="s">
        <v>436</v>
      </c>
      <c r="E188" s="46"/>
      <c r="F188" s="60"/>
      <c r="G188" s="45">
        <v>0</v>
      </c>
      <c r="H188" s="44">
        <v>902</v>
      </c>
      <c r="I188" s="44">
        <v>610</v>
      </c>
      <c r="J188" s="45">
        <v>1512</v>
      </c>
      <c r="K188" s="48"/>
      <c r="L188" s="49">
        <v>7000957.9691183437</v>
      </c>
      <c r="N188" s="47"/>
      <c r="O188" s="15"/>
      <c r="P188" s="47"/>
      <c r="Q188" s="47"/>
      <c r="S188" s="328">
        <v>902</v>
      </c>
      <c r="T188" s="329">
        <v>610</v>
      </c>
      <c r="V188" s="15">
        <v>592</v>
      </c>
    </row>
    <row r="189" spans="1:22" x14ac:dyDescent="0.2">
      <c r="A189" s="42" t="s">
        <v>306</v>
      </c>
      <c r="B189" s="43" t="s">
        <v>251</v>
      </c>
      <c r="C189" s="43">
        <v>5401</v>
      </c>
      <c r="D189" s="42" t="s">
        <v>252</v>
      </c>
      <c r="E189" s="46"/>
      <c r="F189" s="60"/>
      <c r="G189" s="45">
        <v>0</v>
      </c>
      <c r="H189" s="44">
        <v>848</v>
      </c>
      <c r="I189" s="44">
        <v>551</v>
      </c>
      <c r="J189" s="45">
        <v>1399</v>
      </c>
      <c r="K189" s="48"/>
      <c r="L189" s="49">
        <v>6470240.0682271104</v>
      </c>
      <c r="N189" s="47"/>
      <c r="O189" s="53"/>
      <c r="P189" s="47"/>
      <c r="Q189" s="47"/>
      <c r="S189" s="328">
        <v>848</v>
      </c>
      <c r="T189" s="329">
        <v>551</v>
      </c>
      <c r="V189" s="15">
        <v>493</v>
      </c>
    </row>
    <row r="190" spans="1:22" x14ac:dyDescent="0.2">
      <c r="A190" s="42" t="s">
        <v>307</v>
      </c>
      <c r="B190" s="43">
        <v>0</v>
      </c>
      <c r="C190" s="43">
        <v>4502</v>
      </c>
      <c r="D190" s="42" t="s">
        <v>253</v>
      </c>
      <c r="E190" s="46"/>
      <c r="F190" s="60"/>
      <c r="G190" s="45">
        <v>0</v>
      </c>
      <c r="H190" s="44">
        <v>918</v>
      </c>
      <c r="I190" s="44">
        <v>558</v>
      </c>
      <c r="J190" s="45">
        <v>1476</v>
      </c>
      <c r="K190" s="48"/>
      <c r="L190" s="49">
        <v>6813315.9513666518</v>
      </c>
      <c r="N190" s="47"/>
      <c r="O190" s="47"/>
      <c r="P190" s="47"/>
      <c r="Q190" s="47"/>
      <c r="S190" s="328">
        <v>918</v>
      </c>
      <c r="T190" s="329">
        <v>558</v>
      </c>
      <c r="V190" s="15">
        <v>492</v>
      </c>
    </row>
    <row r="191" spans="1:22" x14ac:dyDescent="0.2">
      <c r="A191" s="42" t="s">
        <v>307</v>
      </c>
      <c r="B191" s="43">
        <v>0</v>
      </c>
      <c r="C191" s="43">
        <v>4616</v>
      </c>
      <c r="D191" s="42" t="s">
        <v>254</v>
      </c>
      <c r="E191" s="46"/>
      <c r="F191" s="60"/>
      <c r="G191" s="45">
        <v>0</v>
      </c>
      <c r="H191" s="44">
        <v>865</v>
      </c>
      <c r="I191" s="44">
        <v>475</v>
      </c>
      <c r="J191" s="45">
        <v>1340</v>
      </c>
      <c r="K191" s="48"/>
      <c r="L191" s="49">
        <v>6167871.6972906031</v>
      </c>
      <c r="N191" s="47"/>
      <c r="O191" s="47"/>
      <c r="P191" s="47"/>
      <c r="Q191" s="47"/>
      <c r="S191" s="328">
        <v>865</v>
      </c>
      <c r="T191" s="329">
        <v>475</v>
      </c>
      <c r="V191" s="15">
        <v>439</v>
      </c>
    </row>
    <row r="192" spans="1:22" x14ac:dyDescent="0.2">
      <c r="A192" s="42" t="s">
        <v>308</v>
      </c>
      <c r="B192" s="43">
        <v>0</v>
      </c>
      <c r="C192" s="43">
        <v>4004</v>
      </c>
      <c r="D192" s="42" t="s">
        <v>246</v>
      </c>
      <c r="E192" s="46"/>
      <c r="F192" s="60"/>
      <c r="G192" s="45">
        <v>0</v>
      </c>
      <c r="H192" s="44">
        <v>488</v>
      </c>
      <c r="I192" s="44">
        <v>339</v>
      </c>
      <c r="J192" s="45">
        <v>827</v>
      </c>
      <c r="K192" s="48"/>
      <c r="L192" s="49">
        <v>3832222.0547190136</v>
      </c>
      <c r="N192" s="47"/>
      <c r="O192" s="47"/>
      <c r="P192" s="47"/>
      <c r="Q192" s="47"/>
      <c r="S192" s="328">
        <v>488</v>
      </c>
      <c r="T192" s="329">
        <v>339</v>
      </c>
      <c r="V192" s="15">
        <v>338</v>
      </c>
    </row>
    <row r="193" spans="1:22" x14ac:dyDescent="0.2">
      <c r="A193" s="42" t="s">
        <v>307</v>
      </c>
      <c r="B193" s="43">
        <v>0</v>
      </c>
      <c r="C193" s="43">
        <v>4027</v>
      </c>
      <c r="D193" s="42" t="s">
        <v>255</v>
      </c>
      <c r="E193" s="46"/>
      <c r="F193" s="60"/>
      <c r="G193" s="45">
        <v>0</v>
      </c>
      <c r="H193" s="44">
        <v>488</v>
      </c>
      <c r="I193" s="44">
        <v>368</v>
      </c>
      <c r="J193" s="45">
        <v>856</v>
      </c>
      <c r="K193" s="48"/>
      <c r="L193" s="49">
        <v>3976172.0829206882</v>
      </c>
      <c r="N193" s="47"/>
      <c r="O193" s="47"/>
      <c r="P193" s="47"/>
      <c r="Q193" s="47"/>
      <c r="S193" s="328">
        <v>488</v>
      </c>
      <c r="T193" s="329">
        <v>368</v>
      </c>
      <c r="V193" s="15">
        <v>337</v>
      </c>
    </row>
    <row r="194" spans="1:22" x14ac:dyDescent="0.2">
      <c r="A194" s="42" t="s">
        <v>307</v>
      </c>
      <c r="B194" s="43">
        <v>0</v>
      </c>
      <c r="C194" s="43">
        <v>4032</v>
      </c>
      <c r="D194" s="42" t="s">
        <v>235</v>
      </c>
      <c r="E194" s="46"/>
      <c r="F194" s="60"/>
      <c r="G194" s="45">
        <v>0</v>
      </c>
      <c r="H194" s="44">
        <v>882</v>
      </c>
      <c r="I194" s="44">
        <v>545</v>
      </c>
      <c r="J194" s="45">
        <v>1427</v>
      </c>
      <c r="K194" s="48"/>
      <c r="L194" s="49">
        <v>6590217.2614383847</v>
      </c>
      <c r="N194" s="47"/>
      <c r="O194" s="47"/>
      <c r="P194" s="47"/>
      <c r="Q194" s="47"/>
      <c r="S194" s="328">
        <v>882</v>
      </c>
      <c r="T194" s="329">
        <v>545</v>
      </c>
      <c r="V194" s="15">
        <v>508</v>
      </c>
    </row>
    <row r="195" spans="1:22" x14ac:dyDescent="0.2">
      <c r="A195" s="42" t="s">
        <v>307</v>
      </c>
      <c r="B195" s="43">
        <v>0</v>
      </c>
      <c r="C195" s="43">
        <v>4019</v>
      </c>
      <c r="D195" s="42" t="s">
        <v>256</v>
      </c>
      <c r="E195" s="46"/>
      <c r="F195" s="60"/>
      <c r="G195" s="45">
        <v>0</v>
      </c>
      <c r="H195" s="44">
        <v>487</v>
      </c>
      <c r="I195" s="44">
        <v>329</v>
      </c>
      <c r="J195" s="45">
        <v>816</v>
      </c>
      <c r="K195" s="48"/>
      <c r="L195" s="49">
        <v>3778179.409322557</v>
      </c>
      <c r="N195" s="47"/>
      <c r="O195" s="53"/>
      <c r="P195" s="47"/>
      <c r="Q195" s="47"/>
      <c r="S195" s="328">
        <v>487</v>
      </c>
      <c r="T195" s="329">
        <v>329</v>
      </c>
      <c r="V195" s="15">
        <v>300</v>
      </c>
    </row>
    <row r="196" spans="1:22" x14ac:dyDescent="0.2">
      <c r="A196" s="42" t="s">
        <v>308</v>
      </c>
      <c r="B196" s="43">
        <v>0</v>
      </c>
      <c r="C196" s="43">
        <v>4013</v>
      </c>
      <c r="D196" s="42" t="s">
        <v>257</v>
      </c>
      <c r="E196" s="46"/>
      <c r="F196" s="60"/>
      <c r="G196" s="45">
        <v>0</v>
      </c>
      <c r="H196" s="44">
        <v>225</v>
      </c>
      <c r="I196" s="44">
        <v>152</v>
      </c>
      <c r="J196" s="45">
        <v>377</v>
      </c>
      <c r="K196" s="48"/>
      <c r="L196" s="49">
        <v>1745555.2429229966</v>
      </c>
      <c r="N196" s="47"/>
      <c r="O196" s="47"/>
      <c r="P196" s="47"/>
      <c r="Q196" s="15">
        <v>0</v>
      </c>
      <c r="S196" s="328">
        <v>225</v>
      </c>
      <c r="T196" s="329">
        <v>152</v>
      </c>
      <c r="V196" s="15">
        <v>119</v>
      </c>
    </row>
    <row r="197" spans="1:22" x14ac:dyDescent="0.2">
      <c r="A197" s="42" t="s">
        <v>306</v>
      </c>
      <c r="B197" s="43" t="s">
        <v>258</v>
      </c>
      <c r="C197" s="43">
        <v>4112</v>
      </c>
      <c r="D197" s="42" t="s">
        <v>259</v>
      </c>
      <c r="E197" s="46"/>
      <c r="F197" s="60"/>
      <c r="G197" s="45">
        <v>0</v>
      </c>
      <c r="H197" s="44">
        <v>623</v>
      </c>
      <c r="I197" s="44">
        <v>373</v>
      </c>
      <c r="J197" s="45">
        <v>996</v>
      </c>
      <c r="K197" s="48"/>
      <c r="L197" s="49">
        <v>4595626.179330199</v>
      </c>
      <c r="N197" s="47"/>
      <c r="O197" s="15"/>
      <c r="P197" s="47"/>
      <c r="Q197" s="47"/>
      <c r="S197" s="328">
        <v>623</v>
      </c>
      <c r="T197" s="329">
        <v>373</v>
      </c>
      <c r="V197" s="15">
        <v>341</v>
      </c>
    </row>
    <row r="198" spans="1:22" x14ac:dyDescent="0.2">
      <c r="A198" s="42" t="s">
        <v>307</v>
      </c>
      <c r="B198" s="43">
        <v>0</v>
      </c>
      <c r="C198" s="43">
        <v>4039</v>
      </c>
      <c r="D198" s="42" t="s">
        <v>260</v>
      </c>
      <c r="E198" s="46"/>
      <c r="F198" s="60"/>
      <c r="G198" s="45">
        <v>0</v>
      </c>
      <c r="H198" s="44">
        <v>553</v>
      </c>
      <c r="I198" s="44">
        <v>354</v>
      </c>
      <c r="J198" s="45">
        <v>907</v>
      </c>
      <c r="K198" s="48"/>
      <c r="L198" s="49">
        <v>4192984.7672796203</v>
      </c>
      <c r="N198" s="47"/>
      <c r="O198" s="47"/>
      <c r="P198" s="47"/>
      <c r="Q198" s="47"/>
      <c r="S198" s="328">
        <v>553</v>
      </c>
      <c r="T198" s="329">
        <v>354</v>
      </c>
      <c r="V198" s="15">
        <v>331</v>
      </c>
    </row>
    <row r="199" spans="1:22" x14ac:dyDescent="0.2">
      <c r="A199" s="42" t="s">
        <v>307</v>
      </c>
      <c r="B199" s="43">
        <v>0</v>
      </c>
      <c r="C199" s="43">
        <v>4006</v>
      </c>
      <c r="D199" s="42" t="s">
        <v>245</v>
      </c>
      <c r="E199" s="46"/>
      <c r="F199" s="60"/>
      <c r="G199" s="45">
        <v>0</v>
      </c>
      <c r="H199" s="44">
        <v>508</v>
      </c>
      <c r="I199" s="44">
        <v>260</v>
      </c>
      <c r="J199" s="45">
        <v>768</v>
      </c>
      <c r="K199" s="48"/>
      <c r="L199" s="49">
        <v>3528176.4154665214</v>
      </c>
      <c r="N199" s="47"/>
      <c r="O199" s="47"/>
      <c r="P199" s="47"/>
      <c r="Q199" s="47"/>
      <c r="S199" s="328">
        <v>508</v>
      </c>
      <c r="T199" s="329">
        <v>260</v>
      </c>
      <c r="V199" s="15">
        <v>231</v>
      </c>
    </row>
    <row r="200" spans="1:22" x14ac:dyDescent="0.2">
      <c r="A200" s="42" t="s">
        <v>306</v>
      </c>
      <c r="B200" s="43" t="s">
        <v>261</v>
      </c>
      <c r="C200" s="43">
        <v>4023</v>
      </c>
      <c r="D200" s="42" t="s">
        <v>262</v>
      </c>
      <c r="E200" s="46"/>
      <c r="F200" s="60"/>
      <c r="G200" s="45">
        <v>0</v>
      </c>
      <c r="H200" s="44">
        <v>866</v>
      </c>
      <c r="I200" s="44">
        <v>595</v>
      </c>
      <c r="J200" s="45">
        <v>1461</v>
      </c>
      <c r="K200" s="48"/>
      <c r="L200" s="49">
        <v>6767931.691038236</v>
      </c>
      <c r="N200" s="47"/>
      <c r="O200" s="47"/>
      <c r="P200" s="47"/>
      <c r="Q200" s="47"/>
      <c r="S200" s="328">
        <v>866</v>
      </c>
      <c r="T200" s="329">
        <v>595</v>
      </c>
      <c r="V200" s="15">
        <v>609</v>
      </c>
    </row>
    <row r="201" spans="1:22" x14ac:dyDescent="0.2">
      <c r="A201" s="42" t="s">
        <v>306</v>
      </c>
      <c r="B201" s="43" t="s">
        <v>263</v>
      </c>
      <c r="C201" s="43">
        <v>4610</v>
      </c>
      <c r="D201" s="42" t="s">
        <v>264</v>
      </c>
      <c r="E201" s="46"/>
      <c r="F201" s="60"/>
      <c r="G201" s="45">
        <v>0</v>
      </c>
      <c r="H201" s="44">
        <v>486</v>
      </c>
      <c r="I201" s="44">
        <v>320</v>
      </c>
      <c r="J201" s="45">
        <v>806</v>
      </c>
      <c r="K201" s="48"/>
      <c r="L201" s="49">
        <v>3729100.5580020202</v>
      </c>
      <c r="N201" s="47"/>
      <c r="O201" s="15"/>
      <c r="P201" s="47"/>
      <c r="Q201" s="47"/>
      <c r="S201" s="328">
        <v>486</v>
      </c>
      <c r="T201" s="329">
        <v>320</v>
      </c>
      <c r="V201" s="15">
        <v>301</v>
      </c>
    </row>
    <row r="202" spans="1:22" x14ac:dyDescent="0.2">
      <c r="A202" s="42" t="s">
        <v>307</v>
      </c>
      <c r="B202" s="43">
        <v>0</v>
      </c>
      <c r="C202" s="43">
        <v>4040</v>
      </c>
      <c r="D202" s="42" t="s">
        <v>236</v>
      </c>
      <c r="E202" s="46"/>
      <c r="F202" s="60"/>
      <c r="G202" s="45">
        <v>0</v>
      </c>
      <c r="H202" s="44">
        <v>789</v>
      </c>
      <c r="I202" s="44">
        <v>506</v>
      </c>
      <c r="J202" s="45">
        <v>1295</v>
      </c>
      <c r="K202" s="48"/>
      <c r="L202" s="49">
        <v>5986991.7612124616</v>
      </c>
      <c r="N202" s="47"/>
      <c r="O202" s="15"/>
      <c r="P202" s="47"/>
      <c r="Q202" s="47"/>
      <c r="S202" s="328">
        <v>789</v>
      </c>
      <c r="T202" s="329">
        <v>506</v>
      </c>
      <c r="V202" s="15">
        <v>504</v>
      </c>
    </row>
    <row r="203" spans="1:22" x14ac:dyDescent="0.2">
      <c r="A203" s="42" t="s">
        <v>306</v>
      </c>
      <c r="B203" s="43" t="s">
        <v>265</v>
      </c>
      <c r="C203" s="43">
        <v>4074</v>
      </c>
      <c r="D203" s="42" t="s">
        <v>266</v>
      </c>
      <c r="E203" s="46"/>
      <c r="F203" s="60"/>
      <c r="G203" s="45">
        <v>0</v>
      </c>
      <c r="H203" s="44">
        <v>750</v>
      </c>
      <c r="I203" s="44">
        <v>488</v>
      </c>
      <c r="J203" s="45">
        <v>1238</v>
      </c>
      <c r="K203" s="48"/>
      <c r="L203" s="49">
        <v>5725859.9869928192</v>
      </c>
      <c r="N203" s="47"/>
      <c r="O203" s="15"/>
      <c r="P203" s="47"/>
      <c r="Q203" s="47"/>
      <c r="S203" s="328">
        <v>750</v>
      </c>
      <c r="T203" s="329">
        <v>488</v>
      </c>
      <c r="V203" s="15">
        <v>485</v>
      </c>
    </row>
    <row r="204" spans="1:22" x14ac:dyDescent="0.2">
      <c r="A204" s="42" t="s">
        <v>307</v>
      </c>
      <c r="B204" s="43">
        <v>0</v>
      </c>
      <c r="C204" s="43">
        <v>4028</v>
      </c>
      <c r="D204" s="42" t="s">
        <v>267</v>
      </c>
      <c r="E204" s="46"/>
      <c r="F204" s="60"/>
      <c r="G204" s="45">
        <v>0</v>
      </c>
      <c r="H204" s="44">
        <v>508</v>
      </c>
      <c r="I204" s="44">
        <v>363</v>
      </c>
      <c r="J204" s="45">
        <v>871</v>
      </c>
      <c r="K204" s="48"/>
      <c r="L204" s="49">
        <v>4039447.2052862607</v>
      </c>
      <c r="N204" s="47"/>
      <c r="O204" s="47"/>
      <c r="P204" s="47"/>
      <c r="Q204" s="47"/>
      <c r="S204" s="328">
        <v>508</v>
      </c>
      <c r="T204" s="329">
        <v>363</v>
      </c>
      <c r="V204" s="15">
        <v>410</v>
      </c>
    </row>
    <row r="205" spans="1:22" x14ac:dyDescent="0.2">
      <c r="A205" s="42" t="s">
        <v>307</v>
      </c>
      <c r="B205" s="43">
        <v>0</v>
      </c>
      <c r="C205" s="43">
        <v>6909</v>
      </c>
      <c r="D205" s="42" t="s">
        <v>268</v>
      </c>
      <c r="E205" s="46"/>
      <c r="F205" s="60"/>
      <c r="G205" s="45">
        <v>0</v>
      </c>
      <c r="H205" s="44">
        <v>344</v>
      </c>
      <c r="I205" s="44">
        <v>245</v>
      </c>
      <c r="J205" s="45">
        <v>589</v>
      </c>
      <c r="K205" s="48"/>
      <c r="L205" s="49">
        <v>2731347.9438173128</v>
      </c>
      <c r="N205" s="47"/>
      <c r="O205" s="47"/>
      <c r="P205" s="47"/>
      <c r="Q205" s="47"/>
      <c r="R205" s="50"/>
      <c r="S205" s="328">
        <v>344</v>
      </c>
      <c r="T205" s="329">
        <v>245</v>
      </c>
      <c r="V205" s="15">
        <v>272</v>
      </c>
    </row>
    <row r="206" spans="1:22" x14ac:dyDescent="0.2">
      <c r="A206" s="54" t="s">
        <v>308</v>
      </c>
      <c r="B206" s="55">
        <v>0</v>
      </c>
      <c r="C206" s="55">
        <v>9998</v>
      </c>
      <c r="D206" s="54" t="s">
        <v>242</v>
      </c>
      <c r="E206" s="46"/>
      <c r="F206" s="60"/>
      <c r="G206" s="45">
        <v>0</v>
      </c>
      <c r="H206" s="56">
        <v>315</v>
      </c>
      <c r="I206" s="60"/>
      <c r="J206" s="45">
        <v>315</v>
      </c>
      <c r="K206" s="48"/>
      <c r="L206" s="49">
        <v>1387481.9607364621</v>
      </c>
      <c r="N206" s="47"/>
      <c r="O206" s="47"/>
      <c r="P206" s="56">
        <v>120</v>
      </c>
      <c r="Q206" s="47"/>
      <c r="S206" s="328">
        <v>245</v>
      </c>
      <c r="T206" s="329">
        <v>0</v>
      </c>
      <c r="U206" s="61"/>
    </row>
    <row r="207" spans="1:22" x14ac:dyDescent="0.2">
      <c r="A207" s="54" t="s">
        <v>308</v>
      </c>
      <c r="B207" s="55">
        <v>0</v>
      </c>
      <c r="C207" s="55">
        <v>9997</v>
      </c>
      <c r="D207" s="54" t="s">
        <v>249</v>
      </c>
      <c r="E207" s="46"/>
      <c r="F207" s="60"/>
      <c r="G207" s="45">
        <v>0</v>
      </c>
      <c r="H207" s="56">
        <v>307</v>
      </c>
      <c r="I207" s="60"/>
      <c r="J207" s="45">
        <v>307</v>
      </c>
      <c r="K207" s="48"/>
      <c r="L207" s="49">
        <v>1352244.3236383933</v>
      </c>
      <c r="N207" s="47"/>
      <c r="O207" s="47"/>
      <c r="P207" s="56">
        <v>120</v>
      </c>
      <c r="Q207" s="47"/>
      <c r="S207" s="330">
        <v>237</v>
      </c>
      <c r="T207" s="331">
        <v>0</v>
      </c>
    </row>
    <row r="208" spans="1:22" x14ac:dyDescent="0.2">
      <c r="A208" s="42"/>
      <c r="B208" s="43"/>
      <c r="C208" s="43"/>
      <c r="D208" s="42"/>
      <c r="E208" s="46"/>
      <c r="F208" s="60"/>
      <c r="H208" s="60"/>
      <c r="I208" s="60"/>
      <c r="K208" s="48"/>
      <c r="L208" s="49"/>
      <c r="N208" s="47"/>
      <c r="O208" s="47"/>
      <c r="P208" s="47"/>
      <c r="Q208" s="47"/>
    </row>
    <row r="209" spans="1:96" hidden="1" x14ac:dyDescent="0.2">
      <c r="A209" s="42"/>
      <c r="B209" s="43"/>
      <c r="C209" s="43"/>
      <c r="D209" s="42"/>
      <c r="E209" s="46"/>
      <c r="F209" s="60"/>
      <c r="H209" s="60"/>
      <c r="I209" s="60"/>
      <c r="K209" s="48"/>
      <c r="L209" s="49"/>
      <c r="N209" s="47"/>
      <c r="O209" s="47"/>
      <c r="P209" s="47"/>
      <c r="Q209" s="47"/>
    </row>
    <row r="210" spans="1:96" hidden="1" x14ac:dyDescent="0.2">
      <c r="A210" s="42"/>
      <c r="B210" s="43"/>
      <c r="C210" s="43"/>
      <c r="D210" s="42"/>
      <c r="E210" s="46"/>
      <c r="F210" s="60"/>
      <c r="H210" s="60"/>
      <c r="I210" s="60"/>
      <c r="K210" s="48"/>
      <c r="L210" s="49"/>
      <c r="N210" s="47"/>
      <c r="O210" s="47"/>
      <c r="P210" s="47"/>
      <c r="Q210" s="47"/>
    </row>
    <row r="211" spans="1:96" s="14" customFormat="1" x14ac:dyDescent="0.2">
      <c r="C211" s="62" t="s">
        <v>269</v>
      </c>
      <c r="D211" s="63" t="s">
        <v>305</v>
      </c>
      <c r="E211" s="7">
        <v>26219</v>
      </c>
      <c r="F211" s="7">
        <v>0</v>
      </c>
      <c r="G211" s="7">
        <v>26219</v>
      </c>
      <c r="H211" s="7">
        <v>0</v>
      </c>
      <c r="I211" s="7">
        <v>0</v>
      </c>
      <c r="J211" s="7">
        <v>0</v>
      </c>
      <c r="K211" s="5"/>
      <c r="L211" s="49">
        <v>81895038.171720564</v>
      </c>
      <c r="M211" s="7"/>
      <c r="N211" s="27">
        <v>0</v>
      </c>
      <c r="O211" s="27">
        <v>0</v>
      </c>
      <c r="P211" s="27">
        <v>0</v>
      </c>
      <c r="Q211" s="27">
        <v>0</v>
      </c>
      <c r="R211" s="7"/>
      <c r="S211" s="27">
        <v>26219</v>
      </c>
      <c r="T211" s="27">
        <v>0</v>
      </c>
      <c r="U211" s="19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s="14" customFormat="1" x14ac:dyDescent="0.2">
      <c r="C212" s="62" t="s">
        <v>269</v>
      </c>
      <c r="D212" s="63" t="s">
        <v>306</v>
      </c>
      <c r="E212" s="7">
        <v>0</v>
      </c>
      <c r="F212" s="7">
        <v>0</v>
      </c>
      <c r="G212" s="7">
        <v>0</v>
      </c>
      <c r="H212" s="7">
        <v>4505</v>
      </c>
      <c r="I212" s="7">
        <v>2926</v>
      </c>
      <c r="J212" s="7">
        <v>7431</v>
      </c>
      <c r="K212" s="5"/>
      <c r="L212" s="49">
        <v>34367255.856991373</v>
      </c>
      <c r="M212" s="7"/>
      <c r="N212" s="27">
        <v>0</v>
      </c>
      <c r="O212" s="27">
        <v>0</v>
      </c>
      <c r="P212" s="27">
        <v>0</v>
      </c>
      <c r="Q212" s="27">
        <v>0</v>
      </c>
      <c r="R212" s="7"/>
      <c r="S212" s="27">
        <v>4505</v>
      </c>
      <c r="T212" s="27">
        <v>2926</v>
      </c>
      <c r="U212" s="19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s="14" customFormat="1" x14ac:dyDescent="0.2">
      <c r="C213" s="62" t="s">
        <v>269</v>
      </c>
      <c r="D213" s="64" t="s">
        <v>307</v>
      </c>
      <c r="E213" s="7">
        <v>26939</v>
      </c>
      <c r="F213" s="7">
        <v>0</v>
      </c>
      <c r="G213" s="7">
        <v>26939</v>
      </c>
      <c r="H213" s="7">
        <v>14364</v>
      </c>
      <c r="I213" s="7">
        <v>9215</v>
      </c>
      <c r="J213" s="7">
        <v>23579</v>
      </c>
      <c r="K213" s="7"/>
      <c r="L213" s="49">
        <v>193154497.76220134</v>
      </c>
      <c r="M213" s="7"/>
      <c r="N213" s="27">
        <v>0</v>
      </c>
      <c r="O213" s="27">
        <v>0</v>
      </c>
      <c r="P213" s="27">
        <v>0</v>
      </c>
      <c r="Q213" s="27">
        <v>0</v>
      </c>
      <c r="R213" s="7"/>
      <c r="S213" s="27">
        <v>41303</v>
      </c>
      <c r="T213" s="27">
        <v>9215</v>
      </c>
      <c r="U213" s="19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s="14" customFormat="1" x14ac:dyDescent="0.2">
      <c r="C214" s="62" t="s">
        <v>269</v>
      </c>
      <c r="D214" s="65" t="s">
        <v>308</v>
      </c>
      <c r="E214" s="7">
        <v>1168</v>
      </c>
      <c r="F214" s="7">
        <v>0</v>
      </c>
      <c r="G214" s="7">
        <v>1168</v>
      </c>
      <c r="H214" s="7">
        <v>2427</v>
      </c>
      <c r="I214" s="7">
        <v>1194</v>
      </c>
      <c r="J214" s="7">
        <v>3621</v>
      </c>
      <c r="K214" s="7"/>
      <c r="L214" s="49">
        <v>20265235.910267968</v>
      </c>
      <c r="M214" s="45"/>
      <c r="N214" s="27">
        <v>0</v>
      </c>
      <c r="O214" s="27">
        <v>0</v>
      </c>
      <c r="P214" s="27">
        <v>240</v>
      </c>
      <c r="Q214" s="27">
        <v>0</v>
      </c>
      <c r="R214" s="7"/>
      <c r="S214" s="27">
        <v>3455</v>
      </c>
      <c r="T214" s="27">
        <v>1194</v>
      </c>
      <c r="U214" s="19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s="14" customFormat="1" ht="5.25" customHeight="1" thickBot="1" x14ac:dyDescent="0.25">
      <c r="C215" s="2"/>
      <c r="E215" s="45"/>
      <c r="F215" s="45"/>
      <c r="G215" s="45"/>
      <c r="H215" s="45"/>
      <c r="I215" s="45"/>
      <c r="J215" s="45"/>
      <c r="K215" s="45"/>
      <c r="L215" s="66"/>
      <c r="M215" s="45"/>
      <c r="N215" s="67"/>
      <c r="O215" s="67"/>
      <c r="P215" s="67"/>
      <c r="Q215" s="67"/>
      <c r="R215" s="7"/>
      <c r="S215" s="67"/>
      <c r="T215" s="67"/>
      <c r="U215" s="68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s="14" customFormat="1" ht="12" thickBot="1" x14ac:dyDescent="0.25">
      <c r="C216" s="14" t="s">
        <v>309</v>
      </c>
      <c r="E216" s="7">
        <v>54326</v>
      </c>
      <c r="F216" s="7">
        <v>0</v>
      </c>
      <c r="G216" s="7">
        <v>54326</v>
      </c>
      <c r="H216" s="7">
        <v>21296</v>
      </c>
      <c r="I216" s="7">
        <v>13335</v>
      </c>
      <c r="J216" s="7">
        <v>34631</v>
      </c>
      <c r="K216" s="7"/>
      <c r="L216" s="69">
        <v>329682027.70118123</v>
      </c>
      <c r="M216" s="7"/>
      <c r="N216" s="27">
        <v>0</v>
      </c>
      <c r="O216" s="27">
        <v>0</v>
      </c>
      <c r="P216" s="27">
        <v>240</v>
      </c>
      <c r="Q216" s="7">
        <v>0</v>
      </c>
      <c r="R216" s="7"/>
      <c r="S216" s="27">
        <v>75482</v>
      </c>
      <c r="T216" s="27">
        <v>13335</v>
      </c>
      <c r="U216" s="19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9" spans="1:96" x14ac:dyDescent="0.2">
      <c r="G219" s="72" t="s">
        <v>310</v>
      </c>
      <c r="H219" s="73"/>
      <c r="I219" s="73"/>
      <c r="J219" s="73"/>
      <c r="K219" s="73"/>
      <c r="L219" s="74"/>
    </row>
    <row r="220" spans="1:96" ht="3" customHeight="1" x14ac:dyDescent="0.2">
      <c r="G220" s="75"/>
      <c r="H220" s="76"/>
      <c r="I220" s="76"/>
      <c r="J220" s="76"/>
      <c r="K220" s="76"/>
      <c r="L220" s="77"/>
    </row>
    <row r="221" spans="1:96" x14ac:dyDescent="0.2">
      <c r="G221" s="75"/>
      <c r="H221" s="76"/>
      <c r="I221" s="76" t="s">
        <v>269</v>
      </c>
      <c r="J221" s="76">
        <v>54326</v>
      </c>
      <c r="K221" s="76"/>
      <c r="L221" s="77"/>
    </row>
    <row r="222" spans="1:96" hidden="1" x14ac:dyDescent="0.2">
      <c r="G222" s="75"/>
      <c r="H222" s="76"/>
      <c r="I222" s="76" t="s">
        <v>311</v>
      </c>
      <c r="J222" s="76">
        <v>0</v>
      </c>
      <c r="K222" s="76"/>
      <c r="L222" s="77"/>
    </row>
    <row r="223" spans="1:96" x14ac:dyDescent="0.2">
      <c r="G223" s="75"/>
      <c r="H223" s="76"/>
      <c r="I223" s="76" t="s">
        <v>312</v>
      </c>
      <c r="J223" s="76">
        <v>0</v>
      </c>
      <c r="K223" s="76"/>
      <c r="L223" s="77"/>
    </row>
    <row r="224" spans="1:96" x14ac:dyDescent="0.2">
      <c r="G224" s="75"/>
      <c r="H224" s="76"/>
      <c r="I224" s="76" t="s">
        <v>313</v>
      </c>
      <c r="J224" s="78">
        <v>54326</v>
      </c>
      <c r="K224" s="76"/>
      <c r="L224" s="77"/>
    </row>
    <row r="225" spans="7:16" s="45" customFormat="1" x14ac:dyDescent="0.2">
      <c r="G225" s="75"/>
      <c r="H225" s="76"/>
      <c r="I225" s="76"/>
      <c r="J225" s="76"/>
      <c r="K225" s="76"/>
      <c r="L225" s="77"/>
    </row>
    <row r="226" spans="7:16" s="45" customFormat="1" x14ac:dyDescent="0.2">
      <c r="G226" s="79" t="s">
        <v>314</v>
      </c>
      <c r="H226" s="76"/>
      <c r="I226" s="76"/>
      <c r="J226" s="76"/>
      <c r="K226" s="76"/>
      <c r="L226" s="77"/>
    </row>
    <row r="227" spans="7:16" s="45" customFormat="1" x14ac:dyDescent="0.2">
      <c r="G227" s="75"/>
      <c r="H227" s="76"/>
      <c r="I227" s="76" t="s">
        <v>269</v>
      </c>
      <c r="J227" s="76">
        <v>34631</v>
      </c>
      <c r="K227" s="76"/>
      <c r="L227" s="80">
        <v>0</v>
      </c>
    </row>
    <row r="228" spans="7:16" s="45" customFormat="1" x14ac:dyDescent="0.2">
      <c r="G228" s="75"/>
      <c r="H228" s="76"/>
      <c r="I228" s="76" t="s">
        <v>312</v>
      </c>
      <c r="J228" s="76">
        <v>-139.99999999999994</v>
      </c>
      <c r="K228" s="76"/>
      <c r="L228" s="80">
        <v>0</v>
      </c>
    </row>
    <row r="229" spans="7:16" s="45" customFormat="1" x14ac:dyDescent="0.2">
      <c r="G229" s="75"/>
      <c r="H229" s="76"/>
      <c r="I229" s="76" t="s">
        <v>315</v>
      </c>
      <c r="J229" s="78">
        <v>34491</v>
      </c>
      <c r="K229" s="76"/>
      <c r="L229" s="77"/>
    </row>
    <row r="230" spans="7:16" s="45" customFormat="1" x14ac:dyDescent="0.2">
      <c r="G230" s="75"/>
      <c r="H230" s="76"/>
      <c r="I230" s="76" t="s">
        <v>316</v>
      </c>
      <c r="J230" s="81"/>
      <c r="K230" s="76"/>
      <c r="L230" s="77"/>
      <c r="P230" s="50" t="s">
        <v>317</v>
      </c>
    </row>
    <row r="231" spans="7:16" s="45" customFormat="1" x14ac:dyDescent="0.2">
      <c r="G231" s="75"/>
      <c r="H231" s="76"/>
      <c r="I231" s="76" t="s">
        <v>318</v>
      </c>
      <c r="J231" s="82">
        <v>88817</v>
      </c>
      <c r="K231" s="76"/>
      <c r="L231" s="77"/>
    </row>
    <row r="232" spans="7:16" s="45" customFormat="1" x14ac:dyDescent="0.2">
      <c r="G232" s="83"/>
      <c r="H232" s="84"/>
      <c r="I232" s="84"/>
      <c r="J232" s="84"/>
      <c r="K232" s="84"/>
      <c r="L232" s="85"/>
    </row>
  </sheetData>
  <mergeCells count="3">
    <mergeCell ref="E6:F6"/>
    <mergeCell ref="H6:I6"/>
    <mergeCell ref="N6:O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V249"/>
  <sheetViews>
    <sheetView workbookViewId="0">
      <selection activeCell="D19" sqref="D19"/>
    </sheetView>
  </sheetViews>
  <sheetFormatPr defaultRowHeight="11.25" x14ac:dyDescent="0.2"/>
  <cols>
    <col min="1" max="1" width="18.140625" style="172" customWidth="1"/>
    <col min="2" max="2" width="5.5703125" style="172" bestFit="1" customWidth="1"/>
    <col min="3" max="3" width="6.85546875" style="190" bestFit="1" customWidth="1"/>
    <col min="4" max="4" width="37.42578125" style="172" customWidth="1"/>
    <col min="5" max="5" width="3.5703125" style="186" bestFit="1" customWidth="1"/>
    <col min="6" max="6" width="9.7109375" style="100" customWidth="1"/>
    <col min="7" max="9" width="10.7109375" style="100" customWidth="1"/>
    <col min="10" max="10" width="7.7109375" style="100" bestFit="1" customWidth="1"/>
    <col min="11" max="11" width="10.7109375" style="100" customWidth="1"/>
    <col min="12" max="12" width="7.85546875" style="100" bestFit="1" customWidth="1"/>
    <col min="13" max="13" width="9.28515625" style="100" bestFit="1" customWidth="1"/>
    <col min="14" max="14" width="8.140625" style="100" customWidth="1"/>
    <col min="15" max="15" width="8.42578125" style="100" bestFit="1" customWidth="1"/>
    <col min="16" max="16" width="5.28515625" style="100" hidden="1" customWidth="1"/>
    <col min="17" max="17" width="11" style="100" hidden="1" customWidth="1"/>
    <col min="18" max="18" width="10.28515625" style="100" bestFit="1" customWidth="1"/>
    <col min="19" max="19" width="11.5703125" style="100" hidden="1" customWidth="1"/>
    <col min="20" max="20" width="10.42578125" style="100" customWidth="1"/>
    <col min="21" max="21" width="10.28515625" style="100" bestFit="1" customWidth="1"/>
    <col min="22" max="22" width="10.5703125" style="100" hidden="1" customWidth="1"/>
    <col min="23" max="23" width="12" style="100" bestFit="1" customWidth="1"/>
    <col min="24" max="24" width="2.42578125" style="100" customWidth="1"/>
    <col min="25" max="25" width="11.85546875" style="100" customWidth="1"/>
    <col min="26" max="26" width="14.7109375" style="100" customWidth="1"/>
    <col min="27" max="27" width="12.85546875" style="100" customWidth="1"/>
    <col min="28" max="28" width="1.7109375" style="100" customWidth="1"/>
    <col min="29" max="29" width="10.5703125" style="100" customWidth="1"/>
    <col min="30" max="30" width="10.7109375" style="100" customWidth="1"/>
    <col min="31" max="31" width="8.28515625" style="100" bestFit="1" customWidth="1"/>
    <col min="32" max="32" width="9.5703125" style="100" customWidth="1"/>
    <col min="33" max="33" width="10" style="100" hidden="1" customWidth="1"/>
    <col min="34" max="34" width="10.7109375" style="100" customWidth="1"/>
    <col min="35" max="35" width="1.7109375" style="100" customWidth="1"/>
    <col min="36" max="36" width="10.42578125" style="100" bestFit="1" customWidth="1"/>
    <col min="37" max="37" width="1.7109375" style="100" customWidth="1"/>
    <col min="38" max="38" width="10.7109375" style="100" customWidth="1"/>
    <col min="39" max="39" width="1.7109375" style="100" customWidth="1"/>
    <col min="40" max="40" width="12" style="100" bestFit="1" customWidth="1"/>
    <col min="41" max="41" width="1.7109375" style="100" customWidth="1"/>
    <col min="42" max="42" width="10.7109375" style="106" customWidth="1"/>
    <col min="43" max="43" width="7.42578125" style="106" bestFit="1" customWidth="1"/>
    <col min="44" max="44" width="7.85546875" style="106" bestFit="1" customWidth="1"/>
    <col min="45" max="45" width="7.42578125" style="100" bestFit="1" customWidth="1"/>
    <col min="46" max="46" width="8.7109375" style="106" bestFit="1" customWidth="1"/>
    <col min="47" max="47" width="7.85546875" style="106" customWidth="1"/>
    <col min="48" max="48" width="6.5703125" style="106" bestFit="1" customWidth="1"/>
    <col min="49" max="49" width="7.42578125" style="106" bestFit="1" customWidth="1"/>
    <col min="50" max="50" width="7.28515625" style="106" customWidth="1"/>
    <col min="51" max="51" width="7.85546875" style="106" customWidth="1"/>
    <col min="52" max="52" width="7.5703125" style="106" customWidth="1"/>
    <col min="53" max="53" width="14.28515625" style="106" bestFit="1" customWidth="1"/>
    <col min="54" max="54" width="8.42578125" style="106" bestFit="1" customWidth="1"/>
    <col min="55" max="55" width="1.28515625" style="106" customWidth="1"/>
    <col min="56" max="56" width="11.7109375" style="149" bestFit="1" customWidth="1"/>
    <col min="57" max="57" width="9.28515625" style="106" bestFit="1" customWidth="1"/>
    <col min="58" max="58" width="11" style="106" hidden="1" customWidth="1"/>
    <col min="59" max="59" width="10.85546875" style="106" bestFit="1" customWidth="1"/>
    <col min="60" max="60" width="1.28515625" style="149" customWidth="1"/>
    <col min="61" max="61" width="10.28515625" style="149" customWidth="1"/>
    <col min="62" max="62" width="1.28515625" style="149" customWidth="1"/>
    <col min="63" max="63" width="1.7109375" style="149" customWidth="1"/>
    <col min="64" max="64" width="11.140625" style="149" customWidth="1"/>
    <col min="65" max="65" width="2.140625" style="149" customWidth="1"/>
    <col min="66" max="66" width="10" style="149" bestFit="1" customWidth="1"/>
    <col min="67" max="67" width="9.140625" style="149"/>
    <col min="68" max="68" width="2.5703125" style="149" customWidth="1"/>
    <col min="69" max="72" width="9.140625" style="149"/>
    <col min="73" max="74" width="10" style="149" bestFit="1" customWidth="1"/>
    <col min="75" max="75" width="11" style="149" bestFit="1" customWidth="1"/>
    <col min="76" max="76" width="2" style="149" customWidth="1"/>
    <col min="77" max="79" width="9.140625" style="149"/>
    <col min="80" max="80" width="2" style="149" customWidth="1"/>
    <col min="81" max="83" width="9.140625" style="149"/>
    <col min="84" max="84" width="1.85546875" style="149" customWidth="1"/>
    <col min="85" max="86" width="9.140625" style="149"/>
    <col min="87" max="87" width="9.5703125" style="106" bestFit="1" customWidth="1"/>
    <col min="88" max="88" width="2.140625" style="149" customWidth="1"/>
    <col min="89" max="89" width="9.140625" style="149"/>
    <col min="90" max="90" width="10" style="149" bestFit="1" customWidth="1"/>
    <col min="91" max="91" width="9.5703125" style="106" bestFit="1" customWidth="1"/>
    <col min="92" max="92" width="1.85546875" style="149" customWidth="1"/>
    <col min="93" max="93" width="15.28515625" style="149" bestFit="1" customWidth="1"/>
    <col min="94" max="94" width="10.85546875" style="149" bestFit="1" customWidth="1"/>
    <col min="95" max="95" width="9.5703125" style="106" bestFit="1" customWidth="1"/>
    <col min="96" max="96" width="2" style="149" customWidth="1"/>
    <col min="97" max="97" width="15.28515625" style="149" bestFit="1" customWidth="1"/>
    <col min="98" max="98" width="10.85546875" style="149" bestFit="1" customWidth="1"/>
    <col min="99" max="99" width="9.5703125" style="106" bestFit="1" customWidth="1"/>
    <col min="100" max="100" width="1.85546875" style="149" customWidth="1"/>
    <col min="101" max="102" width="10.85546875" style="149" customWidth="1"/>
    <col min="103" max="103" width="9.5703125" style="106" customWidth="1"/>
    <col min="104" max="104" width="2" style="149" customWidth="1"/>
    <col min="105" max="106" width="10.85546875" style="149" bestFit="1" customWidth="1"/>
    <col min="107" max="107" width="9.5703125" style="106" bestFit="1" customWidth="1"/>
    <col min="108" max="108" width="2" style="149" customWidth="1"/>
    <col min="109" max="110" width="0" style="149" hidden="1" customWidth="1"/>
    <col min="111" max="16384" width="9.140625" style="149"/>
  </cols>
  <sheetData>
    <row r="1" spans="1:152" s="87" customFormat="1" x14ac:dyDescent="0.2">
      <c r="A1" s="86" t="s">
        <v>332</v>
      </c>
      <c r="B1" s="86"/>
      <c r="N1" s="88"/>
      <c r="O1" s="258" t="s">
        <v>333</v>
      </c>
      <c r="R1" s="88"/>
      <c r="T1" s="88"/>
      <c r="U1" s="89"/>
      <c r="V1" s="89" t="s">
        <v>334</v>
      </c>
      <c r="Y1" s="90" t="s">
        <v>335</v>
      </c>
      <c r="AP1" s="91" t="s">
        <v>336</v>
      </c>
      <c r="AU1" s="332" t="s">
        <v>482</v>
      </c>
      <c r="BE1" s="92"/>
      <c r="BF1" s="92"/>
      <c r="BG1" s="92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2"/>
      <c r="CJ1" s="93"/>
      <c r="CK1" s="93"/>
      <c r="CL1" s="93"/>
      <c r="CM1" s="92"/>
      <c r="CN1" s="93"/>
      <c r="CO1" s="93"/>
      <c r="CP1" s="93"/>
      <c r="CQ1" s="92"/>
      <c r="CR1" s="93"/>
      <c r="CS1" s="93"/>
      <c r="CT1" s="93"/>
      <c r="CU1" s="92"/>
      <c r="CV1" s="93"/>
      <c r="CW1" s="93"/>
      <c r="CX1" s="93"/>
      <c r="CY1" s="92"/>
      <c r="CZ1" s="93"/>
      <c r="DA1" s="93"/>
      <c r="DB1" s="93"/>
      <c r="DC1" s="92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</row>
    <row r="2" spans="1:152" s="87" customFormat="1" ht="13.5" customHeight="1" thickBot="1" x14ac:dyDescent="0.25">
      <c r="A2" s="103" t="s">
        <v>483</v>
      </c>
      <c r="B2" s="86"/>
      <c r="D2" s="95"/>
      <c r="E2" s="95"/>
      <c r="F2" s="88"/>
      <c r="G2" s="88"/>
      <c r="H2" s="88"/>
      <c r="I2" s="88"/>
      <c r="J2" s="88"/>
      <c r="K2" s="88"/>
      <c r="L2" s="88"/>
      <c r="M2" s="96" t="s">
        <v>337</v>
      </c>
      <c r="N2" s="97"/>
      <c r="O2" s="97"/>
      <c r="P2" s="88"/>
      <c r="R2" s="98" t="s">
        <v>338</v>
      </c>
      <c r="S2" s="88"/>
      <c r="T2" s="88"/>
      <c r="U2" s="96" t="s">
        <v>339</v>
      </c>
      <c r="V2" s="96" t="s">
        <v>339</v>
      </c>
      <c r="W2" s="88"/>
      <c r="X2" s="88"/>
      <c r="Y2" s="364"/>
      <c r="Z2" s="364"/>
      <c r="AA2" s="364"/>
      <c r="AB2" s="88"/>
      <c r="AC2" s="317" t="s">
        <v>480</v>
      </c>
      <c r="AE2" s="259" t="s">
        <v>439</v>
      </c>
      <c r="AF2" s="88"/>
      <c r="AG2" s="88"/>
      <c r="AH2" s="88"/>
      <c r="AI2" s="88"/>
      <c r="AJ2" s="88"/>
      <c r="AK2" s="88"/>
      <c r="AL2" s="259" t="s">
        <v>484</v>
      </c>
      <c r="AM2" s="88"/>
      <c r="AO2" s="88"/>
      <c r="AP2" s="99"/>
      <c r="AQ2" s="100"/>
      <c r="AR2" s="92"/>
      <c r="AS2" s="88"/>
      <c r="AT2" s="92"/>
      <c r="AU2" s="99"/>
      <c r="AV2" s="89"/>
      <c r="AW2" s="89"/>
      <c r="AX2" s="89"/>
      <c r="AY2" s="89"/>
      <c r="AZ2" s="89"/>
      <c r="BA2" s="92"/>
      <c r="BB2" s="98" t="s">
        <v>340</v>
      </c>
      <c r="BC2" s="92"/>
      <c r="BD2" s="93"/>
      <c r="BE2" s="101" t="s">
        <v>341</v>
      </c>
      <c r="BF2" s="92"/>
      <c r="BG2" s="92"/>
      <c r="BH2" s="93"/>
      <c r="BI2" s="93"/>
      <c r="BJ2" s="93"/>
      <c r="BK2" s="93"/>
      <c r="BL2" s="93"/>
      <c r="BM2" s="93"/>
      <c r="BN2" s="102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2"/>
      <c r="CJ2" s="93"/>
      <c r="CK2" s="93"/>
      <c r="CL2" s="93"/>
      <c r="CM2" s="92"/>
      <c r="CN2" s="93"/>
      <c r="CO2" s="93"/>
      <c r="CP2" s="93"/>
      <c r="CQ2" s="92"/>
      <c r="CR2" s="93"/>
      <c r="CS2" s="93"/>
      <c r="CT2" s="93"/>
      <c r="CU2" s="92"/>
      <c r="CV2" s="93"/>
      <c r="CW2" s="93"/>
      <c r="CX2" s="93"/>
      <c r="CY2" s="92"/>
      <c r="CZ2" s="93"/>
      <c r="DA2" s="93"/>
      <c r="DB2" s="93"/>
      <c r="DC2" s="92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</row>
    <row r="3" spans="1:152" s="87" customFormat="1" ht="13.5" customHeight="1" thickBot="1" x14ac:dyDescent="0.25">
      <c r="A3" s="103" t="s">
        <v>342</v>
      </c>
      <c r="B3" s="104"/>
      <c r="C3" s="105"/>
      <c r="D3" s="95"/>
      <c r="E3" s="95"/>
      <c r="F3" s="365" t="s">
        <v>343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7"/>
      <c r="X3" s="88"/>
      <c r="Y3" s="368" t="s">
        <v>344</v>
      </c>
      <c r="Z3" s="369"/>
      <c r="AA3" s="370"/>
      <c r="AB3" s="88"/>
      <c r="AC3" s="371" t="s">
        <v>345</v>
      </c>
      <c r="AD3" s="372"/>
      <c r="AE3" s="372"/>
      <c r="AF3" s="372"/>
      <c r="AG3" s="372"/>
      <c r="AH3" s="373"/>
      <c r="AI3" s="88"/>
      <c r="AJ3" s="88"/>
      <c r="AK3" s="88"/>
      <c r="AL3" s="88"/>
      <c r="AM3" s="88"/>
      <c r="AO3" s="88"/>
      <c r="AP3" s="106"/>
      <c r="AQ3" s="92"/>
      <c r="AR3" s="92"/>
      <c r="AS3" s="88"/>
      <c r="AT3" s="92"/>
      <c r="AU3" s="374" t="s">
        <v>346</v>
      </c>
      <c r="AV3" s="375"/>
      <c r="AW3" s="375"/>
      <c r="AX3" s="375"/>
      <c r="AY3" s="375"/>
      <c r="AZ3" s="376"/>
      <c r="BA3" s="92"/>
      <c r="BB3" s="92"/>
      <c r="BC3" s="92"/>
      <c r="BD3" s="107"/>
      <c r="BE3" s="92"/>
      <c r="BF3" s="92"/>
      <c r="BG3" s="92"/>
      <c r="BH3" s="93"/>
      <c r="BI3" s="93"/>
      <c r="BJ3" s="93"/>
      <c r="BK3" s="93"/>
      <c r="BL3" s="93"/>
      <c r="BM3" s="93"/>
      <c r="BN3" s="102"/>
      <c r="BO3" s="93"/>
      <c r="BP3" s="93"/>
      <c r="BQ3" s="359" t="s">
        <v>440</v>
      </c>
      <c r="BR3" s="360"/>
      <c r="BS3" s="360"/>
      <c r="BT3" s="360"/>
      <c r="BU3" s="360"/>
      <c r="BV3" s="360"/>
      <c r="BW3" s="361"/>
      <c r="BX3" s="93"/>
      <c r="BY3" s="362" t="s">
        <v>441</v>
      </c>
      <c r="BZ3" s="362"/>
      <c r="CA3" s="362"/>
      <c r="CB3" s="93"/>
      <c r="CC3" s="362" t="s">
        <v>442</v>
      </c>
      <c r="CD3" s="362"/>
      <c r="CE3" s="362"/>
      <c r="CF3" s="93"/>
      <c r="CG3" s="362" t="s">
        <v>485</v>
      </c>
      <c r="CH3" s="362"/>
      <c r="CI3" s="362"/>
      <c r="CJ3" s="93"/>
      <c r="CK3" s="362" t="s">
        <v>486</v>
      </c>
      <c r="CL3" s="362"/>
      <c r="CM3" s="362"/>
      <c r="CN3" s="93"/>
      <c r="CO3" s="362" t="s">
        <v>487</v>
      </c>
      <c r="CP3" s="362"/>
      <c r="CQ3" s="362"/>
      <c r="CR3" s="93"/>
      <c r="CS3" s="362" t="s">
        <v>488</v>
      </c>
      <c r="CT3" s="362"/>
      <c r="CU3" s="362"/>
      <c r="CV3" s="93"/>
      <c r="CW3" s="362" t="s">
        <v>516</v>
      </c>
      <c r="CX3" s="362"/>
      <c r="CY3" s="362"/>
      <c r="CZ3" s="93"/>
      <c r="DA3" s="362" t="s">
        <v>489</v>
      </c>
      <c r="DB3" s="362"/>
      <c r="DC3" s="362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</row>
    <row r="4" spans="1:152" s="126" customFormat="1" ht="68.25" customHeight="1" x14ac:dyDescent="0.2">
      <c r="A4" s="108" t="s">
        <v>0</v>
      </c>
      <c r="B4" s="109" t="s">
        <v>291</v>
      </c>
      <c r="C4" s="109" t="s">
        <v>292</v>
      </c>
      <c r="D4" s="108" t="s">
        <v>1</v>
      </c>
      <c r="E4" s="110"/>
      <c r="F4" s="260" t="s">
        <v>347</v>
      </c>
      <c r="G4" s="261" t="s">
        <v>348</v>
      </c>
      <c r="H4" s="261" t="s">
        <v>349</v>
      </c>
      <c r="I4" s="261" t="s">
        <v>350</v>
      </c>
      <c r="J4" s="261" t="s">
        <v>273</v>
      </c>
      <c r="K4" s="261" t="s">
        <v>274</v>
      </c>
      <c r="L4" s="261" t="s">
        <v>351</v>
      </c>
      <c r="M4" s="261" t="s">
        <v>276</v>
      </c>
      <c r="N4" s="261" t="s">
        <v>277</v>
      </c>
      <c r="O4" s="112" t="s">
        <v>352</v>
      </c>
      <c r="P4" s="111" t="s">
        <v>353</v>
      </c>
      <c r="Q4" s="111" t="s">
        <v>354</v>
      </c>
      <c r="R4" s="262" t="s">
        <v>355</v>
      </c>
      <c r="S4" s="112" t="s">
        <v>449</v>
      </c>
      <c r="T4" s="262" t="s">
        <v>490</v>
      </c>
      <c r="U4" s="112" t="s">
        <v>2</v>
      </c>
      <c r="V4" s="263" t="s">
        <v>356</v>
      </c>
      <c r="W4" s="113" t="s">
        <v>357</v>
      </c>
      <c r="X4" s="114"/>
      <c r="Y4" s="264" t="s">
        <v>358</v>
      </c>
      <c r="Z4" s="262" t="s">
        <v>359</v>
      </c>
      <c r="AA4" s="113" t="s">
        <v>360</v>
      </c>
      <c r="AB4" s="114"/>
      <c r="AC4" s="264" t="s">
        <v>361</v>
      </c>
      <c r="AD4" s="261" t="s">
        <v>362</v>
      </c>
      <c r="AE4" s="349" t="s">
        <v>517</v>
      </c>
      <c r="AF4" s="262" t="s">
        <v>451</v>
      </c>
      <c r="AG4" s="112" t="s">
        <v>452</v>
      </c>
      <c r="AH4" s="113" t="s">
        <v>365</v>
      </c>
      <c r="AI4" s="114"/>
      <c r="AJ4" s="115" t="s">
        <v>491</v>
      </c>
      <c r="AK4" s="114"/>
      <c r="AL4" s="116" t="s">
        <v>367</v>
      </c>
      <c r="AM4" s="114"/>
      <c r="AN4" s="117" t="s">
        <v>368</v>
      </c>
      <c r="AO4" s="114"/>
      <c r="AP4" s="118" t="s">
        <v>369</v>
      </c>
      <c r="AQ4" s="119" t="s">
        <v>370</v>
      </c>
      <c r="AR4" s="119" t="s">
        <v>371</v>
      </c>
      <c r="AS4" s="119" t="s">
        <v>372</v>
      </c>
      <c r="AT4" s="119" t="s">
        <v>278</v>
      </c>
      <c r="AU4" s="118" t="s">
        <v>373</v>
      </c>
      <c r="AV4" s="119" t="s">
        <v>374</v>
      </c>
      <c r="AW4" s="119" t="s">
        <v>375</v>
      </c>
      <c r="AX4" s="119" t="s">
        <v>376</v>
      </c>
      <c r="AY4" s="119" t="s">
        <v>377</v>
      </c>
      <c r="AZ4" s="120" t="s">
        <v>378</v>
      </c>
      <c r="BA4" s="119" t="s">
        <v>379</v>
      </c>
      <c r="BB4" s="120" t="s">
        <v>279</v>
      </c>
      <c r="BC4" s="121"/>
      <c r="BD4" s="114" t="s">
        <v>411</v>
      </c>
      <c r="BE4" s="333" t="s">
        <v>492</v>
      </c>
      <c r="BF4" s="333" t="s">
        <v>381</v>
      </c>
      <c r="BG4" s="124" t="s">
        <v>382</v>
      </c>
      <c r="BH4" s="122"/>
      <c r="BI4" s="334" t="s">
        <v>383</v>
      </c>
      <c r="BJ4" s="122"/>
      <c r="BK4" s="122"/>
      <c r="BL4" s="122" t="s">
        <v>384</v>
      </c>
      <c r="BM4" s="122"/>
      <c r="BN4" s="125" t="s">
        <v>493</v>
      </c>
      <c r="BO4" s="265" t="s">
        <v>385</v>
      </c>
      <c r="BP4" s="122"/>
      <c r="BQ4" s="122"/>
      <c r="BR4" s="122"/>
      <c r="BS4" s="122" t="s">
        <v>352</v>
      </c>
      <c r="BT4" s="122" t="s">
        <v>277</v>
      </c>
      <c r="BU4" s="122" t="s">
        <v>454</v>
      </c>
      <c r="BV4" s="122" t="s">
        <v>353</v>
      </c>
      <c r="BW4" s="122" t="s">
        <v>494</v>
      </c>
      <c r="BX4" s="122"/>
      <c r="BY4" s="122" t="s">
        <v>495</v>
      </c>
      <c r="BZ4" s="266" t="s">
        <v>457</v>
      </c>
      <c r="CA4" s="122"/>
      <c r="CB4" s="122"/>
      <c r="CC4" s="122" t="s">
        <v>458</v>
      </c>
      <c r="CD4" s="122" t="s">
        <v>459</v>
      </c>
      <c r="CE4" s="122" t="s">
        <v>460</v>
      </c>
      <c r="CF4" s="122"/>
      <c r="CG4" s="122" t="s">
        <v>496</v>
      </c>
      <c r="CH4" s="266" t="s">
        <v>457</v>
      </c>
      <c r="CI4" s="121"/>
      <c r="CJ4" s="122"/>
      <c r="CK4" s="122" t="s">
        <v>497</v>
      </c>
      <c r="CL4" s="266" t="s">
        <v>457</v>
      </c>
      <c r="CM4" s="121"/>
      <c r="CN4" s="122"/>
      <c r="CO4" s="122" t="s">
        <v>463</v>
      </c>
      <c r="CP4" s="266" t="s">
        <v>457</v>
      </c>
      <c r="CQ4" s="121"/>
      <c r="CR4" s="122"/>
      <c r="CS4" s="122" t="s">
        <v>498</v>
      </c>
      <c r="CT4" s="266" t="s">
        <v>457</v>
      </c>
      <c r="CU4" s="121"/>
      <c r="CV4" s="122"/>
      <c r="CW4" s="122" t="s">
        <v>518</v>
      </c>
      <c r="CX4" s="266" t="s">
        <v>457</v>
      </c>
      <c r="CY4" s="121"/>
      <c r="CZ4" s="122"/>
      <c r="DA4" s="122" t="s">
        <v>499</v>
      </c>
      <c r="DB4" s="266" t="s">
        <v>457</v>
      </c>
      <c r="DC4" s="121"/>
      <c r="DD4" s="122"/>
      <c r="DE4" s="267" t="s">
        <v>466</v>
      </c>
      <c r="DF4" s="267" t="s">
        <v>467</v>
      </c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</row>
    <row r="5" spans="1:152" x14ac:dyDescent="0.2">
      <c r="A5" s="127" t="s">
        <v>305</v>
      </c>
      <c r="B5" s="127" t="s">
        <v>9</v>
      </c>
      <c r="C5" s="128">
        <v>2173</v>
      </c>
      <c r="D5" s="129" t="s">
        <v>10</v>
      </c>
      <c r="E5" s="130"/>
      <c r="F5" s="131">
        <v>677799.43107148854</v>
      </c>
      <c r="G5" s="132">
        <v>4082.0782616819229</v>
      </c>
      <c r="H5" s="132">
        <v>449.71158198191461</v>
      </c>
      <c r="I5" s="132">
        <v>0</v>
      </c>
      <c r="J5" s="132">
        <v>0</v>
      </c>
      <c r="K5" s="132">
        <v>45452.763081959391</v>
      </c>
      <c r="L5" s="132">
        <v>3174.7099999994484</v>
      </c>
      <c r="M5" s="132">
        <v>117818.848</v>
      </c>
      <c r="N5" s="132">
        <v>0</v>
      </c>
      <c r="O5" s="133">
        <v>23203.5</v>
      </c>
      <c r="P5" s="134"/>
      <c r="Q5" s="135"/>
      <c r="R5" s="132">
        <v>-6059.4196762846177</v>
      </c>
      <c r="S5" s="132"/>
      <c r="T5" s="132">
        <v>58282.458002888801</v>
      </c>
      <c r="U5" s="136">
        <v>0</v>
      </c>
      <c r="V5" s="136">
        <v>0</v>
      </c>
      <c r="W5" s="137">
        <v>924204.08032371535</v>
      </c>
      <c r="X5" s="138">
        <v>907060</v>
      </c>
      <c r="Y5" s="131">
        <v>0</v>
      </c>
      <c r="Z5" s="139">
        <v>0</v>
      </c>
      <c r="AA5" s="137">
        <v>28.296569458007809</v>
      </c>
      <c r="AB5" s="138"/>
      <c r="AC5" s="131">
        <v>12721.000000000002</v>
      </c>
      <c r="AD5" s="135"/>
      <c r="AE5" s="132">
        <v>1413.03651179141</v>
      </c>
      <c r="AF5" s="135"/>
      <c r="AG5" s="132"/>
      <c r="AH5" s="137">
        <v>14134.036511791412</v>
      </c>
      <c r="AI5" s="138"/>
      <c r="AJ5" s="140">
        <v>938366.41340496473</v>
      </c>
      <c r="AK5" s="138"/>
      <c r="AL5" s="335">
        <v>7000</v>
      </c>
      <c r="AM5" s="138"/>
      <c r="AN5" s="142">
        <v>97390.398662560867</v>
      </c>
      <c r="AO5" s="138"/>
      <c r="AP5" s="143">
        <v>965892.05989475548</v>
      </c>
      <c r="AQ5" s="135"/>
      <c r="AR5" s="138">
        <v>12721.000000000002</v>
      </c>
      <c r="AS5" s="135"/>
      <c r="AT5" s="138">
        <v>7000</v>
      </c>
      <c r="AU5" s="143">
        <v>3788.8757666916508</v>
      </c>
      <c r="AV5" s="138">
        <v>1262.9585888972169</v>
      </c>
      <c r="AW5" s="138">
        <v>235.46473931118652</v>
      </c>
      <c r="AX5" s="138">
        <v>730.97159244111651</v>
      </c>
      <c r="AY5" s="144">
        <v>0</v>
      </c>
      <c r="AZ5" s="145">
        <v>41.148988943447144</v>
      </c>
      <c r="BA5" s="146">
        <v>979553.64021847083</v>
      </c>
      <c r="BB5" s="147">
        <v>0</v>
      </c>
      <c r="BD5" s="106">
        <v>985613.05989475548</v>
      </c>
      <c r="BG5" s="148">
        <v>985613.05989475548</v>
      </c>
      <c r="BI5" s="150">
        <v>28.296569458007809</v>
      </c>
      <c r="BL5" s="106">
        <v>930263.5</v>
      </c>
      <c r="BN5" s="151">
        <v>6165.0873821646655</v>
      </c>
      <c r="BO5" s="152">
        <v>-105.66770588004783</v>
      </c>
      <c r="BQ5" s="106">
        <v>380</v>
      </c>
      <c r="BR5" s="153">
        <v>3802173</v>
      </c>
      <c r="BS5" s="106">
        <v>23203.5</v>
      </c>
      <c r="BT5" s="106">
        <v>0</v>
      </c>
      <c r="BU5" s="149">
        <v>0</v>
      </c>
      <c r="BW5" s="149">
        <v>0</v>
      </c>
      <c r="BY5" s="149">
        <v>3495.4528627140076</v>
      </c>
      <c r="BZ5" s="268">
        <v>3495.4528621621621</v>
      </c>
      <c r="CA5" s="269">
        <v>5.5184545999509282E-7</v>
      </c>
      <c r="CC5" s="149">
        <v>217</v>
      </c>
      <c r="CG5" s="149">
        <v>0</v>
      </c>
      <c r="CH5" s="268">
        <v>0</v>
      </c>
      <c r="CI5" s="270">
        <v>0</v>
      </c>
      <c r="CK5" s="149">
        <v>58282.458002888801</v>
      </c>
      <c r="CL5" s="268">
        <v>58282.458002888365</v>
      </c>
      <c r="CM5" s="270">
        <v>4.3655745685100555E-10</v>
      </c>
      <c r="CO5" s="149">
        <v>924204.08032371535</v>
      </c>
      <c r="CP5" s="268">
        <v>924204.08032371535</v>
      </c>
      <c r="CQ5" s="270">
        <v>0</v>
      </c>
      <c r="CS5" s="149">
        <v>930263.5</v>
      </c>
      <c r="CT5" s="268">
        <v>930263.5</v>
      </c>
      <c r="CU5" s="270">
        <v>0</v>
      </c>
      <c r="CW5" s="149">
        <v>0</v>
      </c>
      <c r="CX5" s="268">
        <v>0</v>
      </c>
      <c r="CY5" s="270">
        <v>0</v>
      </c>
      <c r="DA5" s="149">
        <v>97388.700868393382</v>
      </c>
      <c r="DB5" s="268">
        <v>97388.700868393469</v>
      </c>
      <c r="DC5" s="270">
        <v>0</v>
      </c>
      <c r="DE5" s="271">
        <v>1.2875536480686695E-2</v>
      </c>
      <c r="DF5" s="271">
        <v>0</v>
      </c>
    </row>
    <row r="6" spans="1:152" x14ac:dyDescent="0.2">
      <c r="A6" s="127" t="s">
        <v>305</v>
      </c>
      <c r="B6" s="127" t="s">
        <v>11</v>
      </c>
      <c r="C6" s="128">
        <v>3000</v>
      </c>
      <c r="D6" s="129" t="s">
        <v>12</v>
      </c>
      <c r="E6" s="130"/>
      <c r="F6" s="131">
        <v>1895964.3071907538</v>
      </c>
      <c r="G6" s="132">
        <v>132796.40453931544</v>
      </c>
      <c r="H6" s="132">
        <v>73682.210720510193</v>
      </c>
      <c r="I6" s="132">
        <v>197845.43685079252</v>
      </c>
      <c r="J6" s="132">
        <v>4591.7899440034635</v>
      </c>
      <c r="K6" s="132">
        <v>265355.71415546344</v>
      </c>
      <c r="L6" s="132">
        <v>146121.60662939723</v>
      </c>
      <c r="M6" s="154">
        <v>117818.848</v>
      </c>
      <c r="N6" s="132">
        <v>9120.9974559970997</v>
      </c>
      <c r="O6" s="133">
        <v>69269.25</v>
      </c>
      <c r="P6" s="134"/>
      <c r="Q6" s="135"/>
      <c r="R6" s="132">
        <v>-18173.158656438733</v>
      </c>
      <c r="S6" s="132"/>
      <c r="T6" s="132">
        <v>0</v>
      </c>
      <c r="U6" s="136">
        <v>0</v>
      </c>
      <c r="V6" s="136">
        <v>0</v>
      </c>
      <c r="W6" s="137">
        <v>2894393.4068297944</v>
      </c>
      <c r="X6" s="138">
        <v>2834176.3180302363</v>
      </c>
      <c r="Y6" s="131">
        <v>137842.56</v>
      </c>
      <c r="Z6" s="139">
        <v>16782.075834658724</v>
      </c>
      <c r="AA6" s="137">
        <v>154624.63583465872</v>
      </c>
      <c r="AB6" s="138"/>
      <c r="AC6" s="131">
        <v>31656.999999999996</v>
      </c>
      <c r="AD6" s="135"/>
      <c r="AE6" s="132">
        <v>0</v>
      </c>
      <c r="AF6" s="135"/>
      <c r="AG6" s="132"/>
      <c r="AH6" s="137">
        <v>31656.999999999996</v>
      </c>
      <c r="AI6" s="138"/>
      <c r="AJ6" s="140">
        <v>3080675.0426644529</v>
      </c>
      <c r="AK6" s="138"/>
      <c r="AL6" s="335">
        <v>306315</v>
      </c>
      <c r="AM6" s="138"/>
      <c r="AN6" s="142">
        <v>509055.45672698593</v>
      </c>
      <c r="AO6" s="138"/>
      <c r="AP6" s="143">
        <v>3067191.2013208917</v>
      </c>
      <c r="AQ6" s="135"/>
      <c r="AR6" s="138">
        <v>31656.999999999996</v>
      </c>
      <c r="AS6" s="135"/>
      <c r="AT6" s="138">
        <v>306315</v>
      </c>
      <c r="AU6" s="143">
        <v>10598.375992543006</v>
      </c>
      <c r="AV6" s="138">
        <v>3532.7919975143354</v>
      </c>
      <c r="AW6" s="138">
        <v>658.65021549258165</v>
      </c>
      <c r="AX6" s="138">
        <v>2044.69933922469</v>
      </c>
      <c r="AY6" s="144">
        <v>0</v>
      </c>
      <c r="AZ6" s="145">
        <v>1338.6411116641195</v>
      </c>
      <c r="BA6" s="146">
        <v>3386990.0426644529</v>
      </c>
      <c r="BB6" s="147">
        <v>0</v>
      </c>
      <c r="BD6" s="106">
        <v>3405163.2013208917</v>
      </c>
      <c r="BG6" s="148">
        <v>3405163.2013208917</v>
      </c>
      <c r="BI6" s="150">
        <v>0</v>
      </c>
      <c r="BL6" s="106">
        <v>2912566.5654862332</v>
      </c>
      <c r="BN6" s="151">
        <v>18288.835333339684</v>
      </c>
      <c r="BO6" s="152">
        <v>-115.67667690095186</v>
      </c>
      <c r="BQ6" s="106">
        <v>380</v>
      </c>
      <c r="BR6" s="153">
        <v>3803000</v>
      </c>
      <c r="BS6" s="106">
        <v>69269.25</v>
      </c>
      <c r="BT6" s="106">
        <v>9120.9974559970997</v>
      </c>
      <c r="BU6" s="149">
        <v>9120.9974559970997</v>
      </c>
      <c r="BW6" s="149">
        <v>8855.3373359195066</v>
      </c>
      <c r="BY6" s="149">
        <v>4366.4550225735984</v>
      </c>
      <c r="BZ6" s="268">
        <v>4366.4550224170689</v>
      </c>
      <c r="CA6" s="269">
        <v>1.5652949514333159E-7</v>
      </c>
      <c r="CC6" s="149">
        <v>607</v>
      </c>
      <c r="CG6" s="149">
        <v>0</v>
      </c>
      <c r="CH6" s="268">
        <v>0</v>
      </c>
      <c r="CI6" s="270">
        <v>0</v>
      </c>
      <c r="CK6" s="149">
        <v>0</v>
      </c>
      <c r="CL6" s="268">
        <v>0</v>
      </c>
      <c r="CM6" s="270">
        <v>0</v>
      </c>
      <c r="CO6" s="149">
        <v>2894393.4068297944</v>
      </c>
      <c r="CP6" s="268">
        <v>2894393.4068292868</v>
      </c>
      <c r="CQ6" s="270">
        <v>5.0757080316543579E-7</v>
      </c>
      <c r="CS6" s="149">
        <v>2912566.5654862332</v>
      </c>
      <c r="CT6" s="268">
        <v>2912566.5654857256</v>
      </c>
      <c r="CU6" s="270">
        <v>5.0757080316543579E-7</v>
      </c>
      <c r="CW6" s="149">
        <v>197845.43685079252</v>
      </c>
      <c r="CX6" s="268">
        <v>197845.43685081435</v>
      </c>
      <c r="CY6" s="270">
        <v>-2.1827872842550278E-8</v>
      </c>
      <c r="DA6" s="149">
        <v>499777.97857690637</v>
      </c>
      <c r="DB6" s="268">
        <v>499777.97857691615</v>
      </c>
      <c r="DC6" s="270">
        <v>-9.7788870334625244E-9</v>
      </c>
      <c r="DE6" s="271">
        <v>5.3811659192825115E-2</v>
      </c>
      <c r="DF6" s="271">
        <v>0</v>
      </c>
    </row>
    <row r="7" spans="1:152" x14ac:dyDescent="0.2">
      <c r="A7" s="127" t="s">
        <v>305</v>
      </c>
      <c r="B7" s="127" t="s">
        <v>13</v>
      </c>
      <c r="C7" s="128">
        <v>3026</v>
      </c>
      <c r="D7" s="129" t="s">
        <v>14</v>
      </c>
      <c r="E7" s="130"/>
      <c r="F7" s="131">
        <v>1065113.3916837678</v>
      </c>
      <c r="G7" s="132">
        <v>8995.7051376139752</v>
      </c>
      <c r="H7" s="132">
        <v>4614.2675764699088</v>
      </c>
      <c r="I7" s="132">
        <v>0</v>
      </c>
      <c r="J7" s="132">
        <v>0</v>
      </c>
      <c r="K7" s="132">
        <v>53734.495424451183</v>
      </c>
      <c r="L7" s="132">
        <v>1316.3509333331024</v>
      </c>
      <c r="M7" s="154">
        <v>117818.848</v>
      </c>
      <c r="N7" s="132">
        <v>0</v>
      </c>
      <c r="O7" s="133">
        <v>34816</v>
      </c>
      <c r="P7" s="134"/>
      <c r="Q7" s="135"/>
      <c r="R7" s="132">
        <v>-9547.9628306906616</v>
      </c>
      <c r="S7" s="132"/>
      <c r="T7" s="132">
        <v>173786.94124436419</v>
      </c>
      <c r="U7" s="136">
        <v>0</v>
      </c>
      <c r="V7" s="136">
        <v>0</v>
      </c>
      <c r="W7" s="137">
        <v>1450648.0371693093</v>
      </c>
      <c r="X7" s="138">
        <v>1425380</v>
      </c>
      <c r="Y7" s="131">
        <v>0</v>
      </c>
      <c r="Z7" s="139">
        <v>0</v>
      </c>
      <c r="AA7" s="137">
        <v>28.296569458007809</v>
      </c>
      <c r="AB7" s="138"/>
      <c r="AC7" s="131">
        <v>13294.999999999998</v>
      </c>
      <c r="AD7" s="135"/>
      <c r="AE7" s="132">
        <v>0</v>
      </c>
      <c r="AF7" s="135"/>
      <c r="AG7" s="132"/>
      <c r="AH7" s="137">
        <v>13294.999999999998</v>
      </c>
      <c r="AI7" s="138"/>
      <c r="AJ7" s="140">
        <v>1463971.3337387673</v>
      </c>
      <c r="AK7" s="138"/>
      <c r="AL7" s="335">
        <v>25520</v>
      </c>
      <c r="AM7" s="138"/>
      <c r="AN7" s="142">
        <v>136847.46287044513</v>
      </c>
      <c r="AO7" s="138"/>
      <c r="AP7" s="143">
        <v>1464597.1961247579</v>
      </c>
      <c r="AQ7" s="135"/>
      <c r="AR7" s="138">
        <v>13294.999999999998</v>
      </c>
      <c r="AS7" s="135"/>
      <c r="AT7" s="138">
        <v>25520</v>
      </c>
      <c r="AU7" s="143">
        <v>5953.9476333725943</v>
      </c>
      <c r="AV7" s="138">
        <v>1984.6492111241982</v>
      </c>
      <c r="AW7" s="138">
        <v>370.01601891757883</v>
      </c>
      <c r="AX7" s="138">
        <v>1148.6696452646117</v>
      </c>
      <c r="AY7" s="144">
        <v>0</v>
      </c>
      <c r="AZ7" s="145">
        <v>90.680322011678143</v>
      </c>
      <c r="BA7" s="146">
        <v>1493864.2332940672</v>
      </c>
      <c r="BB7" s="147">
        <v>-2.9103830456733704E-11</v>
      </c>
      <c r="BD7" s="106">
        <v>1503412.1961247579</v>
      </c>
      <c r="BG7" s="148">
        <v>1503412.1961247579</v>
      </c>
      <c r="BI7" s="150">
        <v>28.296569458007809</v>
      </c>
      <c r="BL7" s="106">
        <v>1460196</v>
      </c>
      <c r="BN7" s="151">
        <v>9467.9670475120947</v>
      </c>
      <c r="BO7" s="152">
        <v>79.995783178566853</v>
      </c>
      <c r="BQ7" s="106">
        <v>380</v>
      </c>
      <c r="BR7" s="153">
        <v>3803026</v>
      </c>
      <c r="BS7" s="106">
        <v>34816</v>
      </c>
      <c r="BT7" s="106">
        <v>0</v>
      </c>
      <c r="BU7" s="149">
        <v>0</v>
      </c>
      <c r="BW7" s="149">
        <v>0</v>
      </c>
      <c r="BY7" s="149">
        <v>3583.3539764705879</v>
      </c>
      <c r="BZ7" s="268">
        <v>3583.3539764705879</v>
      </c>
      <c r="CA7" s="269">
        <v>0</v>
      </c>
      <c r="CC7" s="149">
        <v>341</v>
      </c>
      <c r="CG7" s="149">
        <v>0</v>
      </c>
      <c r="CH7" s="268">
        <v>0</v>
      </c>
      <c r="CI7" s="270">
        <v>0</v>
      </c>
      <c r="CK7" s="149">
        <v>173786.94124436419</v>
      </c>
      <c r="CL7" s="268">
        <v>173786.94124436262</v>
      </c>
      <c r="CM7" s="270">
        <v>1.57160684466362E-9</v>
      </c>
      <c r="CO7" s="149">
        <v>1450648.0371693093</v>
      </c>
      <c r="CP7" s="268">
        <v>1450648.0371693093</v>
      </c>
      <c r="CQ7" s="270">
        <v>0</v>
      </c>
      <c r="CS7" s="149">
        <v>1460196</v>
      </c>
      <c r="CT7" s="268">
        <v>1460196</v>
      </c>
      <c r="CU7" s="270">
        <v>0</v>
      </c>
      <c r="CW7" s="149">
        <v>0</v>
      </c>
      <c r="CX7" s="268">
        <v>0</v>
      </c>
      <c r="CY7" s="270">
        <v>0</v>
      </c>
      <c r="DA7" s="149">
        <v>136845.76507627766</v>
      </c>
      <c r="DB7" s="268">
        <v>136845.76507627798</v>
      </c>
      <c r="DC7" s="270">
        <v>-3.2014213502407074E-10</v>
      </c>
      <c r="DE7" s="271">
        <v>4.2492917847025496E-2</v>
      </c>
      <c r="DF7" s="271">
        <v>0</v>
      </c>
    </row>
    <row r="8" spans="1:152" x14ac:dyDescent="0.2">
      <c r="A8" s="155" t="s">
        <v>307</v>
      </c>
      <c r="B8" s="155"/>
      <c r="C8" s="128">
        <v>2001</v>
      </c>
      <c r="D8" s="129" t="s">
        <v>23</v>
      </c>
      <c r="E8" s="130"/>
      <c r="F8" s="131">
        <v>1283758.369448764</v>
      </c>
      <c r="G8" s="132">
        <v>59938.894909086208</v>
      </c>
      <c r="H8" s="132">
        <v>28984.63679999574</v>
      </c>
      <c r="I8" s="132">
        <v>149363.89439998355</v>
      </c>
      <c r="J8" s="132">
        <v>0</v>
      </c>
      <c r="K8" s="132">
        <v>126922.52819300158</v>
      </c>
      <c r="L8" s="132">
        <v>19910.99774999651</v>
      </c>
      <c r="M8" s="154">
        <v>117818.848</v>
      </c>
      <c r="N8" s="132">
        <v>0</v>
      </c>
      <c r="O8" s="133">
        <v>5888</v>
      </c>
      <c r="P8" s="134"/>
      <c r="Q8" s="135"/>
      <c r="R8" s="132">
        <v>0</v>
      </c>
      <c r="S8" s="132"/>
      <c r="T8" s="132">
        <v>0</v>
      </c>
      <c r="U8" s="136">
        <v>50138.18200492044</v>
      </c>
      <c r="V8" s="136">
        <v>0</v>
      </c>
      <c r="W8" s="137">
        <v>1842724.3515057482</v>
      </c>
      <c r="X8" s="138">
        <v>1836836.3515057482</v>
      </c>
      <c r="Y8" s="131">
        <v>107028.00000000001</v>
      </c>
      <c r="Z8" s="139">
        <v>9381.7303881334665</v>
      </c>
      <c r="AA8" s="137">
        <v>116409.73038813348</v>
      </c>
      <c r="AB8" s="138"/>
      <c r="AC8" s="131">
        <v>18312</v>
      </c>
      <c r="AD8" s="135"/>
      <c r="AE8" s="132">
        <v>0</v>
      </c>
      <c r="AF8" s="135"/>
      <c r="AG8" s="132"/>
      <c r="AH8" s="137">
        <v>18312</v>
      </c>
      <c r="AI8" s="138"/>
      <c r="AJ8" s="140">
        <v>1977446.0818938818</v>
      </c>
      <c r="AK8" s="138"/>
      <c r="AL8" s="335">
        <v>132810</v>
      </c>
      <c r="AM8" s="138"/>
      <c r="AN8" s="142">
        <v>284347.65705469233</v>
      </c>
      <c r="AO8" s="138"/>
      <c r="AP8" s="143">
        <v>1959134.0818938818</v>
      </c>
      <c r="AQ8" s="135"/>
      <c r="AR8" s="138">
        <v>18312</v>
      </c>
      <c r="AS8" s="135"/>
      <c r="AT8" s="138">
        <v>132810</v>
      </c>
      <c r="AU8" s="143">
        <v>0</v>
      </c>
      <c r="AV8" s="138">
        <v>0</v>
      </c>
      <c r="AW8" s="138">
        <v>0</v>
      </c>
      <c r="AX8" s="138">
        <v>0</v>
      </c>
      <c r="AY8" s="144">
        <v>0</v>
      </c>
      <c r="AZ8" s="145">
        <v>0</v>
      </c>
      <c r="BA8" s="146">
        <v>2110256.0818938818</v>
      </c>
      <c r="BB8" s="147">
        <v>0</v>
      </c>
      <c r="BD8" s="106">
        <v>2110256.0818938818</v>
      </c>
      <c r="BG8" s="148">
        <v>2110256.0818938818</v>
      </c>
      <c r="BI8" s="150">
        <v>0</v>
      </c>
      <c r="BL8" s="106">
        <v>1842724.3515057482</v>
      </c>
      <c r="BN8" s="151">
        <v>0</v>
      </c>
      <c r="BO8" s="152">
        <v>0</v>
      </c>
      <c r="BQ8" s="106">
        <v>380</v>
      </c>
      <c r="BR8" s="153">
        <v>3802001</v>
      </c>
      <c r="BS8" s="106">
        <v>5888</v>
      </c>
      <c r="BT8" s="106">
        <v>0</v>
      </c>
      <c r="BU8" s="149">
        <v>0</v>
      </c>
      <c r="BW8" s="149">
        <v>0</v>
      </c>
      <c r="BY8" s="149">
        <v>4100.5140582647491</v>
      </c>
      <c r="BZ8" s="268">
        <v>4100.5140586374691</v>
      </c>
      <c r="CA8" s="269">
        <v>-3.7272002373356372E-7</v>
      </c>
      <c r="CC8" s="149">
        <v>411</v>
      </c>
      <c r="CG8" s="149">
        <v>50138.18200492044</v>
      </c>
      <c r="CH8" s="268">
        <v>50138.1821611466</v>
      </c>
      <c r="CI8" s="270">
        <v>-1.5622616047039628E-4</v>
      </c>
      <c r="CK8" s="149">
        <v>0</v>
      </c>
      <c r="CL8" s="268">
        <v>0</v>
      </c>
      <c r="CM8" s="270">
        <v>0</v>
      </c>
      <c r="CO8" s="149">
        <v>1842724.3515057482</v>
      </c>
      <c r="CP8" s="268">
        <v>1842724.3516619997</v>
      </c>
      <c r="CQ8" s="270">
        <v>-1.5625148080289364E-4</v>
      </c>
      <c r="CS8" s="149">
        <v>1842724.3515057482</v>
      </c>
      <c r="CT8" s="268">
        <v>1842724.3516619997</v>
      </c>
      <c r="CU8" s="270">
        <v>-1.5625148080289364E-4</v>
      </c>
      <c r="CW8" s="149">
        <v>149363.89439998355</v>
      </c>
      <c r="CX8" s="268">
        <v>149363.89439999999</v>
      </c>
      <c r="CY8" s="270">
        <v>-1.6443664208054543E-8</v>
      </c>
      <c r="DA8" s="149">
        <v>277363.0732314043</v>
      </c>
      <c r="DB8" s="268">
        <v>277363.07323141</v>
      </c>
      <c r="DC8" s="270">
        <v>-5.7043507695198059E-9</v>
      </c>
      <c r="DE8" s="271">
        <v>2.8199566160520606E-2</v>
      </c>
      <c r="DF8" s="271">
        <v>0</v>
      </c>
    </row>
    <row r="9" spans="1:152" x14ac:dyDescent="0.2">
      <c r="A9" s="155" t="s">
        <v>307</v>
      </c>
      <c r="B9" s="155"/>
      <c r="C9" s="156" t="s">
        <v>319</v>
      </c>
      <c r="D9" s="157" t="s">
        <v>4</v>
      </c>
      <c r="E9" s="130"/>
      <c r="F9" s="131">
        <v>1258770.3719899072</v>
      </c>
      <c r="G9" s="132">
        <v>101860.86303209078</v>
      </c>
      <c r="H9" s="132">
        <v>65893.139254892143</v>
      </c>
      <c r="I9" s="132">
        <v>149879.72446861095</v>
      </c>
      <c r="J9" s="132">
        <v>4907.9027864709478</v>
      </c>
      <c r="K9" s="132">
        <v>115938.18893371128</v>
      </c>
      <c r="L9" s="132">
        <v>5096.2175632174904</v>
      </c>
      <c r="M9" s="134"/>
      <c r="N9" s="132">
        <v>0</v>
      </c>
      <c r="O9" s="134"/>
      <c r="P9" s="134"/>
      <c r="Q9" s="135"/>
      <c r="R9" s="132">
        <v>0</v>
      </c>
      <c r="S9" s="132"/>
      <c r="T9" s="132">
        <v>0</v>
      </c>
      <c r="U9" s="158"/>
      <c r="V9" s="158"/>
      <c r="W9" s="137">
        <v>1702346.4080289009</v>
      </c>
      <c r="X9" s="138">
        <v>1702346.4080289009</v>
      </c>
      <c r="Y9" s="131">
        <v>108734.39999999999</v>
      </c>
      <c r="Z9" s="139">
        <v>8398.1767768089194</v>
      </c>
      <c r="AA9" s="137">
        <v>117132.57677680891</v>
      </c>
      <c r="AB9" s="138"/>
      <c r="AC9" s="131">
        <v>0</v>
      </c>
      <c r="AD9" s="135"/>
      <c r="AE9" s="132">
        <v>0</v>
      </c>
      <c r="AF9" s="135"/>
      <c r="AG9" s="132"/>
      <c r="AH9" s="137">
        <v>0</v>
      </c>
      <c r="AI9" s="138"/>
      <c r="AJ9" s="140">
        <v>1819478.9848057097</v>
      </c>
      <c r="AK9" s="138"/>
      <c r="AL9" s="335">
        <v>239410</v>
      </c>
      <c r="AM9" s="138"/>
      <c r="AN9" s="142">
        <v>289841.48523013294</v>
      </c>
      <c r="AO9" s="138"/>
      <c r="AP9" s="143">
        <v>1819478.9848057097</v>
      </c>
      <c r="AQ9" s="135"/>
      <c r="AR9" s="138">
        <v>0</v>
      </c>
      <c r="AS9" s="135"/>
      <c r="AT9" s="138">
        <v>239410</v>
      </c>
      <c r="AU9" s="143">
        <v>0</v>
      </c>
      <c r="AV9" s="138">
        <v>0</v>
      </c>
      <c r="AW9" s="138">
        <v>0</v>
      </c>
      <c r="AX9" s="138">
        <v>0</v>
      </c>
      <c r="AY9" s="144">
        <v>0</v>
      </c>
      <c r="AZ9" s="145">
        <v>0</v>
      </c>
      <c r="BA9" s="146">
        <v>2058888.9848057097</v>
      </c>
      <c r="BB9" s="147">
        <v>0</v>
      </c>
      <c r="BD9" s="106">
        <v>2058888.9848057097</v>
      </c>
      <c r="BG9" s="148">
        <v>2058888.9848057097</v>
      </c>
      <c r="BI9" s="150">
        <v>0</v>
      </c>
      <c r="BL9" s="106">
        <v>1702346.4080289009</v>
      </c>
      <c r="BN9" s="151">
        <v>0</v>
      </c>
      <c r="BO9" s="152">
        <v>0</v>
      </c>
      <c r="BQ9" s="106">
        <v>380</v>
      </c>
      <c r="BR9" s="153" t="s">
        <v>386</v>
      </c>
      <c r="BS9" s="106">
        <v>0</v>
      </c>
      <c r="BT9" s="106">
        <v>0</v>
      </c>
      <c r="BU9" s="149">
        <v>0</v>
      </c>
      <c r="BW9" s="149">
        <v>0</v>
      </c>
      <c r="BY9" s="336">
        <v>0</v>
      </c>
      <c r="BZ9" s="268"/>
      <c r="CA9" s="269"/>
      <c r="CC9" s="149">
        <v>403</v>
      </c>
      <c r="CG9" s="149">
        <v>0</v>
      </c>
      <c r="CH9" s="268"/>
      <c r="CI9" s="270"/>
      <c r="CK9" s="149">
        <v>0</v>
      </c>
      <c r="CL9" s="268"/>
      <c r="CM9" s="270"/>
      <c r="CO9" s="149">
        <v>1702346.4080289009</v>
      </c>
      <c r="CP9" s="268"/>
      <c r="CQ9" s="270"/>
      <c r="CS9" s="149">
        <v>1702346.4080289009</v>
      </c>
      <c r="CT9" s="268"/>
      <c r="CU9" s="270"/>
      <c r="CW9" s="149">
        <v>149879.72446861095</v>
      </c>
      <c r="CX9" s="268"/>
      <c r="CY9" s="270"/>
      <c r="DA9" s="149">
        <v>282813.53062352439</v>
      </c>
      <c r="DB9" s="268"/>
      <c r="DC9" s="270"/>
      <c r="DE9" s="271"/>
      <c r="DF9" s="271"/>
    </row>
    <row r="10" spans="1:152" x14ac:dyDescent="0.2">
      <c r="A10" s="127" t="s">
        <v>305</v>
      </c>
      <c r="B10" s="127" t="s">
        <v>15</v>
      </c>
      <c r="C10" s="128">
        <v>2150</v>
      </c>
      <c r="D10" s="129" t="s">
        <v>16</v>
      </c>
      <c r="E10" s="130"/>
      <c r="F10" s="131">
        <v>1136953.8843779808</v>
      </c>
      <c r="G10" s="132">
        <v>19449.077124692856</v>
      </c>
      <c r="H10" s="132">
        <v>9303.7105777764009</v>
      </c>
      <c r="I10" s="132">
        <v>845.79187070697765</v>
      </c>
      <c r="J10" s="132">
        <v>0</v>
      </c>
      <c r="K10" s="132">
        <v>72372.827799987484</v>
      </c>
      <c r="L10" s="132">
        <v>4039.2628933710494</v>
      </c>
      <c r="M10" s="154">
        <v>117818.848</v>
      </c>
      <c r="N10" s="132">
        <v>0</v>
      </c>
      <c r="O10" s="133">
        <v>37376</v>
      </c>
      <c r="P10" s="134"/>
      <c r="Q10" s="135"/>
      <c r="R10" s="132">
        <v>-10291.21824512057</v>
      </c>
      <c r="S10" s="132"/>
      <c r="T10" s="132">
        <v>160736.59735548426</v>
      </c>
      <c r="U10" s="136">
        <v>0</v>
      </c>
      <c r="V10" s="136">
        <v>0</v>
      </c>
      <c r="W10" s="137">
        <v>1548604.7817548795</v>
      </c>
      <c r="X10" s="138">
        <v>1521520</v>
      </c>
      <c r="Y10" s="131">
        <v>79626.239999999991</v>
      </c>
      <c r="Z10" s="139">
        <v>1184.1530946748535</v>
      </c>
      <c r="AA10" s="137">
        <v>80810.393094674844</v>
      </c>
      <c r="AB10" s="138"/>
      <c r="AC10" s="131">
        <v>36538</v>
      </c>
      <c r="AD10" s="135"/>
      <c r="AE10" s="132">
        <v>22659.009575908192</v>
      </c>
      <c r="AF10" s="135"/>
      <c r="AG10" s="132"/>
      <c r="AH10" s="137">
        <v>59197.009575908189</v>
      </c>
      <c r="AI10" s="138"/>
      <c r="AJ10" s="140">
        <v>1688612.1844254625</v>
      </c>
      <c r="AK10" s="138"/>
      <c r="AL10" s="335">
        <v>52075</v>
      </c>
      <c r="AM10" s="138"/>
      <c r="AN10" s="142">
        <v>169411.6167173252</v>
      </c>
      <c r="AO10" s="138"/>
      <c r="AP10" s="143">
        <v>1662365.4026705832</v>
      </c>
      <c r="AQ10" s="135"/>
      <c r="AR10" s="138">
        <v>36538</v>
      </c>
      <c r="AS10" s="135"/>
      <c r="AT10" s="138">
        <v>52075</v>
      </c>
      <c r="AU10" s="143">
        <v>6355.5335441279303</v>
      </c>
      <c r="AV10" s="138">
        <v>2118.5111813759768</v>
      </c>
      <c r="AW10" s="138">
        <v>394.97311110263547</v>
      </c>
      <c r="AX10" s="138">
        <v>1226.1458969980019</v>
      </c>
      <c r="AY10" s="144">
        <v>0</v>
      </c>
      <c r="AZ10" s="145">
        <v>196.0545115160258</v>
      </c>
      <c r="BA10" s="146">
        <v>1740687.1844254627</v>
      </c>
      <c r="BB10" s="147">
        <v>2.3283064365386963E-10</v>
      </c>
      <c r="BD10" s="106">
        <v>1750978.4026705832</v>
      </c>
      <c r="BG10" s="148">
        <v>1750978.4026705832</v>
      </c>
      <c r="BI10" s="150">
        <v>0</v>
      </c>
      <c r="BL10" s="106">
        <v>1558896</v>
      </c>
      <c r="BN10" s="151">
        <v>11135.380806728472</v>
      </c>
      <c r="BO10" s="152">
        <v>-844.16256160790181</v>
      </c>
      <c r="BQ10" s="106">
        <v>380</v>
      </c>
      <c r="BR10" s="153">
        <v>3802150</v>
      </c>
      <c r="BS10" s="106">
        <v>37376</v>
      </c>
      <c r="BT10" s="106">
        <v>0</v>
      </c>
      <c r="BU10" s="149">
        <v>0</v>
      </c>
      <c r="BW10" s="149">
        <v>0</v>
      </c>
      <c r="BY10" s="149">
        <v>3632.3576565656567</v>
      </c>
      <c r="BZ10" s="268">
        <v>3632.3576565656567</v>
      </c>
      <c r="CA10" s="269">
        <v>0</v>
      </c>
      <c r="CC10" s="149">
        <v>364</v>
      </c>
      <c r="CG10" s="149">
        <v>0</v>
      </c>
      <c r="CH10" s="268">
        <v>0</v>
      </c>
      <c r="CI10" s="270">
        <v>0</v>
      </c>
      <c r="CK10" s="149">
        <v>160736.59735548426</v>
      </c>
      <c r="CL10" s="268">
        <v>160736.59735548147</v>
      </c>
      <c r="CM10" s="270">
        <v>2.7939677238464355E-9</v>
      </c>
      <c r="CO10" s="149">
        <v>1548604.7817548795</v>
      </c>
      <c r="CP10" s="268">
        <v>1548604.7817548795</v>
      </c>
      <c r="CQ10" s="270">
        <v>0</v>
      </c>
      <c r="CS10" s="149">
        <v>1558896</v>
      </c>
      <c r="CT10" s="268">
        <v>1558896</v>
      </c>
      <c r="CU10" s="270">
        <v>0</v>
      </c>
      <c r="CW10" s="149">
        <v>845.79187070697765</v>
      </c>
      <c r="CX10" s="268">
        <v>845.79187070707223</v>
      </c>
      <c r="CY10" s="270">
        <v>-9.4587448984384537E-11</v>
      </c>
      <c r="DA10" s="149">
        <v>164562.9931316447</v>
      </c>
      <c r="DB10" s="268">
        <v>164562.9931316454</v>
      </c>
      <c r="DC10" s="270">
        <v>-6.9849193096160889E-10</v>
      </c>
      <c r="DE10" s="271">
        <v>2.3041474654377881E-2</v>
      </c>
      <c r="DF10" s="271">
        <v>0</v>
      </c>
    </row>
    <row r="11" spans="1:152" x14ac:dyDescent="0.2">
      <c r="A11" s="155" t="s">
        <v>307</v>
      </c>
      <c r="B11" s="155"/>
      <c r="C11" s="128">
        <v>2184</v>
      </c>
      <c r="D11" s="129" t="s">
        <v>17</v>
      </c>
      <c r="E11" s="130"/>
      <c r="F11" s="131">
        <v>562229.94282427616</v>
      </c>
      <c r="G11" s="132">
        <v>31054.967999997567</v>
      </c>
      <c r="H11" s="132">
        <v>18156.915336895716</v>
      </c>
      <c r="I11" s="132">
        <v>64386.770823522325</v>
      </c>
      <c r="J11" s="132">
        <v>0</v>
      </c>
      <c r="K11" s="132">
        <v>78330.41165561552</v>
      </c>
      <c r="L11" s="132">
        <v>43665.370434774988</v>
      </c>
      <c r="M11" s="154">
        <v>117818.848</v>
      </c>
      <c r="N11" s="132">
        <v>0</v>
      </c>
      <c r="O11" s="133">
        <v>4377.6000000000004</v>
      </c>
      <c r="P11" s="134"/>
      <c r="Q11" s="135"/>
      <c r="R11" s="132">
        <v>0</v>
      </c>
      <c r="S11" s="132"/>
      <c r="T11" s="132">
        <v>0</v>
      </c>
      <c r="U11" s="136">
        <v>27307.410812742775</v>
      </c>
      <c r="V11" s="136">
        <v>0</v>
      </c>
      <c r="W11" s="137">
        <v>947328.23788782512</v>
      </c>
      <c r="X11" s="138">
        <v>942950.63788782514</v>
      </c>
      <c r="Y11" s="131">
        <v>43416.000000000007</v>
      </c>
      <c r="Z11" s="139">
        <v>5413.1995126503971</v>
      </c>
      <c r="AA11" s="137">
        <v>48829.199512650404</v>
      </c>
      <c r="AB11" s="138"/>
      <c r="AC11" s="131">
        <v>19415</v>
      </c>
      <c r="AD11" s="135"/>
      <c r="AE11" s="132">
        <v>0</v>
      </c>
      <c r="AF11" s="135"/>
      <c r="AG11" s="132"/>
      <c r="AH11" s="137">
        <v>19415</v>
      </c>
      <c r="AI11" s="138"/>
      <c r="AJ11" s="140">
        <v>1015572.4374004755</v>
      </c>
      <c r="AK11" s="138"/>
      <c r="AL11" s="335">
        <v>65560</v>
      </c>
      <c r="AM11" s="138"/>
      <c r="AN11" s="142">
        <v>149285.57136769313</v>
      </c>
      <c r="AO11" s="138"/>
      <c r="AP11" s="143">
        <v>996157.43740047549</v>
      </c>
      <c r="AQ11" s="135"/>
      <c r="AR11" s="138">
        <v>19415</v>
      </c>
      <c r="AS11" s="135"/>
      <c r="AT11" s="138">
        <v>65560</v>
      </c>
      <c r="AU11" s="143">
        <v>0</v>
      </c>
      <c r="AV11" s="138">
        <v>0</v>
      </c>
      <c r="AW11" s="138">
        <v>0</v>
      </c>
      <c r="AX11" s="138">
        <v>0</v>
      </c>
      <c r="AY11" s="144">
        <v>0</v>
      </c>
      <c r="AZ11" s="145">
        <v>0</v>
      </c>
      <c r="BA11" s="146">
        <v>1081132.4374004756</v>
      </c>
      <c r="BB11" s="147">
        <v>1.1641532182693481E-10</v>
      </c>
      <c r="BD11" s="106">
        <v>1081132.4374004756</v>
      </c>
      <c r="BG11" s="148">
        <v>1081132.4374004756</v>
      </c>
      <c r="BI11" s="150">
        <v>0</v>
      </c>
      <c r="BL11" s="106">
        <v>947328.23788782512</v>
      </c>
      <c r="BN11" s="151">
        <v>0</v>
      </c>
      <c r="BO11" s="152">
        <v>0</v>
      </c>
      <c r="BQ11" s="106">
        <v>380</v>
      </c>
      <c r="BR11" s="153">
        <v>3802184</v>
      </c>
      <c r="BS11" s="106">
        <v>4377.6000000000004</v>
      </c>
      <c r="BT11" s="106">
        <v>0</v>
      </c>
      <c r="BU11" s="149">
        <v>0</v>
      </c>
      <c r="BW11" s="149">
        <v>0</v>
      </c>
      <c r="BY11" s="149">
        <v>4494.1818621341245</v>
      </c>
      <c r="BZ11" s="268">
        <v>4494.1818625668448</v>
      </c>
      <c r="CA11" s="269">
        <v>-4.3272029870422557E-7</v>
      </c>
      <c r="CC11" s="149">
        <v>180</v>
      </c>
      <c r="CG11" s="149">
        <v>27307.410812742775</v>
      </c>
      <c r="CH11" s="268">
        <v>27307.41089217821</v>
      </c>
      <c r="CI11" s="270">
        <v>-7.9435434599872679E-5</v>
      </c>
      <c r="CK11" s="149">
        <v>0</v>
      </c>
      <c r="CL11" s="268">
        <v>0</v>
      </c>
      <c r="CM11" s="270">
        <v>0</v>
      </c>
      <c r="CO11" s="149">
        <v>947328.23788782512</v>
      </c>
      <c r="CP11" s="268">
        <v>947328.23796727264</v>
      </c>
      <c r="CQ11" s="270">
        <v>-7.9447519965469837E-5</v>
      </c>
      <c r="CS11" s="149">
        <v>947328.23788782512</v>
      </c>
      <c r="CT11" s="268">
        <v>947328.23796727264</v>
      </c>
      <c r="CU11" s="270">
        <v>-7.9447519965469837E-5</v>
      </c>
      <c r="CW11" s="149">
        <v>64386.770823522325</v>
      </c>
      <c r="CX11" s="268">
        <v>64386.770823529398</v>
      </c>
      <c r="CY11" s="270">
        <v>-7.07223080098629E-9</v>
      </c>
      <c r="DA11" s="149">
        <v>146355.81939693412</v>
      </c>
      <c r="DB11" s="268">
        <v>146355.81939693692</v>
      </c>
      <c r="DC11" s="270">
        <v>-2.7939677238464355E-9</v>
      </c>
      <c r="DE11" s="271">
        <v>3.2258064516129031E-2</v>
      </c>
      <c r="DF11" s="271">
        <v>0</v>
      </c>
    </row>
    <row r="12" spans="1:152" x14ac:dyDescent="0.2">
      <c r="A12" s="127" t="s">
        <v>305</v>
      </c>
      <c r="B12" s="127" t="s">
        <v>18</v>
      </c>
      <c r="C12" s="128">
        <v>3360</v>
      </c>
      <c r="D12" s="129" t="s">
        <v>19</v>
      </c>
      <c r="E12" s="130"/>
      <c r="F12" s="131">
        <v>1305622.8672252637</v>
      </c>
      <c r="G12" s="132">
        <v>13164.129733332302</v>
      </c>
      <c r="H12" s="132">
        <v>6456.4765160661946</v>
      </c>
      <c r="I12" s="132">
        <v>15935.666804794409</v>
      </c>
      <c r="J12" s="132">
        <v>0</v>
      </c>
      <c r="K12" s="132">
        <v>85591.199483271266</v>
      </c>
      <c r="L12" s="132">
        <v>644.08062745086727</v>
      </c>
      <c r="M12" s="154">
        <v>117818.848</v>
      </c>
      <c r="N12" s="132">
        <v>0</v>
      </c>
      <c r="O12" s="133">
        <v>5873.9199871999999</v>
      </c>
      <c r="P12" s="134"/>
      <c r="Q12" s="135"/>
      <c r="R12" s="132">
        <v>-11725.497630558331</v>
      </c>
      <c r="S12" s="132"/>
      <c r="T12" s="132">
        <v>202006.73160982132</v>
      </c>
      <c r="U12" s="136">
        <v>0</v>
      </c>
      <c r="V12" s="136">
        <v>0</v>
      </c>
      <c r="W12" s="137">
        <v>1741388.4223566416</v>
      </c>
      <c r="X12" s="138">
        <v>1747240</v>
      </c>
      <c r="Y12" s="131">
        <v>120657.60000000001</v>
      </c>
      <c r="Z12" s="139">
        <v>2455.5060139122652</v>
      </c>
      <c r="AA12" s="137">
        <v>123113.10601391227</v>
      </c>
      <c r="AB12" s="138"/>
      <c r="AC12" s="131">
        <v>6644.0000000000009</v>
      </c>
      <c r="AD12" s="135"/>
      <c r="AE12" s="132">
        <v>0</v>
      </c>
      <c r="AF12" s="135"/>
      <c r="AG12" s="132"/>
      <c r="AH12" s="137">
        <v>6644.0000000000009</v>
      </c>
      <c r="AI12" s="138"/>
      <c r="AJ12" s="140">
        <v>1871145.5283705539</v>
      </c>
      <c r="AK12" s="138"/>
      <c r="AL12" s="335">
        <v>41625</v>
      </c>
      <c r="AM12" s="138"/>
      <c r="AN12" s="142">
        <v>199111.61130934936</v>
      </c>
      <c r="AO12" s="138"/>
      <c r="AP12" s="143">
        <v>1876227.0260011123</v>
      </c>
      <c r="AQ12" s="135"/>
      <c r="AR12" s="138">
        <v>6644.0000000000009</v>
      </c>
      <c r="AS12" s="135"/>
      <c r="AT12" s="138">
        <v>41625</v>
      </c>
      <c r="AU12" s="143">
        <v>7298.3874215535034</v>
      </c>
      <c r="AV12" s="138">
        <v>2432.795807184501</v>
      </c>
      <c r="AW12" s="138">
        <v>453.56802318929016</v>
      </c>
      <c r="AX12" s="138">
        <v>1408.046661937266</v>
      </c>
      <c r="AY12" s="144">
        <v>0</v>
      </c>
      <c r="AZ12" s="145">
        <v>132.69971669377156</v>
      </c>
      <c r="BA12" s="146">
        <v>1912770.5283705539</v>
      </c>
      <c r="BB12" s="147">
        <v>0</v>
      </c>
      <c r="BD12" s="106">
        <v>1924496.0260011123</v>
      </c>
      <c r="BG12" s="148">
        <v>1924496.0260011123</v>
      </c>
      <c r="BI12" s="150">
        <v>0</v>
      </c>
      <c r="BL12" s="106">
        <v>1753113.9199872001</v>
      </c>
      <c r="BN12" s="151">
        <v>11633.674768352976</v>
      </c>
      <c r="BO12" s="152">
        <v>91.822862205355705</v>
      </c>
      <c r="BQ12" s="106">
        <v>380</v>
      </c>
      <c r="BR12" s="153">
        <v>3803360</v>
      </c>
      <c r="BS12" s="106">
        <v>5873.9199871999999</v>
      </c>
      <c r="BT12" s="106">
        <v>0</v>
      </c>
      <c r="BU12" s="149">
        <v>0</v>
      </c>
      <c r="BW12" s="149">
        <v>0</v>
      </c>
      <c r="BY12" s="149">
        <v>3647.3407961630696</v>
      </c>
      <c r="BZ12" s="268">
        <v>3647.3407961630696</v>
      </c>
      <c r="CA12" s="269">
        <v>0</v>
      </c>
      <c r="CC12" s="149">
        <v>418</v>
      </c>
      <c r="CG12" s="149">
        <v>0</v>
      </c>
      <c r="CH12" s="268">
        <v>0</v>
      </c>
      <c r="CI12" s="270">
        <v>0</v>
      </c>
      <c r="CK12" s="149">
        <v>202006.73160982132</v>
      </c>
      <c r="CL12" s="268">
        <v>202006.73160981736</v>
      </c>
      <c r="CM12" s="270">
        <v>3.9581209421157837E-9</v>
      </c>
      <c r="CO12" s="149">
        <v>1741388.4223566416</v>
      </c>
      <c r="CP12" s="268">
        <v>1741388.4223566416</v>
      </c>
      <c r="CQ12" s="270">
        <v>0</v>
      </c>
      <c r="CS12" s="149">
        <v>1753113.9199872001</v>
      </c>
      <c r="CT12" s="268">
        <v>1753113.9199872001</v>
      </c>
      <c r="CU12" s="270">
        <v>0</v>
      </c>
      <c r="CW12" s="149">
        <v>15935.666804794409</v>
      </c>
      <c r="CX12" s="268">
        <v>15935.666804796165</v>
      </c>
      <c r="CY12" s="270">
        <v>-1.7553247744217515E-9</v>
      </c>
      <c r="DA12" s="149">
        <v>191724.82494851464</v>
      </c>
      <c r="DB12" s="268">
        <v>191724.82494851551</v>
      </c>
      <c r="DC12" s="270">
        <v>-8.7311491370201111E-10</v>
      </c>
      <c r="DE12" s="271">
        <v>1.1037527593818985E-2</v>
      </c>
      <c r="DF12" s="271">
        <v>0</v>
      </c>
    </row>
    <row r="13" spans="1:152" x14ac:dyDescent="0.2">
      <c r="A13" s="127" t="s">
        <v>305</v>
      </c>
      <c r="B13" s="127" t="s">
        <v>20</v>
      </c>
      <c r="C13" s="128">
        <v>2102</v>
      </c>
      <c r="D13" s="129" t="s">
        <v>21</v>
      </c>
      <c r="E13" s="130"/>
      <c r="F13" s="131">
        <v>671552.4317067744</v>
      </c>
      <c r="G13" s="132">
        <v>32167.747642273909</v>
      </c>
      <c r="H13" s="132">
        <v>20760.111209873499</v>
      </c>
      <c r="I13" s="132">
        <v>86513.737102871135</v>
      </c>
      <c r="J13" s="132">
        <v>0</v>
      </c>
      <c r="K13" s="132">
        <v>58865.666999989837</v>
      </c>
      <c r="L13" s="132">
        <v>28451.485471693126</v>
      </c>
      <c r="M13" s="154">
        <v>117818.848</v>
      </c>
      <c r="N13" s="132">
        <v>0</v>
      </c>
      <c r="O13" s="133">
        <v>21082.75</v>
      </c>
      <c r="P13" s="134"/>
      <c r="Q13" s="135"/>
      <c r="R13" s="132">
        <v>-6287.0665750808303</v>
      </c>
      <c r="S13" s="132"/>
      <c r="T13" s="132">
        <v>0</v>
      </c>
      <c r="U13" s="136">
        <v>34756.826634039404</v>
      </c>
      <c r="V13" s="136">
        <v>0</v>
      </c>
      <c r="W13" s="137">
        <v>1065682.5381924345</v>
      </c>
      <c r="X13" s="138">
        <v>1050886.8547675153</v>
      </c>
      <c r="Y13" s="131">
        <v>154224.00000000003</v>
      </c>
      <c r="Z13" s="139">
        <v>15552.761361375044</v>
      </c>
      <c r="AA13" s="137">
        <v>169776.76136137507</v>
      </c>
      <c r="AB13" s="138"/>
      <c r="AC13" s="131">
        <v>32616.999999999996</v>
      </c>
      <c r="AD13" s="135"/>
      <c r="AE13" s="132">
        <v>11816.400075276359</v>
      </c>
      <c r="AF13" s="135"/>
      <c r="AG13" s="132"/>
      <c r="AH13" s="137">
        <v>44433.400075276353</v>
      </c>
      <c r="AI13" s="138"/>
      <c r="AJ13" s="140">
        <v>1279892.6996290858</v>
      </c>
      <c r="AK13" s="138"/>
      <c r="AL13" s="335">
        <v>76630</v>
      </c>
      <c r="AM13" s="138"/>
      <c r="AN13" s="142">
        <v>151110.579625844</v>
      </c>
      <c r="AO13" s="138"/>
      <c r="AP13" s="143">
        <v>1253562.7662041667</v>
      </c>
      <c r="AQ13" s="135"/>
      <c r="AR13" s="138">
        <v>32616.999999999996</v>
      </c>
      <c r="AS13" s="135"/>
      <c r="AT13" s="138">
        <v>76630</v>
      </c>
      <c r="AU13" s="143">
        <v>3753.9552527129263</v>
      </c>
      <c r="AV13" s="138">
        <v>1251.3184175709755</v>
      </c>
      <c r="AW13" s="138">
        <v>233.29455738205115</v>
      </c>
      <c r="AX13" s="138">
        <v>724.23452707299566</v>
      </c>
      <c r="AY13" s="144">
        <v>0</v>
      </c>
      <c r="AZ13" s="145">
        <v>324.26382034188151</v>
      </c>
      <c r="BA13" s="146">
        <v>1356522.6996290858</v>
      </c>
      <c r="BB13" s="147">
        <v>0</v>
      </c>
      <c r="BD13" s="106">
        <v>1362809.7662041667</v>
      </c>
      <c r="BG13" s="148">
        <v>1362809.7662041667</v>
      </c>
      <c r="BI13" s="150">
        <v>0</v>
      </c>
      <c r="BL13" s="106">
        <v>1071969.6047675153</v>
      </c>
      <c r="BN13" s="151">
        <v>7068.6855683483118</v>
      </c>
      <c r="BO13" s="152">
        <v>-781.61899326748153</v>
      </c>
      <c r="BQ13" s="106">
        <v>380</v>
      </c>
      <c r="BR13" s="153">
        <v>3802102</v>
      </c>
      <c r="BS13" s="106">
        <v>21082.75</v>
      </c>
      <c r="BT13" s="106">
        <v>0</v>
      </c>
      <c r="BU13" s="149">
        <v>0</v>
      </c>
      <c r="BW13" s="149">
        <v>0</v>
      </c>
      <c r="BY13" s="149">
        <v>4254.7560728112876</v>
      </c>
      <c r="BZ13" s="268">
        <v>4254.7560728395065</v>
      </c>
      <c r="CA13" s="269">
        <v>-2.8218892111908644E-8</v>
      </c>
      <c r="CC13" s="149">
        <v>215</v>
      </c>
      <c r="CG13" s="149">
        <v>34756.826634039404</v>
      </c>
      <c r="CH13" s="268">
        <v>34756.826640212748</v>
      </c>
      <c r="CI13" s="270">
        <v>-6.1733444454148412E-6</v>
      </c>
      <c r="CK13" s="149">
        <v>0</v>
      </c>
      <c r="CL13" s="268">
        <v>0</v>
      </c>
      <c r="CM13" s="270">
        <v>0</v>
      </c>
      <c r="CO13" s="149">
        <v>1065682.5381924345</v>
      </c>
      <c r="CP13" s="268">
        <v>1065682.5381986229</v>
      </c>
      <c r="CQ13" s="270">
        <v>-6.1884056776762009E-6</v>
      </c>
      <c r="CS13" s="149">
        <v>1071969.6047675153</v>
      </c>
      <c r="CT13" s="268">
        <v>1071969.6047737037</v>
      </c>
      <c r="CU13" s="270">
        <v>-6.1884056776762009E-6</v>
      </c>
      <c r="CW13" s="149">
        <v>86513.737102871135</v>
      </c>
      <c r="CX13" s="268">
        <v>86513.73710288071</v>
      </c>
      <c r="CY13" s="270">
        <v>-9.5751602202653885E-9</v>
      </c>
      <c r="DA13" s="149">
        <v>140923.97394416149</v>
      </c>
      <c r="DB13" s="268">
        <v>140923.97394416496</v>
      </c>
      <c r="DC13" s="270">
        <v>-3.4633558243513107E-9</v>
      </c>
      <c r="DE13" s="271">
        <v>4.9056603773584909E-2</v>
      </c>
      <c r="DF13" s="271">
        <v>0</v>
      </c>
    </row>
    <row r="14" spans="1:152" x14ac:dyDescent="0.2">
      <c r="A14" s="155" t="s">
        <v>307</v>
      </c>
      <c r="B14" s="155"/>
      <c r="C14" s="156">
        <v>2020</v>
      </c>
      <c r="D14" s="129" t="s">
        <v>22</v>
      </c>
      <c r="E14" s="130"/>
      <c r="F14" s="131">
        <v>1521144.3453079029</v>
      </c>
      <c r="G14" s="132">
        <v>103351.49942596002</v>
      </c>
      <c r="H14" s="132">
        <v>67749.067058305212</v>
      </c>
      <c r="I14" s="132">
        <v>168131.3027524653</v>
      </c>
      <c r="J14" s="132">
        <v>0</v>
      </c>
      <c r="K14" s="132">
        <v>224096.7741176085</v>
      </c>
      <c r="L14" s="132">
        <v>140711.39911108639</v>
      </c>
      <c r="M14" s="154">
        <v>117818.848</v>
      </c>
      <c r="N14" s="132">
        <v>0</v>
      </c>
      <c r="O14" s="133">
        <v>6451.2</v>
      </c>
      <c r="P14" s="134"/>
      <c r="Q14" s="135"/>
      <c r="R14" s="132">
        <v>0</v>
      </c>
      <c r="S14" s="132"/>
      <c r="T14" s="132">
        <v>0</v>
      </c>
      <c r="U14" s="136">
        <v>0</v>
      </c>
      <c r="V14" s="136">
        <v>0</v>
      </c>
      <c r="W14" s="137">
        <v>2349454.4357733289</v>
      </c>
      <c r="X14" s="138">
        <v>2343003.2357733287</v>
      </c>
      <c r="Y14" s="131">
        <v>171720</v>
      </c>
      <c r="Z14" s="139">
        <v>22653.802623164433</v>
      </c>
      <c r="AA14" s="137">
        <v>194373.80262316443</v>
      </c>
      <c r="AB14" s="138"/>
      <c r="AC14" s="131">
        <v>19415</v>
      </c>
      <c r="AD14" s="135"/>
      <c r="AE14" s="132">
        <v>0</v>
      </c>
      <c r="AF14" s="135"/>
      <c r="AG14" s="132"/>
      <c r="AH14" s="137">
        <v>19415</v>
      </c>
      <c r="AI14" s="138"/>
      <c r="AJ14" s="140">
        <v>2563243.2383964933</v>
      </c>
      <c r="AK14" s="138"/>
      <c r="AL14" s="335">
        <v>228305</v>
      </c>
      <c r="AM14" s="138"/>
      <c r="AN14" s="142">
        <v>427203.49269671162</v>
      </c>
      <c r="AO14" s="138"/>
      <c r="AP14" s="143">
        <v>2543828.2383964933</v>
      </c>
      <c r="AQ14" s="135"/>
      <c r="AR14" s="138">
        <v>19415</v>
      </c>
      <c r="AS14" s="135"/>
      <c r="AT14" s="138">
        <v>228305</v>
      </c>
      <c r="AU14" s="143">
        <v>0</v>
      </c>
      <c r="AV14" s="138">
        <v>0</v>
      </c>
      <c r="AW14" s="138">
        <v>0</v>
      </c>
      <c r="AX14" s="138">
        <v>0</v>
      </c>
      <c r="AY14" s="144">
        <v>0</v>
      </c>
      <c r="AZ14" s="145">
        <v>0</v>
      </c>
      <c r="BA14" s="146">
        <v>2791548.2383964933</v>
      </c>
      <c r="BB14" s="147">
        <v>0</v>
      </c>
      <c r="BD14" s="106">
        <v>2791548.2383964933</v>
      </c>
      <c r="BG14" s="148">
        <v>2791548.2383964933</v>
      </c>
      <c r="BI14" s="150">
        <v>0</v>
      </c>
      <c r="BL14" s="106">
        <v>2349454.4357733289</v>
      </c>
      <c r="BN14" s="151">
        <v>0</v>
      </c>
      <c r="BO14" s="152">
        <v>0</v>
      </c>
      <c r="BQ14" s="106">
        <v>380</v>
      </c>
      <c r="BR14" s="153">
        <v>3802020</v>
      </c>
      <c r="BS14" s="106">
        <v>6451.2</v>
      </c>
      <c r="BT14" s="106">
        <v>0</v>
      </c>
      <c r="BU14" s="149">
        <v>0</v>
      </c>
      <c r="BW14" s="149">
        <v>0</v>
      </c>
      <c r="BY14" s="149">
        <v>4429.168053664891</v>
      </c>
      <c r="BZ14" s="268">
        <v>4429.1680535637151</v>
      </c>
      <c r="CA14" s="269">
        <v>1.0117582860402763E-7</v>
      </c>
      <c r="CC14" s="149">
        <v>487</v>
      </c>
      <c r="CG14" s="149">
        <v>0</v>
      </c>
      <c r="CH14" s="268">
        <v>0</v>
      </c>
      <c r="CI14" s="270">
        <v>0</v>
      </c>
      <c r="CK14" s="149">
        <v>0</v>
      </c>
      <c r="CL14" s="268">
        <v>0</v>
      </c>
      <c r="CM14" s="270">
        <v>0</v>
      </c>
      <c r="CO14" s="149">
        <v>2349454.4357733289</v>
      </c>
      <c r="CP14" s="268">
        <v>2349454.4357733647</v>
      </c>
      <c r="CQ14" s="270">
        <v>-3.5855919122695923E-8</v>
      </c>
      <c r="CS14" s="149">
        <v>2349454.4357733289</v>
      </c>
      <c r="CT14" s="268">
        <v>2349454.4357733647</v>
      </c>
      <c r="CU14" s="270">
        <v>-3.5855919122695923E-8</v>
      </c>
      <c r="CW14" s="149">
        <v>168131.3027524653</v>
      </c>
      <c r="CX14" s="268">
        <v>168131.30275248378</v>
      </c>
      <c r="CY14" s="270">
        <v>-1.8480932340025902E-8</v>
      </c>
      <c r="DA14" s="149">
        <v>415541.06453932176</v>
      </c>
      <c r="DB14" s="268">
        <v>415541.06453933014</v>
      </c>
      <c r="DC14" s="270">
        <v>-8.3819031715393066E-9</v>
      </c>
      <c r="DE14" s="271">
        <v>2.0746887966804978E-2</v>
      </c>
      <c r="DF14" s="271">
        <v>0</v>
      </c>
    </row>
    <row r="15" spans="1:152" x14ac:dyDescent="0.2">
      <c r="A15" s="127" t="s">
        <v>305</v>
      </c>
      <c r="B15" s="127" t="s">
        <v>26</v>
      </c>
      <c r="C15" s="128">
        <v>2166</v>
      </c>
      <c r="D15" s="129" t="s">
        <v>27</v>
      </c>
      <c r="E15" s="130"/>
      <c r="F15" s="131">
        <v>599711.93901256123</v>
      </c>
      <c r="G15" s="132">
        <v>2706.3152941174353</v>
      </c>
      <c r="H15" s="132">
        <v>2165.0522352937933</v>
      </c>
      <c r="I15" s="132">
        <v>244.74503529409071</v>
      </c>
      <c r="J15" s="132">
        <v>0</v>
      </c>
      <c r="K15" s="132">
        <v>39815.126797626159</v>
      </c>
      <c r="L15" s="132">
        <v>600.09599999989473</v>
      </c>
      <c r="M15" s="154">
        <v>117818.848</v>
      </c>
      <c r="N15" s="132">
        <v>0</v>
      </c>
      <c r="O15" s="133">
        <v>21956</v>
      </c>
      <c r="P15" s="134"/>
      <c r="Q15" s="135"/>
      <c r="R15" s="132">
        <v>-5352.2022753004248</v>
      </c>
      <c r="S15" s="132"/>
      <c r="T15" s="132">
        <v>39497.877625107416</v>
      </c>
      <c r="U15" s="136">
        <v>0</v>
      </c>
      <c r="V15" s="136">
        <v>0</v>
      </c>
      <c r="W15" s="137">
        <v>819163.7977246996</v>
      </c>
      <c r="X15" s="138">
        <v>802560</v>
      </c>
      <c r="Y15" s="131">
        <v>0</v>
      </c>
      <c r="Z15" s="139">
        <v>0</v>
      </c>
      <c r="AA15" s="137">
        <v>28.296569458007809</v>
      </c>
      <c r="AB15" s="138"/>
      <c r="AC15" s="131">
        <v>4974</v>
      </c>
      <c r="AD15" s="135"/>
      <c r="AE15" s="132">
        <v>0</v>
      </c>
      <c r="AF15" s="135"/>
      <c r="AG15" s="132"/>
      <c r="AH15" s="137">
        <v>4974</v>
      </c>
      <c r="AI15" s="138"/>
      <c r="AJ15" s="140">
        <v>824166.09429415758</v>
      </c>
      <c r="AK15" s="138"/>
      <c r="AL15" s="335">
        <v>11415</v>
      </c>
      <c r="AM15" s="138"/>
      <c r="AN15" s="142">
        <v>86023.186455757896</v>
      </c>
      <c r="AO15" s="138"/>
      <c r="AP15" s="143">
        <v>826591.79656945798</v>
      </c>
      <c r="AQ15" s="135"/>
      <c r="AR15" s="138">
        <v>4974</v>
      </c>
      <c r="AS15" s="135"/>
      <c r="AT15" s="138">
        <v>11415</v>
      </c>
      <c r="AU15" s="143">
        <v>3352.3693419575902</v>
      </c>
      <c r="AV15" s="138">
        <v>1117.4564473191967</v>
      </c>
      <c r="AW15" s="138">
        <v>208.33746519699451</v>
      </c>
      <c r="AX15" s="138">
        <v>646.75827533960546</v>
      </c>
      <c r="AY15" s="144">
        <v>0</v>
      </c>
      <c r="AZ15" s="145">
        <v>27.280745487039276</v>
      </c>
      <c r="BA15" s="146">
        <v>837628.59429415758</v>
      </c>
      <c r="BB15" s="147">
        <v>0</v>
      </c>
      <c r="BD15" s="106">
        <v>842980.79656945798</v>
      </c>
      <c r="BG15" s="148">
        <v>842980.79656945798</v>
      </c>
      <c r="BI15" s="150">
        <v>28.296569458007809</v>
      </c>
      <c r="BL15" s="106">
        <v>824516</v>
      </c>
      <c r="BN15" s="151">
        <v>5655.5173821990184</v>
      </c>
      <c r="BO15" s="152">
        <v>-303.31510689859351</v>
      </c>
      <c r="BQ15" s="106">
        <v>380</v>
      </c>
      <c r="BR15" s="153">
        <v>3802166</v>
      </c>
      <c r="BS15" s="106">
        <v>21956</v>
      </c>
      <c r="BT15" s="106">
        <v>0</v>
      </c>
      <c r="BU15" s="149">
        <v>0</v>
      </c>
      <c r="BW15" s="149">
        <v>0</v>
      </c>
      <c r="BY15" s="149">
        <v>3458.2579346175316</v>
      </c>
      <c r="BZ15" s="268">
        <v>3458.2579348039217</v>
      </c>
      <c r="CA15" s="269">
        <v>-1.8639002519194037E-7</v>
      </c>
      <c r="CC15" s="149">
        <v>192</v>
      </c>
      <c r="CG15" s="149">
        <v>0</v>
      </c>
      <c r="CH15" s="268">
        <v>0</v>
      </c>
      <c r="CI15" s="270">
        <v>0</v>
      </c>
      <c r="CK15" s="149">
        <v>39497.877625107416</v>
      </c>
      <c r="CL15" s="268">
        <v>39497.877625106834</v>
      </c>
      <c r="CM15" s="270">
        <v>5.8207660913467407E-10</v>
      </c>
      <c r="CO15" s="149">
        <v>819163.7977246996</v>
      </c>
      <c r="CP15" s="268">
        <v>819163.7977246996</v>
      </c>
      <c r="CQ15" s="270">
        <v>0</v>
      </c>
      <c r="CS15" s="149">
        <v>824516</v>
      </c>
      <c r="CT15" s="268">
        <v>824516</v>
      </c>
      <c r="CU15" s="270">
        <v>0</v>
      </c>
      <c r="CW15" s="149">
        <v>244.74503529409071</v>
      </c>
      <c r="CX15" s="268">
        <v>244.74503529411783</v>
      </c>
      <c r="CY15" s="270">
        <v>-2.7114310796605423E-11</v>
      </c>
      <c r="DA15" s="149">
        <v>86021.488661590411</v>
      </c>
      <c r="DB15" s="268">
        <v>86021.488661590512</v>
      </c>
      <c r="DC15" s="270">
        <v>0</v>
      </c>
      <c r="DE15" s="271">
        <v>4.6082949308755762E-2</v>
      </c>
      <c r="DF15" s="271">
        <v>0</v>
      </c>
    </row>
    <row r="16" spans="1:152" x14ac:dyDescent="0.2">
      <c r="A16" s="127" t="s">
        <v>305</v>
      </c>
      <c r="B16" s="127" t="s">
        <v>28</v>
      </c>
      <c r="C16" s="128">
        <v>2062</v>
      </c>
      <c r="D16" s="129" t="s">
        <v>29</v>
      </c>
      <c r="E16" s="130"/>
      <c r="F16" s="131">
        <v>1333734.3643664774</v>
      </c>
      <c r="G16" s="132">
        <v>41601.478701173204</v>
      </c>
      <c r="H16" s="132">
        <v>19414.023393879463</v>
      </c>
      <c r="I16" s="132">
        <v>72425.762738815567</v>
      </c>
      <c r="J16" s="132">
        <v>0</v>
      </c>
      <c r="K16" s="132">
        <v>139241.06714154896</v>
      </c>
      <c r="L16" s="132">
        <v>10497.768759774697</v>
      </c>
      <c r="M16" s="154">
        <v>117818.848</v>
      </c>
      <c r="N16" s="132">
        <v>0</v>
      </c>
      <c r="O16" s="133">
        <v>34560</v>
      </c>
      <c r="P16" s="134"/>
      <c r="Q16" s="135"/>
      <c r="R16" s="132">
        <v>-12261.76323020133</v>
      </c>
      <c r="S16" s="132"/>
      <c r="T16" s="132">
        <v>50126.686898330903</v>
      </c>
      <c r="U16" s="136">
        <v>0</v>
      </c>
      <c r="V16" s="136">
        <v>0</v>
      </c>
      <c r="W16" s="137">
        <v>1807158.2367697987</v>
      </c>
      <c r="X16" s="138">
        <v>1784860</v>
      </c>
      <c r="Y16" s="131">
        <v>0</v>
      </c>
      <c r="Z16" s="139">
        <v>0</v>
      </c>
      <c r="AA16" s="137">
        <v>28.296569458007809</v>
      </c>
      <c r="AB16" s="138"/>
      <c r="AC16" s="131">
        <v>18355</v>
      </c>
      <c r="AD16" s="135"/>
      <c r="AE16" s="132">
        <v>4335.8551748153341</v>
      </c>
      <c r="AF16" s="135"/>
      <c r="AG16" s="132"/>
      <c r="AH16" s="137">
        <v>22690.855174815333</v>
      </c>
      <c r="AI16" s="138"/>
      <c r="AJ16" s="140">
        <v>1829877.3885140719</v>
      </c>
      <c r="AK16" s="138"/>
      <c r="AL16" s="335">
        <v>105080</v>
      </c>
      <c r="AM16" s="138"/>
      <c r="AN16" s="142">
        <v>269722.64568287099</v>
      </c>
      <c r="AO16" s="138"/>
      <c r="AP16" s="143">
        <v>1829284.1788807029</v>
      </c>
      <c r="AQ16" s="135"/>
      <c r="AR16" s="138">
        <v>18355</v>
      </c>
      <c r="AS16" s="135"/>
      <c r="AT16" s="138">
        <v>105080</v>
      </c>
      <c r="AU16" s="143">
        <v>7455.5297344577648</v>
      </c>
      <c r="AV16" s="138">
        <v>2485.1765781525883</v>
      </c>
      <c r="AW16" s="138">
        <v>463.33384187039928</v>
      </c>
      <c r="AX16" s="138">
        <v>1438.3634560938099</v>
      </c>
      <c r="AY16" s="144">
        <v>0</v>
      </c>
      <c r="AZ16" s="145">
        <v>419.35961962676771</v>
      </c>
      <c r="BA16" s="146">
        <v>1940457.4156505016</v>
      </c>
      <c r="BB16" s="147">
        <v>3.2741809263825417E-11</v>
      </c>
      <c r="BD16" s="106">
        <v>1952719.1788807029</v>
      </c>
      <c r="BG16" s="148">
        <v>1952719.1788807029</v>
      </c>
      <c r="BI16" s="150">
        <v>28.296569458007809</v>
      </c>
      <c r="BL16" s="106">
        <v>1819420</v>
      </c>
      <c r="BN16" s="151">
        <v>12139.336218699696</v>
      </c>
      <c r="BO16" s="152">
        <v>122.42701150163339</v>
      </c>
      <c r="BQ16" s="106">
        <v>380</v>
      </c>
      <c r="BR16" s="153">
        <v>3802062</v>
      </c>
      <c r="BS16" s="106">
        <v>34560</v>
      </c>
      <c r="BT16" s="106">
        <v>0</v>
      </c>
      <c r="BU16" s="149">
        <v>0</v>
      </c>
      <c r="BW16" s="149">
        <v>0</v>
      </c>
      <c r="BY16" s="149">
        <v>3652.6591811764706</v>
      </c>
      <c r="BZ16" s="268">
        <v>3652.6591811764706</v>
      </c>
      <c r="CA16" s="269">
        <v>0</v>
      </c>
      <c r="CC16" s="149">
        <v>427</v>
      </c>
      <c r="CG16" s="149">
        <v>0</v>
      </c>
      <c r="CH16" s="268">
        <v>0</v>
      </c>
      <c r="CI16" s="270">
        <v>0</v>
      </c>
      <c r="CK16" s="149">
        <v>50126.686898330903</v>
      </c>
      <c r="CL16" s="268">
        <v>50126.686898316722</v>
      </c>
      <c r="CM16" s="270">
        <v>1.4180841390043497E-8</v>
      </c>
      <c r="CO16" s="149">
        <v>1807158.2367697987</v>
      </c>
      <c r="CP16" s="268">
        <v>1807158.2367697987</v>
      </c>
      <c r="CQ16" s="270">
        <v>0</v>
      </c>
      <c r="CS16" s="149">
        <v>1819420</v>
      </c>
      <c r="CT16" s="268">
        <v>1819420</v>
      </c>
      <c r="CU16" s="270">
        <v>0</v>
      </c>
      <c r="CW16" s="149">
        <v>72425.762738815567</v>
      </c>
      <c r="CX16" s="268">
        <v>72425.762738823483</v>
      </c>
      <c r="CY16" s="270">
        <v>-7.9162418842315674E-9</v>
      </c>
      <c r="DA16" s="149">
        <v>269720.94788870349</v>
      </c>
      <c r="DB16" s="268">
        <v>269720.94788870669</v>
      </c>
      <c r="DC16" s="270">
        <v>-3.2014213502407074E-9</v>
      </c>
      <c r="DE16" s="271">
        <v>4.856512141280353E-2</v>
      </c>
      <c r="DF16" s="271">
        <v>0</v>
      </c>
    </row>
    <row r="17" spans="1:110" x14ac:dyDescent="0.2">
      <c r="A17" s="127" t="s">
        <v>305</v>
      </c>
      <c r="B17" s="127" t="s">
        <v>30</v>
      </c>
      <c r="C17" s="128">
        <v>2075</v>
      </c>
      <c r="D17" s="129" t="s">
        <v>31</v>
      </c>
      <c r="E17" s="130"/>
      <c r="F17" s="131">
        <v>1958434.3008378954</v>
      </c>
      <c r="G17" s="132">
        <v>144233.07359998871</v>
      </c>
      <c r="H17" s="132">
        <v>75791.264789797729</v>
      </c>
      <c r="I17" s="132">
        <v>239960.73630188443</v>
      </c>
      <c r="J17" s="132">
        <v>12869.536504982872</v>
      </c>
      <c r="K17" s="132">
        <v>332540.65082258376</v>
      </c>
      <c r="L17" s="132">
        <v>125766.52826517151</v>
      </c>
      <c r="M17" s="154">
        <v>117818.848</v>
      </c>
      <c r="N17" s="132">
        <v>30506.344619731295</v>
      </c>
      <c r="O17" s="133">
        <v>54262.74</v>
      </c>
      <c r="P17" s="134"/>
      <c r="Q17" s="135"/>
      <c r="R17" s="132">
        <v>-18843.124201528601</v>
      </c>
      <c r="S17" s="132"/>
      <c r="T17" s="132">
        <v>0</v>
      </c>
      <c r="U17" s="136">
        <v>0</v>
      </c>
      <c r="V17" s="136">
        <v>0</v>
      </c>
      <c r="W17" s="137">
        <v>3073340.8995405072</v>
      </c>
      <c r="X17" s="138">
        <v>3007414.9391223043</v>
      </c>
      <c r="Y17" s="131">
        <v>185600.16</v>
      </c>
      <c r="Z17" s="139">
        <v>20448.494455560925</v>
      </c>
      <c r="AA17" s="137">
        <v>206048.65445556093</v>
      </c>
      <c r="AB17" s="138"/>
      <c r="AC17" s="131">
        <v>28353</v>
      </c>
      <c r="AD17" s="135"/>
      <c r="AE17" s="132">
        <v>0</v>
      </c>
      <c r="AF17" s="135"/>
      <c r="AG17" s="132"/>
      <c r="AH17" s="137">
        <v>28353</v>
      </c>
      <c r="AI17" s="138"/>
      <c r="AJ17" s="140">
        <v>3307742.553996068</v>
      </c>
      <c r="AK17" s="138"/>
      <c r="AL17" s="335">
        <v>321075</v>
      </c>
      <c r="AM17" s="138"/>
      <c r="AN17" s="142">
        <v>596596.89205296</v>
      </c>
      <c r="AO17" s="138"/>
      <c r="AP17" s="143">
        <v>3298232.6781975967</v>
      </c>
      <c r="AQ17" s="135"/>
      <c r="AR17" s="138">
        <v>28353</v>
      </c>
      <c r="AS17" s="135"/>
      <c r="AT17" s="138">
        <v>321075</v>
      </c>
      <c r="AU17" s="143">
        <v>10947.581132330255</v>
      </c>
      <c r="AV17" s="138">
        <v>3649.1937107767521</v>
      </c>
      <c r="AW17" s="138">
        <v>680.35203478393521</v>
      </c>
      <c r="AX17" s="138">
        <v>2112.0699929058987</v>
      </c>
      <c r="AY17" s="144">
        <v>0</v>
      </c>
      <c r="AZ17" s="145">
        <v>1453.9273307317583</v>
      </c>
      <c r="BA17" s="146">
        <v>3628817.553996068</v>
      </c>
      <c r="BB17" s="147">
        <v>0</v>
      </c>
      <c r="BD17" s="106">
        <v>3647660.6781975967</v>
      </c>
      <c r="BG17" s="148">
        <v>3647660.6781975967</v>
      </c>
      <c r="BI17" s="150">
        <v>0</v>
      </c>
      <c r="BL17" s="106">
        <v>3092184.023742036</v>
      </c>
      <c r="BN17" s="151">
        <v>18777.137559758725</v>
      </c>
      <c r="BO17" s="152">
        <v>65.98664176987586</v>
      </c>
      <c r="BQ17" s="106">
        <v>380</v>
      </c>
      <c r="BR17" s="153">
        <v>3802075</v>
      </c>
      <c r="BS17" s="106">
        <v>54262.74</v>
      </c>
      <c r="BT17" s="106">
        <v>30506.344619731295</v>
      </c>
      <c r="BU17" s="149">
        <v>30506.344619731295</v>
      </c>
      <c r="BW17" s="149">
        <v>29596.514339484085</v>
      </c>
      <c r="BY17" s="149">
        <v>4515.0419594344485</v>
      </c>
      <c r="BZ17" s="268">
        <v>4515.0419596505035</v>
      </c>
      <c r="CA17" s="269">
        <v>-2.1605501387966797E-7</v>
      </c>
      <c r="CC17" s="149">
        <v>627</v>
      </c>
      <c r="CG17" s="149">
        <v>0</v>
      </c>
      <c r="CH17" s="268">
        <v>0</v>
      </c>
      <c r="CI17" s="270">
        <v>0</v>
      </c>
      <c r="CK17" s="149">
        <v>0</v>
      </c>
      <c r="CL17" s="268">
        <v>0</v>
      </c>
      <c r="CM17" s="270">
        <v>0</v>
      </c>
      <c r="CO17" s="149">
        <v>3073340.8995405072</v>
      </c>
      <c r="CP17" s="268">
        <v>3073340.8995390129</v>
      </c>
      <c r="CQ17" s="270">
        <v>1.4943070709705353E-6</v>
      </c>
      <c r="CS17" s="149">
        <v>3092184.023742036</v>
      </c>
      <c r="CT17" s="268">
        <v>3092184.0237405417</v>
      </c>
      <c r="CU17" s="270">
        <v>1.4943070709705353E-6</v>
      </c>
      <c r="CW17" s="149">
        <v>239960.73630188443</v>
      </c>
      <c r="CX17" s="268">
        <v>239960.73630191101</v>
      </c>
      <c r="CY17" s="270">
        <v>-2.6571797206997871E-8</v>
      </c>
      <c r="DA17" s="149">
        <v>584233.97278562631</v>
      </c>
      <c r="DB17" s="268">
        <v>584233.9727856376</v>
      </c>
      <c r="DC17" s="270">
        <v>-1.1292286217212677E-8</v>
      </c>
      <c r="DE17" s="271">
        <v>7.3463268365817097E-2</v>
      </c>
      <c r="DF17" s="271">
        <v>0</v>
      </c>
    </row>
    <row r="18" spans="1:110" x14ac:dyDescent="0.2">
      <c r="A18" s="127" t="s">
        <v>305</v>
      </c>
      <c r="B18" s="127" t="s">
        <v>32</v>
      </c>
      <c r="C18" s="128">
        <v>2107</v>
      </c>
      <c r="D18" s="129" t="s">
        <v>33</v>
      </c>
      <c r="E18" s="130"/>
      <c r="F18" s="131">
        <v>1268140.8710369784</v>
      </c>
      <c r="G18" s="132">
        <v>77452.220881349873</v>
      </c>
      <c r="H18" s="132">
        <v>36345.814399994531</v>
      </c>
      <c r="I18" s="132">
        <v>125955.14959998615</v>
      </c>
      <c r="J18" s="132">
        <v>0</v>
      </c>
      <c r="K18" s="132">
        <v>203682.91339397666</v>
      </c>
      <c r="L18" s="132">
        <v>69354.969663805619</v>
      </c>
      <c r="M18" s="154">
        <v>117818.848</v>
      </c>
      <c r="N18" s="132">
        <v>0</v>
      </c>
      <c r="O18" s="133">
        <v>41216</v>
      </c>
      <c r="P18" s="134"/>
      <c r="Q18" s="135"/>
      <c r="R18" s="132">
        <v>-12040.739822886866</v>
      </c>
      <c r="S18" s="132"/>
      <c r="T18" s="132">
        <v>0</v>
      </c>
      <c r="U18" s="136">
        <v>20457.586851439439</v>
      </c>
      <c r="V18" s="136">
        <v>0</v>
      </c>
      <c r="W18" s="137">
        <v>1948383.6340046437</v>
      </c>
      <c r="X18" s="138">
        <v>1919208.3738275305</v>
      </c>
      <c r="Y18" s="131">
        <v>118324.8</v>
      </c>
      <c r="Z18" s="139">
        <v>10888.051201947179</v>
      </c>
      <c r="AA18" s="137">
        <v>129212.85120194718</v>
      </c>
      <c r="AB18" s="138"/>
      <c r="AC18" s="131">
        <v>42658</v>
      </c>
      <c r="AD18" s="135"/>
      <c r="AE18" s="132">
        <v>3730.0719450748879</v>
      </c>
      <c r="AF18" s="135"/>
      <c r="AG18" s="132"/>
      <c r="AH18" s="137">
        <v>46388.071945074887</v>
      </c>
      <c r="AI18" s="138"/>
      <c r="AJ18" s="140">
        <v>2123984.5571516659</v>
      </c>
      <c r="AK18" s="138"/>
      <c r="AL18" s="335">
        <v>150640</v>
      </c>
      <c r="AM18" s="138"/>
      <c r="AN18" s="142">
        <v>361190.13257341029</v>
      </c>
      <c r="AO18" s="138"/>
      <c r="AP18" s="143">
        <v>2093367.2969745526</v>
      </c>
      <c r="AQ18" s="135"/>
      <c r="AR18" s="138">
        <v>42658</v>
      </c>
      <c r="AS18" s="135"/>
      <c r="AT18" s="138">
        <v>150640</v>
      </c>
      <c r="AU18" s="143">
        <v>7088.8643376811542</v>
      </c>
      <c r="AV18" s="138">
        <v>2362.9547792270514</v>
      </c>
      <c r="AW18" s="138">
        <v>440.54693161447801</v>
      </c>
      <c r="AX18" s="138">
        <v>1367.6242697285406</v>
      </c>
      <c r="AY18" s="144">
        <v>0</v>
      </c>
      <c r="AZ18" s="145">
        <v>780.74950463564403</v>
      </c>
      <c r="BA18" s="146">
        <v>2274624.5571516659</v>
      </c>
      <c r="BB18" s="147">
        <v>0</v>
      </c>
      <c r="BD18" s="106">
        <v>2286665.2969745528</v>
      </c>
      <c r="BG18" s="148">
        <v>2286665.2969745528</v>
      </c>
      <c r="BI18" s="150">
        <v>0</v>
      </c>
      <c r="BL18" s="106">
        <v>1960424.3738275305</v>
      </c>
      <c r="BN18" s="151">
        <v>11978.650610460789</v>
      </c>
      <c r="BO18" s="152">
        <v>62.089212426077211</v>
      </c>
      <c r="BQ18" s="106">
        <v>380</v>
      </c>
      <c r="BR18" s="153">
        <v>3802107</v>
      </c>
      <c r="BS18" s="106">
        <v>41216</v>
      </c>
      <c r="BT18" s="106">
        <v>0</v>
      </c>
      <c r="BU18" s="149">
        <v>0</v>
      </c>
      <c r="BW18" s="149">
        <v>0</v>
      </c>
      <c r="BY18" s="149">
        <v>4349.9215826995332</v>
      </c>
      <c r="BZ18" s="268">
        <v>4349.9215830049261</v>
      </c>
      <c r="CA18" s="269">
        <v>-3.0539285944541916E-7</v>
      </c>
      <c r="CC18" s="149">
        <v>406</v>
      </c>
      <c r="CG18" s="149">
        <v>20457.586851439439</v>
      </c>
      <c r="CH18" s="268">
        <v>20457.586977883679</v>
      </c>
      <c r="CI18" s="270">
        <v>-1.2644423986785114E-4</v>
      </c>
      <c r="CK18" s="149">
        <v>0</v>
      </c>
      <c r="CL18" s="268">
        <v>0</v>
      </c>
      <c r="CM18" s="270">
        <v>0</v>
      </c>
      <c r="CO18" s="149">
        <v>1948383.6340046437</v>
      </c>
      <c r="CP18" s="268">
        <v>1948383.6341311133</v>
      </c>
      <c r="CQ18" s="270">
        <v>-1.2646964751183987E-4</v>
      </c>
      <c r="CS18" s="149">
        <v>1960424.3738275305</v>
      </c>
      <c r="CT18" s="268">
        <v>1960424.3739540002</v>
      </c>
      <c r="CU18" s="270">
        <v>-1.2646964751183987E-4</v>
      </c>
      <c r="CW18" s="149">
        <v>125955.14959998615</v>
      </c>
      <c r="CX18" s="268">
        <v>125955.14959999995</v>
      </c>
      <c r="CY18" s="270">
        <v>-1.3795215636491776E-8</v>
      </c>
      <c r="DA18" s="149">
        <v>353437.36150129343</v>
      </c>
      <c r="DB18" s="268">
        <v>353437.36150129919</v>
      </c>
      <c r="DC18" s="270">
        <v>-5.7625584304332733E-9</v>
      </c>
      <c r="DE18" s="271">
        <v>4.0358744394618833E-2</v>
      </c>
      <c r="DF18" s="271">
        <v>0</v>
      </c>
    </row>
    <row r="19" spans="1:110" x14ac:dyDescent="0.2">
      <c r="A19" s="155" t="s">
        <v>307</v>
      </c>
      <c r="B19" s="155"/>
      <c r="C19" s="156" t="s">
        <v>320</v>
      </c>
      <c r="D19" s="157" t="s">
        <v>5</v>
      </c>
      <c r="E19" s="130"/>
      <c r="F19" s="131">
        <v>1302499.3675429064</v>
      </c>
      <c r="G19" s="132">
        <v>89431.587049874244</v>
      </c>
      <c r="H19" s="132">
        <v>58429.347199991273</v>
      </c>
      <c r="I19" s="132">
        <v>130710.91039998562</v>
      </c>
      <c r="J19" s="132">
        <v>0</v>
      </c>
      <c r="K19" s="132">
        <v>206034.55508272295</v>
      </c>
      <c r="L19" s="132">
        <v>32676.167521361698</v>
      </c>
      <c r="M19" s="134"/>
      <c r="N19" s="132">
        <v>0</v>
      </c>
      <c r="O19" s="134"/>
      <c r="P19" s="134"/>
      <c r="Q19" s="135"/>
      <c r="R19" s="132">
        <v>0</v>
      </c>
      <c r="S19" s="132"/>
      <c r="T19" s="132">
        <v>0</v>
      </c>
      <c r="U19" s="158"/>
      <c r="V19" s="158"/>
      <c r="W19" s="137">
        <v>1819781.9347968423</v>
      </c>
      <c r="X19" s="138">
        <v>1819781.9347968423</v>
      </c>
      <c r="Y19" s="131">
        <v>119584.08</v>
      </c>
      <c r="Z19" s="139">
        <v>12006.191067655585</v>
      </c>
      <c r="AA19" s="137">
        <v>193649.80706765558</v>
      </c>
      <c r="AB19" s="138"/>
      <c r="AC19" s="131">
        <v>0</v>
      </c>
      <c r="AD19" s="135"/>
      <c r="AE19" s="132">
        <v>0</v>
      </c>
      <c r="AF19" s="135"/>
      <c r="AG19" s="132"/>
      <c r="AH19" s="137">
        <v>0</v>
      </c>
      <c r="AI19" s="138"/>
      <c r="AJ19" s="140">
        <v>2013431.7418644978</v>
      </c>
      <c r="AK19" s="138"/>
      <c r="AL19" s="335">
        <v>217890</v>
      </c>
      <c r="AM19" s="138"/>
      <c r="AN19" s="142">
        <v>378917.43076781626</v>
      </c>
      <c r="AO19" s="138"/>
      <c r="AP19" s="143">
        <v>2013431.7418644978</v>
      </c>
      <c r="AQ19" s="135"/>
      <c r="AR19" s="138">
        <v>0</v>
      </c>
      <c r="AS19" s="135"/>
      <c r="AT19" s="138">
        <v>217890</v>
      </c>
      <c r="AU19" s="143">
        <v>0</v>
      </c>
      <c r="AV19" s="138">
        <v>0</v>
      </c>
      <c r="AW19" s="138">
        <v>0</v>
      </c>
      <c r="AX19" s="138">
        <v>0</v>
      </c>
      <c r="AY19" s="144">
        <v>0</v>
      </c>
      <c r="AZ19" s="145">
        <v>0</v>
      </c>
      <c r="BA19" s="146">
        <v>2231321.7418644978</v>
      </c>
      <c r="BB19" s="147">
        <v>0</v>
      </c>
      <c r="BD19" s="106">
        <v>2231321.7418644978</v>
      </c>
      <c r="BG19" s="148">
        <v>2231321.7418644978</v>
      </c>
      <c r="BI19" s="150">
        <v>62059.536</v>
      </c>
      <c r="BL19" s="106">
        <v>1819781.9347968423</v>
      </c>
      <c r="BN19" s="151">
        <v>0</v>
      </c>
      <c r="BO19" s="152">
        <v>0</v>
      </c>
      <c r="BQ19" s="106">
        <v>380</v>
      </c>
      <c r="BR19" s="153" t="s">
        <v>387</v>
      </c>
      <c r="BS19" s="106">
        <v>0</v>
      </c>
      <c r="BT19" s="106">
        <v>0</v>
      </c>
      <c r="BU19" s="149">
        <v>0</v>
      </c>
      <c r="BW19" s="149">
        <v>0</v>
      </c>
      <c r="BY19" s="336">
        <v>0</v>
      </c>
      <c r="BZ19" s="268"/>
      <c r="CA19" s="269"/>
      <c r="CC19" s="149">
        <v>417</v>
      </c>
      <c r="CG19" s="149">
        <v>0</v>
      </c>
      <c r="CH19" s="268"/>
      <c r="CI19" s="270"/>
      <c r="CK19" s="149">
        <v>0</v>
      </c>
      <c r="CL19" s="268"/>
      <c r="CM19" s="270"/>
      <c r="CO19" s="149">
        <v>1819781.9347968423</v>
      </c>
      <c r="CP19" s="268"/>
      <c r="CQ19" s="270"/>
      <c r="CS19" s="149">
        <v>1819781.9347968423</v>
      </c>
      <c r="CT19" s="268"/>
      <c r="CU19" s="270"/>
      <c r="CW19" s="149">
        <v>130710.91039998562</v>
      </c>
      <c r="CX19" s="268"/>
      <c r="CY19" s="270"/>
      <c r="DA19" s="149">
        <v>367298.44234375691</v>
      </c>
      <c r="DB19" s="268"/>
      <c r="DC19" s="270"/>
      <c r="DE19" s="271"/>
      <c r="DF19" s="271"/>
    </row>
    <row r="20" spans="1:110" x14ac:dyDescent="0.2">
      <c r="A20" s="155" t="s">
        <v>308</v>
      </c>
      <c r="B20" s="155"/>
      <c r="C20" s="159" t="s">
        <v>321</v>
      </c>
      <c r="D20" s="157" t="s">
        <v>6</v>
      </c>
      <c r="E20" s="130"/>
      <c r="F20" s="131">
        <v>1211917.876754551</v>
      </c>
      <c r="G20" s="132">
        <v>37380.979999997006</v>
      </c>
      <c r="H20" s="132">
        <v>29904.783999995499</v>
      </c>
      <c r="I20" s="132">
        <v>90779.522399990004</v>
      </c>
      <c r="J20" s="132">
        <v>0</v>
      </c>
      <c r="K20" s="132">
        <v>132142.23693656275</v>
      </c>
      <c r="L20" s="132">
        <v>27925.962766350232</v>
      </c>
      <c r="M20" s="134"/>
      <c r="N20" s="132">
        <v>0</v>
      </c>
      <c r="O20" s="134"/>
      <c r="P20" s="134"/>
      <c r="Q20" s="135"/>
      <c r="R20" s="132">
        <v>0</v>
      </c>
      <c r="S20" s="132"/>
      <c r="T20" s="132">
        <v>0</v>
      </c>
      <c r="U20" s="158"/>
      <c r="V20" s="158"/>
      <c r="W20" s="137">
        <v>1530051.3628574465</v>
      </c>
      <c r="X20" s="138">
        <v>1530051.3628574465</v>
      </c>
      <c r="Y20" s="131">
        <v>0</v>
      </c>
      <c r="Z20" s="139">
        <v>0</v>
      </c>
      <c r="AA20" s="137">
        <v>28.296569458007809</v>
      </c>
      <c r="AB20" s="138"/>
      <c r="AC20" s="131">
        <v>0</v>
      </c>
      <c r="AD20" s="135"/>
      <c r="AE20" s="132">
        <v>0</v>
      </c>
      <c r="AF20" s="135"/>
      <c r="AG20" s="132"/>
      <c r="AH20" s="137">
        <v>0</v>
      </c>
      <c r="AI20" s="138"/>
      <c r="AJ20" s="140">
        <v>1530079.6594269045</v>
      </c>
      <c r="AK20" s="138"/>
      <c r="AL20" s="335">
        <v>102220</v>
      </c>
      <c r="AM20" s="138"/>
      <c r="AN20" s="142">
        <v>259045.08097962147</v>
      </c>
      <c r="AO20" s="138"/>
      <c r="AP20" s="143">
        <v>1530079.6594269045</v>
      </c>
      <c r="AQ20" s="135"/>
      <c r="AR20" s="138">
        <v>0</v>
      </c>
      <c r="AS20" s="135"/>
      <c r="AT20" s="138">
        <v>102220</v>
      </c>
      <c r="AU20" s="143">
        <v>0</v>
      </c>
      <c r="AV20" s="138">
        <v>0</v>
      </c>
      <c r="AW20" s="138">
        <v>0</v>
      </c>
      <c r="AX20" s="138">
        <v>0</v>
      </c>
      <c r="AY20" s="144">
        <v>0</v>
      </c>
      <c r="AZ20" s="145">
        <v>0</v>
      </c>
      <c r="BA20" s="146">
        <v>1632299.6594269045</v>
      </c>
      <c r="BB20" s="147">
        <v>0</v>
      </c>
      <c r="BD20" s="106">
        <v>1632299.6594269045</v>
      </c>
      <c r="BG20" s="148">
        <v>1632299.6594269045</v>
      </c>
      <c r="BI20" s="150">
        <v>28.296569458007809</v>
      </c>
      <c r="BL20" s="106">
        <v>1530051.3628574465</v>
      </c>
      <c r="BN20" s="151">
        <v>0</v>
      </c>
      <c r="BO20" s="152">
        <v>0</v>
      </c>
      <c r="BQ20" s="106">
        <v>380</v>
      </c>
      <c r="BR20" s="153" t="s">
        <v>388</v>
      </c>
      <c r="BS20" s="106">
        <v>0</v>
      </c>
      <c r="BT20" s="106">
        <v>0</v>
      </c>
      <c r="BU20" s="149">
        <v>0</v>
      </c>
      <c r="BW20" s="149">
        <v>0</v>
      </c>
      <c r="BY20" s="336">
        <v>0</v>
      </c>
      <c r="BZ20" s="268"/>
      <c r="CA20" s="269"/>
      <c r="CC20" s="149">
        <v>388</v>
      </c>
      <c r="CG20" s="149">
        <v>0</v>
      </c>
      <c r="CH20" s="268"/>
      <c r="CI20" s="270"/>
      <c r="CK20" s="149">
        <v>0</v>
      </c>
      <c r="CL20" s="268"/>
      <c r="CM20" s="270"/>
      <c r="CO20" s="149">
        <v>1530051.3628574465</v>
      </c>
      <c r="CP20" s="268"/>
      <c r="CQ20" s="270"/>
      <c r="CS20" s="149">
        <v>1530051.3628574465</v>
      </c>
      <c r="CT20" s="268"/>
      <c r="CU20" s="270"/>
      <c r="CW20" s="149">
        <v>90779.522399990004</v>
      </c>
      <c r="CX20" s="268"/>
      <c r="CY20" s="270"/>
      <c r="DA20" s="149">
        <v>259043.383185454</v>
      </c>
      <c r="DB20" s="268"/>
      <c r="DC20" s="270"/>
      <c r="DE20" s="271"/>
      <c r="DF20" s="271"/>
    </row>
    <row r="21" spans="1:110" x14ac:dyDescent="0.2">
      <c r="A21" s="127" t="s">
        <v>305</v>
      </c>
      <c r="B21" s="127" t="s">
        <v>34</v>
      </c>
      <c r="C21" s="128">
        <v>3031</v>
      </c>
      <c r="D21" s="129" t="s">
        <v>35</v>
      </c>
      <c r="E21" s="130"/>
      <c r="F21" s="131">
        <v>640317.43488320347</v>
      </c>
      <c r="G21" s="132">
        <v>1652.7176635512724</v>
      </c>
      <c r="H21" s="132">
        <v>451.26836363629639</v>
      </c>
      <c r="I21" s="132">
        <v>1383.235636363484</v>
      </c>
      <c r="J21" s="132">
        <v>0</v>
      </c>
      <c r="K21" s="132">
        <v>41622.810269655667</v>
      </c>
      <c r="L21" s="132">
        <v>623.02784530375845</v>
      </c>
      <c r="M21" s="154">
        <v>117818.848</v>
      </c>
      <c r="N21" s="132">
        <v>0</v>
      </c>
      <c r="O21" s="133">
        <v>18088.75</v>
      </c>
      <c r="P21" s="134"/>
      <c r="Q21" s="135"/>
      <c r="R21" s="132">
        <v>-5702.1231497924955</v>
      </c>
      <c r="S21" s="132"/>
      <c r="T21" s="132">
        <v>53030.657338286059</v>
      </c>
      <c r="U21" s="136">
        <v>0</v>
      </c>
      <c r="V21" s="136">
        <v>0</v>
      </c>
      <c r="W21" s="137">
        <v>869286.62685020745</v>
      </c>
      <c r="X21" s="138">
        <v>856900</v>
      </c>
      <c r="Y21" s="131">
        <v>0</v>
      </c>
      <c r="Z21" s="139">
        <v>0</v>
      </c>
      <c r="AA21" s="137">
        <v>28.296569458007809</v>
      </c>
      <c r="AB21" s="138"/>
      <c r="AC21" s="131">
        <v>8321.0000000000018</v>
      </c>
      <c r="AD21" s="135"/>
      <c r="AE21" s="132">
        <v>2617.4468739043295</v>
      </c>
      <c r="AF21" s="135"/>
      <c r="AG21" s="132"/>
      <c r="AH21" s="137">
        <v>10938.446873904331</v>
      </c>
      <c r="AI21" s="138"/>
      <c r="AJ21" s="140">
        <v>880253.37029356975</v>
      </c>
      <c r="AK21" s="138"/>
      <c r="AL21" s="335">
        <v>11690</v>
      </c>
      <c r="AM21" s="138"/>
      <c r="AN21" s="142">
        <v>90496.400112641466</v>
      </c>
      <c r="AO21" s="138"/>
      <c r="AP21" s="143">
        <v>877634.4934433623</v>
      </c>
      <c r="AQ21" s="135"/>
      <c r="AR21" s="138">
        <v>8321.0000000000018</v>
      </c>
      <c r="AS21" s="135"/>
      <c r="AT21" s="138">
        <v>11690</v>
      </c>
      <c r="AU21" s="143">
        <v>3579.3526828193017</v>
      </c>
      <c r="AV21" s="138">
        <v>1193.1175609397671</v>
      </c>
      <c r="AW21" s="138">
        <v>222.44364773637437</v>
      </c>
      <c r="AX21" s="138">
        <v>690.54920023239117</v>
      </c>
      <c r="AY21" s="144">
        <v>0</v>
      </c>
      <c r="AZ21" s="145">
        <v>16.660058064660959</v>
      </c>
      <c r="BA21" s="146">
        <v>891943.37029356975</v>
      </c>
      <c r="BB21" s="147">
        <v>0</v>
      </c>
      <c r="BD21" s="106">
        <v>897645.4934433623</v>
      </c>
      <c r="BG21" s="148">
        <v>897645.4934433623</v>
      </c>
      <c r="BI21" s="150">
        <v>28.296569458007809</v>
      </c>
      <c r="BL21" s="106">
        <v>874988.75</v>
      </c>
      <c r="BN21" s="151">
        <v>5781.4219085197292</v>
      </c>
      <c r="BO21" s="152">
        <v>-79.29875872723369</v>
      </c>
      <c r="BQ21" s="106">
        <v>380</v>
      </c>
      <c r="BR21" s="153">
        <v>3803031</v>
      </c>
      <c r="BS21" s="106">
        <v>18088.75</v>
      </c>
      <c r="BT21" s="106">
        <v>0</v>
      </c>
      <c r="BU21" s="149">
        <v>0</v>
      </c>
      <c r="BW21" s="149">
        <v>0</v>
      </c>
      <c r="BY21" s="149">
        <v>3453.4614018982538</v>
      </c>
      <c r="BZ21" s="268">
        <v>3453.4614019138758</v>
      </c>
      <c r="CA21" s="269">
        <v>-1.5621935745002702E-8</v>
      </c>
      <c r="CC21" s="149">
        <v>205</v>
      </c>
      <c r="CG21" s="149">
        <v>0</v>
      </c>
      <c r="CH21" s="268">
        <v>0</v>
      </c>
      <c r="CI21" s="270">
        <v>0</v>
      </c>
      <c r="CK21" s="149">
        <v>53030.657338286059</v>
      </c>
      <c r="CL21" s="268">
        <v>53030.657338285702</v>
      </c>
      <c r="CM21" s="270">
        <v>3.5652192309498787E-10</v>
      </c>
      <c r="CO21" s="149">
        <v>869286.62685020745</v>
      </c>
      <c r="CP21" s="268">
        <v>869286.62685020745</v>
      </c>
      <c r="CQ21" s="270">
        <v>0</v>
      </c>
      <c r="CS21" s="149">
        <v>874988.75</v>
      </c>
      <c r="CT21" s="268">
        <v>874988.75</v>
      </c>
      <c r="CU21" s="270">
        <v>0</v>
      </c>
      <c r="CW21" s="149">
        <v>1383.235636363484</v>
      </c>
      <c r="CX21" s="268">
        <v>1383.2356363636359</v>
      </c>
      <c r="CY21" s="270">
        <v>-1.5188561519607902E-10</v>
      </c>
      <c r="DA21" s="149">
        <v>90494.702318473981</v>
      </c>
      <c r="DB21" s="268">
        <v>90494.702318474068</v>
      </c>
      <c r="DC21" s="270">
        <v>0</v>
      </c>
      <c r="DE21" s="271">
        <v>2.9914529914529916E-2</v>
      </c>
      <c r="DF21" s="271">
        <v>0</v>
      </c>
    </row>
    <row r="22" spans="1:110" x14ac:dyDescent="0.2">
      <c r="A22" s="127" t="s">
        <v>305</v>
      </c>
      <c r="B22" s="127" t="s">
        <v>36</v>
      </c>
      <c r="C22" s="128">
        <v>2203</v>
      </c>
      <c r="D22" s="129" t="s">
        <v>37</v>
      </c>
      <c r="E22" s="130"/>
      <c r="F22" s="131">
        <v>1299375.8678605494</v>
      </c>
      <c r="G22" s="132">
        <v>10670.25156807428</v>
      </c>
      <c r="H22" s="132">
        <v>5468.3033599991913</v>
      </c>
      <c r="I22" s="132">
        <v>0</v>
      </c>
      <c r="J22" s="132">
        <v>0</v>
      </c>
      <c r="K22" s="132">
        <v>92142.380871894231</v>
      </c>
      <c r="L22" s="132">
        <v>2500.9465355186926</v>
      </c>
      <c r="M22" s="154">
        <v>117818.848</v>
      </c>
      <c r="N22" s="132">
        <v>0</v>
      </c>
      <c r="O22" s="133">
        <v>36096</v>
      </c>
      <c r="P22" s="134"/>
      <c r="Q22" s="135"/>
      <c r="R22" s="132">
        <v>-11644.890404079311</v>
      </c>
      <c r="S22" s="132"/>
      <c r="T22" s="132">
        <v>210903.4018039642</v>
      </c>
      <c r="U22" s="136">
        <v>0</v>
      </c>
      <c r="V22" s="136">
        <v>0</v>
      </c>
      <c r="W22" s="137">
        <v>1763331.1095959207</v>
      </c>
      <c r="X22" s="138">
        <v>1738880</v>
      </c>
      <c r="Y22" s="131">
        <v>0</v>
      </c>
      <c r="Z22" s="139">
        <v>0</v>
      </c>
      <c r="AA22" s="137">
        <v>28.296569458007809</v>
      </c>
      <c r="AB22" s="138"/>
      <c r="AC22" s="131">
        <v>13288.000000000002</v>
      </c>
      <c r="AD22" s="135"/>
      <c r="AE22" s="132">
        <v>0</v>
      </c>
      <c r="AF22" s="135"/>
      <c r="AG22" s="132"/>
      <c r="AH22" s="137">
        <v>13288.000000000002</v>
      </c>
      <c r="AI22" s="138"/>
      <c r="AJ22" s="140">
        <v>1776647.4061653786</v>
      </c>
      <c r="AK22" s="138"/>
      <c r="AL22" s="335">
        <v>24520</v>
      </c>
      <c r="AM22" s="138"/>
      <c r="AN22" s="142">
        <v>193427.66789143722</v>
      </c>
      <c r="AO22" s="138"/>
      <c r="AP22" s="143">
        <v>1775004.296569458</v>
      </c>
      <c r="AQ22" s="135"/>
      <c r="AR22" s="138">
        <v>13288.000000000002</v>
      </c>
      <c r="AS22" s="135"/>
      <c r="AT22" s="138">
        <v>24520</v>
      </c>
      <c r="AU22" s="143">
        <v>7263.4669075747779</v>
      </c>
      <c r="AV22" s="138">
        <v>2421.1556358582593</v>
      </c>
      <c r="AW22" s="138">
        <v>451.39784126015479</v>
      </c>
      <c r="AX22" s="138">
        <v>1401.309596569145</v>
      </c>
      <c r="AY22" s="144">
        <v>0</v>
      </c>
      <c r="AZ22" s="145">
        <v>107.56042281697457</v>
      </c>
      <c r="BA22" s="146">
        <v>1801167.4061653786</v>
      </c>
      <c r="BB22" s="147">
        <v>0</v>
      </c>
      <c r="BD22" s="106">
        <v>1812812.296569458</v>
      </c>
      <c r="BG22" s="148">
        <v>1812812.296569458</v>
      </c>
      <c r="BI22" s="150">
        <v>28.296569458007809</v>
      </c>
      <c r="BL22" s="106">
        <v>1774976</v>
      </c>
      <c r="BN22" s="151">
        <v>11692.63028436742</v>
      </c>
      <c r="BO22" s="152">
        <v>-47.739880288108907</v>
      </c>
      <c r="BQ22" s="106">
        <v>380</v>
      </c>
      <c r="BR22" s="153">
        <v>3802203</v>
      </c>
      <c r="BS22" s="106">
        <v>36096</v>
      </c>
      <c r="BT22" s="106">
        <v>0</v>
      </c>
      <c r="BU22" s="149">
        <v>0</v>
      </c>
      <c r="BW22" s="149">
        <v>0</v>
      </c>
      <c r="BY22" s="149">
        <v>3649.3589333333334</v>
      </c>
      <c r="BZ22" s="268">
        <v>3649.3589333333334</v>
      </c>
      <c r="CA22" s="269">
        <v>0</v>
      </c>
      <c r="CC22" s="149">
        <v>416</v>
      </c>
      <c r="CG22" s="149">
        <v>0</v>
      </c>
      <c r="CH22" s="268">
        <v>0</v>
      </c>
      <c r="CI22" s="270">
        <v>0</v>
      </c>
      <c r="CK22" s="149">
        <v>210903.4018039642</v>
      </c>
      <c r="CL22" s="268">
        <v>210903.40180396265</v>
      </c>
      <c r="CM22" s="270">
        <v>1.5425030142068863E-9</v>
      </c>
      <c r="CO22" s="149">
        <v>1763331.1095959207</v>
      </c>
      <c r="CP22" s="268">
        <v>1763331.1095959207</v>
      </c>
      <c r="CQ22" s="270">
        <v>0</v>
      </c>
      <c r="CS22" s="149">
        <v>1774976</v>
      </c>
      <c r="CT22" s="268">
        <v>1774976</v>
      </c>
      <c r="CU22" s="270">
        <v>0</v>
      </c>
      <c r="CW22" s="149">
        <v>0</v>
      </c>
      <c r="CX22" s="268">
        <v>0</v>
      </c>
      <c r="CY22" s="270">
        <v>0</v>
      </c>
      <c r="DA22" s="149">
        <v>193425.97009726975</v>
      </c>
      <c r="DB22" s="268">
        <v>193425.97009727012</v>
      </c>
      <c r="DC22" s="270">
        <v>-3.7834979593753815E-10</v>
      </c>
      <c r="DE22" s="271">
        <v>2.2075055187637971E-2</v>
      </c>
      <c r="DF22" s="271">
        <v>0</v>
      </c>
    </row>
    <row r="23" spans="1:110" x14ac:dyDescent="0.2">
      <c r="A23" s="155" t="s">
        <v>307</v>
      </c>
      <c r="B23" s="155"/>
      <c r="C23" s="128">
        <v>2036</v>
      </c>
      <c r="D23" s="129" t="s">
        <v>38</v>
      </c>
      <c r="E23" s="130"/>
      <c r="F23" s="131">
        <v>1908458.305920182</v>
      </c>
      <c r="G23" s="132">
        <v>98948.94929919226</v>
      </c>
      <c r="H23" s="132">
        <v>63475.315716119527</v>
      </c>
      <c r="I23" s="132">
        <v>192219.81476643044</v>
      </c>
      <c r="J23" s="132">
        <v>0</v>
      </c>
      <c r="K23" s="132">
        <v>241829.07660611818</v>
      </c>
      <c r="L23" s="132">
        <v>151403.75343548745</v>
      </c>
      <c r="M23" s="154">
        <v>117818.848</v>
      </c>
      <c r="N23" s="132">
        <v>0</v>
      </c>
      <c r="O23" s="133">
        <v>14336</v>
      </c>
      <c r="P23" s="134"/>
      <c r="Q23" s="135"/>
      <c r="R23" s="132">
        <v>0</v>
      </c>
      <c r="S23" s="132"/>
      <c r="T23" s="132">
        <v>0</v>
      </c>
      <c r="U23" s="136">
        <v>25651.713937608991</v>
      </c>
      <c r="V23" s="136">
        <v>0</v>
      </c>
      <c r="W23" s="137">
        <v>2814141.7776811388</v>
      </c>
      <c r="X23" s="138">
        <v>2799805.7776811388</v>
      </c>
      <c r="Y23" s="131">
        <v>190447.2</v>
      </c>
      <c r="Z23" s="139">
        <v>20804.937047826941</v>
      </c>
      <c r="AA23" s="137">
        <v>211252.13704782695</v>
      </c>
      <c r="AB23" s="138"/>
      <c r="AC23" s="131">
        <v>19939</v>
      </c>
      <c r="AD23" s="135"/>
      <c r="AE23" s="132">
        <v>0</v>
      </c>
      <c r="AF23" s="135"/>
      <c r="AG23" s="132"/>
      <c r="AH23" s="137">
        <v>19939</v>
      </c>
      <c r="AI23" s="138"/>
      <c r="AJ23" s="140">
        <v>3045332.9147289656</v>
      </c>
      <c r="AK23" s="138"/>
      <c r="AL23" s="335">
        <v>219235</v>
      </c>
      <c r="AM23" s="138"/>
      <c r="AN23" s="142">
        <v>478433.33732888248</v>
      </c>
      <c r="AO23" s="138"/>
      <c r="AP23" s="143">
        <v>3025393.9147289656</v>
      </c>
      <c r="AQ23" s="135"/>
      <c r="AR23" s="138">
        <v>19939</v>
      </c>
      <c r="AS23" s="135"/>
      <c r="AT23" s="138">
        <v>219235</v>
      </c>
      <c r="AU23" s="143">
        <v>0</v>
      </c>
      <c r="AV23" s="138">
        <v>0</v>
      </c>
      <c r="AW23" s="138">
        <v>0</v>
      </c>
      <c r="AX23" s="138">
        <v>0</v>
      </c>
      <c r="AY23" s="144">
        <v>0</v>
      </c>
      <c r="AZ23" s="145">
        <v>0</v>
      </c>
      <c r="BA23" s="146">
        <v>3264567.9147289656</v>
      </c>
      <c r="BB23" s="147">
        <v>0</v>
      </c>
      <c r="BD23" s="106">
        <v>3264567.9147289656</v>
      </c>
      <c r="BG23" s="148">
        <v>3264567.9147289656</v>
      </c>
      <c r="BI23" s="150">
        <v>0</v>
      </c>
      <c r="BL23" s="106">
        <v>2814141.7776811388</v>
      </c>
      <c r="BN23" s="151">
        <v>0</v>
      </c>
      <c r="BO23" s="152">
        <v>0</v>
      </c>
      <c r="BQ23" s="106">
        <v>380</v>
      </c>
      <c r="BR23" s="153">
        <v>3802036</v>
      </c>
      <c r="BS23" s="106">
        <v>14336</v>
      </c>
      <c r="BT23" s="106">
        <v>0</v>
      </c>
      <c r="BU23" s="149">
        <v>0</v>
      </c>
      <c r="BW23" s="149">
        <v>0</v>
      </c>
      <c r="BY23" s="149">
        <v>4303.4352711420343</v>
      </c>
      <c r="BZ23" s="268">
        <v>4303.4352709677414</v>
      </c>
      <c r="CA23" s="269">
        <v>1.7429283616365865E-7</v>
      </c>
      <c r="CC23" s="149">
        <v>611</v>
      </c>
      <c r="CG23" s="149">
        <v>25651.713937608991</v>
      </c>
      <c r="CH23" s="268">
        <v>25651.71382894781</v>
      </c>
      <c r="CI23" s="270">
        <v>1.0866118100238964E-4</v>
      </c>
      <c r="CK23" s="149">
        <v>0</v>
      </c>
      <c r="CL23" s="268">
        <v>0</v>
      </c>
      <c r="CM23" s="270">
        <v>0</v>
      </c>
      <c r="CO23" s="149">
        <v>2814141.7776811388</v>
      </c>
      <c r="CP23" s="268">
        <v>2814141.7775725159</v>
      </c>
      <c r="CQ23" s="270">
        <v>1.0862294584512711E-4</v>
      </c>
      <c r="CS23" s="149">
        <v>2814141.7776811388</v>
      </c>
      <c r="CT23" s="268">
        <v>2814141.7775725159</v>
      </c>
      <c r="CU23" s="270">
        <v>1.0862294584512711E-4</v>
      </c>
      <c r="CW23" s="149">
        <v>192219.81476643044</v>
      </c>
      <c r="CX23" s="268">
        <v>192219.81476645151</v>
      </c>
      <c r="CY23" s="270">
        <v>-2.1071173250675201E-8</v>
      </c>
      <c r="DA23" s="149">
        <v>465758.20910601289</v>
      </c>
      <c r="DB23" s="268">
        <v>465758.20910602156</v>
      </c>
      <c r="DC23" s="270">
        <v>-8.6729414761066437E-9</v>
      </c>
      <c r="DE23" s="271">
        <v>5.9435364041604752E-2</v>
      </c>
      <c r="DF23" s="271">
        <v>0</v>
      </c>
    </row>
    <row r="24" spans="1:110" x14ac:dyDescent="0.2">
      <c r="A24" s="127" t="s">
        <v>305</v>
      </c>
      <c r="B24" s="127" t="s">
        <v>39</v>
      </c>
      <c r="C24" s="128">
        <v>2087</v>
      </c>
      <c r="D24" s="129" t="s">
        <v>40</v>
      </c>
      <c r="E24" s="130"/>
      <c r="F24" s="131">
        <v>968284.90153069794</v>
      </c>
      <c r="G24" s="132">
        <v>105957.98830187849</v>
      </c>
      <c r="H24" s="132">
        <v>63678.688489287233</v>
      </c>
      <c r="I24" s="132">
        <v>155522.58605502875</v>
      </c>
      <c r="J24" s="132">
        <v>16537.874996478866</v>
      </c>
      <c r="K24" s="132">
        <v>164196.63089451721</v>
      </c>
      <c r="L24" s="132">
        <v>9539.9876923060147</v>
      </c>
      <c r="M24" s="154">
        <v>117818.848</v>
      </c>
      <c r="N24" s="132">
        <v>0</v>
      </c>
      <c r="O24" s="133">
        <v>33024</v>
      </c>
      <c r="P24" s="134"/>
      <c r="Q24" s="135"/>
      <c r="R24" s="132">
        <v>-9665.6286464048972</v>
      </c>
      <c r="S24" s="132"/>
      <c r="T24" s="132">
        <v>0</v>
      </c>
      <c r="U24" s="136">
        <v>108177.14557378716</v>
      </c>
      <c r="V24" s="136">
        <v>0</v>
      </c>
      <c r="W24" s="137">
        <v>1733073.0228875768</v>
      </c>
      <c r="X24" s="138">
        <v>1709714.6515339818</v>
      </c>
      <c r="Y24" s="131">
        <v>121564.8</v>
      </c>
      <c r="Z24" s="139">
        <v>19954.937334152331</v>
      </c>
      <c r="AA24" s="137">
        <v>203900.82533415232</v>
      </c>
      <c r="AB24" s="138"/>
      <c r="AC24" s="131">
        <v>33189</v>
      </c>
      <c r="AD24" s="132">
        <v>84000</v>
      </c>
      <c r="AE24" s="132">
        <v>0</v>
      </c>
      <c r="AF24" s="135"/>
      <c r="AG24" s="132"/>
      <c r="AH24" s="137">
        <v>117189</v>
      </c>
      <c r="AI24" s="138"/>
      <c r="AJ24" s="140">
        <v>2054162.848221729</v>
      </c>
      <c r="AK24" s="138"/>
      <c r="AL24" s="335">
        <v>237960</v>
      </c>
      <c r="AM24" s="138"/>
      <c r="AN24" s="142">
        <v>323197.32580829808</v>
      </c>
      <c r="AO24" s="138"/>
      <c r="AP24" s="143">
        <v>2030639.476868134</v>
      </c>
      <c r="AQ24" s="135"/>
      <c r="AR24" s="138">
        <v>33189</v>
      </c>
      <c r="AS24" s="135"/>
      <c r="AT24" s="138">
        <v>237960</v>
      </c>
      <c r="AU24" s="143">
        <v>5412.6796667023582</v>
      </c>
      <c r="AV24" s="138">
        <v>1804.2265555674528</v>
      </c>
      <c r="AW24" s="138">
        <v>336.37819901598073</v>
      </c>
      <c r="AX24" s="138">
        <v>1044.2451320587379</v>
      </c>
      <c r="AY24" s="144">
        <v>0</v>
      </c>
      <c r="AZ24" s="145">
        <v>1068.0990930603668</v>
      </c>
      <c r="BA24" s="146">
        <v>2292122.848221729</v>
      </c>
      <c r="BB24" s="147">
        <v>0</v>
      </c>
      <c r="BD24" s="106">
        <v>2301788.476868134</v>
      </c>
      <c r="BE24" s="150">
        <v>125220.06828662667</v>
      </c>
      <c r="BF24" s="100"/>
      <c r="BG24" s="148">
        <v>2427008.5451547606</v>
      </c>
      <c r="BI24" s="150">
        <v>62381.087999999996</v>
      </c>
      <c r="BL24" s="106">
        <v>1742738.6515339818</v>
      </c>
      <c r="BN24" s="151">
        <v>10145.67143564576</v>
      </c>
      <c r="BO24" s="152">
        <v>-480.04278924086248</v>
      </c>
      <c r="BQ24" s="106">
        <v>380</v>
      </c>
      <c r="BR24" s="153">
        <v>3802087</v>
      </c>
      <c r="BS24" s="106">
        <v>33024</v>
      </c>
      <c r="BT24" s="106">
        <v>0</v>
      </c>
      <c r="BU24" s="149">
        <v>0</v>
      </c>
      <c r="BW24" s="149">
        <v>0</v>
      </c>
      <c r="BY24" s="149">
        <v>5034.4585817013976</v>
      </c>
      <c r="BZ24" s="268">
        <v>5034.4585819571876</v>
      </c>
      <c r="CA24" s="269">
        <v>-2.5578992790542543E-7</v>
      </c>
      <c r="CC24" s="149">
        <v>310</v>
      </c>
      <c r="CG24" s="149">
        <v>108177.14557378716</v>
      </c>
      <c r="CH24" s="268">
        <v>108177.14565661666</v>
      </c>
      <c r="CI24" s="270">
        <v>-8.282950147986412E-5</v>
      </c>
      <c r="CK24" s="149">
        <v>0</v>
      </c>
      <c r="CL24" s="268">
        <v>0</v>
      </c>
      <c r="CM24" s="270">
        <v>0</v>
      </c>
      <c r="CO24" s="149">
        <v>1733073.0228875768</v>
      </c>
      <c r="CP24" s="268">
        <v>1733073.0229684578</v>
      </c>
      <c r="CQ24" s="270">
        <v>-8.0880941823124886E-5</v>
      </c>
      <c r="CS24" s="149">
        <v>1742738.6515339818</v>
      </c>
      <c r="CT24" s="268">
        <v>1742738.6516148627</v>
      </c>
      <c r="CU24" s="270">
        <v>-8.0880941823124886E-5</v>
      </c>
      <c r="CW24" s="149">
        <v>155522.58605502875</v>
      </c>
      <c r="CX24" s="268">
        <v>155522.58605504589</v>
      </c>
      <c r="CY24" s="270">
        <v>-1.7142156139016151E-8</v>
      </c>
      <c r="DA24" s="149">
        <v>310963.27628824895</v>
      </c>
      <c r="DB24" s="268">
        <v>310963.27628825686</v>
      </c>
      <c r="DC24" s="270">
        <v>-7.9162418842315674E-9</v>
      </c>
      <c r="DE24" s="271">
        <v>0.10557184750733138</v>
      </c>
      <c r="DF24" s="271">
        <v>0</v>
      </c>
    </row>
    <row r="25" spans="1:110" x14ac:dyDescent="0.2">
      <c r="A25" s="127" t="s">
        <v>305</v>
      </c>
      <c r="B25" s="127" t="s">
        <v>41</v>
      </c>
      <c r="C25" s="128">
        <v>2094</v>
      </c>
      <c r="D25" s="129" t="s">
        <v>42</v>
      </c>
      <c r="E25" s="130"/>
      <c r="F25" s="131">
        <v>1305622.8672252637</v>
      </c>
      <c r="G25" s="132">
        <v>117636.90399999078</v>
      </c>
      <c r="H25" s="132">
        <v>71429.712639989288</v>
      </c>
      <c r="I25" s="132">
        <v>158307.99189331595</v>
      </c>
      <c r="J25" s="132">
        <v>0</v>
      </c>
      <c r="K25" s="132">
        <v>198587.656265881</v>
      </c>
      <c r="L25" s="132">
        <v>9554.1599999983209</v>
      </c>
      <c r="M25" s="154">
        <v>117818.848</v>
      </c>
      <c r="N25" s="132">
        <v>0</v>
      </c>
      <c r="O25" s="133">
        <v>35840</v>
      </c>
      <c r="P25" s="134"/>
      <c r="Q25" s="135"/>
      <c r="R25" s="132">
        <v>-12778.625169425923</v>
      </c>
      <c r="S25" s="132"/>
      <c r="T25" s="132">
        <v>0</v>
      </c>
      <c r="U25" s="136">
        <v>0</v>
      </c>
      <c r="V25" s="136">
        <v>0</v>
      </c>
      <c r="W25" s="137">
        <v>2002019.514855013</v>
      </c>
      <c r="X25" s="138">
        <v>1978958.140024439</v>
      </c>
      <c r="Y25" s="131">
        <v>103861.44000000002</v>
      </c>
      <c r="Z25" s="139">
        <v>9548.2666091688297</v>
      </c>
      <c r="AA25" s="137">
        <v>113409.70660916885</v>
      </c>
      <c r="AB25" s="138"/>
      <c r="AC25" s="131">
        <v>57563.399999999987</v>
      </c>
      <c r="AD25" s="135"/>
      <c r="AE25" s="132">
        <v>9625.9396440783385</v>
      </c>
      <c r="AF25" s="135"/>
      <c r="AG25" s="132"/>
      <c r="AH25" s="137">
        <v>67189.339644078325</v>
      </c>
      <c r="AI25" s="138"/>
      <c r="AJ25" s="140">
        <v>2182618.5611082604</v>
      </c>
      <c r="AK25" s="138"/>
      <c r="AL25" s="335">
        <v>280070</v>
      </c>
      <c r="AM25" s="138"/>
      <c r="AN25" s="142">
        <v>382596.56510935398</v>
      </c>
      <c r="AO25" s="138"/>
      <c r="AP25" s="143">
        <v>2140782.7062042695</v>
      </c>
      <c r="AQ25" s="135"/>
      <c r="AR25" s="138">
        <v>57563.399999999987</v>
      </c>
      <c r="AS25" s="135"/>
      <c r="AT25" s="138">
        <v>280070</v>
      </c>
      <c r="AU25" s="143">
        <v>7298.3874215535034</v>
      </c>
      <c r="AV25" s="138">
        <v>2432.795807184501</v>
      </c>
      <c r="AW25" s="138">
        <v>453.56802318929016</v>
      </c>
      <c r="AX25" s="138">
        <v>1408.046661937266</v>
      </c>
      <c r="AY25" s="144">
        <v>0</v>
      </c>
      <c r="AZ25" s="145">
        <v>1185.827255561363</v>
      </c>
      <c r="BA25" s="146">
        <v>2465637.4810348437</v>
      </c>
      <c r="BB25" s="147">
        <v>-1.0959411156363785E-10</v>
      </c>
      <c r="BD25" s="106">
        <v>2478416.1062042695</v>
      </c>
      <c r="BG25" s="148">
        <v>2478416.1062042695</v>
      </c>
      <c r="BI25" s="150">
        <v>0</v>
      </c>
      <c r="BL25" s="106">
        <v>2014798.140024439</v>
      </c>
      <c r="BN25" s="151">
        <v>12775.536696896941</v>
      </c>
      <c r="BO25" s="152">
        <v>3.0884725289815833</v>
      </c>
      <c r="BQ25" s="106">
        <v>380</v>
      </c>
      <c r="BR25" s="153">
        <v>3802094</v>
      </c>
      <c r="BS25" s="106">
        <v>35840</v>
      </c>
      <c r="BT25" s="106">
        <v>0</v>
      </c>
      <c r="BU25" s="149">
        <v>0</v>
      </c>
      <c r="BW25" s="149">
        <v>0</v>
      </c>
      <c r="BY25" s="149">
        <v>4268.9494760412827</v>
      </c>
      <c r="BZ25" s="268">
        <v>4268.9494759523814</v>
      </c>
      <c r="CA25" s="269">
        <v>8.8901288108900189E-8</v>
      </c>
      <c r="CC25" s="149">
        <v>418</v>
      </c>
      <c r="CG25" s="149">
        <v>0</v>
      </c>
      <c r="CH25" s="268">
        <v>0</v>
      </c>
      <c r="CI25" s="270">
        <v>0</v>
      </c>
      <c r="CK25" s="149">
        <v>0</v>
      </c>
      <c r="CL25" s="268">
        <v>0</v>
      </c>
      <c r="CM25" s="270">
        <v>0</v>
      </c>
      <c r="CO25" s="149">
        <v>2002019.514855013</v>
      </c>
      <c r="CP25" s="268">
        <v>2002019.5148550502</v>
      </c>
      <c r="CQ25" s="270">
        <v>-3.7252902984619141E-8</v>
      </c>
      <c r="CS25" s="149">
        <v>2014798.140024439</v>
      </c>
      <c r="CT25" s="268">
        <v>2014798.1400244762</v>
      </c>
      <c r="CU25" s="270">
        <v>-3.7252902984619141E-8</v>
      </c>
      <c r="CW25" s="149">
        <v>158307.99189331595</v>
      </c>
      <c r="CX25" s="268">
        <v>158307.99189333327</v>
      </c>
      <c r="CY25" s="270">
        <v>-1.7316779121756554E-8</v>
      </c>
      <c r="DA25" s="149">
        <v>375791.98271280387</v>
      </c>
      <c r="DB25" s="268">
        <v>375791.98271281237</v>
      </c>
      <c r="DC25" s="270">
        <v>-8.4983184933662415E-9</v>
      </c>
      <c r="DE25" s="271">
        <v>3.9560439560439559E-2</v>
      </c>
      <c r="DF25" s="271">
        <v>0</v>
      </c>
    </row>
    <row r="26" spans="1:110" x14ac:dyDescent="0.2">
      <c r="A26" s="155" t="s">
        <v>307</v>
      </c>
      <c r="B26" s="155"/>
      <c r="C26" s="156">
        <v>2013</v>
      </c>
      <c r="D26" s="129" t="s">
        <v>43</v>
      </c>
      <c r="E26" s="130"/>
      <c r="F26" s="131">
        <v>577847.44123606163</v>
      </c>
      <c r="G26" s="132">
        <v>51550.772577315554</v>
      </c>
      <c r="H26" s="132">
        <v>30824.931199995401</v>
      </c>
      <c r="I26" s="132">
        <v>63935.227999992974</v>
      </c>
      <c r="J26" s="132">
        <v>0</v>
      </c>
      <c r="K26" s="132">
        <v>69772.088900650153</v>
      </c>
      <c r="L26" s="132">
        <v>11019.278726112714</v>
      </c>
      <c r="M26" s="154">
        <v>117818.848</v>
      </c>
      <c r="N26" s="132">
        <v>0</v>
      </c>
      <c r="O26" s="133">
        <v>3629.6036999999997</v>
      </c>
      <c r="P26" s="134"/>
      <c r="Q26" s="135"/>
      <c r="R26" s="132">
        <v>0</v>
      </c>
      <c r="S26" s="132"/>
      <c r="T26" s="132">
        <v>0</v>
      </c>
      <c r="U26" s="136">
        <v>57029.722711698385</v>
      </c>
      <c r="V26" s="136">
        <v>0</v>
      </c>
      <c r="W26" s="137">
        <v>983427.91505182686</v>
      </c>
      <c r="X26" s="138">
        <v>979798.31135182688</v>
      </c>
      <c r="Y26" s="131">
        <v>67591.660990099015</v>
      </c>
      <c r="Z26" s="139">
        <v>5005.6366762973194</v>
      </c>
      <c r="AA26" s="137">
        <v>72597.297666396335</v>
      </c>
      <c r="AB26" s="138"/>
      <c r="AC26" s="131">
        <v>35685</v>
      </c>
      <c r="AD26" s="135"/>
      <c r="AE26" s="132">
        <v>10091.022630524574</v>
      </c>
      <c r="AF26" s="135"/>
      <c r="AG26" s="132"/>
      <c r="AH26" s="137">
        <v>45776.022630524574</v>
      </c>
      <c r="AI26" s="138"/>
      <c r="AJ26" s="140">
        <v>1101801.2353487478</v>
      </c>
      <c r="AK26" s="138"/>
      <c r="AL26" s="335">
        <v>122395</v>
      </c>
      <c r="AM26" s="138"/>
      <c r="AN26" s="142">
        <v>150879.20340539824</v>
      </c>
      <c r="AO26" s="138"/>
      <c r="AP26" s="143">
        <v>1066116.2353487478</v>
      </c>
      <c r="AQ26" s="135"/>
      <c r="AR26" s="138">
        <v>35685</v>
      </c>
      <c r="AS26" s="135"/>
      <c r="AT26" s="138">
        <v>122395</v>
      </c>
      <c r="AU26" s="143">
        <v>0</v>
      </c>
      <c r="AV26" s="138">
        <v>0</v>
      </c>
      <c r="AW26" s="138">
        <v>0</v>
      </c>
      <c r="AX26" s="138">
        <v>0</v>
      </c>
      <c r="AY26" s="144">
        <v>0</v>
      </c>
      <c r="AZ26" s="145">
        <v>0</v>
      </c>
      <c r="BA26" s="146">
        <v>1224196.2353487478</v>
      </c>
      <c r="BB26" s="147">
        <v>0</v>
      </c>
      <c r="BD26" s="106">
        <v>1224196.2353487478</v>
      </c>
      <c r="BG26" s="148">
        <v>1224196.2353487478</v>
      </c>
      <c r="BI26" s="150">
        <v>0</v>
      </c>
      <c r="BL26" s="106">
        <v>983427.91505182686</v>
      </c>
      <c r="BN26" s="151">
        <v>0</v>
      </c>
      <c r="BO26" s="152">
        <v>0</v>
      </c>
      <c r="BQ26" s="106">
        <v>380</v>
      </c>
      <c r="BR26" s="153">
        <v>3802013</v>
      </c>
      <c r="BS26" s="106">
        <v>3629.6036999999997</v>
      </c>
      <c r="BT26" s="106">
        <v>0</v>
      </c>
      <c r="BU26" s="149">
        <v>0</v>
      </c>
      <c r="BW26" s="149">
        <v>0</v>
      </c>
      <c r="BY26" s="149">
        <v>4567.9886770102112</v>
      </c>
      <c r="BZ26" s="268">
        <v>4567.9886772972977</v>
      </c>
      <c r="CA26" s="269">
        <v>-2.8708655008813366E-7</v>
      </c>
      <c r="CC26" s="149">
        <v>185</v>
      </c>
      <c r="CG26" s="149">
        <v>57029.722711698385</v>
      </c>
      <c r="CH26" s="268">
        <v>57029.722765856095</v>
      </c>
      <c r="CI26" s="270">
        <v>-5.4157710110303015E-5</v>
      </c>
      <c r="CK26" s="149">
        <v>0</v>
      </c>
      <c r="CL26" s="268">
        <v>0</v>
      </c>
      <c r="CM26" s="270">
        <v>0</v>
      </c>
      <c r="CO26" s="149">
        <v>983427.91505182686</v>
      </c>
      <c r="CP26" s="268">
        <v>983427.91510600003</v>
      </c>
      <c r="CQ26" s="270">
        <v>-5.4173171520233154E-5</v>
      </c>
      <c r="CS26" s="149">
        <v>983427.91505182686</v>
      </c>
      <c r="CT26" s="268">
        <v>983427.91510600003</v>
      </c>
      <c r="CU26" s="270">
        <v>-5.4173171520233154E-5</v>
      </c>
      <c r="CW26" s="149">
        <v>63935.227999992974</v>
      </c>
      <c r="CX26" s="268">
        <v>63935.227999999945</v>
      </c>
      <c r="CY26" s="270">
        <v>-6.970367394387722E-9</v>
      </c>
      <c r="DA26" s="149">
        <v>146523.36554541445</v>
      </c>
      <c r="DB26" s="268">
        <v>146523.365545418</v>
      </c>
      <c r="DC26" s="270">
        <v>-3.5506673157215118E-9</v>
      </c>
      <c r="DE26" s="271">
        <v>0.10194174757281553</v>
      </c>
      <c r="DF26" s="271">
        <v>0</v>
      </c>
    </row>
    <row r="27" spans="1:110" x14ac:dyDescent="0.2">
      <c r="A27" s="155" t="s">
        <v>307</v>
      </c>
      <c r="B27" s="155"/>
      <c r="C27" s="128">
        <v>3024</v>
      </c>
      <c r="D27" s="129" t="s">
        <v>44</v>
      </c>
      <c r="E27" s="130"/>
      <c r="F27" s="131">
        <v>1268140.8710369784</v>
      </c>
      <c r="G27" s="132">
        <v>61205.42236892724</v>
      </c>
      <c r="H27" s="132">
        <v>44430.602904847772</v>
      </c>
      <c r="I27" s="132">
        <v>61397.613308731103</v>
      </c>
      <c r="J27" s="132">
        <v>0</v>
      </c>
      <c r="K27" s="132">
        <v>142181.75706974286</v>
      </c>
      <c r="L27" s="132">
        <v>15014.16658823266</v>
      </c>
      <c r="M27" s="154">
        <v>117818.848</v>
      </c>
      <c r="N27" s="132">
        <v>0</v>
      </c>
      <c r="O27" s="133">
        <v>8038.4</v>
      </c>
      <c r="P27" s="134"/>
      <c r="Q27" s="135"/>
      <c r="R27" s="132">
        <v>0</v>
      </c>
      <c r="S27" s="132"/>
      <c r="T27" s="132">
        <v>0</v>
      </c>
      <c r="U27" s="136">
        <v>0</v>
      </c>
      <c r="V27" s="136">
        <v>0</v>
      </c>
      <c r="W27" s="137">
        <v>1718227.6812774597</v>
      </c>
      <c r="X27" s="138">
        <v>1710189.2812774598</v>
      </c>
      <c r="Y27" s="131">
        <v>141717.6</v>
      </c>
      <c r="Z27" s="139">
        <v>8678.2271326766931</v>
      </c>
      <c r="AA27" s="137">
        <v>150395.8271326767</v>
      </c>
      <c r="AB27" s="138"/>
      <c r="AC27" s="131">
        <v>39513</v>
      </c>
      <c r="AD27" s="135"/>
      <c r="AE27" s="132">
        <v>11198.191587154251</v>
      </c>
      <c r="AF27" s="135"/>
      <c r="AG27" s="132"/>
      <c r="AH27" s="137">
        <v>50711.191587154251</v>
      </c>
      <c r="AI27" s="138"/>
      <c r="AJ27" s="140">
        <v>1919334.6999972907</v>
      </c>
      <c r="AK27" s="138"/>
      <c r="AL27" s="335">
        <v>167365</v>
      </c>
      <c r="AM27" s="138"/>
      <c r="AN27" s="142">
        <v>284583.92675104644</v>
      </c>
      <c r="AO27" s="138"/>
      <c r="AP27" s="143">
        <v>1879821.6999972907</v>
      </c>
      <c r="AQ27" s="135"/>
      <c r="AR27" s="138">
        <v>39513</v>
      </c>
      <c r="AS27" s="135"/>
      <c r="AT27" s="138">
        <v>167365</v>
      </c>
      <c r="AU27" s="143">
        <v>0</v>
      </c>
      <c r="AV27" s="138">
        <v>0</v>
      </c>
      <c r="AW27" s="138">
        <v>0</v>
      </c>
      <c r="AX27" s="138">
        <v>0</v>
      </c>
      <c r="AY27" s="144">
        <v>0</v>
      </c>
      <c r="AZ27" s="145">
        <v>0</v>
      </c>
      <c r="BA27" s="146">
        <v>2086699.6999972907</v>
      </c>
      <c r="BB27" s="147">
        <v>0</v>
      </c>
      <c r="BD27" s="106">
        <v>2086699.6999972907</v>
      </c>
      <c r="BG27" s="148">
        <v>2086699.6999972907</v>
      </c>
      <c r="BI27" s="150">
        <v>0</v>
      </c>
      <c r="BL27" s="106">
        <v>1718227.6812774597</v>
      </c>
      <c r="BN27" s="151">
        <v>0</v>
      </c>
      <c r="BO27" s="152">
        <v>0</v>
      </c>
      <c r="BQ27" s="106">
        <v>380</v>
      </c>
      <c r="BR27" s="272">
        <v>3802037</v>
      </c>
      <c r="BS27" s="106">
        <v>8038.4</v>
      </c>
      <c r="BT27" s="106">
        <v>0</v>
      </c>
      <c r="BU27" s="149">
        <v>0</v>
      </c>
      <c r="BW27" s="149">
        <v>0</v>
      </c>
      <c r="BY27" s="149">
        <v>3796.6229318559981</v>
      </c>
      <c r="BZ27" s="268">
        <v>3796.622931796117</v>
      </c>
      <c r="CA27" s="269">
        <v>5.9881131164729595E-8</v>
      </c>
      <c r="CC27" s="149">
        <v>406</v>
      </c>
      <c r="CG27" s="149">
        <v>0</v>
      </c>
      <c r="CH27" s="268">
        <v>0</v>
      </c>
      <c r="CI27" s="270">
        <v>0</v>
      </c>
      <c r="CK27" s="149">
        <v>0</v>
      </c>
      <c r="CL27" s="268">
        <v>0</v>
      </c>
      <c r="CM27" s="270">
        <v>0</v>
      </c>
      <c r="CO27" s="149">
        <v>1718227.6812774597</v>
      </c>
      <c r="CP27" s="268">
        <v>1718227.6812774781</v>
      </c>
      <c r="CQ27" s="270">
        <v>-1.8393620848655701E-8</v>
      </c>
      <c r="CS27" s="149">
        <v>1718227.6812774597</v>
      </c>
      <c r="CT27" s="268">
        <v>1718227.6812774781</v>
      </c>
      <c r="CU27" s="270">
        <v>-1.8393620848655701E-8</v>
      </c>
      <c r="CW27" s="149">
        <v>61397.613308731103</v>
      </c>
      <c r="CX27" s="268">
        <v>61397.61330873784</v>
      </c>
      <c r="CY27" s="270">
        <v>-6.7375367507338524E-9</v>
      </c>
      <c r="DA27" s="149">
        <v>275560.17712308583</v>
      </c>
      <c r="DB27" s="268">
        <v>275560.17712308996</v>
      </c>
      <c r="DC27" s="270">
        <v>-4.1327439248561859E-9</v>
      </c>
      <c r="DE27" s="271">
        <v>3.6866359447004608E-2</v>
      </c>
      <c r="DF27" s="271">
        <v>0</v>
      </c>
    </row>
    <row r="28" spans="1:110" x14ac:dyDescent="0.2">
      <c r="A28" s="127" t="s">
        <v>305</v>
      </c>
      <c r="B28" s="127" t="s">
        <v>45</v>
      </c>
      <c r="C28" s="128">
        <v>2015</v>
      </c>
      <c r="D28" s="129" t="s">
        <v>46</v>
      </c>
      <c r="E28" s="130"/>
      <c r="F28" s="131">
        <v>655934.93329498894</v>
      </c>
      <c r="G28" s="132">
        <v>34264.783813950802</v>
      </c>
      <c r="H28" s="132">
        <v>13342.134399998005</v>
      </c>
      <c r="I28" s="132">
        <v>31085.984611860575</v>
      </c>
      <c r="J28" s="132">
        <v>0</v>
      </c>
      <c r="K28" s="132">
        <v>79764.205317905333</v>
      </c>
      <c r="L28" s="132">
        <v>8343.0013333318693</v>
      </c>
      <c r="M28" s="154">
        <v>117818.848</v>
      </c>
      <c r="N28" s="132">
        <v>0</v>
      </c>
      <c r="O28" s="133">
        <v>15219.5</v>
      </c>
      <c r="P28" s="134"/>
      <c r="Q28" s="135"/>
      <c r="R28" s="132">
        <v>-6169.5357107166783</v>
      </c>
      <c r="S28" s="132"/>
      <c r="T28" s="132">
        <v>0</v>
      </c>
      <c r="U28" s="136">
        <v>77653.408204654348</v>
      </c>
      <c r="V28" s="136">
        <v>0</v>
      </c>
      <c r="W28" s="137">
        <v>1027257.2632659733</v>
      </c>
      <c r="X28" s="138">
        <v>1018207.2989766899</v>
      </c>
      <c r="Y28" s="131">
        <v>0</v>
      </c>
      <c r="Z28" s="139">
        <v>0</v>
      </c>
      <c r="AA28" s="137">
        <v>28.296569458007809</v>
      </c>
      <c r="AB28" s="138"/>
      <c r="AC28" s="131">
        <v>13294.999999999998</v>
      </c>
      <c r="AD28" s="135"/>
      <c r="AE28" s="132">
        <v>0</v>
      </c>
      <c r="AF28" s="135"/>
      <c r="AG28" s="132"/>
      <c r="AH28" s="137">
        <v>13294.999999999998</v>
      </c>
      <c r="AI28" s="138"/>
      <c r="AJ28" s="140">
        <v>1040580.5598354313</v>
      </c>
      <c r="AK28" s="138"/>
      <c r="AL28" s="335">
        <v>59180</v>
      </c>
      <c r="AM28" s="138"/>
      <c r="AN28" s="142">
        <v>146980.84896623329</v>
      </c>
      <c r="AO28" s="138"/>
      <c r="AP28" s="143">
        <v>1033455.095546148</v>
      </c>
      <c r="AQ28" s="135"/>
      <c r="AR28" s="138">
        <v>13294.999999999998</v>
      </c>
      <c r="AS28" s="135"/>
      <c r="AT28" s="138">
        <v>59180</v>
      </c>
      <c r="AU28" s="143">
        <v>3666.653967766114</v>
      </c>
      <c r="AV28" s="138">
        <v>1222.2179892553713</v>
      </c>
      <c r="AW28" s="138">
        <v>227.86910255921276</v>
      </c>
      <c r="AX28" s="138">
        <v>707.39186365269336</v>
      </c>
      <c r="AY28" s="144">
        <v>0</v>
      </c>
      <c r="AZ28" s="145">
        <v>345.4027874832874</v>
      </c>
      <c r="BA28" s="146">
        <v>1099760.5598354314</v>
      </c>
      <c r="BB28" s="147">
        <v>1.1641532182693481E-10</v>
      </c>
      <c r="BD28" s="106">
        <v>1105930.095546148</v>
      </c>
      <c r="BG28" s="148">
        <v>1105930.095546148</v>
      </c>
      <c r="BI28" s="150">
        <v>28.296569458007809</v>
      </c>
      <c r="BL28" s="106">
        <v>1033426.79897669</v>
      </c>
      <c r="BN28" s="151">
        <v>6137.4206008411211</v>
      </c>
      <c r="BO28" s="152">
        <v>32.115109875557209</v>
      </c>
      <c r="BQ28" s="106">
        <v>380</v>
      </c>
      <c r="BR28" s="153">
        <v>3802015</v>
      </c>
      <c r="BS28" s="106">
        <v>15219.5</v>
      </c>
      <c r="BT28" s="106">
        <v>0</v>
      </c>
      <c r="BU28" s="149">
        <v>0</v>
      </c>
      <c r="BW28" s="149">
        <v>0</v>
      </c>
      <c r="BY28" s="149">
        <v>4203.4941688921099</v>
      </c>
      <c r="BZ28" s="268">
        <v>4203.4941685714284</v>
      </c>
      <c r="CA28" s="269">
        <v>3.2068146538222209E-7</v>
      </c>
      <c r="CC28" s="149">
        <v>210</v>
      </c>
      <c r="CG28" s="149">
        <v>77653.408204654348</v>
      </c>
      <c r="CH28" s="268">
        <v>77653.410170897216</v>
      </c>
      <c r="CI28" s="270">
        <v>-1.966242867638357E-3</v>
      </c>
      <c r="CK28" s="149">
        <v>0</v>
      </c>
      <c r="CL28" s="268">
        <v>0</v>
      </c>
      <c r="CM28" s="270">
        <v>0</v>
      </c>
      <c r="CO28" s="149">
        <v>1027257.2632659733</v>
      </c>
      <c r="CP28" s="268">
        <v>1027257.2631972833</v>
      </c>
      <c r="CQ28" s="270">
        <v>6.8690045736730099E-5</v>
      </c>
      <c r="CS28" s="149">
        <v>1033426.79897669</v>
      </c>
      <c r="CT28" s="268">
        <v>1033426.798908</v>
      </c>
      <c r="CU28" s="270">
        <v>6.8690045736730099E-5</v>
      </c>
      <c r="CW28" s="149">
        <v>31085.984611860575</v>
      </c>
      <c r="CX28" s="268">
        <v>31085.982576923074</v>
      </c>
      <c r="CY28" s="270">
        <v>2.0349375008663628E-3</v>
      </c>
      <c r="DA28" s="149">
        <v>146979.15117206582</v>
      </c>
      <c r="DB28" s="268">
        <v>146979.15071525623</v>
      </c>
      <c r="DC28" s="270">
        <v>4.5680959010496736E-4</v>
      </c>
      <c r="DE28" s="271">
        <v>4.7210300429184553E-2</v>
      </c>
      <c r="DF28" s="271">
        <v>0</v>
      </c>
    </row>
    <row r="29" spans="1:110" x14ac:dyDescent="0.2">
      <c r="A29" s="155" t="s">
        <v>307</v>
      </c>
      <c r="B29" s="155"/>
      <c r="C29" s="128">
        <v>2186</v>
      </c>
      <c r="D29" s="129" t="s">
        <v>429</v>
      </c>
      <c r="E29" s="130"/>
      <c r="F29" s="131">
        <v>1327487.3650017632</v>
      </c>
      <c r="G29" s="132">
        <v>58521.685915488371</v>
      </c>
      <c r="H29" s="132">
        <v>33428.064262290114</v>
      </c>
      <c r="I29" s="132">
        <v>123409.08655736348</v>
      </c>
      <c r="J29" s="132">
        <v>0</v>
      </c>
      <c r="K29" s="132">
        <v>232724.72999995982</v>
      </c>
      <c r="L29" s="132">
        <v>115932.92986299338</v>
      </c>
      <c r="M29" s="154">
        <v>117818.848</v>
      </c>
      <c r="N29" s="132">
        <v>0</v>
      </c>
      <c r="O29" s="133">
        <v>8601.6</v>
      </c>
      <c r="P29" s="134"/>
      <c r="Q29" s="135"/>
      <c r="R29" s="132">
        <v>0</v>
      </c>
      <c r="S29" s="132"/>
      <c r="T29" s="132">
        <v>0</v>
      </c>
      <c r="U29" s="136">
        <v>0</v>
      </c>
      <c r="V29" s="136">
        <v>0</v>
      </c>
      <c r="W29" s="137">
        <v>2017924.309599858</v>
      </c>
      <c r="X29" s="138">
        <v>2009322.7095998579</v>
      </c>
      <c r="Y29" s="131">
        <v>218375.99999999997</v>
      </c>
      <c r="Z29" s="139">
        <v>17325.961141744046</v>
      </c>
      <c r="AA29" s="137">
        <v>323164.10514174402</v>
      </c>
      <c r="AB29" s="138"/>
      <c r="AC29" s="131">
        <v>41505</v>
      </c>
      <c r="AD29" s="135"/>
      <c r="AE29" s="132">
        <v>6418.4328231809559</v>
      </c>
      <c r="AF29" s="135"/>
      <c r="AG29" s="132"/>
      <c r="AH29" s="137">
        <v>47923.432823180956</v>
      </c>
      <c r="AI29" s="138"/>
      <c r="AJ29" s="140">
        <v>2389011.8475647829</v>
      </c>
      <c r="AK29" s="138"/>
      <c r="AL29" s="335">
        <v>124395</v>
      </c>
      <c r="AM29" s="138"/>
      <c r="AN29" s="142">
        <v>400710.39878960158</v>
      </c>
      <c r="AO29" s="138"/>
      <c r="AP29" s="143">
        <v>2347506.8475647829</v>
      </c>
      <c r="AQ29" s="135"/>
      <c r="AR29" s="138">
        <v>41505</v>
      </c>
      <c r="AS29" s="135"/>
      <c r="AT29" s="138">
        <v>124395</v>
      </c>
      <c r="AU29" s="143">
        <v>0</v>
      </c>
      <c r="AV29" s="138">
        <v>0</v>
      </c>
      <c r="AW29" s="138">
        <v>0</v>
      </c>
      <c r="AX29" s="138">
        <v>0</v>
      </c>
      <c r="AY29" s="144">
        <v>0</v>
      </c>
      <c r="AZ29" s="145">
        <v>0</v>
      </c>
      <c r="BA29" s="146">
        <v>2513406.8475647829</v>
      </c>
      <c r="BB29" s="147">
        <v>0</v>
      </c>
      <c r="BD29" s="106">
        <v>2513406.8475647829</v>
      </c>
      <c r="BG29" s="148">
        <v>2513406.8475647829</v>
      </c>
      <c r="BI29" s="150">
        <v>87462.144</v>
      </c>
      <c r="BL29" s="106">
        <v>2017924.309599858</v>
      </c>
      <c r="BN29" s="151">
        <v>0</v>
      </c>
      <c r="BO29" s="152">
        <v>0</v>
      </c>
      <c r="BQ29" s="106">
        <v>380</v>
      </c>
      <c r="BR29" s="153">
        <v>3802186</v>
      </c>
      <c r="BS29" s="106">
        <v>8601.6</v>
      </c>
      <c r="BT29" s="106">
        <v>0</v>
      </c>
      <c r="BU29" s="149">
        <v>0</v>
      </c>
      <c r="BW29" s="149">
        <v>0</v>
      </c>
      <c r="BY29" s="149">
        <v>4281.8459764126155</v>
      </c>
      <c r="BZ29" s="268">
        <v>4281.8459763466044</v>
      </c>
      <c r="CA29" s="269">
        <v>6.6011125454679132E-8</v>
      </c>
      <c r="CC29" s="149">
        <v>425</v>
      </c>
      <c r="CG29" s="149">
        <v>0</v>
      </c>
      <c r="CH29" s="268">
        <v>0</v>
      </c>
      <c r="CI29" s="270">
        <v>0</v>
      </c>
      <c r="CK29" s="149">
        <v>0</v>
      </c>
      <c r="CL29" s="268">
        <v>0</v>
      </c>
      <c r="CM29" s="270">
        <v>0</v>
      </c>
      <c r="CO29" s="149">
        <v>2017924.309599858</v>
      </c>
      <c r="CP29" s="268">
        <v>2017924.3095998818</v>
      </c>
      <c r="CQ29" s="270">
        <v>-2.3748725652694702E-8</v>
      </c>
      <c r="CS29" s="149">
        <v>2017924.309599858</v>
      </c>
      <c r="CT29" s="268">
        <v>2017924.3095998818</v>
      </c>
      <c r="CU29" s="270">
        <v>-2.3748725652694702E-8</v>
      </c>
      <c r="CW29" s="149">
        <v>123409.08655736348</v>
      </c>
      <c r="CX29" s="268">
        <v>123409.08655737717</v>
      </c>
      <c r="CY29" s="270">
        <v>-1.3693352229893208E-8</v>
      </c>
      <c r="DA29" s="149">
        <v>381320.55248109694</v>
      </c>
      <c r="DB29" s="268">
        <v>381320.55248110229</v>
      </c>
      <c r="DC29" s="270">
        <v>-5.3551048040390015E-9</v>
      </c>
      <c r="DE29" s="271">
        <v>2.1413276231263382E-2</v>
      </c>
      <c r="DF29" s="271">
        <v>0</v>
      </c>
    </row>
    <row r="30" spans="1:110" x14ac:dyDescent="0.2">
      <c r="A30" s="127" t="s">
        <v>305</v>
      </c>
      <c r="B30" s="127" t="s">
        <v>47</v>
      </c>
      <c r="C30" s="128">
        <v>2110</v>
      </c>
      <c r="D30" s="129" t="s">
        <v>48</v>
      </c>
      <c r="E30" s="130"/>
      <c r="F30" s="131">
        <v>1308746.3669076208</v>
      </c>
      <c r="G30" s="132">
        <v>46117.425454541844</v>
      </c>
      <c r="H30" s="132">
        <v>22083.532799996658</v>
      </c>
      <c r="I30" s="132">
        <v>47232.555999994802</v>
      </c>
      <c r="J30" s="132">
        <v>0</v>
      </c>
      <c r="K30" s="132">
        <v>70196.697096871838</v>
      </c>
      <c r="L30" s="132">
        <v>24396.939097488779</v>
      </c>
      <c r="M30" s="154">
        <v>117818.848</v>
      </c>
      <c r="N30" s="132">
        <v>0</v>
      </c>
      <c r="O30" s="133">
        <v>36096</v>
      </c>
      <c r="P30" s="134"/>
      <c r="Q30" s="135"/>
      <c r="R30" s="132">
        <v>-12085.414057448399</v>
      </c>
      <c r="S30" s="132"/>
      <c r="T30" s="132">
        <v>114827.63464348523</v>
      </c>
      <c r="U30" s="136">
        <v>0</v>
      </c>
      <c r="V30" s="136">
        <v>0</v>
      </c>
      <c r="W30" s="137">
        <v>1775430.5859425515</v>
      </c>
      <c r="X30" s="138">
        <v>1751420</v>
      </c>
      <c r="Y30" s="131">
        <v>64022.400000000001</v>
      </c>
      <c r="Z30" s="139">
        <v>2526.833688120656</v>
      </c>
      <c r="AA30" s="137">
        <v>66549.233688120657</v>
      </c>
      <c r="AB30" s="138"/>
      <c r="AC30" s="131">
        <v>45430.999999999993</v>
      </c>
      <c r="AD30" s="132">
        <v>104000</v>
      </c>
      <c r="AE30" s="132">
        <v>23138.795416223977</v>
      </c>
      <c r="AF30" s="135"/>
      <c r="AG30" s="132"/>
      <c r="AH30" s="137">
        <v>172569.79541622399</v>
      </c>
      <c r="AI30" s="138"/>
      <c r="AJ30" s="140">
        <v>2014549.615046896</v>
      </c>
      <c r="AK30" s="138"/>
      <c r="AL30" s="335">
        <v>111220</v>
      </c>
      <c r="AM30" s="138"/>
      <c r="AN30" s="142">
        <v>198796.43546821803</v>
      </c>
      <c r="AO30" s="138"/>
      <c r="AP30" s="143">
        <v>1981204.0291043448</v>
      </c>
      <c r="AQ30" s="135"/>
      <c r="AR30" s="138">
        <v>45430.999999999993</v>
      </c>
      <c r="AS30" s="135"/>
      <c r="AT30" s="138">
        <v>111220</v>
      </c>
      <c r="AU30" s="143">
        <v>7315.8476785428647</v>
      </c>
      <c r="AV30" s="138">
        <v>2438.6158928476216</v>
      </c>
      <c r="AW30" s="138">
        <v>454.65311415385787</v>
      </c>
      <c r="AX30" s="138">
        <v>1411.4151946213265</v>
      </c>
      <c r="AY30" s="144">
        <v>0</v>
      </c>
      <c r="AZ30" s="145">
        <v>464.88217728272912</v>
      </c>
      <c r="BA30" s="146">
        <v>2125769.615046896</v>
      </c>
      <c r="BB30" s="147">
        <v>0</v>
      </c>
      <c r="BD30" s="106">
        <v>2137855.0291043445</v>
      </c>
      <c r="BE30" s="150">
        <v>208817.82254485355</v>
      </c>
      <c r="BG30" s="148">
        <v>2346672.8516491982</v>
      </c>
      <c r="BI30" s="150">
        <v>0</v>
      </c>
      <c r="BL30" s="106">
        <v>1787516</v>
      </c>
      <c r="BN30" s="151">
        <v>12021.33676679193</v>
      </c>
      <c r="BO30" s="152">
        <v>64.077290656468904</v>
      </c>
      <c r="BQ30" s="106">
        <v>380</v>
      </c>
      <c r="BR30" s="153">
        <v>3802110</v>
      </c>
      <c r="BS30" s="106">
        <v>36096</v>
      </c>
      <c r="BT30" s="106">
        <v>0</v>
      </c>
      <c r="BU30" s="149">
        <v>0</v>
      </c>
      <c r="BW30" s="149">
        <v>0</v>
      </c>
      <c r="BY30" s="149">
        <v>3666.1599875629049</v>
      </c>
      <c r="BZ30" s="268">
        <v>3666.159987589499</v>
      </c>
      <c r="CA30" s="269">
        <v>-2.6594079827191308E-8</v>
      </c>
      <c r="CC30" s="149">
        <v>419</v>
      </c>
      <c r="CG30" s="149">
        <v>0</v>
      </c>
      <c r="CH30" s="268">
        <v>0</v>
      </c>
      <c r="CI30" s="270">
        <v>0</v>
      </c>
      <c r="CK30" s="149">
        <v>114827.63464348523</v>
      </c>
      <c r="CL30" s="268">
        <v>114827.6346434732</v>
      </c>
      <c r="CM30" s="270">
        <v>1.2034433893859386E-8</v>
      </c>
      <c r="CO30" s="149">
        <v>1775430.5859425515</v>
      </c>
      <c r="CP30" s="268">
        <v>1775430.5859425515</v>
      </c>
      <c r="CQ30" s="270">
        <v>0</v>
      </c>
      <c r="CS30" s="149">
        <v>1787516</v>
      </c>
      <c r="CT30" s="268">
        <v>1787516</v>
      </c>
      <c r="CU30" s="270">
        <v>0</v>
      </c>
      <c r="CW30" s="149">
        <v>47232.555999994802</v>
      </c>
      <c r="CX30" s="268">
        <v>47232.556000000041</v>
      </c>
      <c r="CY30" s="270">
        <v>-5.2386894822120667E-9</v>
      </c>
      <c r="DA30" s="149">
        <v>194803.48144693079</v>
      </c>
      <c r="DB30" s="268">
        <v>194803.48144693353</v>
      </c>
      <c r="DC30" s="270">
        <v>-2.7357600629329681E-9</v>
      </c>
      <c r="DE30" s="271">
        <v>4.4742729306487698E-2</v>
      </c>
      <c r="DF30" s="271">
        <v>0</v>
      </c>
    </row>
    <row r="31" spans="1:110" x14ac:dyDescent="0.2">
      <c r="A31" s="127" t="s">
        <v>305</v>
      </c>
      <c r="B31" s="127" t="s">
        <v>49</v>
      </c>
      <c r="C31" s="128">
        <v>2111</v>
      </c>
      <c r="D31" s="129" t="s">
        <v>50</v>
      </c>
      <c r="E31" s="130"/>
      <c r="F31" s="131">
        <v>1321240.3656370491</v>
      </c>
      <c r="G31" s="132">
        <v>34997.874707544426</v>
      </c>
      <c r="H31" s="132">
        <v>19368.880515636931</v>
      </c>
      <c r="I31" s="132">
        <v>9829.8071146908624</v>
      </c>
      <c r="J31" s="132">
        <v>0</v>
      </c>
      <c r="K31" s="132">
        <v>125871.52277644869</v>
      </c>
      <c r="L31" s="132">
        <v>3856.6943204413101</v>
      </c>
      <c r="M31" s="154">
        <v>117818.848</v>
      </c>
      <c r="N31" s="132">
        <v>0</v>
      </c>
      <c r="O31" s="133">
        <v>40192</v>
      </c>
      <c r="P31" s="134"/>
      <c r="Q31" s="135"/>
      <c r="R31" s="132">
        <v>-12084.260383596393</v>
      </c>
      <c r="S31" s="132"/>
      <c r="T31" s="132">
        <v>135156.00692818899</v>
      </c>
      <c r="U31" s="136">
        <v>0</v>
      </c>
      <c r="V31" s="136">
        <v>0</v>
      </c>
      <c r="W31" s="137">
        <v>1796247.7396164036</v>
      </c>
      <c r="X31" s="138">
        <v>1768140</v>
      </c>
      <c r="Y31" s="131">
        <v>141704.64000000001</v>
      </c>
      <c r="Z31" s="139">
        <v>3437.8449092507944</v>
      </c>
      <c r="AA31" s="137">
        <v>145142.48490925081</v>
      </c>
      <c r="AB31" s="138"/>
      <c r="AC31" s="131">
        <v>39302</v>
      </c>
      <c r="AD31" s="132">
        <v>112000</v>
      </c>
      <c r="AE31" s="132">
        <v>10737.325295519635</v>
      </c>
      <c r="AF31" s="135"/>
      <c r="AG31" s="132"/>
      <c r="AH31" s="137">
        <v>162039.32529551964</v>
      </c>
      <c r="AI31" s="138"/>
      <c r="AJ31" s="140">
        <v>2103429.5498211738</v>
      </c>
      <c r="AK31" s="138"/>
      <c r="AL31" s="335">
        <v>76905</v>
      </c>
      <c r="AM31" s="138"/>
      <c r="AN31" s="142">
        <v>248535.48580254105</v>
      </c>
      <c r="AO31" s="138"/>
      <c r="AP31" s="143">
        <v>2076211.8102047704</v>
      </c>
      <c r="AQ31" s="135"/>
      <c r="AR31" s="138">
        <v>39302</v>
      </c>
      <c r="AS31" s="135"/>
      <c r="AT31" s="138">
        <v>76905</v>
      </c>
      <c r="AU31" s="143">
        <v>7385.6887065003148</v>
      </c>
      <c r="AV31" s="138">
        <v>2461.8962355001049</v>
      </c>
      <c r="AW31" s="138">
        <v>458.99347801212855</v>
      </c>
      <c r="AX31" s="138">
        <v>1424.8893253575682</v>
      </c>
      <c r="AY31" s="144">
        <v>0</v>
      </c>
      <c r="AZ31" s="145">
        <v>352.79263822627553</v>
      </c>
      <c r="BA31" s="146">
        <v>2180334.5498211742</v>
      </c>
      <c r="BB31" s="147">
        <v>4.6566128730773926E-10</v>
      </c>
      <c r="BD31" s="106">
        <v>2192418.8102047704</v>
      </c>
      <c r="BE31" s="150">
        <v>190371.82420617598</v>
      </c>
      <c r="BG31" s="148">
        <v>2382790.6344109466</v>
      </c>
      <c r="BI31" s="150">
        <v>0</v>
      </c>
      <c r="BL31" s="106">
        <v>1808332</v>
      </c>
      <c r="BN31" s="151">
        <v>11991.156314205404</v>
      </c>
      <c r="BO31" s="152">
        <v>93.104069390989025</v>
      </c>
      <c r="BQ31" s="106">
        <v>380</v>
      </c>
      <c r="BR31" s="153">
        <v>3802111</v>
      </c>
      <c r="BS31" s="106">
        <v>40192</v>
      </c>
      <c r="BT31" s="106">
        <v>0</v>
      </c>
      <c r="BU31" s="149">
        <v>0</v>
      </c>
      <c r="BW31" s="149">
        <v>0</v>
      </c>
      <c r="BY31" s="149">
        <v>3650.6884170616117</v>
      </c>
      <c r="BZ31" s="268">
        <v>3650.6884170616117</v>
      </c>
      <c r="CA31" s="269">
        <v>0</v>
      </c>
      <c r="CC31" s="149">
        <v>423</v>
      </c>
      <c r="CG31" s="149">
        <v>0</v>
      </c>
      <c r="CH31" s="268">
        <v>0</v>
      </c>
      <c r="CI31" s="270">
        <v>0</v>
      </c>
      <c r="CK31" s="149">
        <v>135156.00692818899</v>
      </c>
      <c r="CL31" s="268">
        <v>135156.00692818197</v>
      </c>
      <c r="CM31" s="270">
        <v>7.0140231400728226E-9</v>
      </c>
      <c r="CO31" s="149">
        <v>1796247.7396164036</v>
      </c>
      <c r="CP31" s="268">
        <v>1796247.7396164036</v>
      </c>
      <c r="CQ31" s="270">
        <v>0</v>
      </c>
      <c r="CS31" s="149">
        <v>1808332</v>
      </c>
      <c r="CT31" s="268">
        <v>1808332</v>
      </c>
      <c r="CU31" s="270">
        <v>0</v>
      </c>
      <c r="CW31" s="149">
        <v>9829.8071146908624</v>
      </c>
      <c r="CX31" s="268">
        <v>9829.807114691941</v>
      </c>
      <c r="CY31" s="270">
        <v>-1.0786607163026929E-9</v>
      </c>
      <c r="DA31" s="149">
        <v>239826.93670798599</v>
      </c>
      <c r="DB31" s="268">
        <v>239826.93670798751</v>
      </c>
      <c r="DC31" s="270">
        <v>-1.5133991837501526E-9</v>
      </c>
      <c r="DE31" s="271">
        <v>8.8495575221238937E-3</v>
      </c>
      <c r="DF31" s="271">
        <v>0</v>
      </c>
    </row>
    <row r="32" spans="1:110" x14ac:dyDescent="0.2">
      <c r="A32" s="155" t="s">
        <v>307</v>
      </c>
      <c r="B32" s="155"/>
      <c r="C32" s="128">
        <v>2024</v>
      </c>
      <c r="D32" s="129" t="s">
        <v>51</v>
      </c>
      <c r="E32" s="130"/>
      <c r="F32" s="131">
        <v>1889717.3078260394</v>
      </c>
      <c r="G32" s="132">
        <v>108619.42140232871</v>
      </c>
      <c r="H32" s="132">
        <v>54468.746772794606</v>
      </c>
      <c r="I32" s="132">
        <v>173927.6996019709</v>
      </c>
      <c r="J32" s="132">
        <v>0</v>
      </c>
      <c r="K32" s="132">
        <v>313146.79932651826</v>
      </c>
      <c r="L32" s="132">
        <v>90295.452713162376</v>
      </c>
      <c r="M32" s="154">
        <v>117818.848</v>
      </c>
      <c r="N32" s="132">
        <v>0</v>
      </c>
      <c r="O32" s="133">
        <v>10649.6</v>
      </c>
      <c r="P32" s="134"/>
      <c r="Q32" s="135"/>
      <c r="R32" s="132">
        <v>0</v>
      </c>
      <c r="S32" s="132"/>
      <c r="T32" s="132">
        <v>0</v>
      </c>
      <c r="U32" s="136">
        <v>0</v>
      </c>
      <c r="V32" s="136">
        <v>0</v>
      </c>
      <c r="W32" s="137">
        <v>2758643.8756428142</v>
      </c>
      <c r="X32" s="138">
        <v>2747994.2756428141</v>
      </c>
      <c r="Y32" s="131">
        <v>207360</v>
      </c>
      <c r="Z32" s="139">
        <v>16786.391302466276</v>
      </c>
      <c r="AA32" s="137">
        <v>331383.98330246628</v>
      </c>
      <c r="AB32" s="138"/>
      <c r="AC32" s="131">
        <v>58246.999999999993</v>
      </c>
      <c r="AD32" s="135"/>
      <c r="AE32" s="132">
        <v>10056.478617406392</v>
      </c>
      <c r="AF32" s="135"/>
      <c r="AG32" s="132"/>
      <c r="AH32" s="137">
        <v>68303.478617406392</v>
      </c>
      <c r="AI32" s="138"/>
      <c r="AJ32" s="140">
        <v>3158331.3375626868</v>
      </c>
      <c r="AK32" s="138"/>
      <c r="AL32" s="335">
        <v>238065</v>
      </c>
      <c r="AM32" s="138"/>
      <c r="AN32" s="142">
        <v>551598.82827686053</v>
      </c>
      <c r="AO32" s="138"/>
      <c r="AP32" s="143">
        <v>3100084.3375626868</v>
      </c>
      <c r="AQ32" s="135"/>
      <c r="AR32" s="138">
        <v>58246.999999999993</v>
      </c>
      <c r="AS32" s="135"/>
      <c r="AT32" s="138">
        <v>238065</v>
      </c>
      <c r="AU32" s="143">
        <v>0</v>
      </c>
      <c r="AV32" s="138">
        <v>0</v>
      </c>
      <c r="AW32" s="138">
        <v>0</v>
      </c>
      <c r="AX32" s="138">
        <v>0</v>
      </c>
      <c r="AY32" s="144">
        <v>0</v>
      </c>
      <c r="AZ32" s="145">
        <v>0</v>
      </c>
      <c r="BA32" s="146">
        <v>3396396.3375626868</v>
      </c>
      <c r="BB32" s="147">
        <v>0</v>
      </c>
      <c r="BD32" s="106">
        <v>3396396.3375626868</v>
      </c>
      <c r="BG32" s="148">
        <v>3396396.3375626868</v>
      </c>
      <c r="BI32" s="150">
        <v>107237.592</v>
      </c>
      <c r="BL32" s="106">
        <v>2758643.8756428142</v>
      </c>
      <c r="BN32" s="151">
        <v>0</v>
      </c>
      <c r="BO32" s="152">
        <v>0</v>
      </c>
      <c r="BQ32" s="106">
        <v>380</v>
      </c>
      <c r="BR32" s="153">
        <v>3802024</v>
      </c>
      <c r="BS32" s="106">
        <v>10649.6</v>
      </c>
      <c r="BT32" s="106">
        <v>0</v>
      </c>
      <c r="BU32" s="149">
        <v>0</v>
      </c>
      <c r="BW32" s="149">
        <v>0</v>
      </c>
      <c r="BY32" s="149">
        <v>4246.1444935910222</v>
      </c>
      <c r="BZ32" s="268">
        <v>4246.1444935323379</v>
      </c>
      <c r="CA32" s="269">
        <v>5.8684236137196422E-8</v>
      </c>
      <c r="CC32" s="149">
        <v>605</v>
      </c>
      <c r="CG32" s="149">
        <v>0</v>
      </c>
      <c r="CH32" s="268">
        <v>0</v>
      </c>
      <c r="CI32" s="270">
        <v>0</v>
      </c>
      <c r="CK32" s="149">
        <v>0</v>
      </c>
      <c r="CL32" s="268">
        <v>0</v>
      </c>
      <c r="CM32" s="270">
        <v>0</v>
      </c>
      <c r="CO32" s="149">
        <v>2758643.8756428142</v>
      </c>
      <c r="CP32" s="268">
        <v>2758643.8756428501</v>
      </c>
      <c r="CQ32" s="270">
        <v>-3.5855919122695923E-8</v>
      </c>
      <c r="CS32" s="149">
        <v>2758643.8756428142</v>
      </c>
      <c r="CT32" s="268">
        <v>2758643.8756428501</v>
      </c>
      <c r="CU32" s="270">
        <v>-3.5855919122695923E-8</v>
      </c>
      <c r="CW32" s="149">
        <v>173927.6996019709</v>
      </c>
      <c r="CX32" s="268">
        <v>173927.69960199008</v>
      </c>
      <c r="CY32" s="270">
        <v>-1.9179424270987511E-8</v>
      </c>
      <c r="DA32" s="149">
        <v>531715.78927871259</v>
      </c>
      <c r="DB32" s="268">
        <v>531715.78927872074</v>
      </c>
      <c r="DC32" s="270">
        <v>-8.149072527885437E-9</v>
      </c>
      <c r="DE32" s="271">
        <v>6.3962558502340089E-2</v>
      </c>
      <c r="DF32" s="271">
        <v>0</v>
      </c>
    </row>
    <row r="33" spans="1:110" x14ac:dyDescent="0.2">
      <c r="A33" s="155" t="s">
        <v>307</v>
      </c>
      <c r="B33" s="155"/>
      <c r="C33" s="128">
        <v>2112</v>
      </c>
      <c r="D33" s="129" t="s">
        <v>322</v>
      </c>
      <c r="E33" s="130"/>
      <c r="F33" s="131">
        <v>983902.3999424834</v>
      </c>
      <c r="G33" s="132">
        <v>31318.145694912804</v>
      </c>
      <c r="H33" s="132">
        <v>14925.643534881448</v>
      </c>
      <c r="I33" s="132">
        <v>6703.9794418597276</v>
      </c>
      <c r="J33" s="132">
        <v>0</v>
      </c>
      <c r="K33" s="132">
        <v>77585.905734926273</v>
      </c>
      <c r="L33" s="132">
        <v>7445.5270312486964</v>
      </c>
      <c r="M33" s="154">
        <v>117818.848</v>
      </c>
      <c r="N33" s="132">
        <v>0</v>
      </c>
      <c r="O33" s="133">
        <v>6246.4</v>
      </c>
      <c r="P33" s="134"/>
      <c r="Q33" s="135"/>
      <c r="R33" s="132">
        <v>0</v>
      </c>
      <c r="S33" s="132"/>
      <c r="T33" s="132">
        <v>76999.550619687609</v>
      </c>
      <c r="U33" s="136">
        <v>0</v>
      </c>
      <c r="V33" s="136">
        <v>0</v>
      </c>
      <c r="W33" s="137">
        <v>1322946.3999999999</v>
      </c>
      <c r="X33" s="138">
        <v>1316700</v>
      </c>
      <c r="Y33" s="131">
        <v>0</v>
      </c>
      <c r="Z33" s="139">
        <v>0</v>
      </c>
      <c r="AA33" s="137">
        <v>28.296569458007809</v>
      </c>
      <c r="AB33" s="138"/>
      <c r="AC33" s="131">
        <v>22712.000000000004</v>
      </c>
      <c r="AD33" s="135"/>
      <c r="AE33" s="132">
        <v>9577.0185545359273</v>
      </c>
      <c r="AF33" s="135"/>
      <c r="AG33" s="132"/>
      <c r="AH33" s="137">
        <v>32289.018554535931</v>
      </c>
      <c r="AI33" s="138"/>
      <c r="AJ33" s="140">
        <v>1355263.7151239938</v>
      </c>
      <c r="AK33" s="138"/>
      <c r="AL33" s="335">
        <v>71525</v>
      </c>
      <c r="AM33" s="138"/>
      <c r="AN33" s="142">
        <v>163638.71812481896</v>
      </c>
      <c r="AO33" s="138"/>
      <c r="AP33" s="143">
        <v>1345886.515028327</v>
      </c>
      <c r="AQ33" s="135"/>
      <c r="AR33" s="138">
        <v>22712.000000000004</v>
      </c>
      <c r="AS33" s="135"/>
      <c r="AT33" s="138">
        <v>71525</v>
      </c>
      <c r="AU33" s="143">
        <v>0</v>
      </c>
      <c r="AV33" s="138">
        <v>0</v>
      </c>
      <c r="AW33" s="138">
        <v>0</v>
      </c>
      <c r="AX33" s="138">
        <v>0</v>
      </c>
      <c r="AY33" s="144">
        <v>0</v>
      </c>
      <c r="AZ33" s="145">
        <v>0</v>
      </c>
      <c r="BA33" s="146">
        <v>1440123.515028327</v>
      </c>
      <c r="BB33" s="147">
        <v>7.4578565545380116E-11</v>
      </c>
      <c r="BD33" s="106">
        <v>1440123.515028327</v>
      </c>
      <c r="BG33" s="148">
        <v>1440123.515028327</v>
      </c>
      <c r="BI33" s="150">
        <v>28.296569458007809</v>
      </c>
      <c r="BL33" s="106">
        <v>1322946.3999999999</v>
      </c>
      <c r="BN33" s="151">
        <v>0</v>
      </c>
      <c r="BO33" s="152">
        <v>0</v>
      </c>
      <c r="BQ33" s="106">
        <v>380</v>
      </c>
      <c r="BR33" s="153">
        <v>3802112</v>
      </c>
      <c r="BS33" s="106">
        <v>6246.4</v>
      </c>
      <c r="BT33" s="106">
        <v>0</v>
      </c>
      <c r="BU33" s="149">
        <v>0</v>
      </c>
      <c r="BW33" s="149">
        <v>0</v>
      </c>
      <c r="BY33" s="149">
        <v>3644.7696691882029</v>
      </c>
      <c r="BZ33" s="268">
        <v>3644.7696694352157</v>
      </c>
      <c r="CA33" s="269">
        <v>-2.4701284928596579E-7</v>
      </c>
      <c r="CC33" s="149">
        <v>315</v>
      </c>
      <c r="CG33" s="149">
        <v>0</v>
      </c>
      <c r="CH33" s="268">
        <v>0</v>
      </c>
      <c r="CI33" s="270">
        <v>0</v>
      </c>
      <c r="CK33" s="149">
        <v>76999.550619687609</v>
      </c>
      <c r="CL33" s="268">
        <v>76999.550619682297</v>
      </c>
      <c r="CM33" s="270">
        <v>5.3114490583539009E-9</v>
      </c>
      <c r="CO33" s="149">
        <v>1322946.3999999999</v>
      </c>
      <c r="CP33" s="268">
        <v>1322946.3999999999</v>
      </c>
      <c r="CQ33" s="270">
        <v>0</v>
      </c>
      <c r="CS33" s="149">
        <v>1322946.3999999999</v>
      </c>
      <c r="CT33" s="268">
        <v>1322946.3999999999</v>
      </c>
      <c r="CU33" s="270">
        <v>0</v>
      </c>
      <c r="CW33" s="149">
        <v>6703.9794418597276</v>
      </c>
      <c r="CX33" s="268">
        <v>6703.9794418604624</v>
      </c>
      <c r="CY33" s="270">
        <v>-7.3487171903252602E-10</v>
      </c>
      <c r="DA33" s="149">
        <v>163637.02033065149</v>
      </c>
      <c r="DB33" s="268">
        <v>163637.02033065274</v>
      </c>
      <c r="DC33" s="270">
        <v>-1.2514647096395493E-9</v>
      </c>
      <c r="DE33" s="271">
        <v>4.1269841269841269E-2</v>
      </c>
      <c r="DF33" s="271">
        <v>0</v>
      </c>
    </row>
    <row r="34" spans="1:110" x14ac:dyDescent="0.2">
      <c r="A34" s="155" t="s">
        <v>307</v>
      </c>
      <c r="B34" s="155"/>
      <c r="C34" s="128">
        <v>2167</v>
      </c>
      <c r="D34" s="129" t="s">
        <v>430</v>
      </c>
      <c r="E34" s="130"/>
      <c r="F34" s="131">
        <v>646564.43424791761</v>
      </c>
      <c r="G34" s="132">
        <v>34911.955211535729</v>
      </c>
      <c r="H34" s="132">
        <v>20540.933082349893</v>
      </c>
      <c r="I34" s="132">
        <v>30065.471470584926</v>
      </c>
      <c r="J34" s="132">
        <v>0</v>
      </c>
      <c r="K34" s="132">
        <v>69754.235815372638</v>
      </c>
      <c r="L34" s="132">
        <v>654.41503448264416</v>
      </c>
      <c r="M34" s="154">
        <v>117818.848</v>
      </c>
      <c r="N34" s="132">
        <v>0</v>
      </c>
      <c r="O34" s="133">
        <v>4531.2</v>
      </c>
      <c r="P34" s="134"/>
      <c r="Q34" s="135"/>
      <c r="R34" s="132">
        <v>0</v>
      </c>
      <c r="S34" s="132"/>
      <c r="T34" s="132">
        <v>0</v>
      </c>
      <c r="U34" s="136">
        <v>32482.25066715409</v>
      </c>
      <c r="V34" s="136">
        <v>0</v>
      </c>
      <c r="W34" s="137">
        <v>957323.74352939753</v>
      </c>
      <c r="X34" s="138">
        <v>952792.54352939758</v>
      </c>
      <c r="Y34" s="131">
        <v>74779.199999999997</v>
      </c>
      <c r="Z34" s="139">
        <v>2931.5484408747725</v>
      </c>
      <c r="AA34" s="137">
        <v>77710.74844087477</v>
      </c>
      <c r="AB34" s="138"/>
      <c r="AC34" s="131">
        <v>8321.0000000000018</v>
      </c>
      <c r="AD34" s="135"/>
      <c r="AE34" s="132">
        <v>0</v>
      </c>
      <c r="AF34" s="135"/>
      <c r="AG34" s="132"/>
      <c r="AH34" s="137">
        <v>8321.0000000000018</v>
      </c>
      <c r="AI34" s="138"/>
      <c r="AJ34" s="140">
        <v>1043355.4919702723</v>
      </c>
      <c r="AK34" s="138"/>
      <c r="AL34" s="335">
        <v>80595</v>
      </c>
      <c r="AM34" s="138"/>
      <c r="AN34" s="142">
        <v>142510.14518865684</v>
      </c>
      <c r="AO34" s="138"/>
      <c r="AP34" s="143">
        <v>1035034.4919702723</v>
      </c>
      <c r="AQ34" s="135"/>
      <c r="AR34" s="138">
        <v>8321.0000000000018</v>
      </c>
      <c r="AS34" s="135"/>
      <c r="AT34" s="138">
        <v>80595</v>
      </c>
      <c r="AU34" s="143">
        <v>0</v>
      </c>
      <c r="AV34" s="138">
        <v>0</v>
      </c>
      <c r="AW34" s="138">
        <v>0</v>
      </c>
      <c r="AX34" s="138">
        <v>0</v>
      </c>
      <c r="AY34" s="144">
        <v>0</v>
      </c>
      <c r="AZ34" s="145">
        <v>0</v>
      </c>
      <c r="BA34" s="146">
        <v>1123950.4919702723</v>
      </c>
      <c r="BB34" s="147">
        <v>0</v>
      </c>
      <c r="BD34" s="106">
        <v>1123950.4919702723</v>
      </c>
      <c r="BG34" s="148">
        <v>1123950.4919702723</v>
      </c>
      <c r="BI34" s="150">
        <v>0</v>
      </c>
      <c r="BL34" s="106">
        <v>957323.74352939753</v>
      </c>
      <c r="BN34" s="151">
        <v>0</v>
      </c>
      <c r="BO34" s="152">
        <v>0</v>
      </c>
      <c r="BQ34" s="106">
        <v>380</v>
      </c>
      <c r="BR34" s="153">
        <v>3802167</v>
      </c>
      <c r="BS34" s="106">
        <v>4531.2</v>
      </c>
      <c r="BT34" s="106">
        <v>0</v>
      </c>
      <c r="BU34" s="149">
        <v>0</v>
      </c>
      <c r="BW34" s="149">
        <v>0</v>
      </c>
      <c r="BY34" s="149">
        <v>3954.5974023368267</v>
      </c>
      <c r="BZ34" s="268">
        <v>3954.5974024509806</v>
      </c>
      <c r="CA34" s="269">
        <v>-1.1415386325097643E-7</v>
      </c>
      <c r="CC34" s="149">
        <v>207</v>
      </c>
      <c r="CG34" s="149">
        <v>32482.25066715409</v>
      </c>
      <c r="CH34" s="268">
        <v>32482.250691247467</v>
      </c>
      <c r="CI34" s="270">
        <v>-2.409337685094215E-5</v>
      </c>
      <c r="CK34" s="149">
        <v>0</v>
      </c>
      <c r="CL34" s="268">
        <v>0</v>
      </c>
      <c r="CM34" s="270">
        <v>0</v>
      </c>
      <c r="CO34" s="149">
        <v>957323.74352939753</v>
      </c>
      <c r="CP34" s="268">
        <v>957323.74355350004</v>
      </c>
      <c r="CQ34" s="270">
        <v>-2.4102511815726757E-5</v>
      </c>
      <c r="CS34" s="149">
        <v>957323.74352939753</v>
      </c>
      <c r="CT34" s="268">
        <v>957323.74355350004</v>
      </c>
      <c r="CU34" s="270">
        <v>-2.4102511815726757E-5</v>
      </c>
      <c r="CW34" s="149">
        <v>30065.471470584926</v>
      </c>
      <c r="CX34" s="268">
        <v>30065.471470588243</v>
      </c>
      <c r="CY34" s="270">
        <v>-3.3178366720676422E-9</v>
      </c>
      <c r="DA34" s="149">
        <v>137847.50028220436</v>
      </c>
      <c r="DB34" s="268">
        <v>137847.50028220646</v>
      </c>
      <c r="DC34" s="270">
        <v>-2.0954757928848267E-9</v>
      </c>
      <c r="DE34" s="271">
        <v>4.6082949308755762E-2</v>
      </c>
      <c r="DF34" s="271">
        <v>0</v>
      </c>
    </row>
    <row r="35" spans="1:110" x14ac:dyDescent="0.2">
      <c r="A35" s="155" t="s">
        <v>307</v>
      </c>
      <c r="B35" s="155"/>
      <c r="C35" s="156" t="s">
        <v>323</v>
      </c>
      <c r="D35" s="157" t="s">
        <v>7</v>
      </c>
      <c r="E35" s="130"/>
      <c r="F35" s="131">
        <v>1308746.3669076208</v>
      </c>
      <c r="G35" s="132">
        <v>51972.529960780244</v>
      </c>
      <c r="H35" s="132">
        <v>29904.783999995598</v>
      </c>
      <c r="I35" s="132">
        <v>123899.82079998635</v>
      </c>
      <c r="J35" s="132">
        <v>0</v>
      </c>
      <c r="K35" s="132">
        <v>154278.08571721468</v>
      </c>
      <c r="L35" s="132">
        <v>50719.95233425303</v>
      </c>
      <c r="M35" s="134"/>
      <c r="N35" s="132">
        <v>0</v>
      </c>
      <c r="O35" s="134"/>
      <c r="P35" s="134"/>
      <c r="Q35" s="135"/>
      <c r="R35" s="132">
        <v>0</v>
      </c>
      <c r="S35" s="132"/>
      <c r="T35" s="132">
        <v>0</v>
      </c>
      <c r="U35" s="158"/>
      <c r="V35" s="158"/>
      <c r="W35" s="137">
        <v>1719521.5397198508</v>
      </c>
      <c r="X35" s="138">
        <v>1719521.5397198508</v>
      </c>
      <c r="Y35" s="131">
        <v>117547.2</v>
      </c>
      <c r="Z35" s="139">
        <v>9864.0424820163025</v>
      </c>
      <c r="AA35" s="137">
        <v>127411.2424820163</v>
      </c>
      <c r="AB35" s="138"/>
      <c r="AC35" s="131">
        <v>0</v>
      </c>
      <c r="AD35" s="135"/>
      <c r="AE35" s="132">
        <v>0</v>
      </c>
      <c r="AF35" s="135"/>
      <c r="AG35" s="132"/>
      <c r="AH35" s="137">
        <v>0</v>
      </c>
      <c r="AI35" s="138"/>
      <c r="AJ35" s="140">
        <v>1846932.7822018671</v>
      </c>
      <c r="AK35" s="138"/>
      <c r="AL35" s="335">
        <v>119705</v>
      </c>
      <c r="AM35" s="138"/>
      <c r="AN35" s="142">
        <v>306896.79644215881</v>
      </c>
      <c r="AO35" s="138"/>
      <c r="AP35" s="143">
        <v>1846932.7822018671</v>
      </c>
      <c r="AQ35" s="135"/>
      <c r="AR35" s="138">
        <v>0</v>
      </c>
      <c r="AS35" s="135"/>
      <c r="AT35" s="138">
        <v>119705</v>
      </c>
      <c r="AU35" s="143">
        <v>0</v>
      </c>
      <c r="AV35" s="138">
        <v>0</v>
      </c>
      <c r="AW35" s="138">
        <v>0</v>
      </c>
      <c r="AX35" s="138">
        <v>0</v>
      </c>
      <c r="AY35" s="144">
        <v>0</v>
      </c>
      <c r="AZ35" s="145">
        <v>0</v>
      </c>
      <c r="BA35" s="146">
        <v>1966637.7822018671</v>
      </c>
      <c r="BB35" s="147">
        <v>0</v>
      </c>
      <c r="BD35" s="106">
        <v>1966637.7822018671</v>
      </c>
      <c r="BG35" s="148">
        <v>1966637.7822018671</v>
      </c>
      <c r="BI35" s="150">
        <v>0</v>
      </c>
      <c r="BL35" s="106">
        <v>1719521.5397198508</v>
      </c>
      <c r="BN35" s="151">
        <v>0</v>
      </c>
      <c r="BO35" s="152">
        <v>0</v>
      </c>
      <c r="BQ35" s="106">
        <v>380</v>
      </c>
      <c r="BR35" s="153" t="s">
        <v>389</v>
      </c>
      <c r="BS35" s="106">
        <v>0</v>
      </c>
      <c r="BT35" s="106">
        <v>0</v>
      </c>
      <c r="BU35" s="149">
        <v>0</v>
      </c>
      <c r="BW35" s="149">
        <v>0</v>
      </c>
      <c r="BY35" s="336">
        <v>0</v>
      </c>
      <c r="BZ35" s="268"/>
      <c r="CA35" s="269"/>
      <c r="CC35" s="149">
        <v>419</v>
      </c>
      <c r="CG35" s="149">
        <v>0</v>
      </c>
      <c r="CH35" s="268"/>
      <c r="CI35" s="270"/>
      <c r="CK35" s="149">
        <v>0</v>
      </c>
      <c r="CL35" s="268"/>
      <c r="CM35" s="270"/>
      <c r="CO35" s="149">
        <v>1719521.5397198508</v>
      </c>
      <c r="CP35" s="268"/>
      <c r="CQ35" s="270"/>
      <c r="CS35" s="149">
        <v>1719521.5397198508</v>
      </c>
      <c r="CT35" s="268"/>
      <c r="CU35" s="270"/>
      <c r="CW35" s="149">
        <v>123899.82079998635</v>
      </c>
      <c r="CX35" s="268"/>
      <c r="CY35" s="270"/>
      <c r="DA35" s="149">
        <v>299252.12189323781</v>
      </c>
      <c r="DB35" s="268"/>
      <c r="DC35" s="270"/>
      <c r="DE35" s="271"/>
      <c r="DF35" s="271"/>
    </row>
    <row r="36" spans="1:110" x14ac:dyDescent="0.2">
      <c r="A36" s="155" t="s">
        <v>307</v>
      </c>
      <c r="B36" s="155"/>
      <c r="C36" s="156">
        <v>2018</v>
      </c>
      <c r="D36" s="129" t="s">
        <v>53</v>
      </c>
      <c r="E36" s="130"/>
      <c r="F36" s="131">
        <v>1293128.8684958352</v>
      </c>
      <c r="G36" s="132">
        <v>57547.357763028675</v>
      </c>
      <c r="H36" s="132">
        <v>30146.405387045867</v>
      </c>
      <c r="I36" s="132">
        <v>116683.27065322455</v>
      </c>
      <c r="J36" s="132">
        <v>0</v>
      </c>
      <c r="K36" s="132">
        <v>144084.1868081385</v>
      </c>
      <c r="L36" s="132">
        <v>80153.04589942735</v>
      </c>
      <c r="M36" s="154">
        <v>117818.848</v>
      </c>
      <c r="N36" s="132">
        <v>0</v>
      </c>
      <c r="O36" s="133">
        <v>8243.2000000000007</v>
      </c>
      <c r="P36" s="134"/>
      <c r="Q36" s="135"/>
      <c r="R36" s="132">
        <v>0</v>
      </c>
      <c r="S36" s="132"/>
      <c r="T36" s="132">
        <v>0</v>
      </c>
      <c r="U36" s="136">
        <v>188403.08924692753</v>
      </c>
      <c r="V36" s="136">
        <v>0</v>
      </c>
      <c r="W36" s="137">
        <v>2036208.2722536274</v>
      </c>
      <c r="X36" s="138">
        <v>2027965.0722536275</v>
      </c>
      <c r="Y36" s="131">
        <v>167054.40000000002</v>
      </c>
      <c r="Z36" s="139">
        <v>17276.197867759038</v>
      </c>
      <c r="AA36" s="137">
        <v>184330.59786775906</v>
      </c>
      <c r="AB36" s="138"/>
      <c r="AC36" s="131">
        <v>19989</v>
      </c>
      <c r="AD36" s="135"/>
      <c r="AE36" s="132">
        <v>0</v>
      </c>
      <c r="AF36" s="135"/>
      <c r="AG36" s="132"/>
      <c r="AH36" s="137">
        <v>19989</v>
      </c>
      <c r="AI36" s="138"/>
      <c r="AJ36" s="140">
        <v>2240527.8701213864</v>
      </c>
      <c r="AK36" s="138"/>
      <c r="AL36" s="335">
        <v>116325</v>
      </c>
      <c r="AM36" s="138"/>
      <c r="AN36" s="142">
        <v>298667.99468261225</v>
      </c>
      <c r="AO36" s="138"/>
      <c r="AP36" s="143">
        <v>2220538.8701213864</v>
      </c>
      <c r="AQ36" s="135"/>
      <c r="AR36" s="138">
        <v>19989</v>
      </c>
      <c r="AS36" s="135"/>
      <c r="AT36" s="138">
        <v>116325</v>
      </c>
      <c r="AU36" s="143">
        <v>0</v>
      </c>
      <c r="AV36" s="138">
        <v>0</v>
      </c>
      <c r="AW36" s="138">
        <v>0</v>
      </c>
      <c r="AX36" s="138">
        <v>0</v>
      </c>
      <c r="AY36" s="144">
        <v>0</v>
      </c>
      <c r="AZ36" s="145">
        <v>0</v>
      </c>
      <c r="BA36" s="146">
        <v>2356852.8701213864</v>
      </c>
      <c r="BB36" s="147">
        <v>0</v>
      </c>
      <c r="BD36" s="106">
        <v>2356852.8701213864</v>
      </c>
      <c r="BG36" s="148">
        <v>2356852.8701213864</v>
      </c>
      <c r="BI36" s="150">
        <v>0</v>
      </c>
      <c r="BL36" s="106">
        <v>2036208.2722536274</v>
      </c>
      <c r="BN36" s="151">
        <v>0</v>
      </c>
      <c r="BO36" s="152">
        <v>0</v>
      </c>
      <c r="BQ36" s="106">
        <v>380</v>
      </c>
      <c r="BR36" s="153">
        <v>3802018</v>
      </c>
      <c r="BS36" s="106">
        <v>8243.2000000000007</v>
      </c>
      <c r="BT36" s="106">
        <v>0</v>
      </c>
      <c r="BU36" s="149">
        <v>0</v>
      </c>
      <c r="BW36" s="149">
        <v>0</v>
      </c>
      <c r="BY36" s="149">
        <v>4523.4115379691848</v>
      </c>
      <c r="BZ36" s="268">
        <v>4523.4115378896886</v>
      </c>
      <c r="CA36" s="269">
        <v>7.9496203397866338E-8</v>
      </c>
      <c r="CC36" s="149">
        <v>414</v>
      </c>
      <c r="CG36" s="149">
        <v>188403.08924692753</v>
      </c>
      <c r="CH36" s="268">
        <v>188403.08921333571</v>
      </c>
      <c r="CI36" s="270">
        <v>3.3591815736144781E-5</v>
      </c>
      <c r="CK36" s="149">
        <v>0</v>
      </c>
      <c r="CL36" s="268">
        <v>0</v>
      </c>
      <c r="CM36" s="270">
        <v>0</v>
      </c>
      <c r="CO36" s="149">
        <v>2036208.2722536274</v>
      </c>
      <c r="CP36" s="268">
        <v>2036208.2722200577</v>
      </c>
      <c r="CQ36" s="270">
        <v>3.3569755032658577E-5</v>
      </c>
      <c r="CS36" s="149">
        <v>2036208.2722536274</v>
      </c>
      <c r="CT36" s="268">
        <v>2036208.2722200577</v>
      </c>
      <c r="CU36" s="270">
        <v>3.3569755032658577E-5</v>
      </c>
      <c r="CW36" s="149">
        <v>116683.27065322455</v>
      </c>
      <c r="CX36" s="268">
        <v>116683.27065323736</v>
      </c>
      <c r="CY36" s="270">
        <v>-1.280568540096283E-8</v>
      </c>
      <c r="DA36" s="149">
        <v>287608.15881054668</v>
      </c>
      <c r="DB36" s="268">
        <v>287608.15881055157</v>
      </c>
      <c r="DC36" s="270">
        <v>-4.8894435167312622E-9</v>
      </c>
      <c r="DE36" s="271">
        <v>3.9473684210526314E-2</v>
      </c>
      <c r="DF36" s="271">
        <v>0</v>
      </c>
    </row>
    <row r="37" spans="1:110" x14ac:dyDescent="0.2">
      <c r="A37" s="155" t="s">
        <v>308</v>
      </c>
      <c r="B37" s="155"/>
      <c r="C37" s="159">
        <v>2008</v>
      </c>
      <c r="D37" s="129" t="s">
        <v>54</v>
      </c>
      <c r="E37" s="130"/>
      <c r="F37" s="131">
        <v>1311869.8665899779</v>
      </c>
      <c r="G37" s="132">
        <v>42843.614807194586</v>
      </c>
      <c r="H37" s="132">
        <v>23980.924639614528</v>
      </c>
      <c r="I37" s="132">
        <v>107899.12267301916</v>
      </c>
      <c r="J37" s="132">
        <v>0</v>
      </c>
      <c r="K37" s="132">
        <v>119541.1574237084</v>
      </c>
      <c r="L37" s="132">
        <v>16686.002666663739</v>
      </c>
      <c r="M37" s="154">
        <v>117818.848</v>
      </c>
      <c r="N37" s="132">
        <v>0</v>
      </c>
      <c r="O37" s="133">
        <v>0</v>
      </c>
      <c r="P37" s="134"/>
      <c r="Q37" s="135"/>
      <c r="R37" s="132">
        <v>0</v>
      </c>
      <c r="S37" s="132"/>
      <c r="T37" s="132">
        <v>14960.463199821897</v>
      </c>
      <c r="U37" s="136">
        <v>80922.937995801913</v>
      </c>
      <c r="V37" s="136">
        <v>0</v>
      </c>
      <c r="W37" s="137">
        <v>1836522.9379958021</v>
      </c>
      <c r="X37" s="138">
        <v>1836522.9379958021</v>
      </c>
      <c r="Y37" s="131">
        <v>0</v>
      </c>
      <c r="Z37" s="139">
        <v>0</v>
      </c>
      <c r="AA37" s="137">
        <v>28.296569458007809</v>
      </c>
      <c r="AB37" s="138"/>
      <c r="AC37" s="131">
        <v>41546</v>
      </c>
      <c r="AD37" s="135"/>
      <c r="AE37" s="132">
        <v>16888.284598366932</v>
      </c>
      <c r="AF37" s="135"/>
      <c r="AG37" s="132"/>
      <c r="AH37" s="137">
        <v>58434.284598366932</v>
      </c>
      <c r="AI37" s="138"/>
      <c r="AJ37" s="140">
        <v>1894985.5191636272</v>
      </c>
      <c r="AK37" s="138"/>
      <c r="AL37" s="335">
        <v>98150</v>
      </c>
      <c r="AM37" s="138"/>
      <c r="AN37" s="142">
        <v>257685.12641481418</v>
      </c>
      <c r="AO37" s="138"/>
      <c r="AP37" s="143">
        <v>1853439.5191636269</v>
      </c>
      <c r="AQ37" s="135"/>
      <c r="AR37" s="138">
        <v>41546</v>
      </c>
      <c r="AS37" s="135"/>
      <c r="AT37" s="138">
        <v>98150</v>
      </c>
      <c r="AU37" s="143">
        <v>0</v>
      </c>
      <c r="AV37" s="138">
        <v>0</v>
      </c>
      <c r="AW37" s="138">
        <v>0</v>
      </c>
      <c r="AX37" s="138">
        <v>0</v>
      </c>
      <c r="AY37" s="144">
        <v>0</v>
      </c>
      <c r="AZ37" s="145">
        <v>0</v>
      </c>
      <c r="BA37" s="146">
        <v>1993135.5191636269</v>
      </c>
      <c r="BB37" s="147">
        <v>-2.3283064365386963E-10</v>
      </c>
      <c r="BD37" s="106">
        <v>1993135.5191636269</v>
      </c>
      <c r="BG37" s="148">
        <v>1993135.5191636269</v>
      </c>
      <c r="BI37" s="150">
        <v>28.296569458007809</v>
      </c>
      <c r="BL37" s="106">
        <v>1836522.9379958021</v>
      </c>
      <c r="BN37" s="151">
        <v>0</v>
      </c>
      <c r="BO37" s="152">
        <v>0</v>
      </c>
      <c r="BQ37" s="106">
        <v>380</v>
      </c>
      <c r="BR37" s="153">
        <v>3802008</v>
      </c>
      <c r="BS37" s="106">
        <v>0</v>
      </c>
      <c r="BT37" s="106">
        <v>0</v>
      </c>
      <c r="BU37" s="149">
        <v>0</v>
      </c>
      <c r="BW37" s="149">
        <v>0</v>
      </c>
      <c r="BY37" s="149">
        <v>4011.9143090471571</v>
      </c>
      <c r="BZ37" s="268">
        <v>4011.9143090692123</v>
      </c>
      <c r="CA37" s="269">
        <v>-2.205524651799351E-8</v>
      </c>
      <c r="CC37" s="149">
        <v>420</v>
      </c>
      <c r="CG37" s="149">
        <v>80922.937995801913</v>
      </c>
      <c r="CH37" s="268">
        <v>80922.938005250558</v>
      </c>
      <c r="CI37" s="270">
        <v>-9.4486458692699671E-6</v>
      </c>
      <c r="CK37" s="149">
        <v>14960.463199821897</v>
      </c>
      <c r="CL37" s="268">
        <v>14960.463199802907</v>
      </c>
      <c r="CM37" s="270">
        <v>1.8990249373018742E-8</v>
      </c>
      <c r="CO37" s="149">
        <v>1836522.9379958021</v>
      </c>
      <c r="CP37" s="268">
        <v>1836522.9380052506</v>
      </c>
      <c r="CQ37" s="270">
        <v>-9.4485003501176834E-6</v>
      </c>
      <c r="CS37" s="149">
        <v>1836522.9379958021</v>
      </c>
      <c r="CT37" s="268">
        <v>1836522.9380052506</v>
      </c>
      <c r="CU37" s="270">
        <v>-9.4485003501176834E-6</v>
      </c>
      <c r="CW37" s="149">
        <v>107899.12267301916</v>
      </c>
      <c r="CX37" s="268">
        <v>107899.12267303102</v>
      </c>
      <c r="CY37" s="270">
        <v>-1.1859810911118984E-8</v>
      </c>
      <c r="DA37" s="149">
        <v>257683.42862064671</v>
      </c>
      <c r="DB37" s="268">
        <v>257683.42862065096</v>
      </c>
      <c r="DC37" s="270">
        <v>-4.2491592466831207E-9</v>
      </c>
      <c r="DE37" s="271">
        <v>9.6385542168674707E-3</v>
      </c>
      <c r="DF37" s="271">
        <v>0</v>
      </c>
    </row>
    <row r="38" spans="1:110" x14ac:dyDescent="0.2">
      <c r="A38" s="155" t="s">
        <v>307</v>
      </c>
      <c r="B38" s="155"/>
      <c r="C38" s="128">
        <v>3028</v>
      </c>
      <c r="D38" s="129" t="s">
        <v>55</v>
      </c>
      <c r="E38" s="130"/>
      <c r="F38" s="131">
        <v>662181.93265970307</v>
      </c>
      <c r="G38" s="132">
        <v>7441.0964882623275</v>
      </c>
      <c r="H38" s="132">
        <v>3235.7783052127916</v>
      </c>
      <c r="I38" s="132">
        <v>5873.6410540277893</v>
      </c>
      <c r="J38" s="132">
        <v>0</v>
      </c>
      <c r="K38" s="132">
        <v>52469.410711855402</v>
      </c>
      <c r="L38" s="132">
        <v>3221.5098342535803</v>
      </c>
      <c r="M38" s="154">
        <v>117818.848</v>
      </c>
      <c r="N38" s="132">
        <v>0</v>
      </c>
      <c r="O38" s="133">
        <v>2764.8</v>
      </c>
      <c r="P38" s="134"/>
      <c r="Q38" s="135"/>
      <c r="R38" s="132">
        <v>0</v>
      </c>
      <c r="S38" s="132"/>
      <c r="T38" s="132">
        <v>33917.782946685067</v>
      </c>
      <c r="U38" s="136">
        <v>0</v>
      </c>
      <c r="V38" s="136">
        <v>0</v>
      </c>
      <c r="W38" s="137">
        <v>888924.8</v>
      </c>
      <c r="X38" s="138">
        <v>886160</v>
      </c>
      <c r="Y38" s="131">
        <v>0</v>
      </c>
      <c r="Z38" s="139">
        <v>0</v>
      </c>
      <c r="AA38" s="137">
        <v>28.296569458007809</v>
      </c>
      <c r="AB38" s="138"/>
      <c r="AC38" s="131">
        <v>4974</v>
      </c>
      <c r="AD38" s="135"/>
      <c r="AE38" s="132">
        <v>0</v>
      </c>
      <c r="AF38" s="135"/>
      <c r="AG38" s="132"/>
      <c r="AH38" s="137">
        <v>4974</v>
      </c>
      <c r="AI38" s="138"/>
      <c r="AJ38" s="140">
        <v>893927.09656945802</v>
      </c>
      <c r="AK38" s="138"/>
      <c r="AL38" s="335">
        <v>21830</v>
      </c>
      <c r="AM38" s="138"/>
      <c r="AN38" s="142">
        <v>105971.37269388395</v>
      </c>
      <c r="AO38" s="138"/>
      <c r="AP38" s="143">
        <v>888953.09656945802</v>
      </c>
      <c r="AQ38" s="135"/>
      <c r="AR38" s="138">
        <v>4974</v>
      </c>
      <c r="AS38" s="135"/>
      <c r="AT38" s="138">
        <v>21830</v>
      </c>
      <c r="AU38" s="143">
        <v>0</v>
      </c>
      <c r="AV38" s="138">
        <v>0</v>
      </c>
      <c r="AW38" s="138">
        <v>0</v>
      </c>
      <c r="AX38" s="138">
        <v>0</v>
      </c>
      <c r="AY38" s="144">
        <v>0</v>
      </c>
      <c r="AZ38" s="145">
        <v>0</v>
      </c>
      <c r="BA38" s="146">
        <v>915757.09656945802</v>
      </c>
      <c r="BB38" s="147">
        <v>0</v>
      </c>
      <c r="BD38" s="106">
        <v>915757.09656945802</v>
      </c>
      <c r="BG38" s="148">
        <v>915757.09656945802</v>
      </c>
      <c r="BI38" s="150">
        <v>28.296569458007809</v>
      </c>
      <c r="BL38" s="106">
        <v>888924.8</v>
      </c>
      <c r="BN38" s="151">
        <v>0</v>
      </c>
      <c r="BO38" s="152">
        <v>0</v>
      </c>
      <c r="BQ38" s="106">
        <v>380</v>
      </c>
      <c r="BR38" s="153">
        <v>3803028</v>
      </c>
      <c r="BS38" s="106">
        <v>2764.8</v>
      </c>
      <c r="BT38" s="106">
        <v>0</v>
      </c>
      <c r="BU38" s="149">
        <v>0</v>
      </c>
      <c r="BW38" s="149">
        <v>0</v>
      </c>
      <c r="BY38" s="149">
        <v>3515.9445742506205</v>
      </c>
      <c r="BZ38" s="268">
        <v>3515.9445744075833</v>
      </c>
      <c r="CA38" s="269">
        <v>-1.5696286936872639E-7</v>
      </c>
      <c r="CC38" s="149">
        <v>212</v>
      </c>
      <c r="CG38" s="149">
        <v>0</v>
      </c>
      <c r="CH38" s="268">
        <v>0</v>
      </c>
      <c r="CI38" s="270">
        <v>0</v>
      </c>
      <c r="CK38" s="149">
        <v>33917.782946685067</v>
      </c>
      <c r="CL38" s="268">
        <v>33917.78294668335</v>
      </c>
      <c r="CM38" s="270">
        <v>1.7171259969472885E-9</v>
      </c>
      <c r="CO38" s="149">
        <v>888924.8</v>
      </c>
      <c r="CP38" s="268">
        <v>888924.8</v>
      </c>
      <c r="CQ38" s="270">
        <v>0</v>
      </c>
      <c r="CS38" s="149">
        <v>888924.8</v>
      </c>
      <c r="CT38" s="268">
        <v>888924.8</v>
      </c>
      <c r="CU38" s="270">
        <v>0</v>
      </c>
      <c r="CW38" s="149">
        <v>5873.6410540277893</v>
      </c>
      <c r="CX38" s="268">
        <v>5873.6410540284351</v>
      </c>
      <c r="CY38" s="270">
        <v>-6.4574123825877905E-10</v>
      </c>
      <c r="DA38" s="149">
        <v>105969.67489971647</v>
      </c>
      <c r="DB38" s="268">
        <v>105969.67489971686</v>
      </c>
      <c r="DC38" s="270">
        <v>-3.92901711165905E-10</v>
      </c>
      <c r="DE38" s="271">
        <v>3.6363636363636362E-2</v>
      </c>
      <c r="DF38" s="271">
        <v>0</v>
      </c>
    </row>
    <row r="39" spans="1:110" x14ac:dyDescent="0.2">
      <c r="A39" s="127" t="s">
        <v>305</v>
      </c>
      <c r="B39" s="127" t="s">
        <v>56</v>
      </c>
      <c r="C39" s="128">
        <v>2147</v>
      </c>
      <c r="D39" s="129" t="s">
        <v>57</v>
      </c>
      <c r="E39" s="130"/>
      <c r="F39" s="131">
        <v>637193.9352008464</v>
      </c>
      <c r="G39" s="132">
        <v>10820.663067960319</v>
      </c>
      <c r="H39" s="132">
        <v>7397.4395586195897</v>
      </c>
      <c r="I39" s="132">
        <v>2165.9622620687273</v>
      </c>
      <c r="J39" s="132">
        <v>0</v>
      </c>
      <c r="K39" s="132">
        <v>67024.722239988419</v>
      </c>
      <c r="L39" s="132">
        <v>3206.2271999994414</v>
      </c>
      <c r="M39" s="154">
        <v>117818.848</v>
      </c>
      <c r="N39" s="132">
        <v>0</v>
      </c>
      <c r="O39" s="133">
        <v>17465</v>
      </c>
      <c r="P39" s="134"/>
      <c r="Q39" s="135"/>
      <c r="R39" s="132">
        <v>-5766.8057565937124</v>
      </c>
      <c r="S39" s="132"/>
      <c r="T39" s="132">
        <v>7092.2024705170297</v>
      </c>
      <c r="U39" s="136">
        <v>9937.5366018842906</v>
      </c>
      <c r="V39" s="136">
        <v>0</v>
      </c>
      <c r="W39" s="137">
        <v>874355.73084529059</v>
      </c>
      <c r="X39" s="138">
        <v>862657.53660188429</v>
      </c>
      <c r="Y39" s="131">
        <v>0</v>
      </c>
      <c r="Z39" s="139">
        <v>0</v>
      </c>
      <c r="AA39" s="137">
        <v>28.296569458007809</v>
      </c>
      <c r="AB39" s="138"/>
      <c r="AC39" s="131">
        <v>3346.9999999999995</v>
      </c>
      <c r="AD39" s="135"/>
      <c r="AE39" s="132">
        <v>0</v>
      </c>
      <c r="AF39" s="135"/>
      <c r="AG39" s="132"/>
      <c r="AH39" s="137">
        <v>3346.9999999999995</v>
      </c>
      <c r="AI39" s="138"/>
      <c r="AJ39" s="140">
        <v>877731.02741474856</v>
      </c>
      <c r="AK39" s="138"/>
      <c r="AL39" s="335">
        <v>24210</v>
      </c>
      <c r="AM39" s="138"/>
      <c r="AN39" s="142">
        <v>119558.85958285283</v>
      </c>
      <c r="AO39" s="138"/>
      <c r="AP39" s="143">
        <v>880150.83317134227</v>
      </c>
      <c r="AQ39" s="135"/>
      <c r="AR39" s="138">
        <v>3346.9999999999995</v>
      </c>
      <c r="AS39" s="135"/>
      <c r="AT39" s="138">
        <v>24210</v>
      </c>
      <c r="AU39" s="143">
        <v>3561.8924258299389</v>
      </c>
      <c r="AV39" s="138">
        <v>1187.2974752766463</v>
      </c>
      <c r="AW39" s="138">
        <v>221.35855677180669</v>
      </c>
      <c r="AX39" s="138">
        <v>687.18066754833069</v>
      </c>
      <c r="AY39" s="144">
        <v>0</v>
      </c>
      <c r="AZ39" s="145">
        <v>109.07663116698981</v>
      </c>
      <c r="BA39" s="146">
        <v>901941.02741474856</v>
      </c>
      <c r="BB39" s="147">
        <v>0</v>
      </c>
      <c r="BD39" s="106">
        <v>907707.83317134227</v>
      </c>
      <c r="BG39" s="148">
        <v>907707.83317134227</v>
      </c>
      <c r="BI39" s="150">
        <v>28.296569458007809</v>
      </c>
      <c r="BL39" s="106">
        <v>880122.53660188429</v>
      </c>
      <c r="BN39" s="151">
        <v>5707.4924947110967</v>
      </c>
      <c r="BO39" s="152">
        <v>59.313261882615734</v>
      </c>
      <c r="BQ39" s="106">
        <v>380</v>
      </c>
      <c r="BR39" s="153">
        <v>3802147</v>
      </c>
      <c r="BS39" s="106">
        <v>17465</v>
      </c>
      <c r="BT39" s="106">
        <v>0</v>
      </c>
      <c r="BU39" s="149">
        <v>0</v>
      </c>
      <c r="BW39" s="149">
        <v>0</v>
      </c>
      <c r="BY39" s="149">
        <v>3579.5784727118621</v>
      </c>
      <c r="BZ39" s="268">
        <v>3579.5784729064044</v>
      </c>
      <c r="CA39" s="269">
        <v>-1.9454228095128201E-7</v>
      </c>
      <c r="CC39" s="149">
        <v>204</v>
      </c>
      <c r="CG39" s="149">
        <v>9937.5366018842906</v>
      </c>
      <c r="CH39" s="268">
        <v>9937.5366423646537</v>
      </c>
      <c r="CI39" s="270">
        <v>-4.0480363168171607E-5</v>
      </c>
      <c r="CK39" s="149">
        <v>7092.2024705170297</v>
      </c>
      <c r="CL39" s="268">
        <v>7092.2024705149233</v>
      </c>
      <c r="CM39" s="270">
        <v>2.1063897293061018E-9</v>
      </c>
      <c r="CO39" s="149">
        <v>874355.73084529059</v>
      </c>
      <c r="CP39" s="268">
        <v>874355.73088577099</v>
      </c>
      <c r="CQ39" s="270">
        <v>-4.0480401366949081E-5</v>
      </c>
      <c r="CS39" s="149">
        <v>880122.53660188429</v>
      </c>
      <c r="CT39" s="268">
        <v>880122.53664236469</v>
      </c>
      <c r="CU39" s="270">
        <v>-4.0480401366949081E-5</v>
      </c>
      <c r="CW39" s="149">
        <v>2165.9622620687273</v>
      </c>
      <c r="CX39" s="268">
        <v>2165.962262068967</v>
      </c>
      <c r="CY39" s="270">
        <v>-2.3965185391716659E-10</v>
      </c>
      <c r="DA39" s="149">
        <v>119557.16178868535</v>
      </c>
      <c r="DB39" s="268">
        <v>119557.16178868586</v>
      </c>
      <c r="DC39" s="270">
        <v>-5.0931703299283981E-10</v>
      </c>
      <c r="DE39" s="271">
        <v>2.7397260273972601E-2</v>
      </c>
      <c r="DF39" s="271">
        <v>0</v>
      </c>
    </row>
    <row r="40" spans="1:110" x14ac:dyDescent="0.2">
      <c r="A40" s="155" t="s">
        <v>307</v>
      </c>
      <c r="B40" s="155"/>
      <c r="C40" s="128">
        <v>2120</v>
      </c>
      <c r="D40" s="129" t="s">
        <v>324</v>
      </c>
      <c r="E40" s="130"/>
      <c r="F40" s="131">
        <v>1249399.872942836</v>
      </c>
      <c r="G40" s="132">
        <v>64341.976237618728</v>
      </c>
      <c r="H40" s="132">
        <v>40026.403199994049</v>
      </c>
      <c r="I40" s="132">
        <v>115598.49279998727</v>
      </c>
      <c r="J40" s="132">
        <v>4500.7200005397544</v>
      </c>
      <c r="K40" s="132">
        <v>157043.99094336916</v>
      </c>
      <c r="L40" s="132">
        <v>108109.78034680184</v>
      </c>
      <c r="M40" s="154">
        <v>117818.848</v>
      </c>
      <c r="N40" s="132">
        <v>0</v>
      </c>
      <c r="O40" s="133">
        <v>6195.2</v>
      </c>
      <c r="P40" s="134"/>
      <c r="Q40" s="135"/>
      <c r="R40" s="132">
        <v>0</v>
      </c>
      <c r="S40" s="132"/>
      <c r="T40" s="132">
        <v>0</v>
      </c>
      <c r="U40" s="136">
        <v>12035.237398270285</v>
      </c>
      <c r="V40" s="136">
        <v>0</v>
      </c>
      <c r="W40" s="137">
        <v>1875070.521869417</v>
      </c>
      <c r="X40" s="138">
        <v>1868875.3218694171</v>
      </c>
      <c r="Y40" s="131">
        <v>175608.00000000003</v>
      </c>
      <c r="Z40" s="139">
        <v>19388.574279516644</v>
      </c>
      <c r="AA40" s="137">
        <v>273616.03827951668</v>
      </c>
      <c r="AB40" s="138"/>
      <c r="AC40" s="131">
        <v>48778.000000000007</v>
      </c>
      <c r="AD40" s="135"/>
      <c r="AE40" s="132">
        <v>12571.292422541928</v>
      </c>
      <c r="AF40" s="135"/>
      <c r="AG40" s="132"/>
      <c r="AH40" s="137">
        <v>61349.292422541934</v>
      </c>
      <c r="AI40" s="138"/>
      <c r="AJ40" s="140">
        <v>2210035.8525714758</v>
      </c>
      <c r="AK40" s="138"/>
      <c r="AL40" s="335">
        <v>160055</v>
      </c>
      <c r="AM40" s="138"/>
      <c r="AN40" s="142">
        <v>317306.91281962802</v>
      </c>
      <c r="AO40" s="138"/>
      <c r="AP40" s="143">
        <v>2161257.8525714758</v>
      </c>
      <c r="AQ40" s="135"/>
      <c r="AR40" s="138">
        <v>48778.000000000007</v>
      </c>
      <c r="AS40" s="135"/>
      <c r="AT40" s="138">
        <v>160055</v>
      </c>
      <c r="AU40" s="143">
        <v>0</v>
      </c>
      <c r="AV40" s="138">
        <v>0</v>
      </c>
      <c r="AW40" s="138">
        <v>0</v>
      </c>
      <c r="AX40" s="138">
        <v>0</v>
      </c>
      <c r="AY40" s="144">
        <v>0</v>
      </c>
      <c r="AZ40" s="145">
        <v>0</v>
      </c>
      <c r="BA40" s="146">
        <v>2370090.8525714758</v>
      </c>
      <c r="BB40" s="147">
        <v>0</v>
      </c>
      <c r="BD40" s="106">
        <v>2370090.8525714758</v>
      </c>
      <c r="BG40" s="148">
        <v>2370090.8525714758</v>
      </c>
      <c r="BI40" s="150">
        <v>78619.463999999993</v>
      </c>
      <c r="BL40" s="106">
        <v>1875070.521869417</v>
      </c>
      <c r="BN40" s="151">
        <v>0</v>
      </c>
      <c r="BO40" s="152">
        <v>0</v>
      </c>
      <c r="BQ40" s="106">
        <v>380</v>
      </c>
      <c r="BR40" s="153">
        <v>3802120</v>
      </c>
      <c r="BS40" s="106">
        <v>6195.2</v>
      </c>
      <c r="BT40" s="106">
        <v>0</v>
      </c>
      <c r="BU40" s="149">
        <v>0</v>
      </c>
      <c r="BW40" s="149">
        <v>0</v>
      </c>
      <c r="BY40" s="149">
        <v>4291.805083013277</v>
      </c>
      <c r="BZ40" s="268">
        <v>4291.8050832500003</v>
      </c>
      <c r="CA40" s="269">
        <v>-2.3672328097745776E-7</v>
      </c>
      <c r="CC40" s="149">
        <v>400</v>
      </c>
      <c r="CG40" s="149">
        <v>12035.237398270285</v>
      </c>
      <c r="CH40" s="268">
        <v>12035.237495369212</v>
      </c>
      <c r="CI40" s="270">
        <v>-9.7098927653860301E-5</v>
      </c>
      <c r="CK40" s="149">
        <v>0</v>
      </c>
      <c r="CL40" s="268">
        <v>0</v>
      </c>
      <c r="CM40" s="270">
        <v>0</v>
      </c>
      <c r="CO40" s="149">
        <v>1875070.521869417</v>
      </c>
      <c r="CP40" s="268">
        <v>1875070.5219660001</v>
      </c>
      <c r="CQ40" s="270">
        <v>-9.6583040431141853E-5</v>
      </c>
      <c r="CS40" s="149">
        <v>1875070.521869417</v>
      </c>
      <c r="CT40" s="268">
        <v>1875070.5219660001</v>
      </c>
      <c r="CU40" s="270">
        <v>-9.6583040431141853E-5</v>
      </c>
      <c r="CW40" s="149">
        <v>115598.49279998727</v>
      </c>
      <c r="CX40" s="268">
        <v>115598.49279999998</v>
      </c>
      <c r="CY40" s="270">
        <v>-1.2703821994364262E-8</v>
      </c>
      <c r="DA40" s="149">
        <v>300889.95052285702</v>
      </c>
      <c r="DB40" s="268">
        <v>300889.95052286237</v>
      </c>
      <c r="DC40" s="270">
        <v>-5.3551048040390015E-9</v>
      </c>
      <c r="DE40" s="271">
        <v>6.0889929742388757E-2</v>
      </c>
      <c r="DF40" s="271">
        <v>0</v>
      </c>
    </row>
    <row r="41" spans="1:110" x14ac:dyDescent="0.2">
      <c r="A41" s="127" t="s">
        <v>305</v>
      </c>
      <c r="B41" s="127" t="s">
        <v>58</v>
      </c>
      <c r="C41" s="128">
        <v>2113</v>
      </c>
      <c r="D41" s="129" t="s">
        <v>59</v>
      </c>
      <c r="E41" s="130"/>
      <c r="F41" s="131">
        <v>1624219.8348256869</v>
      </c>
      <c r="G41" s="132">
        <v>15612.939437749781</v>
      </c>
      <c r="H41" s="132">
        <v>5221.4702222214391</v>
      </c>
      <c r="I41" s="132">
        <v>12960.803555554126</v>
      </c>
      <c r="J41" s="132">
        <v>0</v>
      </c>
      <c r="K41" s="132">
        <v>133683.35774645599</v>
      </c>
      <c r="L41" s="132">
        <v>7283.5725925913275</v>
      </c>
      <c r="M41" s="154">
        <v>117818.848</v>
      </c>
      <c r="N41" s="132">
        <v>0</v>
      </c>
      <c r="O41" s="133">
        <v>45056</v>
      </c>
      <c r="P41" s="134"/>
      <c r="Q41" s="135"/>
      <c r="R41" s="132">
        <v>-14579.047178955961</v>
      </c>
      <c r="S41" s="132"/>
      <c r="T41" s="132">
        <v>256799.17361974038</v>
      </c>
      <c r="U41" s="136">
        <v>0</v>
      </c>
      <c r="V41" s="136">
        <v>0</v>
      </c>
      <c r="W41" s="137">
        <v>2204076.9528210438</v>
      </c>
      <c r="X41" s="138">
        <v>2173600</v>
      </c>
      <c r="Y41" s="131">
        <v>144761.90400000001</v>
      </c>
      <c r="Z41" s="139">
        <v>2286.960004073102</v>
      </c>
      <c r="AA41" s="137">
        <v>147048.86400407311</v>
      </c>
      <c r="AB41" s="138"/>
      <c r="AC41" s="131">
        <v>33096</v>
      </c>
      <c r="AD41" s="135"/>
      <c r="AE41" s="132">
        <v>0</v>
      </c>
      <c r="AF41" s="135"/>
      <c r="AG41" s="132"/>
      <c r="AH41" s="137">
        <v>33096</v>
      </c>
      <c r="AI41" s="138"/>
      <c r="AJ41" s="140">
        <v>2384221.816825117</v>
      </c>
      <c r="AK41" s="138"/>
      <c r="AL41" s="335">
        <v>62110</v>
      </c>
      <c r="AM41" s="138"/>
      <c r="AN41" s="142">
        <v>272172.8852231162</v>
      </c>
      <c r="AO41" s="138"/>
      <c r="AP41" s="143">
        <v>2365704.8640040727</v>
      </c>
      <c r="AQ41" s="135"/>
      <c r="AR41" s="138">
        <v>33096</v>
      </c>
      <c r="AS41" s="135"/>
      <c r="AT41" s="138">
        <v>62110</v>
      </c>
      <c r="AU41" s="143">
        <v>9079.3336344684722</v>
      </c>
      <c r="AV41" s="138">
        <v>3026.4445448228239</v>
      </c>
      <c r="AW41" s="138">
        <v>564.24730157519355</v>
      </c>
      <c r="AX41" s="138">
        <v>1751.6369957114314</v>
      </c>
      <c r="AY41" s="144">
        <v>0</v>
      </c>
      <c r="AZ41" s="145">
        <v>157.38470237803983</v>
      </c>
      <c r="BA41" s="146">
        <v>2446331.816825117</v>
      </c>
      <c r="BB41" s="147">
        <v>0</v>
      </c>
      <c r="BD41" s="106">
        <v>2460910.8640040727</v>
      </c>
      <c r="BG41" s="148">
        <v>2460910.8640040727</v>
      </c>
      <c r="BI41" s="150">
        <v>0</v>
      </c>
      <c r="BL41" s="106">
        <v>2218655.9999999995</v>
      </c>
      <c r="BN41" s="151">
        <v>14053.384848209824</v>
      </c>
      <c r="BO41" s="152">
        <v>525.66233074613774</v>
      </c>
      <c r="BQ41" s="106">
        <v>380</v>
      </c>
      <c r="BR41" s="153">
        <v>3802113</v>
      </c>
      <c r="BS41" s="106">
        <v>45056</v>
      </c>
      <c r="BT41" s="106">
        <v>0</v>
      </c>
      <c r="BU41" s="149">
        <v>0</v>
      </c>
      <c r="BW41" s="149">
        <v>0</v>
      </c>
      <c r="BY41" s="149">
        <v>3696.1124444444445</v>
      </c>
      <c r="BZ41" s="268">
        <v>3696.1124444444445</v>
      </c>
      <c r="CA41" s="269">
        <v>0</v>
      </c>
      <c r="CC41" s="149">
        <v>520</v>
      </c>
      <c r="CG41" s="149">
        <v>0</v>
      </c>
      <c r="CH41" s="268">
        <v>0</v>
      </c>
      <c r="CI41" s="270">
        <v>0</v>
      </c>
      <c r="CK41" s="149">
        <v>256799.17361974038</v>
      </c>
      <c r="CL41" s="268">
        <v>256799.17361973715</v>
      </c>
      <c r="CM41" s="270">
        <v>3.2305251806974411E-9</v>
      </c>
      <c r="CO41" s="149">
        <v>2204076.9528210438</v>
      </c>
      <c r="CP41" s="268">
        <v>2204076.9528210443</v>
      </c>
      <c r="CQ41" s="270">
        <v>0</v>
      </c>
      <c r="CS41" s="149">
        <v>2218655.9999999995</v>
      </c>
      <c r="CT41" s="268">
        <v>2218656</v>
      </c>
      <c r="CU41" s="270">
        <v>0</v>
      </c>
      <c r="CW41" s="149">
        <v>12960.803555554126</v>
      </c>
      <c r="CX41" s="268">
        <v>12960.803555555558</v>
      </c>
      <c r="CY41" s="270">
        <v>-1.431544660590589E-9</v>
      </c>
      <c r="DA41" s="149">
        <v>263349.95338287181</v>
      </c>
      <c r="DB41" s="268">
        <v>263349.95338287257</v>
      </c>
      <c r="DC41" s="270">
        <v>-7.5669959187507629E-10</v>
      </c>
      <c r="DE41" s="271">
        <v>1.4981273408239701E-2</v>
      </c>
      <c r="DF41" s="271">
        <v>0</v>
      </c>
    </row>
    <row r="42" spans="1:110" x14ac:dyDescent="0.2">
      <c r="A42" s="127" t="s">
        <v>305</v>
      </c>
      <c r="B42" s="127" t="s">
        <v>60</v>
      </c>
      <c r="C42" s="128">
        <v>2103</v>
      </c>
      <c r="D42" s="129" t="s">
        <v>61</v>
      </c>
      <c r="E42" s="130"/>
      <c r="F42" s="131">
        <v>668428.93202441721</v>
      </c>
      <c r="G42" s="132">
        <v>56669.298195344403</v>
      </c>
      <c r="H42" s="132">
        <v>33730.210785180214</v>
      </c>
      <c r="I42" s="132">
        <v>88011.672207397714</v>
      </c>
      <c r="J42" s="132">
        <v>2711.1003736584712</v>
      </c>
      <c r="K42" s="132">
        <v>113873.47107794638</v>
      </c>
      <c r="L42" s="132">
        <v>36270.126616209855</v>
      </c>
      <c r="M42" s="154">
        <v>117818.848</v>
      </c>
      <c r="N42" s="132">
        <v>0</v>
      </c>
      <c r="O42" s="133">
        <v>28928</v>
      </c>
      <c r="P42" s="134"/>
      <c r="Q42" s="135"/>
      <c r="R42" s="132">
        <v>-6506.3180823973162</v>
      </c>
      <c r="S42" s="132"/>
      <c r="T42" s="132">
        <v>0</v>
      </c>
      <c r="U42" s="136">
        <v>18475.268351784674</v>
      </c>
      <c r="V42" s="136">
        <v>0</v>
      </c>
      <c r="W42" s="137">
        <v>1158410.6095495417</v>
      </c>
      <c r="X42" s="138">
        <v>1135988.9276319391</v>
      </c>
      <c r="Y42" s="131">
        <v>155001.60000000001</v>
      </c>
      <c r="Z42" s="139">
        <v>17709.85626356554</v>
      </c>
      <c r="AA42" s="137">
        <v>239915.82426356553</v>
      </c>
      <c r="AB42" s="138"/>
      <c r="AC42" s="131">
        <v>49783.000000000007</v>
      </c>
      <c r="AD42" s="135"/>
      <c r="AE42" s="132">
        <v>29525.621075969346</v>
      </c>
      <c r="AF42" s="135"/>
      <c r="AG42" s="132"/>
      <c r="AH42" s="137">
        <v>79308.621075969349</v>
      </c>
      <c r="AI42" s="138"/>
      <c r="AJ42" s="140">
        <v>1477635.0548890766</v>
      </c>
      <c r="AK42" s="138"/>
      <c r="AL42" s="335">
        <v>133465</v>
      </c>
      <c r="AM42" s="138"/>
      <c r="AN42" s="142">
        <v>219077.43241631752</v>
      </c>
      <c r="AO42" s="138"/>
      <c r="AP42" s="143">
        <v>1434358.372971474</v>
      </c>
      <c r="AQ42" s="135"/>
      <c r="AR42" s="138">
        <v>49783.000000000007</v>
      </c>
      <c r="AS42" s="135"/>
      <c r="AT42" s="138">
        <v>133465</v>
      </c>
      <c r="AU42" s="143">
        <v>3736.494995723564</v>
      </c>
      <c r="AV42" s="138">
        <v>1245.4983319078547</v>
      </c>
      <c r="AW42" s="138">
        <v>232.2094664174835</v>
      </c>
      <c r="AX42" s="138">
        <v>720.86599438893518</v>
      </c>
      <c r="AY42" s="144">
        <v>0</v>
      </c>
      <c r="AZ42" s="145">
        <v>571.24929395947913</v>
      </c>
      <c r="BA42" s="146">
        <v>1611100.0548890766</v>
      </c>
      <c r="BB42" s="147">
        <v>0</v>
      </c>
      <c r="BD42" s="106">
        <v>1617606.372971474</v>
      </c>
      <c r="BE42" s="321">
        <v>48000</v>
      </c>
      <c r="BG42" s="148">
        <v>1665606.372971474</v>
      </c>
      <c r="BI42" s="150">
        <v>67204.368000000002</v>
      </c>
      <c r="BL42" s="106">
        <v>1164916.9276319391</v>
      </c>
      <c r="BN42" s="151">
        <v>6534.0921090043275</v>
      </c>
      <c r="BO42" s="152">
        <v>-27.774026607011365</v>
      </c>
      <c r="BQ42" s="106">
        <v>380</v>
      </c>
      <c r="BR42" s="153">
        <v>3802103</v>
      </c>
      <c r="BS42" s="106">
        <v>28928</v>
      </c>
      <c r="BT42" s="106">
        <v>0</v>
      </c>
      <c r="BU42" s="149">
        <v>0</v>
      </c>
      <c r="BW42" s="149">
        <v>0</v>
      </c>
      <c r="BY42" s="149">
        <v>4664.5138337545313</v>
      </c>
      <c r="BZ42" s="268">
        <v>4664.5138333333343</v>
      </c>
      <c r="CA42" s="269">
        <v>4.2119700083276257E-7</v>
      </c>
      <c r="CC42" s="149">
        <v>214</v>
      </c>
      <c r="CG42" s="149">
        <v>18475.268351784674</v>
      </c>
      <c r="CH42" s="268">
        <v>18475.26826015193</v>
      </c>
      <c r="CI42" s="270">
        <v>9.1632744442904368E-5</v>
      </c>
      <c r="CK42" s="149">
        <v>0</v>
      </c>
      <c r="CL42" s="268">
        <v>0</v>
      </c>
      <c r="CM42" s="270">
        <v>0</v>
      </c>
      <c r="CO42" s="149">
        <v>1158410.6095495417</v>
      </c>
      <c r="CP42" s="268">
        <v>1158410.6094576027</v>
      </c>
      <c r="CQ42" s="270">
        <v>9.193900041282177E-5</v>
      </c>
      <c r="CS42" s="149">
        <v>1164916.9276319391</v>
      </c>
      <c r="CT42" s="268">
        <v>1164916.9275400001</v>
      </c>
      <c r="CU42" s="270">
        <v>9.193900041282177E-5</v>
      </c>
      <c r="CW42" s="149">
        <v>88011.672207397714</v>
      </c>
      <c r="CX42" s="268">
        <v>88011.672207407421</v>
      </c>
      <c r="CY42" s="270">
        <v>-9.7061274573206902E-9</v>
      </c>
      <c r="DA42" s="149">
        <v>204682.48296050358</v>
      </c>
      <c r="DB42" s="268">
        <v>204682.48296050794</v>
      </c>
      <c r="DC42" s="270">
        <v>-4.3655745685100555E-9</v>
      </c>
      <c r="DE42" s="271">
        <v>7.1428571428571425E-2</v>
      </c>
      <c r="DF42" s="271">
        <v>0</v>
      </c>
    </row>
    <row r="43" spans="1:110" x14ac:dyDescent="0.2">
      <c r="A43" s="127" t="s">
        <v>305</v>
      </c>
      <c r="B43" s="127" t="s">
        <v>62</v>
      </c>
      <c r="C43" s="128">
        <v>2084</v>
      </c>
      <c r="D43" s="129" t="s">
        <v>63</v>
      </c>
      <c r="E43" s="130"/>
      <c r="F43" s="131">
        <v>1240029.3738957648</v>
      </c>
      <c r="G43" s="132">
        <v>118699.2749154136</v>
      </c>
      <c r="H43" s="132">
        <v>78665.752823750721</v>
      </c>
      <c r="I43" s="132">
        <v>171759.45731483254</v>
      </c>
      <c r="J43" s="132">
        <v>0</v>
      </c>
      <c r="K43" s="132">
        <v>208956.15898026238</v>
      </c>
      <c r="L43" s="132">
        <v>5583.7057499990178</v>
      </c>
      <c r="M43" s="154">
        <v>117818.848</v>
      </c>
      <c r="N43" s="132">
        <v>0</v>
      </c>
      <c r="O43" s="133">
        <v>33024</v>
      </c>
      <c r="P43" s="134"/>
      <c r="Q43" s="135"/>
      <c r="R43" s="132">
        <v>-12206.921002761181</v>
      </c>
      <c r="S43" s="132"/>
      <c r="T43" s="132">
        <v>0</v>
      </c>
      <c r="U43" s="136">
        <v>0</v>
      </c>
      <c r="V43" s="136">
        <v>0</v>
      </c>
      <c r="W43" s="137">
        <v>1962329.6506772621</v>
      </c>
      <c r="X43" s="138">
        <v>1941512.5716800233</v>
      </c>
      <c r="Y43" s="131">
        <v>101606.40000000001</v>
      </c>
      <c r="Z43" s="139">
        <v>11238.170063220474</v>
      </c>
      <c r="AA43" s="137">
        <v>112844.57006322048</v>
      </c>
      <c r="AB43" s="138"/>
      <c r="AC43" s="131">
        <v>6693.9999999999991</v>
      </c>
      <c r="AD43" s="135"/>
      <c r="AE43" s="132">
        <v>0</v>
      </c>
      <c r="AF43" s="135"/>
      <c r="AG43" s="132"/>
      <c r="AH43" s="137">
        <v>6693.9999999999991</v>
      </c>
      <c r="AI43" s="138"/>
      <c r="AJ43" s="140">
        <v>2081868.2207404827</v>
      </c>
      <c r="AK43" s="138"/>
      <c r="AL43" s="335">
        <v>268240</v>
      </c>
      <c r="AM43" s="138"/>
      <c r="AN43" s="142">
        <v>392941.34838456026</v>
      </c>
      <c r="AO43" s="138"/>
      <c r="AP43" s="143">
        <v>2087381.1417432439</v>
      </c>
      <c r="AQ43" s="135"/>
      <c r="AR43" s="138">
        <v>6693.9999999999991</v>
      </c>
      <c r="AS43" s="135"/>
      <c r="AT43" s="138">
        <v>268240</v>
      </c>
      <c r="AU43" s="143">
        <v>6931.722024776891</v>
      </c>
      <c r="AV43" s="138">
        <v>2310.5740082589637</v>
      </c>
      <c r="AW43" s="138">
        <v>430.78111293336889</v>
      </c>
      <c r="AX43" s="138">
        <v>1337.3074755719965</v>
      </c>
      <c r="AY43" s="144">
        <v>0</v>
      </c>
      <c r="AZ43" s="145">
        <v>1196.5363812199587</v>
      </c>
      <c r="BA43" s="146">
        <v>2350108.2207404827</v>
      </c>
      <c r="BB43" s="147">
        <v>0</v>
      </c>
      <c r="BD43" s="106">
        <v>2362315.1417432437</v>
      </c>
      <c r="BG43" s="148">
        <v>2362315.1417432437</v>
      </c>
      <c r="BI43" s="150">
        <v>0</v>
      </c>
      <c r="BL43" s="106">
        <v>1974536.5716800233</v>
      </c>
      <c r="BN43" s="151">
        <v>12360.373031444615</v>
      </c>
      <c r="BO43" s="152">
        <v>-153.45202868343404</v>
      </c>
      <c r="BQ43" s="106">
        <v>380</v>
      </c>
      <c r="BR43" s="153">
        <v>3802084</v>
      </c>
      <c r="BS43" s="106">
        <v>33024</v>
      </c>
      <c r="BT43" s="106">
        <v>0</v>
      </c>
      <c r="BU43" s="149">
        <v>0</v>
      </c>
      <c r="BW43" s="149">
        <v>0</v>
      </c>
      <c r="BY43" s="149">
        <v>4498.6385172188948</v>
      </c>
      <c r="BZ43" s="268">
        <v>4498.6385173267327</v>
      </c>
      <c r="CA43" s="269">
        <v>-1.0783787729451433E-7</v>
      </c>
      <c r="CC43" s="149">
        <v>397</v>
      </c>
      <c r="CG43" s="149">
        <v>0</v>
      </c>
      <c r="CH43" s="268">
        <v>0</v>
      </c>
      <c r="CI43" s="270">
        <v>0</v>
      </c>
      <c r="CK43" s="149">
        <v>0</v>
      </c>
      <c r="CL43" s="268">
        <v>0</v>
      </c>
      <c r="CM43" s="270">
        <v>0</v>
      </c>
      <c r="CO43" s="149">
        <v>1962329.6506772621</v>
      </c>
      <c r="CP43" s="268">
        <v>1962329.6506773019</v>
      </c>
      <c r="CQ43" s="270">
        <v>-3.9814040064811707E-8</v>
      </c>
      <c r="CS43" s="149">
        <v>1974536.5716800233</v>
      </c>
      <c r="CT43" s="268">
        <v>1974536.5716800631</v>
      </c>
      <c r="CU43" s="270">
        <v>-3.9814040064811707E-8</v>
      </c>
      <c r="CW43" s="149">
        <v>171759.45731483254</v>
      </c>
      <c r="CX43" s="268">
        <v>171759.45731485161</v>
      </c>
      <c r="CY43" s="270">
        <v>-1.9063008949160576E-8</v>
      </c>
      <c r="DA43" s="149">
        <v>386170.67418076703</v>
      </c>
      <c r="DB43" s="268">
        <v>386170.67418077611</v>
      </c>
      <c r="DC43" s="270">
        <v>-9.0803951025009155E-9</v>
      </c>
      <c r="DE43" s="271">
        <v>6.6820276497695855E-2</v>
      </c>
      <c r="DF43" s="271">
        <v>0</v>
      </c>
    </row>
    <row r="44" spans="1:110" x14ac:dyDescent="0.2">
      <c r="A44" s="155" t="s">
        <v>307</v>
      </c>
      <c r="B44" s="155"/>
      <c r="C44" s="128">
        <v>2183</v>
      </c>
      <c r="D44" s="129" t="s">
        <v>64</v>
      </c>
      <c r="E44" s="130"/>
      <c r="F44" s="131">
        <v>1293128.8684958352</v>
      </c>
      <c r="G44" s="132">
        <v>63931.060666661666</v>
      </c>
      <c r="H44" s="132">
        <v>36171.074907686903</v>
      </c>
      <c r="I44" s="132">
        <v>130485.60993460103</v>
      </c>
      <c r="J44" s="132">
        <v>0</v>
      </c>
      <c r="K44" s="132">
        <v>201512.236799965</v>
      </c>
      <c r="L44" s="132">
        <v>114188.97153800809</v>
      </c>
      <c r="M44" s="154">
        <v>117818.848</v>
      </c>
      <c r="N44" s="132">
        <v>9120.9974559970997</v>
      </c>
      <c r="O44" s="133">
        <v>6092.8</v>
      </c>
      <c r="P44" s="134"/>
      <c r="Q44" s="135"/>
      <c r="R44" s="132">
        <v>0</v>
      </c>
      <c r="S44" s="132"/>
      <c r="T44" s="132">
        <v>0</v>
      </c>
      <c r="U44" s="136">
        <v>0</v>
      </c>
      <c r="V44" s="136">
        <v>0</v>
      </c>
      <c r="W44" s="137">
        <v>1972450.467798755</v>
      </c>
      <c r="X44" s="138">
        <v>1957236.6703427578</v>
      </c>
      <c r="Y44" s="131">
        <v>172497.6</v>
      </c>
      <c r="Z44" s="139">
        <v>16298.689674651396</v>
      </c>
      <c r="AA44" s="137">
        <v>262270.92167465138</v>
      </c>
      <c r="AB44" s="138"/>
      <c r="AC44" s="131">
        <v>22761.999999999996</v>
      </c>
      <c r="AD44" s="135"/>
      <c r="AE44" s="132">
        <v>0</v>
      </c>
      <c r="AF44" s="135"/>
      <c r="AG44" s="132"/>
      <c r="AH44" s="137">
        <v>22761.999999999996</v>
      </c>
      <c r="AI44" s="138"/>
      <c r="AJ44" s="140">
        <v>2257483.3894734066</v>
      </c>
      <c r="AK44" s="138"/>
      <c r="AL44" s="335">
        <v>134500</v>
      </c>
      <c r="AM44" s="138"/>
      <c r="AN44" s="142">
        <v>366734.88538567803</v>
      </c>
      <c r="AO44" s="138"/>
      <c r="AP44" s="143">
        <v>2234721.3894734066</v>
      </c>
      <c r="AQ44" s="135"/>
      <c r="AR44" s="138">
        <v>22761.999999999996</v>
      </c>
      <c r="AS44" s="135"/>
      <c r="AT44" s="138">
        <v>134500</v>
      </c>
      <c r="AU44" s="143">
        <v>0</v>
      </c>
      <c r="AV44" s="138">
        <v>0</v>
      </c>
      <c r="AW44" s="138">
        <v>0</v>
      </c>
      <c r="AX44" s="138">
        <v>0</v>
      </c>
      <c r="AY44" s="144">
        <v>0</v>
      </c>
      <c r="AZ44" s="145">
        <v>0</v>
      </c>
      <c r="BA44" s="146">
        <v>2391983.3894734066</v>
      </c>
      <c r="BB44" s="147">
        <v>0</v>
      </c>
      <c r="BD44" s="106">
        <v>2391983.3894734066</v>
      </c>
      <c r="BG44" s="148">
        <v>2391983.3894734066</v>
      </c>
      <c r="BI44" s="150">
        <v>73474.631999999998</v>
      </c>
      <c r="BL44" s="106">
        <v>1972450.467798755</v>
      </c>
      <c r="BN44" s="151">
        <v>0</v>
      </c>
      <c r="BO44" s="152">
        <v>0</v>
      </c>
      <c r="BQ44" s="106">
        <v>380</v>
      </c>
      <c r="BR44" s="153">
        <v>3802183</v>
      </c>
      <c r="BS44" s="106">
        <v>6092.8</v>
      </c>
      <c r="BT44" s="106">
        <v>9120.9974559970997</v>
      </c>
      <c r="BU44" s="149">
        <v>9120.9974559970997</v>
      </c>
      <c r="BW44" s="149">
        <v>8855.3373359195066</v>
      </c>
      <c r="BY44" s="149">
        <v>4321.326675728239</v>
      </c>
      <c r="BZ44" s="268">
        <v>4321.3266756348085</v>
      </c>
      <c r="CA44" s="269">
        <v>9.3430571723729372E-8</v>
      </c>
      <c r="CC44" s="149">
        <v>414</v>
      </c>
      <c r="CG44" s="149">
        <v>0</v>
      </c>
      <c r="CH44" s="268">
        <v>0</v>
      </c>
      <c r="CI44" s="270">
        <v>0</v>
      </c>
      <c r="CK44" s="149">
        <v>0</v>
      </c>
      <c r="CL44" s="268">
        <v>0</v>
      </c>
      <c r="CM44" s="270">
        <v>0</v>
      </c>
      <c r="CO44" s="149">
        <v>1972450.467798755</v>
      </c>
      <c r="CP44" s="268">
        <v>1972450.4677987797</v>
      </c>
      <c r="CQ44" s="270">
        <v>-2.4680048227310181E-8</v>
      </c>
      <c r="CS44" s="149">
        <v>1972450.467798755</v>
      </c>
      <c r="CT44" s="268">
        <v>1972450.4677987797</v>
      </c>
      <c r="CU44" s="270">
        <v>-2.4680048227310181E-8</v>
      </c>
      <c r="CW44" s="149">
        <v>130485.60993460103</v>
      </c>
      <c r="CX44" s="268">
        <v>130485.60993461535</v>
      </c>
      <c r="CY44" s="270">
        <v>-1.4319084584712982E-8</v>
      </c>
      <c r="DA44" s="149">
        <v>350998.63008519897</v>
      </c>
      <c r="DB44" s="268">
        <v>350998.63008520461</v>
      </c>
      <c r="DC44" s="270">
        <v>-5.6461431086063385E-9</v>
      </c>
      <c r="DE44" s="271">
        <v>3.0042918454935622E-2</v>
      </c>
      <c r="DF44" s="271">
        <v>0</v>
      </c>
    </row>
    <row r="45" spans="1:110" x14ac:dyDescent="0.2">
      <c r="A45" s="155" t="s">
        <v>307</v>
      </c>
      <c r="B45" s="155"/>
      <c r="C45" s="128">
        <v>2065</v>
      </c>
      <c r="D45" s="129" t="s">
        <v>325</v>
      </c>
      <c r="E45" s="130"/>
      <c r="F45" s="131">
        <v>1055742.8926366963</v>
      </c>
      <c r="G45" s="132">
        <v>101871.11263455293</v>
      </c>
      <c r="H45" s="132">
        <v>63321.930442095836</v>
      </c>
      <c r="I45" s="132">
        <v>126461.25549472291</v>
      </c>
      <c r="J45" s="132">
        <v>286.54999582382482</v>
      </c>
      <c r="K45" s="132">
        <v>189795.85338760371</v>
      </c>
      <c r="L45" s="132">
        <v>35641.484472837161</v>
      </c>
      <c r="M45" s="154">
        <v>117818.848</v>
      </c>
      <c r="N45" s="132">
        <v>0</v>
      </c>
      <c r="O45" s="133">
        <v>7219.2</v>
      </c>
      <c r="P45" s="134"/>
      <c r="Q45" s="135"/>
      <c r="R45" s="132">
        <v>0</v>
      </c>
      <c r="S45" s="132"/>
      <c r="T45" s="132">
        <v>0</v>
      </c>
      <c r="U45" s="136">
        <v>58079.465612804284</v>
      </c>
      <c r="V45" s="136">
        <v>0</v>
      </c>
      <c r="W45" s="137">
        <v>1756238.5926771367</v>
      </c>
      <c r="X45" s="138">
        <v>1749019.3926771367</v>
      </c>
      <c r="Y45" s="131">
        <v>127007.99999999999</v>
      </c>
      <c r="Z45" s="139">
        <v>15639.453099827966</v>
      </c>
      <c r="AA45" s="137">
        <v>142647.45309982795</v>
      </c>
      <c r="AB45" s="138"/>
      <c r="AC45" s="131">
        <v>28788.999999999996</v>
      </c>
      <c r="AD45" s="135"/>
      <c r="AE45" s="132">
        <v>0</v>
      </c>
      <c r="AF45" s="135"/>
      <c r="AG45" s="132"/>
      <c r="AH45" s="137">
        <v>28788.999999999996</v>
      </c>
      <c r="AI45" s="138"/>
      <c r="AJ45" s="140">
        <v>1927675.0457769646</v>
      </c>
      <c r="AK45" s="138"/>
      <c r="AL45" s="335">
        <v>224925</v>
      </c>
      <c r="AM45" s="138"/>
      <c r="AN45" s="142">
        <v>344138.33915823413</v>
      </c>
      <c r="AO45" s="138"/>
      <c r="AP45" s="143">
        <v>1898886.0457769646</v>
      </c>
      <c r="AQ45" s="135"/>
      <c r="AR45" s="138">
        <v>28788.999999999996</v>
      </c>
      <c r="AS45" s="135"/>
      <c r="AT45" s="138">
        <v>224925</v>
      </c>
      <c r="AU45" s="143">
        <v>0</v>
      </c>
      <c r="AV45" s="138">
        <v>0</v>
      </c>
      <c r="AW45" s="138">
        <v>0</v>
      </c>
      <c r="AX45" s="138">
        <v>0</v>
      </c>
      <c r="AY45" s="144">
        <v>0</v>
      </c>
      <c r="AZ45" s="145">
        <v>0</v>
      </c>
      <c r="BA45" s="146">
        <v>2152600.0457769646</v>
      </c>
      <c r="BB45" s="147">
        <v>0</v>
      </c>
      <c r="BD45" s="106">
        <v>2152600.0457769646</v>
      </c>
      <c r="BG45" s="148">
        <v>2152600.0457769646</v>
      </c>
      <c r="BI45" s="150">
        <v>0</v>
      </c>
      <c r="BL45" s="106">
        <v>1756238.5926771367</v>
      </c>
      <c r="BN45" s="151">
        <v>0</v>
      </c>
      <c r="BO45" s="152">
        <v>0</v>
      </c>
      <c r="BQ45" s="106">
        <v>380</v>
      </c>
      <c r="BR45" s="272">
        <v>3802049</v>
      </c>
      <c r="BS45" s="106">
        <v>7219.2</v>
      </c>
      <c r="BT45" s="106">
        <v>0</v>
      </c>
      <c r="BU45" s="149">
        <v>0</v>
      </c>
      <c r="BW45" s="149">
        <v>0</v>
      </c>
      <c r="BY45" s="149">
        <v>4731.408935715097</v>
      </c>
      <c r="BZ45" s="268">
        <v>4731.4089354570633</v>
      </c>
      <c r="CA45" s="269">
        <v>2.5803365133469924E-7</v>
      </c>
      <c r="CC45" s="149">
        <v>338</v>
      </c>
      <c r="CG45" s="149">
        <v>58079.465612804284</v>
      </c>
      <c r="CH45" s="268">
        <v>58079.465523847459</v>
      </c>
      <c r="CI45" s="270">
        <v>8.8956825493369251E-5</v>
      </c>
      <c r="CK45" s="149">
        <v>0</v>
      </c>
      <c r="CL45" s="268">
        <v>0</v>
      </c>
      <c r="CM45" s="270">
        <v>0</v>
      </c>
      <c r="CO45" s="149">
        <v>1756238.5926771367</v>
      </c>
      <c r="CP45" s="268">
        <v>1756238.592588177</v>
      </c>
      <c r="CQ45" s="270">
        <v>8.8959699496626854E-5</v>
      </c>
      <c r="CS45" s="149">
        <v>1756238.5926771367</v>
      </c>
      <c r="CT45" s="268">
        <v>1756238.592588177</v>
      </c>
      <c r="CU45" s="270">
        <v>8.8959699496626854E-5</v>
      </c>
      <c r="CW45" s="149">
        <v>126461.25549472291</v>
      </c>
      <c r="CX45" s="268">
        <v>126461.25549473685</v>
      </c>
      <c r="CY45" s="270">
        <v>-1.3940734788775444E-8</v>
      </c>
      <c r="DA45" s="149">
        <v>335579.49197224446</v>
      </c>
      <c r="DB45" s="268">
        <v>335579.49197225162</v>
      </c>
      <c r="DC45" s="270">
        <v>-7.1595422923564911E-9</v>
      </c>
      <c r="DE45" s="271">
        <v>5.3050397877984087E-2</v>
      </c>
      <c r="DF45" s="271">
        <v>0</v>
      </c>
    </row>
    <row r="46" spans="1:110" x14ac:dyDescent="0.2">
      <c r="A46" s="155" t="s">
        <v>307</v>
      </c>
      <c r="B46" s="155"/>
      <c r="C46" s="156">
        <v>2007</v>
      </c>
      <c r="D46" s="129" t="s">
        <v>65</v>
      </c>
      <c r="E46" s="130"/>
      <c r="F46" s="131">
        <v>1227535.3751663363</v>
      </c>
      <c r="G46" s="132">
        <v>58595.484888884297</v>
      </c>
      <c r="H46" s="132">
        <v>37875.186242388438</v>
      </c>
      <c r="I46" s="132">
        <v>129294.16255958677</v>
      </c>
      <c r="J46" s="132">
        <v>10533.301019916604</v>
      </c>
      <c r="K46" s="132">
        <v>150417.95575637565</v>
      </c>
      <c r="L46" s="132">
        <v>102734.94808161461</v>
      </c>
      <c r="M46" s="154">
        <v>117818.848</v>
      </c>
      <c r="N46" s="132">
        <v>0</v>
      </c>
      <c r="O46" s="133">
        <v>7424</v>
      </c>
      <c r="P46" s="134"/>
      <c r="Q46" s="135"/>
      <c r="R46" s="132">
        <v>0</v>
      </c>
      <c r="S46" s="132"/>
      <c r="T46" s="132">
        <v>0</v>
      </c>
      <c r="U46" s="136">
        <v>45935.434374160832</v>
      </c>
      <c r="V46" s="136">
        <v>0</v>
      </c>
      <c r="W46" s="137">
        <v>1888164.6960892633</v>
      </c>
      <c r="X46" s="138">
        <v>1880740.6960892633</v>
      </c>
      <c r="Y46" s="131">
        <v>135561.59999999998</v>
      </c>
      <c r="Z46" s="139">
        <v>16167.540505176701</v>
      </c>
      <c r="AA46" s="137">
        <v>219255.06050517666</v>
      </c>
      <c r="AB46" s="138"/>
      <c r="AC46" s="131">
        <v>26016</v>
      </c>
      <c r="AD46" s="135"/>
      <c r="AE46" s="132">
        <v>0</v>
      </c>
      <c r="AF46" s="135"/>
      <c r="AG46" s="132"/>
      <c r="AH46" s="137">
        <v>26016</v>
      </c>
      <c r="AI46" s="138"/>
      <c r="AJ46" s="140">
        <v>2133435.75659444</v>
      </c>
      <c r="AK46" s="138"/>
      <c r="AL46" s="335">
        <v>148915</v>
      </c>
      <c r="AM46" s="138"/>
      <c r="AN46" s="142">
        <v>307029.16841626132</v>
      </c>
      <c r="AO46" s="138"/>
      <c r="AP46" s="143">
        <v>2107419.75659444</v>
      </c>
      <c r="AQ46" s="135"/>
      <c r="AR46" s="138">
        <v>26016</v>
      </c>
      <c r="AS46" s="135"/>
      <c r="AT46" s="138">
        <v>148915</v>
      </c>
      <c r="AU46" s="143">
        <v>0</v>
      </c>
      <c r="AV46" s="138">
        <v>0</v>
      </c>
      <c r="AW46" s="138">
        <v>0</v>
      </c>
      <c r="AX46" s="138">
        <v>0</v>
      </c>
      <c r="AY46" s="144">
        <v>0</v>
      </c>
      <c r="AZ46" s="145">
        <v>0</v>
      </c>
      <c r="BA46" s="146">
        <v>2282350.75659444</v>
      </c>
      <c r="BB46" s="147">
        <v>0</v>
      </c>
      <c r="BD46" s="106">
        <v>2282350.75659444</v>
      </c>
      <c r="BG46" s="148">
        <v>2282350.75659444</v>
      </c>
      <c r="BI46" s="150">
        <v>67525.919999999984</v>
      </c>
      <c r="BL46" s="106">
        <v>1888164.6960892633</v>
      </c>
      <c r="BN46" s="151">
        <v>0</v>
      </c>
      <c r="BO46" s="152">
        <v>0</v>
      </c>
      <c r="BQ46" s="106">
        <v>380</v>
      </c>
      <c r="BR46" s="153">
        <v>3802007</v>
      </c>
      <c r="BS46" s="106">
        <v>7424</v>
      </c>
      <c r="BT46" s="106">
        <v>0</v>
      </c>
      <c r="BU46" s="149">
        <v>0</v>
      </c>
      <c r="BW46" s="149">
        <v>0</v>
      </c>
      <c r="BY46" s="149">
        <v>4397.8492443478108</v>
      </c>
      <c r="BZ46" s="268">
        <v>4397.8492441396511</v>
      </c>
      <c r="CA46" s="269">
        <v>2.0815969037357718E-7</v>
      </c>
      <c r="CC46" s="149">
        <v>393</v>
      </c>
      <c r="CG46" s="149">
        <v>45935.434374160832</v>
      </c>
      <c r="CH46" s="268">
        <v>45935.434291956619</v>
      </c>
      <c r="CI46" s="270">
        <v>8.2204212958458811E-5</v>
      </c>
      <c r="CK46" s="149">
        <v>0</v>
      </c>
      <c r="CL46" s="268">
        <v>0</v>
      </c>
      <c r="CM46" s="270">
        <v>0</v>
      </c>
      <c r="CO46" s="149">
        <v>1888164.6960892633</v>
      </c>
      <c r="CP46" s="268">
        <v>1888164.6960058205</v>
      </c>
      <c r="CQ46" s="270">
        <v>8.3442777395248413E-5</v>
      </c>
      <c r="CS46" s="149">
        <v>1888164.6960892633</v>
      </c>
      <c r="CT46" s="268">
        <v>1888164.6960058205</v>
      </c>
      <c r="CU46" s="270">
        <v>8.3442777395248413E-5</v>
      </c>
      <c r="CW46" s="149">
        <v>129294.16255958677</v>
      </c>
      <c r="CX46" s="268">
        <v>129294.16255960097</v>
      </c>
      <c r="CY46" s="270">
        <v>-1.4202669262886047E-8</v>
      </c>
      <c r="DA46" s="149">
        <v>293873.86478595075</v>
      </c>
      <c r="DB46" s="268">
        <v>293873.86478595634</v>
      </c>
      <c r="DC46" s="270">
        <v>-5.5879354476928711E-9</v>
      </c>
      <c r="DE46" s="271">
        <v>0.10328638497652583</v>
      </c>
      <c r="DF46" s="271">
        <v>0</v>
      </c>
    </row>
    <row r="47" spans="1:110" x14ac:dyDescent="0.2">
      <c r="A47" s="127" t="s">
        <v>305</v>
      </c>
      <c r="B47" s="127" t="s">
        <v>66</v>
      </c>
      <c r="C47" s="128">
        <v>5201</v>
      </c>
      <c r="D47" s="129" t="s">
        <v>67</v>
      </c>
      <c r="E47" s="130"/>
      <c r="F47" s="131">
        <v>649687.93393027468</v>
      </c>
      <c r="G47" s="132">
        <v>16518.833066665375</v>
      </c>
      <c r="H47" s="132">
        <v>9615.3181090895232</v>
      </c>
      <c r="I47" s="132">
        <v>12103.754472725939</v>
      </c>
      <c r="J47" s="132">
        <v>0</v>
      </c>
      <c r="K47" s="132">
        <v>58868.743334821345</v>
      </c>
      <c r="L47" s="132">
        <v>3196.0420111726189</v>
      </c>
      <c r="M47" s="154">
        <v>117818.848</v>
      </c>
      <c r="N47" s="132">
        <v>0</v>
      </c>
      <c r="O47" s="133">
        <v>3097.6</v>
      </c>
      <c r="P47" s="134"/>
      <c r="Q47" s="135"/>
      <c r="R47" s="132">
        <v>-5935.181464751583</v>
      </c>
      <c r="S47" s="132"/>
      <c r="T47" s="132">
        <v>1630.5270752505603</v>
      </c>
      <c r="U47" s="136">
        <v>14210.293809328228</v>
      </c>
      <c r="V47" s="136">
        <v>0</v>
      </c>
      <c r="W47" s="137">
        <v>880812.71234457649</v>
      </c>
      <c r="X47" s="138">
        <v>883650.29380932811</v>
      </c>
      <c r="Y47" s="131">
        <v>110211.84000000001</v>
      </c>
      <c r="Z47" s="139">
        <v>4117.7215281738027</v>
      </c>
      <c r="AA47" s="137">
        <v>114329.56152817381</v>
      </c>
      <c r="AB47" s="138"/>
      <c r="AC47" s="131">
        <v>11617.999999999998</v>
      </c>
      <c r="AD47" s="135"/>
      <c r="AE47" s="132">
        <v>7236.3619538671455</v>
      </c>
      <c r="AF47" s="135"/>
      <c r="AG47" s="132"/>
      <c r="AH47" s="137">
        <v>18854.361953867145</v>
      </c>
      <c r="AI47" s="138"/>
      <c r="AJ47" s="140">
        <v>1013996.6358266175</v>
      </c>
      <c r="AK47" s="138"/>
      <c r="AL47" s="335">
        <v>48695</v>
      </c>
      <c r="AM47" s="138"/>
      <c r="AN47" s="142">
        <v>123257.02421873783</v>
      </c>
      <c r="AO47" s="138"/>
      <c r="AP47" s="143">
        <v>1008313.8172913691</v>
      </c>
      <c r="AQ47" s="135"/>
      <c r="AR47" s="138">
        <v>11617.999999999998</v>
      </c>
      <c r="AS47" s="135"/>
      <c r="AT47" s="138">
        <v>48695</v>
      </c>
      <c r="AU47" s="143">
        <v>3631.733453787389</v>
      </c>
      <c r="AV47" s="138">
        <v>1210.5778179291297</v>
      </c>
      <c r="AW47" s="138">
        <v>225.6989206300774</v>
      </c>
      <c r="AX47" s="138">
        <v>700.65479828457251</v>
      </c>
      <c r="AY47" s="144">
        <v>0</v>
      </c>
      <c r="AZ47" s="145">
        <v>166.51647412041402</v>
      </c>
      <c r="BA47" s="146">
        <v>1062691.6358266177</v>
      </c>
      <c r="BB47" s="147">
        <v>2.3283064365386963E-10</v>
      </c>
      <c r="BD47" s="106">
        <v>1068626.8172913692</v>
      </c>
      <c r="BG47" s="148">
        <v>1068626.8172913692</v>
      </c>
      <c r="BI47" s="150">
        <v>0</v>
      </c>
      <c r="BL47" s="106">
        <v>886747.89380932809</v>
      </c>
      <c r="BN47" s="151">
        <v>5931.7538102435146</v>
      </c>
      <c r="BO47" s="152">
        <v>3.4276545080683718</v>
      </c>
      <c r="BQ47" s="106">
        <v>380</v>
      </c>
      <c r="BR47" s="153">
        <v>3805201</v>
      </c>
      <c r="BS47" s="106">
        <v>3097.6</v>
      </c>
      <c r="BT47" s="106">
        <v>0</v>
      </c>
      <c r="BU47" s="149">
        <v>0</v>
      </c>
      <c r="BW47" s="149">
        <v>0</v>
      </c>
      <c r="BY47" s="149">
        <v>3609.6881872611621</v>
      </c>
      <c r="BZ47" s="268">
        <v>3609.6881870813399</v>
      </c>
      <c r="CA47" s="269">
        <v>1.7982210920308717E-7</v>
      </c>
      <c r="CC47" s="149">
        <v>208</v>
      </c>
      <c r="CG47" s="149">
        <v>14210.293809328228</v>
      </c>
      <c r="CH47" s="268">
        <v>14210.293771177074</v>
      </c>
      <c r="CI47" s="270">
        <v>3.8151154512888752E-5</v>
      </c>
      <c r="CK47" s="149">
        <v>1630.5270752505603</v>
      </c>
      <c r="CL47" s="268">
        <v>1630.5270752464421</v>
      </c>
      <c r="CM47" s="270">
        <v>4.1181920096278191E-9</v>
      </c>
      <c r="CO47" s="149">
        <v>880812.71234457649</v>
      </c>
      <c r="CP47" s="268">
        <v>880812.71230642544</v>
      </c>
      <c r="CQ47" s="270">
        <v>3.8151047192513943E-5</v>
      </c>
      <c r="CS47" s="149">
        <v>886747.89380932809</v>
      </c>
      <c r="CT47" s="268">
        <v>886747.89377117704</v>
      </c>
      <c r="CU47" s="270">
        <v>3.8151047192513943E-5</v>
      </c>
      <c r="CW47" s="149">
        <v>12103.754472725939</v>
      </c>
      <c r="CX47" s="268">
        <v>12103.754472727271</v>
      </c>
      <c r="CY47" s="270">
        <v>-1.3315002433955669E-9</v>
      </c>
      <c r="DA47" s="149">
        <v>116397.25052704741</v>
      </c>
      <c r="DB47" s="268">
        <v>116397.25052704834</v>
      </c>
      <c r="DC47" s="270">
        <v>-9.3132257461547852E-10</v>
      </c>
      <c r="DE47" s="271">
        <v>4.4052863436123352E-3</v>
      </c>
      <c r="DF47" s="271">
        <v>0</v>
      </c>
    </row>
    <row r="48" spans="1:110" x14ac:dyDescent="0.2">
      <c r="A48" s="127" t="s">
        <v>305</v>
      </c>
      <c r="B48" s="127" t="s">
        <v>68</v>
      </c>
      <c r="C48" s="128">
        <v>2027</v>
      </c>
      <c r="D48" s="129" t="s">
        <v>69</v>
      </c>
      <c r="E48" s="130"/>
      <c r="F48" s="131">
        <v>1196300.3783427654</v>
      </c>
      <c r="G48" s="132">
        <v>61650.447735364127</v>
      </c>
      <c r="H48" s="132">
        <v>42454.304555434159</v>
      </c>
      <c r="I48" s="132">
        <v>45337.188022792936</v>
      </c>
      <c r="J48" s="132">
        <v>0</v>
      </c>
      <c r="K48" s="132">
        <v>193101.42482191807</v>
      </c>
      <c r="L48" s="132">
        <v>83052.126794188429</v>
      </c>
      <c r="M48" s="154">
        <v>117818.848</v>
      </c>
      <c r="N48" s="132">
        <v>0</v>
      </c>
      <c r="O48" s="133">
        <v>26368</v>
      </c>
      <c r="P48" s="134"/>
      <c r="Q48" s="135"/>
      <c r="R48" s="132">
        <v>-11243.570375936108</v>
      </c>
      <c r="S48" s="132"/>
      <c r="T48" s="132">
        <v>0</v>
      </c>
      <c r="U48" s="136">
        <v>0</v>
      </c>
      <c r="V48" s="136">
        <v>0</v>
      </c>
      <c r="W48" s="137">
        <v>1754839.1478965273</v>
      </c>
      <c r="X48" s="138">
        <v>1739714.7182724634</v>
      </c>
      <c r="Y48" s="131">
        <v>91821.60000000002</v>
      </c>
      <c r="Z48" s="139">
        <v>6210.9246686785773</v>
      </c>
      <c r="AA48" s="137">
        <v>98032.524668678598</v>
      </c>
      <c r="AB48" s="138"/>
      <c r="AC48" s="131">
        <v>16642.000000000004</v>
      </c>
      <c r="AD48" s="135"/>
      <c r="AE48" s="132">
        <v>0</v>
      </c>
      <c r="AF48" s="135"/>
      <c r="AG48" s="132"/>
      <c r="AH48" s="137">
        <v>16642.000000000004</v>
      </c>
      <c r="AI48" s="138"/>
      <c r="AJ48" s="140">
        <v>1869513.672565206</v>
      </c>
      <c r="AK48" s="138"/>
      <c r="AL48" s="335">
        <v>149295</v>
      </c>
      <c r="AM48" s="138"/>
      <c r="AN48" s="142">
        <v>323009.18669700081</v>
      </c>
      <c r="AO48" s="138"/>
      <c r="AP48" s="143">
        <v>1864115.2429411421</v>
      </c>
      <c r="AQ48" s="135"/>
      <c r="AR48" s="138">
        <v>16642.000000000004</v>
      </c>
      <c r="AS48" s="135"/>
      <c r="AT48" s="138">
        <v>149295</v>
      </c>
      <c r="AU48" s="143">
        <v>6687.2784269258173</v>
      </c>
      <c r="AV48" s="138">
        <v>2229.0928089752724</v>
      </c>
      <c r="AW48" s="138">
        <v>415.58983942942137</v>
      </c>
      <c r="AX48" s="138">
        <v>1290.1480179951504</v>
      </c>
      <c r="AY48" s="144">
        <v>0</v>
      </c>
      <c r="AZ48" s="145">
        <v>621.46128261044532</v>
      </c>
      <c r="BA48" s="146">
        <v>2018808.672565206</v>
      </c>
      <c r="BB48" s="147">
        <v>0</v>
      </c>
      <c r="BD48" s="106">
        <v>2030052.2429411421</v>
      </c>
      <c r="BG48" s="148">
        <v>2030052.2429411421</v>
      </c>
      <c r="BI48" s="150">
        <v>0</v>
      </c>
      <c r="BL48" s="106">
        <v>1766082.7182724634</v>
      </c>
      <c r="BN48" s="151">
        <v>11272.609487251002</v>
      </c>
      <c r="BO48" s="152">
        <v>-29.039111314894399</v>
      </c>
      <c r="BQ48" s="106">
        <v>380</v>
      </c>
      <c r="BR48" s="153">
        <v>3802027</v>
      </c>
      <c r="BS48" s="106">
        <v>26368</v>
      </c>
      <c r="BT48" s="106">
        <v>0</v>
      </c>
      <c r="BU48" s="149">
        <v>0</v>
      </c>
      <c r="BW48" s="149">
        <v>0</v>
      </c>
      <c r="BY48" s="149">
        <v>4138.2993514564396</v>
      </c>
      <c r="BZ48" s="268">
        <v>4138.2993512953371</v>
      </c>
      <c r="CA48" s="269">
        <v>1.6110243450384587E-7</v>
      </c>
      <c r="CC48" s="149">
        <v>383</v>
      </c>
      <c r="CG48" s="149">
        <v>0</v>
      </c>
      <c r="CH48" s="268">
        <v>0</v>
      </c>
      <c r="CI48" s="270">
        <v>0</v>
      </c>
      <c r="CK48" s="149">
        <v>0</v>
      </c>
      <c r="CL48" s="268">
        <v>0</v>
      </c>
      <c r="CM48" s="270">
        <v>0</v>
      </c>
      <c r="CO48" s="149">
        <v>1754839.1478965273</v>
      </c>
      <c r="CP48" s="268">
        <v>1754839.1478965431</v>
      </c>
      <c r="CQ48" s="270">
        <v>-1.5832483768463135E-8</v>
      </c>
      <c r="CS48" s="149">
        <v>1766082.7182724634</v>
      </c>
      <c r="CT48" s="268">
        <v>1766082.7182724793</v>
      </c>
      <c r="CU48" s="270">
        <v>-1.5832483768463135E-8</v>
      </c>
      <c r="CW48" s="149">
        <v>45337.188022792936</v>
      </c>
      <c r="CX48" s="268">
        <v>45337.188022797935</v>
      </c>
      <c r="CY48" s="270">
        <v>-4.9985828809440136E-9</v>
      </c>
      <c r="DA48" s="149">
        <v>317127.2352168801</v>
      </c>
      <c r="DB48" s="268">
        <v>317127.23521688383</v>
      </c>
      <c r="DC48" s="270">
        <v>-3.7252902984619141E-9</v>
      </c>
      <c r="DE48" s="271">
        <v>6.0240963855421686E-2</v>
      </c>
      <c r="DF48" s="271">
        <v>0</v>
      </c>
    </row>
    <row r="49" spans="1:110" x14ac:dyDescent="0.2">
      <c r="A49" s="127" t="s">
        <v>305</v>
      </c>
      <c r="B49" s="127" t="s">
        <v>70</v>
      </c>
      <c r="C49" s="128">
        <v>2182</v>
      </c>
      <c r="D49" s="129" t="s">
        <v>71</v>
      </c>
      <c r="E49" s="130"/>
      <c r="F49" s="131">
        <v>1308746.3669076208</v>
      </c>
      <c r="G49" s="132">
        <v>75912.143999994048</v>
      </c>
      <c r="H49" s="132">
        <v>47733.731413326299</v>
      </c>
      <c r="I49" s="132">
        <v>114220.7128666541</v>
      </c>
      <c r="J49" s="132">
        <v>0</v>
      </c>
      <c r="K49" s="132">
        <v>186419.35357496783</v>
      </c>
      <c r="L49" s="132">
        <v>101235.94654141883</v>
      </c>
      <c r="M49" s="154">
        <v>117818.848</v>
      </c>
      <c r="N49" s="132">
        <v>22892.657369871304</v>
      </c>
      <c r="O49" s="133">
        <v>39936</v>
      </c>
      <c r="P49" s="134"/>
      <c r="Q49" s="135"/>
      <c r="R49" s="132">
        <v>-12385.756791077121</v>
      </c>
      <c r="S49" s="132"/>
      <c r="T49" s="132">
        <v>0</v>
      </c>
      <c r="U49" s="136">
        <v>0</v>
      </c>
      <c r="V49" s="136">
        <v>0</v>
      </c>
      <c r="W49" s="137">
        <v>2002530.003882776</v>
      </c>
      <c r="X49" s="138">
        <v>1952087.1033039817</v>
      </c>
      <c r="Y49" s="131">
        <v>168220.79999999999</v>
      </c>
      <c r="Z49" s="139">
        <v>17741.46954502986</v>
      </c>
      <c r="AA49" s="137">
        <v>274389.06954502984</v>
      </c>
      <c r="AB49" s="138"/>
      <c r="AC49" s="131">
        <v>56467.999999999993</v>
      </c>
      <c r="AD49" s="135"/>
      <c r="AE49" s="132">
        <v>22075.42060234569</v>
      </c>
      <c r="AF49" s="132">
        <v>128000</v>
      </c>
      <c r="AG49" s="132"/>
      <c r="AH49" s="137">
        <v>206543.42060234566</v>
      </c>
      <c r="AI49" s="138"/>
      <c r="AJ49" s="140">
        <v>2483462.4940301515</v>
      </c>
      <c r="AK49" s="138"/>
      <c r="AL49" s="335">
        <v>168435</v>
      </c>
      <c r="AM49" s="138"/>
      <c r="AN49" s="142">
        <v>355324.67327196285</v>
      </c>
      <c r="AO49" s="138"/>
      <c r="AP49" s="143">
        <v>2439380.2508212286</v>
      </c>
      <c r="AQ49" s="135"/>
      <c r="AR49" s="138">
        <v>56467.999999999993</v>
      </c>
      <c r="AS49" s="135"/>
      <c r="AT49" s="138">
        <v>168435</v>
      </c>
      <c r="AU49" s="143">
        <v>7315.8476785428647</v>
      </c>
      <c r="AV49" s="138">
        <v>2438.6158928476216</v>
      </c>
      <c r="AW49" s="138">
        <v>454.65311415385787</v>
      </c>
      <c r="AX49" s="138">
        <v>1411.4151946213265</v>
      </c>
      <c r="AY49" s="144">
        <v>0</v>
      </c>
      <c r="AZ49" s="145">
        <v>765.22491091145173</v>
      </c>
      <c r="BA49" s="146">
        <v>2651897.4940301515</v>
      </c>
      <c r="BB49" s="147">
        <v>0</v>
      </c>
      <c r="BD49" s="106">
        <v>2664283.2508212286</v>
      </c>
      <c r="BG49" s="148">
        <v>2664283.2508212286</v>
      </c>
      <c r="BI49" s="150">
        <v>88426.799999999988</v>
      </c>
      <c r="BL49" s="106">
        <v>2014915.7606738531</v>
      </c>
      <c r="BN49" s="151">
        <v>12351.086850063662</v>
      </c>
      <c r="BO49" s="152">
        <v>34.669941013458811</v>
      </c>
      <c r="BQ49" s="106">
        <v>380</v>
      </c>
      <c r="BR49" s="153">
        <v>3802182</v>
      </c>
      <c r="BS49" s="106">
        <v>39936</v>
      </c>
      <c r="BT49" s="106">
        <v>22892.657369871304</v>
      </c>
      <c r="BU49" s="149">
        <v>22892.657369871304</v>
      </c>
      <c r="BW49" s="149">
        <v>22183.129638995717</v>
      </c>
      <c r="BY49" s="149">
        <v>4284.3133779328646</v>
      </c>
      <c r="BZ49" s="268">
        <v>4284.3133780023918</v>
      </c>
      <c r="CA49" s="269">
        <v>-6.9527231971733272E-8</v>
      </c>
      <c r="CC49" s="149">
        <v>419</v>
      </c>
      <c r="CG49" s="149">
        <v>0</v>
      </c>
      <c r="CH49" s="268">
        <v>0</v>
      </c>
      <c r="CI49" s="270">
        <v>0</v>
      </c>
      <c r="CK49" s="149">
        <v>0</v>
      </c>
      <c r="CL49" s="268">
        <v>0</v>
      </c>
      <c r="CM49" s="270">
        <v>0</v>
      </c>
      <c r="CO49" s="149">
        <v>2002530.003882776</v>
      </c>
      <c r="CP49" s="268">
        <v>2002530.0038828019</v>
      </c>
      <c r="CQ49" s="270">
        <v>-2.5844201445579529E-8</v>
      </c>
      <c r="CS49" s="149">
        <v>2014915.7606738531</v>
      </c>
      <c r="CT49" s="268">
        <v>2014915.7606738789</v>
      </c>
      <c r="CU49" s="270">
        <v>-2.5844201445579529E-8</v>
      </c>
      <c r="CW49" s="149">
        <v>114220.7128666541</v>
      </c>
      <c r="CX49" s="268">
        <v>114220.71286666658</v>
      </c>
      <c r="CY49" s="270">
        <v>-1.2485543265938759E-8</v>
      </c>
      <c r="DA49" s="149">
        <v>338861.32909926109</v>
      </c>
      <c r="DB49" s="268">
        <v>338861.32909926691</v>
      </c>
      <c r="DC49" s="270">
        <v>-5.8207660913467407E-9</v>
      </c>
      <c r="DE49" s="271">
        <v>2.7027027027027029E-2</v>
      </c>
      <c r="DF49" s="271">
        <v>0</v>
      </c>
    </row>
    <row r="50" spans="1:110" x14ac:dyDescent="0.2">
      <c r="A50" s="127" t="s">
        <v>305</v>
      </c>
      <c r="B50" s="127" t="s">
        <v>72</v>
      </c>
      <c r="C50" s="128">
        <v>2157</v>
      </c>
      <c r="D50" s="129" t="s">
        <v>73</v>
      </c>
      <c r="E50" s="130"/>
      <c r="F50" s="131">
        <v>559106.4431419191</v>
      </c>
      <c r="G50" s="132">
        <v>41959.837499996713</v>
      </c>
      <c r="H50" s="132">
        <v>28684.813555051911</v>
      </c>
      <c r="I50" s="132">
        <v>41161.50051684941</v>
      </c>
      <c r="J50" s="132">
        <v>0</v>
      </c>
      <c r="K50" s="132">
        <v>67065.070799988476</v>
      </c>
      <c r="L50" s="132">
        <v>2574.2680261433397</v>
      </c>
      <c r="M50" s="154">
        <v>117818.848</v>
      </c>
      <c r="N50" s="132">
        <v>0</v>
      </c>
      <c r="O50" s="133">
        <v>19710.5</v>
      </c>
      <c r="P50" s="134"/>
      <c r="Q50" s="135"/>
      <c r="R50" s="132">
        <v>-5387.3519881964612</v>
      </c>
      <c r="S50" s="132"/>
      <c r="T50" s="132">
        <v>0</v>
      </c>
      <c r="U50" s="136">
        <v>42852.292096533114</v>
      </c>
      <c r="V50" s="136">
        <v>0</v>
      </c>
      <c r="W50" s="137">
        <v>915546.22164828563</v>
      </c>
      <c r="X50" s="138">
        <v>901223.07363648212</v>
      </c>
      <c r="Y50" s="131">
        <v>38491.200000000004</v>
      </c>
      <c r="Z50" s="139">
        <v>2489.6561780357224</v>
      </c>
      <c r="AA50" s="137">
        <v>40980.856178035727</v>
      </c>
      <c r="AB50" s="138"/>
      <c r="AC50" s="131">
        <v>27399.999999999996</v>
      </c>
      <c r="AD50" s="135"/>
      <c r="AE50" s="132">
        <v>15505.904212850648</v>
      </c>
      <c r="AF50" s="135"/>
      <c r="AG50" s="132"/>
      <c r="AH50" s="137">
        <v>42905.904212850641</v>
      </c>
      <c r="AI50" s="138"/>
      <c r="AJ50" s="140">
        <v>999432.98203917197</v>
      </c>
      <c r="AK50" s="138"/>
      <c r="AL50" s="335">
        <v>114945</v>
      </c>
      <c r="AM50" s="138"/>
      <c r="AN50" s="142">
        <v>137048.08474895114</v>
      </c>
      <c r="AO50" s="138"/>
      <c r="AP50" s="143">
        <v>977420.33402736846</v>
      </c>
      <c r="AQ50" s="135"/>
      <c r="AR50" s="138">
        <v>27399.999999999996</v>
      </c>
      <c r="AS50" s="135"/>
      <c r="AT50" s="138">
        <v>114945</v>
      </c>
      <c r="AU50" s="143">
        <v>3125.3860010958783</v>
      </c>
      <c r="AV50" s="138">
        <v>1041.7953336986261</v>
      </c>
      <c r="AW50" s="138">
        <v>194.23128265761468</v>
      </c>
      <c r="AX50" s="138">
        <v>602.96735044681964</v>
      </c>
      <c r="AY50" s="144">
        <v>0</v>
      </c>
      <c r="AZ50" s="145">
        <v>422.97202029752299</v>
      </c>
      <c r="BA50" s="146">
        <v>1114377.9820391722</v>
      </c>
      <c r="BB50" s="147">
        <v>2.3283064365386963E-10</v>
      </c>
      <c r="BD50" s="106">
        <v>1119765.3340273686</v>
      </c>
      <c r="BG50" s="148">
        <v>1119765.3340273686</v>
      </c>
      <c r="BI50" s="150">
        <v>0</v>
      </c>
      <c r="BL50" s="106">
        <v>920933.57363648212</v>
      </c>
      <c r="BN50" s="151">
        <v>5330.0336708680152</v>
      </c>
      <c r="BO50" s="152">
        <v>57.318317328446028</v>
      </c>
      <c r="BQ50" s="106">
        <v>380</v>
      </c>
      <c r="BR50" s="153">
        <v>3802157</v>
      </c>
      <c r="BS50" s="106">
        <v>19710.5</v>
      </c>
      <c r="BT50" s="106">
        <v>0</v>
      </c>
      <c r="BU50" s="149">
        <v>0</v>
      </c>
      <c r="BW50" s="149">
        <v>0</v>
      </c>
      <c r="BY50" s="149">
        <v>4290.745019369494</v>
      </c>
      <c r="BZ50" s="268">
        <v>4290.7450191011239</v>
      </c>
      <c r="CA50" s="269">
        <v>2.6837005862034857E-7</v>
      </c>
      <c r="CC50" s="149">
        <v>179</v>
      </c>
      <c r="CG50" s="149">
        <v>42852.292096533114</v>
      </c>
      <c r="CH50" s="268">
        <v>42852.292047522162</v>
      </c>
      <c r="CI50" s="270">
        <v>4.9010952352546155E-5</v>
      </c>
      <c r="CK50" s="149">
        <v>0</v>
      </c>
      <c r="CL50" s="268">
        <v>0</v>
      </c>
      <c r="CM50" s="270">
        <v>0</v>
      </c>
      <c r="CO50" s="149">
        <v>915546.22164828563</v>
      </c>
      <c r="CP50" s="268">
        <v>915546.22159928665</v>
      </c>
      <c r="CQ50" s="270">
        <v>4.899897612631321E-5</v>
      </c>
      <c r="CS50" s="149">
        <v>920933.57363648212</v>
      </c>
      <c r="CT50" s="268">
        <v>920933.57358748314</v>
      </c>
      <c r="CU50" s="270">
        <v>4.899897612631321E-5</v>
      </c>
      <c r="CW50" s="149">
        <v>41161.50051684941</v>
      </c>
      <c r="CX50" s="268">
        <v>41161.50051685395</v>
      </c>
      <c r="CY50" s="270">
        <v>-4.5401975512504578E-9</v>
      </c>
      <c r="DA50" s="149">
        <v>134589.23337826898</v>
      </c>
      <c r="DB50" s="268">
        <v>134589.23337827175</v>
      </c>
      <c r="DC50" s="270">
        <v>-2.7648638933897018E-9</v>
      </c>
      <c r="DE50" s="271">
        <v>4.5226130653266333E-2</v>
      </c>
      <c r="DF50" s="271">
        <v>0</v>
      </c>
    </row>
    <row r="51" spans="1:110" x14ac:dyDescent="0.2">
      <c r="A51" s="155" t="s">
        <v>307</v>
      </c>
      <c r="B51" s="155"/>
      <c r="C51" s="128">
        <v>2034</v>
      </c>
      <c r="D51" s="129" t="s">
        <v>431</v>
      </c>
      <c r="E51" s="130"/>
      <c r="F51" s="131">
        <v>1699183.827202257</v>
      </c>
      <c r="G51" s="132">
        <v>91539.60096384825</v>
      </c>
      <c r="H51" s="132">
        <v>53947.287428967233</v>
      </c>
      <c r="I51" s="132">
        <v>202326.3599717092</v>
      </c>
      <c r="J51" s="132">
        <v>0</v>
      </c>
      <c r="K51" s="132">
        <v>224052.25288201254</v>
      </c>
      <c r="L51" s="132">
        <v>134752.59144825215</v>
      </c>
      <c r="M51" s="154">
        <v>117818.848</v>
      </c>
      <c r="N51" s="132">
        <v>0</v>
      </c>
      <c r="O51" s="133">
        <v>8294.4</v>
      </c>
      <c r="P51" s="134"/>
      <c r="Q51" s="135"/>
      <c r="R51" s="132">
        <v>0</v>
      </c>
      <c r="S51" s="132"/>
      <c r="T51" s="132">
        <v>0</v>
      </c>
      <c r="U51" s="136">
        <v>117756.63636989845</v>
      </c>
      <c r="V51" s="136">
        <v>0</v>
      </c>
      <c r="W51" s="137">
        <v>2649671.8042669445</v>
      </c>
      <c r="X51" s="138">
        <v>2641377.4042669446</v>
      </c>
      <c r="Y51" s="131">
        <v>148232.24554455446</v>
      </c>
      <c r="Z51" s="139">
        <v>20563.854690512642</v>
      </c>
      <c r="AA51" s="137">
        <v>250631.0842350671</v>
      </c>
      <c r="AB51" s="138"/>
      <c r="AC51" s="131">
        <v>76945</v>
      </c>
      <c r="AD51" s="135"/>
      <c r="AE51" s="132">
        <v>16321.776829882712</v>
      </c>
      <c r="AF51" s="135"/>
      <c r="AG51" s="132"/>
      <c r="AH51" s="137">
        <v>93266.776829882714</v>
      </c>
      <c r="AI51" s="138"/>
      <c r="AJ51" s="140">
        <v>2993569.6653318945</v>
      </c>
      <c r="AK51" s="138"/>
      <c r="AL51" s="335">
        <v>205785</v>
      </c>
      <c r="AM51" s="138"/>
      <c r="AN51" s="142">
        <v>445666.07162247907</v>
      </c>
      <c r="AO51" s="138"/>
      <c r="AP51" s="143">
        <v>2916624.6653318941</v>
      </c>
      <c r="AQ51" s="135"/>
      <c r="AR51" s="138">
        <v>76945</v>
      </c>
      <c r="AS51" s="135"/>
      <c r="AT51" s="138">
        <v>205785</v>
      </c>
      <c r="AU51" s="143">
        <v>0</v>
      </c>
      <c r="AV51" s="138">
        <v>0</v>
      </c>
      <c r="AW51" s="138">
        <v>0</v>
      </c>
      <c r="AX51" s="138">
        <v>0</v>
      </c>
      <c r="AY51" s="144">
        <v>0</v>
      </c>
      <c r="AZ51" s="145">
        <v>0</v>
      </c>
      <c r="BA51" s="146">
        <v>3199354.6653318941</v>
      </c>
      <c r="BB51" s="147">
        <v>-4.6566128730773926E-10</v>
      </c>
      <c r="BD51" s="106">
        <v>3199354.6653318941</v>
      </c>
      <c r="BG51" s="148">
        <v>3199354.6653318941</v>
      </c>
      <c r="BI51" s="150">
        <v>81834.983999999997</v>
      </c>
      <c r="BL51" s="106">
        <v>2649671.8042669445</v>
      </c>
      <c r="BN51" s="151">
        <v>0</v>
      </c>
      <c r="BO51" s="152">
        <v>0</v>
      </c>
      <c r="BQ51" s="106">
        <v>380</v>
      </c>
      <c r="BR51" s="153">
        <v>3802034</v>
      </c>
      <c r="BS51" s="106">
        <v>8294.4</v>
      </c>
      <c r="BT51" s="106">
        <v>0</v>
      </c>
      <c r="BU51" s="149">
        <v>0</v>
      </c>
      <c r="BW51" s="149">
        <v>0</v>
      </c>
      <c r="BY51" s="149">
        <v>4547.9356910808538</v>
      </c>
      <c r="BZ51" s="268">
        <v>4547.9356911660789</v>
      </c>
      <c r="CA51" s="269">
        <v>-8.5225110524334013E-8</v>
      </c>
      <c r="CC51" s="149">
        <v>544</v>
      </c>
      <c r="CG51" s="149">
        <v>117756.63636989845</v>
      </c>
      <c r="CH51" s="268">
        <v>117756.63641714928</v>
      </c>
      <c r="CI51" s="270">
        <v>-4.7250825446099043E-5</v>
      </c>
      <c r="CK51" s="149">
        <v>0</v>
      </c>
      <c r="CL51" s="268">
        <v>0</v>
      </c>
      <c r="CM51" s="270">
        <v>0</v>
      </c>
      <c r="CO51" s="149">
        <v>2649671.8042669445</v>
      </c>
      <c r="CP51" s="268">
        <v>2649671.8043142334</v>
      </c>
      <c r="CQ51" s="270">
        <v>-4.7288835048675537E-5</v>
      </c>
      <c r="CS51" s="149">
        <v>2649671.8042669445</v>
      </c>
      <c r="CT51" s="268">
        <v>2649671.8043142334</v>
      </c>
      <c r="CU51" s="270">
        <v>-4.7288835048675537E-5</v>
      </c>
      <c r="CW51" s="149">
        <v>202326.3599717092</v>
      </c>
      <c r="CX51" s="268">
        <v>202326.35997173144</v>
      </c>
      <c r="CY51" s="270">
        <v>-2.223532646894455E-8</v>
      </c>
      <c r="DA51" s="149">
        <v>430628.20656837506</v>
      </c>
      <c r="DB51" s="268">
        <v>430628.20656838355</v>
      </c>
      <c r="DC51" s="270">
        <v>-8.4983184933662415E-9</v>
      </c>
      <c r="DE51" s="271">
        <v>4.49438202247191E-2</v>
      </c>
      <c r="DF51" s="271">
        <v>0</v>
      </c>
    </row>
    <row r="52" spans="1:110" x14ac:dyDescent="0.2">
      <c r="A52" s="155" t="s">
        <v>307</v>
      </c>
      <c r="B52" s="155"/>
      <c r="C52" s="128">
        <v>2033</v>
      </c>
      <c r="D52" s="129" t="s">
        <v>74</v>
      </c>
      <c r="E52" s="130"/>
      <c r="F52" s="131">
        <v>652811.43361263187</v>
      </c>
      <c r="G52" s="132">
        <v>27029.323999997883</v>
      </c>
      <c r="H52" s="132">
        <v>18116.231466663947</v>
      </c>
      <c r="I52" s="132">
        <v>63432.055717867413</v>
      </c>
      <c r="J52" s="132">
        <v>0</v>
      </c>
      <c r="K52" s="132">
        <v>65207.495483709783</v>
      </c>
      <c r="L52" s="132">
        <v>3247.6946892649717</v>
      </c>
      <c r="M52" s="154">
        <v>117818.848</v>
      </c>
      <c r="N52" s="132">
        <v>0</v>
      </c>
      <c r="O52" s="133">
        <v>4838.3999999999996</v>
      </c>
      <c r="P52" s="134"/>
      <c r="Q52" s="135"/>
      <c r="R52" s="132">
        <v>0</v>
      </c>
      <c r="S52" s="132"/>
      <c r="T52" s="132">
        <v>0</v>
      </c>
      <c r="U52" s="136">
        <v>30189.427719805622</v>
      </c>
      <c r="V52" s="136">
        <v>0</v>
      </c>
      <c r="W52" s="137">
        <v>982690.91068994161</v>
      </c>
      <c r="X52" s="138">
        <v>977852.51068994158</v>
      </c>
      <c r="Y52" s="131">
        <v>74520</v>
      </c>
      <c r="Z52" s="139">
        <v>5304.9963616976165</v>
      </c>
      <c r="AA52" s="137">
        <v>79824.996361697617</v>
      </c>
      <c r="AB52" s="138"/>
      <c r="AC52" s="131">
        <v>16068</v>
      </c>
      <c r="AD52" s="135"/>
      <c r="AE52" s="132">
        <v>0</v>
      </c>
      <c r="AF52" s="135"/>
      <c r="AG52" s="132"/>
      <c r="AH52" s="137">
        <v>16068</v>
      </c>
      <c r="AI52" s="138"/>
      <c r="AJ52" s="140">
        <v>1078583.9070516392</v>
      </c>
      <c r="AK52" s="138"/>
      <c r="AL52" s="335">
        <v>78665</v>
      </c>
      <c r="AM52" s="138"/>
      <c r="AN52" s="142">
        <v>143670.48166305831</v>
      </c>
      <c r="AO52" s="138"/>
      <c r="AP52" s="143">
        <v>1062515.9070516392</v>
      </c>
      <c r="AQ52" s="135"/>
      <c r="AR52" s="138">
        <v>16068</v>
      </c>
      <c r="AS52" s="135"/>
      <c r="AT52" s="138">
        <v>78665</v>
      </c>
      <c r="AU52" s="143">
        <v>0</v>
      </c>
      <c r="AV52" s="138">
        <v>0</v>
      </c>
      <c r="AW52" s="138">
        <v>0</v>
      </c>
      <c r="AX52" s="138">
        <v>0</v>
      </c>
      <c r="AY52" s="144">
        <v>0</v>
      </c>
      <c r="AZ52" s="145">
        <v>0</v>
      </c>
      <c r="BA52" s="146">
        <v>1157248.9070516392</v>
      </c>
      <c r="BB52" s="147">
        <v>0</v>
      </c>
      <c r="BD52" s="106">
        <v>1157248.9070516392</v>
      </c>
      <c r="BG52" s="148">
        <v>1157248.9070516392</v>
      </c>
      <c r="BI52" s="150">
        <v>0</v>
      </c>
      <c r="BL52" s="106">
        <v>982690.91068994161</v>
      </c>
      <c r="BN52" s="151">
        <v>0</v>
      </c>
      <c r="BO52" s="152">
        <v>0</v>
      </c>
      <c r="BQ52" s="106">
        <v>380</v>
      </c>
      <c r="BR52" s="153">
        <v>3802033</v>
      </c>
      <c r="BS52" s="106">
        <v>4838.3999999999996</v>
      </c>
      <c r="BT52" s="106">
        <v>0</v>
      </c>
      <c r="BU52" s="149">
        <v>0</v>
      </c>
      <c r="BW52" s="149">
        <v>0</v>
      </c>
      <c r="BY52" s="149">
        <v>4034.3074523404707</v>
      </c>
      <c r="BZ52" s="268">
        <v>4034.3074526570049</v>
      </c>
      <c r="CA52" s="269">
        <v>-3.1653416954213753E-7</v>
      </c>
      <c r="CC52" s="149">
        <v>209</v>
      </c>
      <c r="CG52" s="149">
        <v>30189.427719805622</v>
      </c>
      <c r="CH52" s="268">
        <v>30189.427787272616</v>
      </c>
      <c r="CI52" s="270">
        <v>-6.7466993641573936E-5</v>
      </c>
      <c r="CK52" s="149">
        <v>0</v>
      </c>
      <c r="CL52" s="268">
        <v>0</v>
      </c>
      <c r="CM52" s="270">
        <v>0</v>
      </c>
      <c r="CO52" s="149">
        <v>982690.91068994161</v>
      </c>
      <c r="CP52" s="268">
        <v>982690.91075742035</v>
      </c>
      <c r="CQ52" s="270">
        <v>-6.7478744313120842E-5</v>
      </c>
      <c r="CS52" s="149">
        <v>982690.91068994161</v>
      </c>
      <c r="CT52" s="268">
        <v>982690.91075742035</v>
      </c>
      <c r="CU52" s="270">
        <v>-6.7478744313120842E-5</v>
      </c>
      <c r="CW52" s="149">
        <v>63432.055717867413</v>
      </c>
      <c r="CX52" s="268">
        <v>63432.055717874406</v>
      </c>
      <c r="CY52" s="270">
        <v>-6.9921952672302723E-9</v>
      </c>
      <c r="DA52" s="149">
        <v>138880.98188135645</v>
      </c>
      <c r="DB52" s="268">
        <v>138880.98188135916</v>
      </c>
      <c r="DC52" s="270">
        <v>-2.7066562324762344E-9</v>
      </c>
      <c r="DE52" s="271">
        <v>4.2735042735042736E-2</v>
      </c>
      <c r="DF52" s="271">
        <v>0</v>
      </c>
    </row>
    <row r="53" spans="1:110" x14ac:dyDescent="0.2">
      <c r="A53" s="127" t="s">
        <v>305</v>
      </c>
      <c r="B53" s="127" t="s">
        <v>75</v>
      </c>
      <c r="C53" s="128">
        <v>2093</v>
      </c>
      <c r="D53" s="129" t="s">
        <v>76</v>
      </c>
      <c r="E53" s="130"/>
      <c r="F53" s="131">
        <v>1211917.876754551</v>
      </c>
      <c r="G53" s="132">
        <v>60658.24745630593</v>
      </c>
      <c r="H53" s="132">
        <v>41126.971419601708</v>
      </c>
      <c r="I53" s="132">
        <v>77931.045403912998</v>
      </c>
      <c r="J53" s="132">
        <v>0</v>
      </c>
      <c r="K53" s="132">
        <v>159194.91956193236</v>
      </c>
      <c r="L53" s="132">
        <v>32974.376179769526</v>
      </c>
      <c r="M53" s="154">
        <v>117818.848</v>
      </c>
      <c r="N53" s="132">
        <v>0</v>
      </c>
      <c r="O53" s="133">
        <v>42496</v>
      </c>
      <c r="P53" s="134"/>
      <c r="Q53" s="135"/>
      <c r="R53" s="132">
        <v>-11372.238429990237</v>
      </c>
      <c r="S53" s="132"/>
      <c r="T53" s="132">
        <v>0</v>
      </c>
      <c r="U53" s="136">
        <v>0</v>
      </c>
      <c r="V53" s="136">
        <v>0</v>
      </c>
      <c r="W53" s="137">
        <v>1732746.0463460833</v>
      </c>
      <c r="X53" s="138">
        <v>1701622.2847760734</v>
      </c>
      <c r="Y53" s="131">
        <v>111520.8</v>
      </c>
      <c r="Z53" s="139">
        <v>6053.7825735519</v>
      </c>
      <c r="AA53" s="137">
        <v>117574.5825735519</v>
      </c>
      <c r="AB53" s="138"/>
      <c r="AC53" s="131">
        <v>18329.200000000004</v>
      </c>
      <c r="AD53" s="135"/>
      <c r="AE53" s="132">
        <v>0</v>
      </c>
      <c r="AF53" s="225">
        <v>96000</v>
      </c>
      <c r="AG53" s="132"/>
      <c r="AH53" s="137">
        <v>114329.20000000001</v>
      </c>
      <c r="AI53" s="138"/>
      <c r="AJ53" s="140">
        <v>1964649.8289196352</v>
      </c>
      <c r="AK53" s="138"/>
      <c r="AL53" s="335">
        <v>147570</v>
      </c>
      <c r="AM53" s="138"/>
      <c r="AN53" s="142">
        <v>298229.2007061732</v>
      </c>
      <c r="AO53" s="138"/>
      <c r="AP53" s="143">
        <v>1957692.8673496253</v>
      </c>
      <c r="AQ53" s="135"/>
      <c r="AR53" s="138">
        <v>18329.200000000004</v>
      </c>
      <c r="AS53" s="135"/>
      <c r="AT53" s="138">
        <v>147570</v>
      </c>
      <c r="AU53" s="143">
        <v>6774.5797118726296</v>
      </c>
      <c r="AV53" s="138">
        <v>2258.1932372908764</v>
      </c>
      <c r="AW53" s="138">
        <v>421.01529425225976</v>
      </c>
      <c r="AX53" s="138">
        <v>1306.9906814154526</v>
      </c>
      <c r="AY53" s="144">
        <v>0</v>
      </c>
      <c r="AZ53" s="145">
        <v>611.45950515901825</v>
      </c>
      <c r="BA53" s="146">
        <v>2112219.8289196352</v>
      </c>
      <c r="BB53" s="147">
        <v>0</v>
      </c>
      <c r="BD53" s="106">
        <v>2123592.0673496253</v>
      </c>
      <c r="BG53" s="148">
        <v>2123592.0673496253</v>
      </c>
      <c r="BI53" s="150">
        <v>0</v>
      </c>
      <c r="BL53" s="106">
        <v>1744118.2847760734</v>
      </c>
      <c r="BN53" s="151">
        <v>11896.04121659086</v>
      </c>
      <c r="BO53" s="152">
        <v>-523.80278660062322</v>
      </c>
      <c r="BQ53" s="106">
        <v>380</v>
      </c>
      <c r="BR53" s="153">
        <v>3802093</v>
      </c>
      <c r="BS53" s="106">
        <v>42496</v>
      </c>
      <c r="BT53" s="106">
        <v>0</v>
      </c>
      <c r="BU53" s="149">
        <v>0</v>
      </c>
      <c r="BW53" s="149">
        <v>0</v>
      </c>
      <c r="BY53" s="149">
        <v>3898.1674172183998</v>
      </c>
      <c r="BZ53" s="268">
        <v>3898.1674171568629</v>
      </c>
      <c r="CA53" s="269">
        <v>6.1536866269307211E-8</v>
      </c>
      <c r="CC53" s="149">
        <v>388</v>
      </c>
      <c r="CG53" s="149">
        <v>0</v>
      </c>
      <c r="CH53" s="268">
        <v>0</v>
      </c>
      <c r="CI53" s="270">
        <v>0</v>
      </c>
      <c r="CK53" s="149">
        <v>0</v>
      </c>
      <c r="CL53" s="268">
        <v>0</v>
      </c>
      <c r="CM53" s="270">
        <v>0</v>
      </c>
      <c r="CO53" s="149">
        <v>1732746.0463460833</v>
      </c>
      <c r="CP53" s="268">
        <v>1732746.0463461028</v>
      </c>
      <c r="CQ53" s="270">
        <v>-1.9557774066925049E-8</v>
      </c>
      <c r="CS53" s="149">
        <v>1744118.2847760734</v>
      </c>
      <c r="CT53" s="268">
        <v>1744118.284776093</v>
      </c>
      <c r="CU53" s="270">
        <v>-1.9557774066925049E-8</v>
      </c>
      <c r="CW53" s="149">
        <v>77931.045403912998</v>
      </c>
      <c r="CX53" s="268">
        <v>77931.045403921584</v>
      </c>
      <c r="CY53" s="270">
        <v>-8.5856299847364426E-9</v>
      </c>
      <c r="DA53" s="149">
        <v>291174.72575176007</v>
      </c>
      <c r="DB53" s="268">
        <v>291174.72575176449</v>
      </c>
      <c r="DC53" s="270">
        <v>-4.4237822294235229E-9</v>
      </c>
      <c r="DE53" s="271">
        <v>5.0808314087759814E-2</v>
      </c>
      <c r="DF53" s="271">
        <v>0</v>
      </c>
    </row>
    <row r="54" spans="1:110" x14ac:dyDescent="0.2">
      <c r="A54" s="155" t="s">
        <v>307</v>
      </c>
      <c r="B54" s="155"/>
      <c r="C54" s="156">
        <v>2114</v>
      </c>
      <c r="D54" s="129" t="s">
        <v>77</v>
      </c>
      <c r="E54" s="130"/>
      <c r="F54" s="131">
        <v>652811.43361263187</v>
      </c>
      <c r="G54" s="132">
        <v>4760.1674455441816</v>
      </c>
      <c r="H54" s="132">
        <v>3663.0621866661222</v>
      </c>
      <c r="I54" s="132">
        <v>4777.907199999474</v>
      </c>
      <c r="J54" s="132">
        <v>0</v>
      </c>
      <c r="K54" s="132">
        <v>43720.870624711511</v>
      </c>
      <c r="L54" s="132">
        <v>638.71328888877758</v>
      </c>
      <c r="M54" s="154">
        <v>117818.848</v>
      </c>
      <c r="N54" s="132">
        <v>0</v>
      </c>
      <c r="O54" s="133">
        <v>3148.8</v>
      </c>
      <c r="P54" s="134"/>
      <c r="Q54" s="135"/>
      <c r="R54" s="132">
        <v>0</v>
      </c>
      <c r="S54" s="132"/>
      <c r="T54" s="132">
        <v>45428.997641558148</v>
      </c>
      <c r="U54" s="136">
        <v>3393.3512560306117</v>
      </c>
      <c r="V54" s="136">
        <v>0</v>
      </c>
      <c r="W54" s="137">
        <v>880162.15125603066</v>
      </c>
      <c r="X54" s="138">
        <v>877013.35125603061</v>
      </c>
      <c r="Y54" s="131">
        <v>0</v>
      </c>
      <c r="Z54" s="139">
        <v>0</v>
      </c>
      <c r="AA54" s="137">
        <v>28.296569458007809</v>
      </c>
      <c r="AB54" s="138"/>
      <c r="AC54" s="131">
        <v>9991</v>
      </c>
      <c r="AD54" s="135"/>
      <c r="AE54" s="132">
        <v>7958.0820577416935</v>
      </c>
      <c r="AF54" s="135"/>
      <c r="AG54" s="132"/>
      <c r="AH54" s="137">
        <v>17949.082057741693</v>
      </c>
      <c r="AI54" s="138"/>
      <c r="AJ54" s="140">
        <v>898139.52988323034</v>
      </c>
      <c r="AK54" s="138"/>
      <c r="AL54" s="335">
        <v>37245</v>
      </c>
      <c r="AM54" s="138"/>
      <c r="AN54" s="142">
        <v>95753.138977520561</v>
      </c>
      <c r="AO54" s="138"/>
      <c r="AP54" s="143">
        <v>888148.52988323034</v>
      </c>
      <c r="AQ54" s="135"/>
      <c r="AR54" s="138">
        <v>9991</v>
      </c>
      <c r="AS54" s="135"/>
      <c r="AT54" s="138">
        <v>37245</v>
      </c>
      <c r="AU54" s="143">
        <v>0</v>
      </c>
      <c r="AV54" s="138">
        <v>0</v>
      </c>
      <c r="AW54" s="138">
        <v>0</v>
      </c>
      <c r="AX54" s="138">
        <v>0</v>
      </c>
      <c r="AY54" s="144">
        <v>0</v>
      </c>
      <c r="AZ54" s="145">
        <v>0</v>
      </c>
      <c r="BA54" s="146">
        <v>935384.52988323034</v>
      </c>
      <c r="BB54" s="147">
        <v>0</v>
      </c>
      <c r="BD54" s="106">
        <v>935384.52988323034</v>
      </c>
      <c r="BG54" s="148">
        <v>935384.52988323034</v>
      </c>
      <c r="BI54" s="150">
        <v>28.296569458007809</v>
      </c>
      <c r="BL54" s="106">
        <v>880162.15125603066</v>
      </c>
      <c r="BN54" s="151">
        <v>0</v>
      </c>
      <c r="BO54" s="152">
        <v>0</v>
      </c>
      <c r="BQ54" s="106">
        <v>380</v>
      </c>
      <c r="BR54" s="153">
        <v>3802114</v>
      </c>
      <c r="BS54" s="106">
        <v>3148.8</v>
      </c>
      <c r="BT54" s="106">
        <v>0</v>
      </c>
      <c r="BU54" s="149">
        <v>0</v>
      </c>
      <c r="BW54" s="149">
        <v>0</v>
      </c>
      <c r="BY54" s="149">
        <v>3561.2839068206708</v>
      </c>
      <c r="BZ54" s="268">
        <v>3561.2839066666666</v>
      </c>
      <c r="CA54" s="269">
        <v>1.5400428310385905E-7</v>
      </c>
      <c r="CC54" s="149">
        <v>209</v>
      </c>
      <c r="CG54" s="149">
        <v>3393.3512560306117</v>
      </c>
      <c r="CH54" s="268">
        <v>3393.3512231999712</v>
      </c>
      <c r="CI54" s="270">
        <v>3.283064052084228E-5</v>
      </c>
      <c r="CK54" s="149">
        <v>45428.997641558148</v>
      </c>
      <c r="CL54" s="268">
        <v>45428.997641556663</v>
      </c>
      <c r="CM54" s="270">
        <v>1.4842953532934189E-9</v>
      </c>
      <c r="CO54" s="149">
        <v>880162.15125603066</v>
      </c>
      <c r="CP54" s="268">
        <v>880162.15122320002</v>
      </c>
      <c r="CQ54" s="270">
        <v>3.2830634154379368E-5</v>
      </c>
      <c r="CS54" s="149">
        <v>880162.15125603066</v>
      </c>
      <c r="CT54" s="268">
        <v>880162.15122320002</v>
      </c>
      <c r="CU54" s="270">
        <v>3.2830634154379368E-5</v>
      </c>
      <c r="CW54" s="149">
        <v>4777.907199999474</v>
      </c>
      <c r="CX54" s="268">
        <v>4777.9071999999951</v>
      </c>
      <c r="CY54" s="270">
        <v>-5.2114046411588788E-10</v>
      </c>
      <c r="DA54" s="149">
        <v>95751.441183353076</v>
      </c>
      <c r="DB54" s="268">
        <v>95751.441183353425</v>
      </c>
      <c r="DC54" s="270">
        <v>-3.4924596548080444E-10</v>
      </c>
      <c r="DE54" s="271">
        <v>2.3148148148148147E-2</v>
      </c>
      <c r="DF54" s="271">
        <v>0</v>
      </c>
    </row>
    <row r="55" spans="1:110" x14ac:dyDescent="0.2">
      <c r="A55" s="155" t="s">
        <v>307</v>
      </c>
      <c r="B55" s="155"/>
      <c r="C55" s="156">
        <v>2121</v>
      </c>
      <c r="D55" s="129" t="s">
        <v>78</v>
      </c>
      <c r="E55" s="130"/>
      <c r="F55" s="131">
        <v>962037.90216598369</v>
      </c>
      <c r="G55" s="132">
        <v>28467.053999997774</v>
      </c>
      <c r="H55" s="132">
        <v>16812.181044065273</v>
      </c>
      <c r="I55" s="132">
        <v>19819.577404743581</v>
      </c>
      <c r="J55" s="132">
        <v>0</v>
      </c>
      <c r="K55" s="132">
        <v>100917.70162621194</v>
      </c>
      <c r="L55" s="132">
        <v>675.00838247000138</v>
      </c>
      <c r="M55" s="154">
        <v>117818.848</v>
      </c>
      <c r="N55" s="132">
        <v>0</v>
      </c>
      <c r="O55" s="133">
        <v>5888</v>
      </c>
      <c r="P55" s="134"/>
      <c r="Q55" s="135"/>
      <c r="R55" s="132">
        <v>0</v>
      </c>
      <c r="S55" s="132"/>
      <c r="T55" s="132">
        <v>40891.727376527626</v>
      </c>
      <c r="U55" s="136">
        <v>0</v>
      </c>
      <c r="V55" s="136">
        <v>0</v>
      </c>
      <c r="W55" s="137">
        <v>1293328</v>
      </c>
      <c r="X55" s="138">
        <v>1287440</v>
      </c>
      <c r="Y55" s="131">
        <v>108267.84</v>
      </c>
      <c r="Z55" s="139">
        <v>4344.0403874869808</v>
      </c>
      <c r="AA55" s="137">
        <v>112611.88038748698</v>
      </c>
      <c r="AB55" s="138"/>
      <c r="AC55" s="131">
        <v>16642.000000000004</v>
      </c>
      <c r="AD55" s="135"/>
      <c r="AE55" s="132">
        <v>4279.5912657684603</v>
      </c>
      <c r="AF55" s="135"/>
      <c r="AG55" s="132"/>
      <c r="AH55" s="137">
        <v>20921.591265768464</v>
      </c>
      <c r="AI55" s="138"/>
      <c r="AJ55" s="140">
        <v>1426861.4716532554</v>
      </c>
      <c r="AK55" s="138"/>
      <c r="AL55" s="335">
        <v>67905</v>
      </c>
      <c r="AM55" s="138"/>
      <c r="AN55" s="142">
        <v>194805.5265087116</v>
      </c>
      <c r="AO55" s="138"/>
      <c r="AP55" s="143">
        <v>1422601.7858501361</v>
      </c>
      <c r="AQ55" s="135"/>
      <c r="AR55" s="138">
        <v>16642.000000000004</v>
      </c>
      <c r="AS55" s="135"/>
      <c r="AT55" s="138">
        <v>67905</v>
      </c>
      <c r="AU55" s="143">
        <v>0</v>
      </c>
      <c r="AV55" s="138">
        <v>0</v>
      </c>
      <c r="AW55" s="138">
        <v>0</v>
      </c>
      <c r="AX55" s="138">
        <v>0</v>
      </c>
      <c r="AY55" s="144">
        <v>0</v>
      </c>
      <c r="AZ55" s="145">
        <v>0</v>
      </c>
      <c r="BA55" s="146">
        <v>1507148.7858501361</v>
      </c>
      <c r="BB55" s="147">
        <v>-1.8189894035458565E-11</v>
      </c>
      <c r="BD55" s="106">
        <v>1507148.7858501361</v>
      </c>
      <c r="BG55" s="148">
        <v>1507148.7858501361</v>
      </c>
      <c r="BI55" s="150">
        <v>0</v>
      </c>
      <c r="BL55" s="106">
        <v>1293328</v>
      </c>
      <c r="BN55" s="151">
        <v>0</v>
      </c>
      <c r="BO55" s="152">
        <v>0</v>
      </c>
      <c r="BQ55" s="106">
        <v>380</v>
      </c>
      <c r="BR55" s="153">
        <v>3802121</v>
      </c>
      <c r="BS55" s="106">
        <v>5888</v>
      </c>
      <c r="BT55" s="106">
        <v>0</v>
      </c>
      <c r="BU55" s="149">
        <v>0</v>
      </c>
      <c r="BW55" s="149">
        <v>0</v>
      </c>
      <c r="BY55" s="149">
        <v>3652.7762717579049</v>
      </c>
      <c r="BZ55" s="268">
        <v>3652.7762722033904</v>
      </c>
      <c r="CA55" s="269">
        <v>-4.454855115909595E-7</v>
      </c>
      <c r="CC55" s="149">
        <v>308</v>
      </c>
      <c r="CG55" s="149">
        <v>0</v>
      </c>
      <c r="CH55" s="268">
        <v>0</v>
      </c>
      <c r="CI55" s="270">
        <v>0</v>
      </c>
      <c r="CK55" s="149">
        <v>40891.727376527626</v>
      </c>
      <c r="CL55" s="268">
        <v>40891.727376520867</v>
      </c>
      <c r="CM55" s="270">
        <v>6.7593646235764027E-9</v>
      </c>
      <c r="CO55" s="149">
        <v>1293328</v>
      </c>
      <c r="CP55" s="268">
        <v>1293328</v>
      </c>
      <c r="CQ55" s="270">
        <v>0</v>
      </c>
      <c r="CS55" s="149">
        <v>1293328</v>
      </c>
      <c r="CT55" s="268">
        <v>1293328</v>
      </c>
      <c r="CU55" s="270">
        <v>0</v>
      </c>
      <c r="CW55" s="149">
        <v>19819.577404743581</v>
      </c>
      <c r="CX55" s="268">
        <v>19819.577404745763</v>
      </c>
      <c r="CY55" s="270">
        <v>-2.1827872842550278E-9</v>
      </c>
      <c r="DA55" s="149">
        <v>188048.81368546237</v>
      </c>
      <c r="DB55" s="268">
        <v>188048.81368546397</v>
      </c>
      <c r="DC55" s="270">
        <v>-1.6007106751203537E-9</v>
      </c>
      <c r="DE55" s="271">
        <v>2.9900332225913623E-2</v>
      </c>
      <c r="DF55" s="271">
        <v>0</v>
      </c>
    </row>
    <row r="56" spans="1:110" x14ac:dyDescent="0.2">
      <c r="A56" s="155" t="s">
        <v>307</v>
      </c>
      <c r="B56" s="155"/>
      <c r="C56" s="128">
        <v>2038</v>
      </c>
      <c r="D56" s="129" t="s">
        <v>24</v>
      </c>
      <c r="E56" s="130"/>
      <c r="F56" s="131">
        <v>1977175.298932038</v>
      </c>
      <c r="G56" s="132">
        <v>129228.91420601206</v>
      </c>
      <c r="H56" s="132">
        <v>80052.806399988171</v>
      </c>
      <c r="I56" s="132">
        <v>216744.67359997614</v>
      </c>
      <c r="J56" s="132">
        <v>0</v>
      </c>
      <c r="K56" s="132">
        <v>264909.55555432697</v>
      </c>
      <c r="L56" s="132">
        <v>126561.85182285612</v>
      </c>
      <c r="M56" s="154">
        <v>117818.848</v>
      </c>
      <c r="N56" s="132">
        <v>0</v>
      </c>
      <c r="O56" s="133">
        <v>11161.16</v>
      </c>
      <c r="P56" s="134"/>
      <c r="Q56" s="135"/>
      <c r="R56" s="132">
        <v>0</v>
      </c>
      <c r="S56" s="132"/>
      <c r="T56" s="132">
        <v>0</v>
      </c>
      <c r="U56" s="136">
        <v>0</v>
      </c>
      <c r="V56" s="136">
        <v>0</v>
      </c>
      <c r="W56" s="137">
        <v>2923653.1085151974</v>
      </c>
      <c r="X56" s="138">
        <v>2912491.9485151973</v>
      </c>
      <c r="Y56" s="131">
        <v>289008.00000000006</v>
      </c>
      <c r="Z56" s="139">
        <v>22859.593198652205</v>
      </c>
      <c r="AA56" s="137">
        <v>504638.01719865226</v>
      </c>
      <c r="AB56" s="138"/>
      <c r="AC56" s="131">
        <v>52699.000000000007</v>
      </c>
      <c r="AD56" s="135"/>
      <c r="AE56" s="132">
        <v>0</v>
      </c>
      <c r="AF56" s="135"/>
      <c r="AG56" s="132"/>
      <c r="AH56" s="137">
        <v>52699.000000000007</v>
      </c>
      <c r="AI56" s="138"/>
      <c r="AJ56" s="140">
        <v>3480990.1257138494</v>
      </c>
      <c r="AK56" s="138"/>
      <c r="AL56" s="335">
        <v>290485</v>
      </c>
      <c r="AM56" s="138"/>
      <c r="AN56" s="142">
        <v>540597.08160006942</v>
      </c>
      <c r="AO56" s="138"/>
      <c r="AP56" s="143">
        <v>3428291.1257138494</v>
      </c>
      <c r="AQ56" s="135"/>
      <c r="AR56" s="138">
        <v>52699.000000000007</v>
      </c>
      <c r="AS56" s="135"/>
      <c r="AT56" s="138">
        <v>290485</v>
      </c>
      <c r="AU56" s="143">
        <v>0</v>
      </c>
      <c r="AV56" s="138">
        <v>0</v>
      </c>
      <c r="AW56" s="138">
        <v>0</v>
      </c>
      <c r="AX56" s="138">
        <v>0</v>
      </c>
      <c r="AY56" s="144">
        <v>0</v>
      </c>
      <c r="AZ56" s="145">
        <v>0</v>
      </c>
      <c r="BA56" s="146">
        <v>3771475.1257138494</v>
      </c>
      <c r="BB56" s="147">
        <v>0</v>
      </c>
      <c r="BD56" s="106">
        <v>3771475.1257138494</v>
      </c>
      <c r="BG56" s="148">
        <v>3771475.1257138494</v>
      </c>
      <c r="BI56" s="150">
        <v>192770.42399999997</v>
      </c>
      <c r="BL56" s="106">
        <v>2923653.1085151974</v>
      </c>
      <c r="BN56" s="151">
        <v>0</v>
      </c>
      <c r="BO56" s="152">
        <v>0</v>
      </c>
      <c r="BQ56" s="106">
        <v>380</v>
      </c>
      <c r="BR56" s="153">
        <v>3802038</v>
      </c>
      <c r="BS56" s="106">
        <v>11161.16</v>
      </c>
      <c r="BT56" s="106">
        <v>0</v>
      </c>
      <c r="BU56" s="149">
        <v>0</v>
      </c>
      <c r="BW56" s="149">
        <v>0</v>
      </c>
      <c r="BY56" s="149">
        <v>4274.2547501715953</v>
      </c>
      <c r="BZ56" s="268">
        <v>4274.2547502369662</v>
      </c>
      <c r="CA56" s="269">
        <v>-6.537084118463099E-8</v>
      </c>
      <c r="CC56" s="149">
        <v>633</v>
      </c>
      <c r="CG56" s="149">
        <v>0</v>
      </c>
      <c r="CH56" s="268">
        <v>0</v>
      </c>
      <c r="CI56" s="270">
        <v>0</v>
      </c>
      <c r="CK56" s="149">
        <v>0</v>
      </c>
      <c r="CL56" s="268">
        <v>0</v>
      </c>
      <c r="CM56" s="270">
        <v>0</v>
      </c>
      <c r="CO56" s="149">
        <v>2923653.1085151974</v>
      </c>
      <c r="CP56" s="268">
        <v>2923653.108515243</v>
      </c>
      <c r="CQ56" s="270">
        <v>-4.5634806156158447E-8</v>
      </c>
      <c r="CS56" s="149">
        <v>2923653.1085151974</v>
      </c>
      <c r="CT56" s="268">
        <v>2923653.108515243</v>
      </c>
      <c r="CU56" s="270">
        <v>-4.5634806156158447E-8</v>
      </c>
      <c r="CW56" s="149">
        <v>216744.67359997614</v>
      </c>
      <c r="CX56" s="268">
        <v>216744.67359999989</v>
      </c>
      <c r="CY56" s="270">
        <v>-2.3748725652694702E-8</v>
      </c>
      <c r="DA56" s="149">
        <v>510318.8005681503</v>
      </c>
      <c r="DB56" s="268">
        <v>510318.80056816066</v>
      </c>
      <c r="DC56" s="270">
        <v>-1.0360963642597198E-8</v>
      </c>
      <c r="DE56" s="271">
        <v>2.5449101796407185E-2</v>
      </c>
      <c r="DF56" s="271">
        <v>0</v>
      </c>
    </row>
    <row r="57" spans="1:110" x14ac:dyDescent="0.2">
      <c r="A57" s="127" t="s">
        <v>305</v>
      </c>
      <c r="B57" s="127" t="s">
        <v>79</v>
      </c>
      <c r="C57" s="128">
        <v>3308</v>
      </c>
      <c r="D57" s="129" t="s">
        <v>80</v>
      </c>
      <c r="E57" s="130"/>
      <c r="F57" s="131">
        <v>1274387.8704016928</v>
      </c>
      <c r="G57" s="132">
        <v>49860.4763999961</v>
      </c>
      <c r="H57" s="132">
        <v>26019.211912867486</v>
      </c>
      <c r="I57" s="132">
        <v>54381.768998013817</v>
      </c>
      <c r="J57" s="132">
        <v>0</v>
      </c>
      <c r="K57" s="132">
        <v>102054.10382220456</v>
      </c>
      <c r="L57" s="132">
        <v>25668.622451608484</v>
      </c>
      <c r="M57" s="154">
        <v>117818.848</v>
      </c>
      <c r="N57" s="132">
        <v>0</v>
      </c>
      <c r="O57" s="133">
        <v>6400</v>
      </c>
      <c r="P57" s="134"/>
      <c r="Q57" s="135"/>
      <c r="R57" s="132">
        <v>-11818.071885520285</v>
      </c>
      <c r="S57" s="132"/>
      <c r="T57" s="132">
        <v>55249.098013616844</v>
      </c>
      <c r="U57" s="136">
        <v>125094.74947302649</v>
      </c>
      <c r="V57" s="136">
        <v>0</v>
      </c>
      <c r="W57" s="137">
        <v>1825116.6775875061</v>
      </c>
      <c r="X57" s="138">
        <v>1830534.7494730265</v>
      </c>
      <c r="Y57" s="131">
        <v>0</v>
      </c>
      <c r="Z57" s="139">
        <v>0</v>
      </c>
      <c r="AA57" s="137">
        <v>28.296569458007809</v>
      </c>
      <c r="AB57" s="138"/>
      <c r="AC57" s="131">
        <v>22761.999999999996</v>
      </c>
      <c r="AD57" s="135"/>
      <c r="AE57" s="132">
        <v>0</v>
      </c>
      <c r="AF57" s="135"/>
      <c r="AG57" s="132"/>
      <c r="AH57" s="137">
        <v>22761.999999999996</v>
      </c>
      <c r="AI57" s="138"/>
      <c r="AJ57" s="140">
        <v>1847906.9741569641</v>
      </c>
      <c r="AK57" s="138"/>
      <c r="AL57" s="335">
        <v>93770</v>
      </c>
      <c r="AM57" s="138"/>
      <c r="AN57" s="142">
        <v>227460.14842635914</v>
      </c>
      <c r="AO57" s="138"/>
      <c r="AP57" s="143">
        <v>1836963.0460424845</v>
      </c>
      <c r="AQ57" s="135"/>
      <c r="AR57" s="138">
        <v>22761.999999999996</v>
      </c>
      <c r="AS57" s="135"/>
      <c r="AT57" s="138">
        <v>93770</v>
      </c>
      <c r="AU57" s="143">
        <v>7123.7848516598779</v>
      </c>
      <c r="AV57" s="138">
        <v>2374.5949505532926</v>
      </c>
      <c r="AW57" s="138">
        <v>442.71711354361338</v>
      </c>
      <c r="AX57" s="138">
        <v>1374.3613350966614</v>
      </c>
      <c r="AY57" s="144">
        <v>0</v>
      </c>
      <c r="AZ57" s="145">
        <v>502.61363466683991</v>
      </c>
      <c r="BA57" s="146">
        <v>1941676.9741569641</v>
      </c>
      <c r="BB57" s="147">
        <v>0</v>
      </c>
      <c r="BD57" s="106">
        <v>1953495.0460424845</v>
      </c>
      <c r="BG57" s="148">
        <v>1953495.0460424845</v>
      </c>
      <c r="BI57" s="150">
        <v>28.296569458007809</v>
      </c>
      <c r="BL57" s="106">
        <v>1836934.7494730265</v>
      </c>
      <c r="BN57" s="151">
        <v>11640.425081425456</v>
      </c>
      <c r="BO57" s="152">
        <v>177.64680409482935</v>
      </c>
      <c r="BQ57" s="106">
        <v>380</v>
      </c>
      <c r="BR57" s="153">
        <v>3803308</v>
      </c>
      <c r="BS57" s="106">
        <v>6400</v>
      </c>
      <c r="BT57" s="106">
        <v>0</v>
      </c>
      <c r="BU57" s="149">
        <v>0</v>
      </c>
      <c r="BW57" s="149">
        <v>0</v>
      </c>
      <c r="BY57" s="149">
        <v>4115.5226390643656</v>
      </c>
      <c r="BZ57" s="268">
        <v>4115.5226391089109</v>
      </c>
      <c r="CA57" s="269">
        <v>-4.4545231503434479E-8</v>
      </c>
      <c r="CC57" s="149">
        <v>408</v>
      </c>
      <c r="CG57" s="149">
        <v>125094.74947302649</v>
      </c>
      <c r="CH57" s="268">
        <v>125094.74949156429</v>
      </c>
      <c r="CI57" s="270">
        <v>-1.8537801224738359E-5</v>
      </c>
      <c r="CK57" s="149">
        <v>55249.098013616844</v>
      </c>
      <c r="CL57" s="268">
        <v>55249.098013602896</v>
      </c>
      <c r="CM57" s="270">
        <v>1.3948010746389627E-8</v>
      </c>
      <c r="CO57" s="149">
        <v>1825116.6775875061</v>
      </c>
      <c r="CP57" s="268">
        <v>1825116.6776060439</v>
      </c>
      <c r="CQ57" s="270">
        <v>-1.8537743017077446E-5</v>
      </c>
      <c r="CS57" s="149">
        <v>1836934.7494730265</v>
      </c>
      <c r="CT57" s="268">
        <v>1836934.7494915642</v>
      </c>
      <c r="CU57" s="270">
        <v>-1.8537743017077446E-5</v>
      </c>
      <c r="CW57" s="149">
        <v>54381.768998013817</v>
      </c>
      <c r="CX57" s="268">
        <v>54381.768998019797</v>
      </c>
      <c r="CY57" s="270">
        <v>-5.9808371588587761E-9</v>
      </c>
      <c r="DA57" s="149">
        <v>227458.45063219167</v>
      </c>
      <c r="DB57" s="268">
        <v>227458.45063219478</v>
      </c>
      <c r="DC57" s="270">
        <v>-3.1141098588705063E-9</v>
      </c>
      <c r="DE57" s="271">
        <v>4.9886621315192746E-2</v>
      </c>
      <c r="DF57" s="271">
        <v>0</v>
      </c>
    </row>
    <row r="58" spans="1:110" x14ac:dyDescent="0.2">
      <c r="A58" s="155" t="s">
        <v>307</v>
      </c>
      <c r="B58" s="155" t="s">
        <v>81</v>
      </c>
      <c r="C58" s="156">
        <v>2026</v>
      </c>
      <c r="D58" s="129" t="s">
        <v>82</v>
      </c>
      <c r="E58" s="130"/>
      <c r="F58" s="131">
        <v>1071360.3910484819</v>
      </c>
      <c r="G58" s="132">
        <v>90316.906258419898</v>
      </c>
      <c r="H58" s="132">
        <v>55616.175101424407</v>
      </c>
      <c r="I58" s="132">
        <v>104174.65954841259</v>
      </c>
      <c r="J58" s="132">
        <v>0</v>
      </c>
      <c r="K58" s="132">
        <v>132286.97648369803</v>
      </c>
      <c r="L58" s="132">
        <v>15979.429263840841</v>
      </c>
      <c r="M58" s="154">
        <v>117818.848</v>
      </c>
      <c r="N58" s="132">
        <v>0</v>
      </c>
      <c r="O58" s="133">
        <v>7116.8</v>
      </c>
      <c r="P58" s="134"/>
      <c r="Q58" s="135"/>
      <c r="R58" s="132">
        <v>0</v>
      </c>
      <c r="S58" s="132"/>
      <c r="T58" s="132">
        <v>0</v>
      </c>
      <c r="U58" s="136">
        <v>35440.93006166257</v>
      </c>
      <c r="V58" s="136">
        <v>0</v>
      </c>
      <c r="W58" s="137">
        <v>1630111.1157659402</v>
      </c>
      <c r="X58" s="138">
        <v>1622994.3157659401</v>
      </c>
      <c r="Y58" s="131">
        <v>100440</v>
      </c>
      <c r="Z58" s="139">
        <v>9745.8182391595474</v>
      </c>
      <c r="AA58" s="137">
        <v>131006.31023915955</v>
      </c>
      <c r="AB58" s="138"/>
      <c r="AC58" s="131">
        <v>19415</v>
      </c>
      <c r="AD58" s="135"/>
      <c r="AE58" s="132">
        <v>0</v>
      </c>
      <c r="AF58" s="135"/>
      <c r="AG58" s="132"/>
      <c r="AH58" s="137">
        <v>19415</v>
      </c>
      <c r="AI58" s="138"/>
      <c r="AJ58" s="140">
        <v>1780532.4260050997</v>
      </c>
      <c r="AK58" s="138"/>
      <c r="AL58" s="335">
        <v>226855</v>
      </c>
      <c r="AM58" s="138"/>
      <c r="AN58" s="142">
        <v>277655.13419028098</v>
      </c>
      <c r="AO58" s="138"/>
      <c r="AP58" s="143">
        <v>1761117.4260050997</v>
      </c>
      <c r="AQ58" s="135"/>
      <c r="AR58" s="138">
        <v>19415</v>
      </c>
      <c r="AS58" s="135"/>
      <c r="AT58" s="138">
        <v>226855</v>
      </c>
      <c r="AU58" s="143">
        <v>0</v>
      </c>
      <c r="AV58" s="138">
        <v>0</v>
      </c>
      <c r="AW58" s="138">
        <v>0</v>
      </c>
      <c r="AX58" s="138">
        <v>0</v>
      </c>
      <c r="AY58" s="144">
        <v>0</v>
      </c>
      <c r="AZ58" s="145">
        <v>0</v>
      </c>
      <c r="BA58" s="146">
        <v>2007387.4260050997</v>
      </c>
      <c r="BB58" s="147">
        <v>0</v>
      </c>
      <c r="BD58" s="106">
        <v>2007387.4260050997</v>
      </c>
      <c r="BG58" s="148">
        <v>2007387.4260050997</v>
      </c>
      <c r="BI58" s="150">
        <v>20820.491999999998</v>
      </c>
      <c r="BL58" s="106">
        <v>1630111.1157659402</v>
      </c>
      <c r="BN58" s="151">
        <v>0</v>
      </c>
      <c r="BO58" s="152">
        <v>0</v>
      </c>
      <c r="BQ58" s="106">
        <v>380</v>
      </c>
      <c r="BR58" s="153">
        <v>3802026</v>
      </c>
      <c r="BS58" s="106">
        <v>7116.8</v>
      </c>
      <c r="BT58" s="106">
        <v>0</v>
      </c>
      <c r="BU58" s="149">
        <v>0</v>
      </c>
      <c r="BW58" s="149">
        <v>0</v>
      </c>
      <c r="BY58" s="149">
        <v>4302.2222253642603</v>
      </c>
      <c r="BZ58" s="268">
        <v>4302.2222255014331</v>
      </c>
      <c r="CA58" s="269">
        <v>-1.3717271940549836E-7</v>
      </c>
      <c r="CC58" s="149">
        <v>343</v>
      </c>
      <c r="CG58" s="149">
        <v>35440.93006166257</v>
      </c>
      <c r="CH58" s="268">
        <v>35440.930109626679</v>
      </c>
      <c r="CI58" s="270">
        <v>-4.7964109398890287E-5</v>
      </c>
      <c r="CK58" s="149">
        <v>0</v>
      </c>
      <c r="CL58" s="268">
        <v>0</v>
      </c>
      <c r="CM58" s="270">
        <v>0</v>
      </c>
      <c r="CO58" s="149">
        <v>1630111.1157659402</v>
      </c>
      <c r="CP58" s="268">
        <v>1630111.1158139315</v>
      </c>
      <c r="CQ58" s="270">
        <v>-4.7991285100579262E-5</v>
      </c>
      <c r="CS58" s="149">
        <v>1630111.1157659402</v>
      </c>
      <c r="CT58" s="268">
        <v>1630111.1158139315</v>
      </c>
      <c r="CU58" s="270">
        <v>-4.7991285100579262E-5</v>
      </c>
      <c r="CW58" s="149">
        <v>104174.65954841259</v>
      </c>
      <c r="CX58" s="268">
        <v>104174.65954842417</v>
      </c>
      <c r="CY58" s="270">
        <v>-1.1583324521780014E-8</v>
      </c>
      <c r="DA58" s="149">
        <v>269794.7555759314</v>
      </c>
      <c r="DB58" s="268">
        <v>269794.75557593751</v>
      </c>
      <c r="DC58" s="270">
        <v>-6.1118043959140778E-9</v>
      </c>
      <c r="DE58" s="271">
        <v>6.5789473684210523E-2</v>
      </c>
      <c r="DF58" s="271">
        <v>0</v>
      </c>
    </row>
    <row r="59" spans="1:110" x14ac:dyDescent="0.2">
      <c r="A59" s="127" t="s">
        <v>305</v>
      </c>
      <c r="B59" s="127" t="s">
        <v>83</v>
      </c>
      <c r="C59" s="128">
        <v>5203</v>
      </c>
      <c r="D59" s="129" t="s">
        <v>84</v>
      </c>
      <c r="E59" s="130"/>
      <c r="F59" s="131">
        <v>655934.93329498894</v>
      </c>
      <c r="G59" s="132">
        <v>23578.771999998153</v>
      </c>
      <c r="H59" s="132">
        <v>12943.697454543557</v>
      </c>
      <c r="I59" s="132">
        <v>47152.040727267537</v>
      </c>
      <c r="J59" s="132">
        <v>0</v>
      </c>
      <c r="K59" s="132">
        <v>67187.152719089485</v>
      </c>
      <c r="L59" s="132">
        <v>2581.4185474855813</v>
      </c>
      <c r="M59" s="154">
        <v>117818.848</v>
      </c>
      <c r="N59" s="132">
        <v>0</v>
      </c>
      <c r="O59" s="133">
        <v>2585.6</v>
      </c>
      <c r="P59" s="134"/>
      <c r="Q59" s="135"/>
      <c r="R59" s="132">
        <v>-6061.8164182892206</v>
      </c>
      <c r="S59" s="132"/>
      <c r="T59" s="132">
        <v>0</v>
      </c>
      <c r="U59" s="136">
        <v>17209.001708965981</v>
      </c>
      <c r="V59" s="136">
        <v>0</v>
      </c>
      <c r="W59" s="137">
        <v>940929.64803405001</v>
      </c>
      <c r="X59" s="138">
        <v>944405.86445233924</v>
      </c>
      <c r="Y59" s="131">
        <v>104976</v>
      </c>
      <c r="Z59" s="139">
        <v>5900.3496196948254</v>
      </c>
      <c r="AA59" s="137">
        <v>110876.34961969483</v>
      </c>
      <c r="AB59" s="138"/>
      <c r="AC59" s="131">
        <v>15015</v>
      </c>
      <c r="AD59" s="135"/>
      <c r="AE59" s="132">
        <v>8115.0231325220739</v>
      </c>
      <c r="AF59" s="135"/>
      <c r="AG59" s="132"/>
      <c r="AH59" s="137">
        <v>23130.023132522074</v>
      </c>
      <c r="AI59" s="138"/>
      <c r="AJ59" s="140">
        <v>1074936.020786267</v>
      </c>
      <c r="AK59" s="138"/>
      <c r="AL59" s="335">
        <v>69560</v>
      </c>
      <c r="AM59" s="138"/>
      <c r="AN59" s="142">
        <v>142102.81116076774</v>
      </c>
      <c r="AO59" s="138"/>
      <c r="AP59" s="143">
        <v>1065982.8372045562</v>
      </c>
      <c r="AQ59" s="135"/>
      <c r="AR59" s="138">
        <v>15015</v>
      </c>
      <c r="AS59" s="135"/>
      <c r="AT59" s="138">
        <v>69560</v>
      </c>
      <c r="AU59" s="143">
        <v>3666.653967766114</v>
      </c>
      <c r="AV59" s="138">
        <v>1222.2179892553713</v>
      </c>
      <c r="AW59" s="138">
        <v>227.86910255921276</v>
      </c>
      <c r="AX59" s="138">
        <v>707.39186365269336</v>
      </c>
      <c r="AY59" s="144">
        <v>0</v>
      </c>
      <c r="AZ59" s="145">
        <v>237.6834950558297</v>
      </c>
      <c r="BA59" s="146">
        <v>1144496.020786267</v>
      </c>
      <c r="BB59" s="147">
        <v>0</v>
      </c>
      <c r="BD59" s="106">
        <v>1150557.8372045562</v>
      </c>
      <c r="BG59" s="148">
        <v>1150557.8372045562</v>
      </c>
      <c r="BI59" s="150">
        <v>0</v>
      </c>
      <c r="BL59" s="106">
        <v>946991.46445233922</v>
      </c>
      <c r="BN59" s="151">
        <v>6000.9884450402651</v>
      </c>
      <c r="BO59" s="152">
        <v>60.827973248955459</v>
      </c>
      <c r="BQ59" s="106">
        <v>380</v>
      </c>
      <c r="BR59" s="153">
        <v>3805203</v>
      </c>
      <c r="BS59" s="106">
        <v>2585.6</v>
      </c>
      <c r="BT59" s="106">
        <v>0</v>
      </c>
      <c r="BU59" s="149">
        <v>0</v>
      </c>
      <c r="BW59" s="149">
        <v>0</v>
      </c>
      <c r="BY59" s="149">
        <v>3858.949656640239</v>
      </c>
      <c r="BZ59" s="268">
        <v>3858.9496569377993</v>
      </c>
      <c r="CA59" s="269">
        <v>-2.975602910737507E-7</v>
      </c>
      <c r="CC59" s="149">
        <v>210</v>
      </c>
      <c r="CG59" s="149">
        <v>17209.001708965981</v>
      </c>
      <c r="CH59" s="268">
        <v>17209.001772694519</v>
      </c>
      <c r="CI59" s="270">
        <v>-6.3728537497809157E-5</v>
      </c>
      <c r="CK59" s="149">
        <v>0</v>
      </c>
      <c r="CL59" s="268">
        <v>0</v>
      </c>
      <c r="CM59" s="270">
        <v>0</v>
      </c>
      <c r="CO59" s="149">
        <v>940929.64803405001</v>
      </c>
      <c r="CP59" s="268">
        <v>940929.6480977874</v>
      </c>
      <c r="CQ59" s="270">
        <v>-6.3737388700246811E-5</v>
      </c>
      <c r="CS59" s="149">
        <v>946991.46445233922</v>
      </c>
      <c r="CT59" s="268">
        <v>946991.46451607661</v>
      </c>
      <c r="CU59" s="270">
        <v>-6.3737388700246811E-5</v>
      </c>
      <c r="CW59" s="149">
        <v>47152.040727267537</v>
      </c>
      <c r="CX59" s="268">
        <v>47152.040727272702</v>
      </c>
      <c r="CY59" s="270">
        <v>-5.1659299060702324E-9</v>
      </c>
      <c r="DA59" s="149">
        <v>135450.23018358604</v>
      </c>
      <c r="DB59" s="268">
        <v>135450.23018358811</v>
      </c>
      <c r="DC59" s="270">
        <v>-2.066371962428093E-9</v>
      </c>
      <c r="DE59" s="271">
        <v>2.2421524663677129E-2</v>
      </c>
      <c r="DF59" s="271">
        <v>0</v>
      </c>
    </row>
    <row r="60" spans="1:110" x14ac:dyDescent="0.2">
      <c r="A60" s="155" t="s">
        <v>307</v>
      </c>
      <c r="B60" s="155"/>
      <c r="C60" s="128">
        <v>5204</v>
      </c>
      <c r="D60" s="129" t="s">
        <v>85</v>
      </c>
      <c r="E60" s="130"/>
      <c r="F60" s="131">
        <v>1299375.8678605494</v>
      </c>
      <c r="G60" s="132">
        <v>55783.923999995633</v>
      </c>
      <c r="H60" s="132">
        <v>35305.065382519075</v>
      </c>
      <c r="I60" s="132">
        <v>94584.451479601237</v>
      </c>
      <c r="J60" s="132">
        <v>0</v>
      </c>
      <c r="K60" s="132">
        <v>194508.13638048197</v>
      </c>
      <c r="L60" s="132">
        <v>60764.523028238</v>
      </c>
      <c r="M60" s="154">
        <v>117818.848</v>
      </c>
      <c r="N60" s="132">
        <v>0</v>
      </c>
      <c r="O60" s="133">
        <v>7680</v>
      </c>
      <c r="P60" s="134"/>
      <c r="Q60" s="135"/>
      <c r="R60" s="132">
        <v>0</v>
      </c>
      <c r="S60" s="132"/>
      <c r="T60" s="132">
        <v>0</v>
      </c>
      <c r="U60" s="136">
        <v>0</v>
      </c>
      <c r="V60" s="136">
        <v>0</v>
      </c>
      <c r="W60" s="137">
        <v>1865820.8161313853</v>
      </c>
      <c r="X60" s="138">
        <v>1858140.8161313853</v>
      </c>
      <c r="Y60" s="131">
        <v>124286.40000000001</v>
      </c>
      <c r="Z60" s="139">
        <v>7185.2684947090311</v>
      </c>
      <c r="AA60" s="137">
        <v>131471.66849470904</v>
      </c>
      <c r="AB60" s="138"/>
      <c r="AC60" s="131">
        <v>36000</v>
      </c>
      <c r="AD60" s="135"/>
      <c r="AE60" s="132">
        <v>12110.120474270587</v>
      </c>
      <c r="AF60" s="135"/>
      <c r="AG60" s="132"/>
      <c r="AH60" s="137">
        <v>48110.120474270589</v>
      </c>
      <c r="AI60" s="138"/>
      <c r="AJ60" s="140">
        <v>2045402.6051003649</v>
      </c>
      <c r="AK60" s="138"/>
      <c r="AL60" s="335">
        <v>127775</v>
      </c>
      <c r="AM60" s="138"/>
      <c r="AN60" s="142">
        <v>342212.27497185359</v>
      </c>
      <c r="AO60" s="138"/>
      <c r="AP60" s="143">
        <v>2009402.6051003649</v>
      </c>
      <c r="AQ60" s="135"/>
      <c r="AR60" s="138">
        <v>36000</v>
      </c>
      <c r="AS60" s="135"/>
      <c r="AT60" s="138">
        <v>127775</v>
      </c>
      <c r="AU60" s="143">
        <v>0</v>
      </c>
      <c r="AV60" s="138">
        <v>0</v>
      </c>
      <c r="AW60" s="138">
        <v>0</v>
      </c>
      <c r="AX60" s="138">
        <v>0</v>
      </c>
      <c r="AY60" s="144">
        <v>0</v>
      </c>
      <c r="AZ60" s="145">
        <v>0</v>
      </c>
      <c r="BA60" s="146">
        <v>2173177.6051003649</v>
      </c>
      <c r="BB60" s="147">
        <v>0</v>
      </c>
      <c r="BD60" s="106">
        <v>2173177.6051003649</v>
      </c>
      <c r="BG60" s="148">
        <v>2173177.6051003649</v>
      </c>
      <c r="BI60" s="150">
        <v>0</v>
      </c>
      <c r="BL60" s="106">
        <v>1865820.8161313853</v>
      </c>
      <c r="BN60" s="151">
        <v>0</v>
      </c>
      <c r="BO60" s="152">
        <v>0</v>
      </c>
      <c r="BQ60" s="106">
        <v>380</v>
      </c>
      <c r="BR60" s="153">
        <v>3805204</v>
      </c>
      <c r="BS60" s="106">
        <v>7680</v>
      </c>
      <c r="BT60" s="106">
        <v>0</v>
      </c>
      <c r="BU60" s="149">
        <v>0</v>
      </c>
      <c r="BW60" s="149">
        <v>0</v>
      </c>
      <c r="BY60" s="149">
        <v>4040.3068924648155</v>
      </c>
      <c r="BZ60" s="268">
        <v>4040.3068924757281</v>
      </c>
      <c r="CA60" s="269">
        <v>-1.0912572179222479E-8</v>
      </c>
      <c r="CC60" s="149">
        <v>416</v>
      </c>
      <c r="CG60" s="149">
        <v>0</v>
      </c>
      <c r="CH60" s="268">
        <v>0</v>
      </c>
      <c r="CI60" s="270">
        <v>0</v>
      </c>
      <c r="CK60" s="149">
        <v>0</v>
      </c>
      <c r="CL60" s="268">
        <v>0</v>
      </c>
      <c r="CM60" s="270">
        <v>0</v>
      </c>
      <c r="CO60" s="149">
        <v>1865820.8161313853</v>
      </c>
      <c r="CP60" s="268">
        <v>1865820.8161314053</v>
      </c>
      <c r="CQ60" s="270">
        <v>-2.0023435354232788E-8</v>
      </c>
      <c r="CS60" s="149">
        <v>1865820.8161313853</v>
      </c>
      <c r="CT60" s="268">
        <v>1865820.8161314053</v>
      </c>
      <c r="CU60" s="270">
        <v>-2.0023435354232788E-8</v>
      </c>
      <c r="CW60" s="149">
        <v>94584.451479601237</v>
      </c>
      <c r="CX60" s="268">
        <v>94584.4514796117</v>
      </c>
      <c r="CY60" s="270">
        <v>-1.0462827049195766E-8</v>
      </c>
      <c r="DA60" s="149">
        <v>334323.97486217105</v>
      </c>
      <c r="DB60" s="268">
        <v>334323.97486217564</v>
      </c>
      <c r="DC60" s="270">
        <v>-4.5984052121639252E-9</v>
      </c>
      <c r="DE60" s="271">
        <v>4.8387096774193547E-2</v>
      </c>
      <c r="DF60" s="271">
        <v>0</v>
      </c>
    </row>
    <row r="61" spans="1:110" x14ac:dyDescent="0.2">
      <c r="A61" s="155" t="s">
        <v>307</v>
      </c>
      <c r="B61" s="155"/>
      <c r="C61" s="128">
        <v>2196</v>
      </c>
      <c r="D61" s="129" t="s">
        <v>86</v>
      </c>
      <c r="E61" s="130"/>
      <c r="F61" s="131">
        <v>624699.93647141801</v>
      </c>
      <c r="G61" s="132">
        <v>69455.55555555012</v>
      </c>
      <c r="H61" s="132">
        <v>46007.359999993154</v>
      </c>
      <c r="I61" s="132">
        <v>89917.445714275804</v>
      </c>
      <c r="J61" s="132">
        <v>0</v>
      </c>
      <c r="K61" s="132">
        <v>94458.860999983692</v>
      </c>
      <c r="L61" s="132">
        <v>6587.8802395198054</v>
      </c>
      <c r="M61" s="154">
        <v>117818.848</v>
      </c>
      <c r="N61" s="132">
        <v>0</v>
      </c>
      <c r="O61" s="133">
        <v>5427.2</v>
      </c>
      <c r="P61" s="134"/>
      <c r="Q61" s="135"/>
      <c r="R61" s="132">
        <v>0</v>
      </c>
      <c r="S61" s="132"/>
      <c r="T61" s="132">
        <v>0</v>
      </c>
      <c r="U61" s="136">
        <v>51330.707808692474</v>
      </c>
      <c r="V61" s="136">
        <v>0</v>
      </c>
      <c r="W61" s="137">
        <v>1105703.794789433</v>
      </c>
      <c r="X61" s="138">
        <v>1100276.5947894331</v>
      </c>
      <c r="Y61" s="131">
        <v>73753.94851485148</v>
      </c>
      <c r="Z61" s="139">
        <v>8136.595024125374</v>
      </c>
      <c r="AA61" s="137">
        <v>81890.543538976854</v>
      </c>
      <c r="AB61" s="138"/>
      <c r="AC61" s="131">
        <v>57865.999999999993</v>
      </c>
      <c r="AD61" s="135"/>
      <c r="AE61" s="132">
        <v>29388.291468153726</v>
      </c>
      <c r="AF61" s="135"/>
      <c r="AG61" s="132"/>
      <c r="AH61" s="137">
        <v>87254.291468153722</v>
      </c>
      <c r="AI61" s="138"/>
      <c r="AJ61" s="140">
        <v>1274848.6297965636</v>
      </c>
      <c r="AK61" s="138"/>
      <c r="AL61" s="335">
        <v>152985</v>
      </c>
      <c r="AM61" s="138"/>
      <c r="AN61" s="142">
        <v>193110.86877574367</v>
      </c>
      <c r="AO61" s="138"/>
      <c r="AP61" s="143">
        <v>1216982.6297965636</v>
      </c>
      <c r="AQ61" s="135"/>
      <c r="AR61" s="138">
        <v>57865.999999999993</v>
      </c>
      <c r="AS61" s="135"/>
      <c r="AT61" s="138">
        <v>152985</v>
      </c>
      <c r="AU61" s="143">
        <v>0</v>
      </c>
      <c r="AV61" s="138">
        <v>0</v>
      </c>
      <c r="AW61" s="138">
        <v>0</v>
      </c>
      <c r="AX61" s="138">
        <v>0</v>
      </c>
      <c r="AY61" s="144">
        <v>0</v>
      </c>
      <c r="AZ61" s="145">
        <v>0</v>
      </c>
      <c r="BA61" s="146">
        <v>1427833.6297965636</v>
      </c>
      <c r="BB61" s="147">
        <v>0</v>
      </c>
      <c r="BD61" s="106">
        <v>1427833.6297965636</v>
      </c>
      <c r="BG61" s="148">
        <v>1427833.6297965636</v>
      </c>
      <c r="BI61" s="150">
        <v>0</v>
      </c>
      <c r="BL61" s="106">
        <v>1105703.794789433</v>
      </c>
      <c r="BN61" s="151">
        <v>0</v>
      </c>
      <c r="BO61" s="152">
        <v>0</v>
      </c>
      <c r="BQ61" s="106">
        <v>380</v>
      </c>
      <c r="BR61" s="272">
        <v>3802039</v>
      </c>
      <c r="BS61" s="106">
        <v>5427.2</v>
      </c>
      <c r="BT61" s="106">
        <v>0</v>
      </c>
      <c r="BU61" s="149">
        <v>0</v>
      </c>
      <c r="BW61" s="149">
        <v>0</v>
      </c>
      <c r="BY61" s="149">
        <v>4815.9693470070251</v>
      </c>
      <c r="BZ61" s="268">
        <v>4815.9693469387757</v>
      </c>
      <c r="CA61" s="269">
        <v>6.8249391915742308E-8</v>
      </c>
      <c r="CC61" s="149">
        <v>200</v>
      </c>
      <c r="CG61" s="149">
        <v>51330.707808692474</v>
      </c>
      <c r="CH61" s="268">
        <v>51330.707794747563</v>
      </c>
      <c r="CI61" s="270">
        <v>1.3944911188445985E-5</v>
      </c>
      <c r="CK61" s="149">
        <v>0</v>
      </c>
      <c r="CL61" s="268">
        <v>0</v>
      </c>
      <c r="CM61" s="270">
        <v>0</v>
      </c>
      <c r="CO61" s="149">
        <v>1105703.794789433</v>
      </c>
      <c r="CP61" s="268">
        <v>1105703.7947755102</v>
      </c>
      <c r="CQ61" s="270">
        <v>1.3922806829214096E-5</v>
      </c>
      <c r="CS61" s="149">
        <v>1105703.794789433</v>
      </c>
      <c r="CT61" s="268">
        <v>1105703.7947755102</v>
      </c>
      <c r="CU61" s="270">
        <v>1.3922806829214096E-5</v>
      </c>
      <c r="CW61" s="149">
        <v>89917.445714275804</v>
      </c>
      <c r="CX61" s="268">
        <v>89917.44571428567</v>
      </c>
      <c r="CY61" s="270">
        <v>-9.8661985248327255E-9</v>
      </c>
      <c r="DA61" s="149">
        <v>188197.43616340507</v>
      </c>
      <c r="DB61" s="268">
        <v>188197.43616341014</v>
      </c>
      <c r="DC61" s="270">
        <v>-5.0640664994716644E-9</v>
      </c>
      <c r="DE61" s="271">
        <v>3.9647577092511016E-2</v>
      </c>
      <c r="DF61" s="271">
        <v>0</v>
      </c>
    </row>
    <row r="62" spans="1:110" x14ac:dyDescent="0.2">
      <c r="A62" s="155" t="s">
        <v>307</v>
      </c>
      <c r="B62" s="155"/>
      <c r="C62" s="128">
        <v>2123</v>
      </c>
      <c r="D62" s="129" t="s">
        <v>326</v>
      </c>
      <c r="E62" s="130"/>
      <c r="F62" s="131">
        <v>1071360.3910484819</v>
      </c>
      <c r="G62" s="132">
        <v>64322.789999994966</v>
      </c>
      <c r="H62" s="132">
        <v>39994.717690352198</v>
      </c>
      <c r="I62" s="132">
        <v>108142.61685508453</v>
      </c>
      <c r="J62" s="132">
        <v>187.12084365880344</v>
      </c>
      <c r="K62" s="132">
        <v>124803.13964997839</v>
      </c>
      <c r="L62" s="132">
        <v>64080.062490554825</v>
      </c>
      <c r="M62" s="154">
        <v>117818.848</v>
      </c>
      <c r="N62" s="132">
        <v>0</v>
      </c>
      <c r="O62" s="133">
        <v>6707.2</v>
      </c>
      <c r="P62" s="134"/>
      <c r="Q62" s="135"/>
      <c r="R62" s="132">
        <v>0</v>
      </c>
      <c r="S62" s="132"/>
      <c r="T62" s="132">
        <v>0</v>
      </c>
      <c r="U62" s="136">
        <v>51050.864477999741</v>
      </c>
      <c r="V62" s="136">
        <v>0</v>
      </c>
      <c r="W62" s="137">
        <v>1648467.7510561049</v>
      </c>
      <c r="X62" s="138">
        <v>1641760.5510561049</v>
      </c>
      <c r="Y62" s="131">
        <v>109382.40000000001</v>
      </c>
      <c r="Z62" s="139">
        <v>10285.801454009998</v>
      </c>
      <c r="AA62" s="137">
        <v>119668.20145401001</v>
      </c>
      <c r="AB62" s="138"/>
      <c r="AC62" s="131">
        <v>51022.000000000007</v>
      </c>
      <c r="AD62" s="135"/>
      <c r="AE62" s="132">
        <v>22774.741784357768</v>
      </c>
      <c r="AF62" s="135"/>
      <c r="AG62" s="132"/>
      <c r="AH62" s="137">
        <v>73796.741784357771</v>
      </c>
      <c r="AI62" s="138"/>
      <c r="AJ62" s="140">
        <v>1841932.6942944727</v>
      </c>
      <c r="AK62" s="138"/>
      <c r="AL62" s="335">
        <v>147950</v>
      </c>
      <c r="AM62" s="138"/>
      <c r="AN62" s="142">
        <v>260776.32180037483</v>
      </c>
      <c r="AO62" s="138"/>
      <c r="AP62" s="143">
        <v>1790910.6942944727</v>
      </c>
      <c r="AQ62" s="135"/>
      <c r="AR62" s="138">
        <v>51022.000000000007</v>
      </c>
      <c r="AS62" s="135"/>
      <c r="AT62" s="138">
        <v>147950</v>
      </c>
      <c r="AU62" s="143">
        <v>0</v>
      </c>
      <c r="AV62" s="138">
        <v>0</v>
      </c>
      <c r="AW62" s="138">
        <v>0</v>
      </c>
      <c r="AX62" s="138">
        <v>0</v>
      </c>
      <c r="AY62" s="144">
        <v>0</v>
      </c>
      <c r="AZ62" s="145">
        <v>0</v>
      </c>
      <c r="BA62" s="146">
        <v>1989882.6942944727</v>
      </c>
      <c r="BB62" s="147">
        <v>0</v>
      </c>
      <c r="BD62" s="106">
        <v>1989882.6942944727</v>
      </c>
      <c r="BG62" s="148">
        <v>1989882.6942944727</v>
      </c>
      <c r="BI62" s="150">
        <v>0</v>
      </c>
      <c r="BL62" s="106">
        <v>1648467.7510561049</v>
      </c>
      <c r="BN62" s="151">
        <v>0</v>
      </c>
      <c r="BO62" s="152">
        <v>0</v>
      </c>
      <c r="BQ62" s="106">
        <v>380</v>
      </c>
      <c r="BR62" s="153">
        <v>3802123</v>
      </c>
      <c r="BS62" s="106">
        <v>6707.2</v>
      </c>
      <c r="BT62" s="106">
        <v>0</v>
      </c>
      <c r="BU62" s="149">
        <v>0</v>
      </c>
      <c r="BW62" s="149">
        <v>0</v>
      </c>
      <c r="BY62" s="149">
        <v>4355.8614961873463</v>
      </c>
      <c r="BZ62" s="268">
        <v>4355.8614961432504</v>
      </c>
      <c r="CA62" s="269">
        <v>4.4095941120758653E-8</v>
      </c>
      <c r="CC62" s="149">
        <v>343</v>
      </c>
      <c r="CG62" s="149">
        <v>51050.864477999741</v>
      </c>
      <c r="CH62" s="268">
        <v>51050.86446257143</v>
      </c>
      <c r="CI62" s="270">
        <v>1.542831159895286E-5</v>
      </c>
      <c r="CK62" s="149">
        <v>0</v>
      </c>
      <c r="CL62" s="268">
        <v>0</v>
      </c>
      <c r="CM62" s="270">
        <v>0</v>
      </c>
      <c r="CO62" s="149">
        <v>1648467.7510561049</v>
      </c>
      <c r="CP62" s="268">
        <v>1648467.7510406775</v>
      </c>
      <c r="CQ62" s="270">
        <v>1.5427358448505402E-5</v>
      </c>
      <c r="CS62" s="149">
        <v>1648467.7510561049</v>
      </c>
      <c r="CT62" s="268">
        <v>1648467.7510406775</v>
      </c>
      <c r="CU62" s="270">
        <v>1.5427358448505402E-5</v>
      </c>
      <c r="CW62" s="149">
        <v>108142.61685508453</v>
      </c>
      <c r="CX62" s="268">
        <v>108142.61685509646</v>
      </c>
      <c r="CY62" s="270">
        <v>-1.1932570487260818E-8</v>
      </c>
      <c r="DA62" s="149">
        <v>253596.22971313423</v>
      </c>
      <c r="DB62" s="268">
        <v>253596.22971313942</v>
      </c>
      <c r="DC62" s="270">
        <v>-5.1804818212985992E-9</v>
      </c>
      <c r="DE62" s="271">
        <v>6.3775510204081634E-2</v>
      </c>
      <c r="DF62" s="271">
        <v>0</v>
      </c>
    </row>
    <row r="63" spans="1:110" x14ac:dyDescent="0.2">
      <c r="A63" s="127" t="s">
        <v>305</v>
      </c>
      <c r="B63" s="127" t="s">
        <v>87</v>
      </c>
      <c r="C63" s="128">
        <v>3379</v>
      </c>
      <c r="D63" s="129" t="s">
        <v>88</v>
      </c>
      <c r="E63" s="130"/>
      <c r="F63" s="131">
        <v>1293128.8684958352</v>
      </c>
      <c r="G63" s="132">
        <v>63528.311942302716</v>
      </c>
      <c r="H63" s="132">
        <v>30899.567837283543</v>
      </c>
      <c r="I63" s="132">
        <v>115131.46893558055</v>
      </c>
      <c r="J63" s="132">
        <v>198.51117561702026</v>
      </c>
      <c r="K63" s="132">
        <v>183457.67223118202</v>
      </c>
      <c r="L63" s="132">
        <v>24446.283661012763</v>
      </c>
      <c r="M63" s="154">
        <v>117818.848</v>
      </c>
      <c r="N63" s="132">
        <v>0</v>
      </c>
      <c r="O63" s="133">
        <v>39168</v>
      </c>
      <c r="P63" s="134"/>
      <c r="Q63" s="135"/>
      <c r="R63" s="132">
        <v>-12122.252956950193</v>
      </c>
      <c r="S63" s="132"/>
      <c r="T63" s="132">
        <v>0</v>
      </c>
      <c r="U63" s="136">
        <v>943.45568326837383</v>
      </c>
      <c r="V63" s="136">
        <v>0</v>
      </c>
      <c r="W63" s="137">
        <v>1856598.7350051319</v>
      </c>
      <c r="X63" s="138">
        <v>1829552.987962082</v>
      </c>
      <c r="Y63" s="131">
        <v>156168.00000000003</v>
      </c>
      <c r="Z63" s="139">
        <v>11490.030691117252</v>
      </c>
      <c r="AA63" s="137">
        <v>167658.03069111728</v>
      </c>
      <c r="AB63" s="138"/>
      <c r="AC63" s="131">
        <v>34380</v>
      </c>
      <c r="AD63" s="135"/>
      <c r="AE63" s="132">
        <v>8250.4248686886349</v>
      </c>
      <c r="AF63" s="135"/>
      <c r="AG63" s="132"/>
      <c r="AH63" s="137">
        <v>42630.424868688635</v>
      </c>
      <c r="AI63" s="138"/>
      <c r="AJ63" s="140">
        <v>2066887.1905649379</v>
      </c>
      <c r="AK63" s="138"/>
      <c r="AL63" s="335">
        <v>136120</v>
      </c>
      <c r="AM63" s="138"/>
      <c r="AN63" s="142">
        <v>338247.09585827799</v>
      </c>
      <c r="AO63" s="138"/>
      <c r="AP63" s="143">
        <v>2044629.443521888</v>
      </c>
      <c r="AQ63" s="135"/>
      <c r="AR63" s="138">
        <v>34380</v>
      </c>
      <c r="AS63" s="135"/>
      <c r="AT63" s="138">
        <v>136120</v>
      </c>
      <c r="AU63" s="143">
        <v>7228.5463935960524</v>
      </c>
      <c r="AV63" s="138">
        <v>2409.5154645320176</v>
      </c>
      <c r="AW63" s="138">
        <v>449.22765933101948</v>
      </c>
      <c r="AX63" s="138">
        <v>1394.572531201024</v>
      </c>
      <c r="AY63" s="144">
        <v>0</v>
      </c>
      <c r="AZ63" s="145">
        <v>640.39090829007955</v>
      </c>
      <c r="BA63" s="146">
        <v>2203007.1905649379</v>
      </c>
      <c r="BB63" s="147">
        <v>0</v>
      </c>
      <c r="BD63" s="106">
        <v>2215129.443521888</v>
      </c>
      <c r="BG63" s="148">
        <v>2215129.443521888</v>
      </c>
      <c r="BI63" s="150">
        <v>0</v>
      </c>
      <c r="BL63" s="106">
        <v>1868720.987962082</v>
      </c>
      <c r="BN63" s="151">
        <v>12029.812436617756</v>
      </c>
      <c r="BO63" s="152">
        <v>92.44052033243679</v>
      </c>
      <c r="BQ63" s="106">
        <v>380</v>
      </c>
      <c r="BR63" s="153">
        <v>3803379</v>
      </c>
      <c r="BS63" s="106">
        <v>39168</v>
      </c>
      <c r="BT63" s="106">
        <v>0</v>
      </c>
      <c r="BU63" s="149">
        <v>0</v>
      </c>
      <c r="BW63" s="149">
        <v>0</v>
      </c>
      <c r="BY63" s="149">
        <v>4053.5524769396661</v>
      </c>
      <c r="BZ63" s="268">
        <v>4053.5524769975787</v>
      </c>
      <c r="CA63" s="269">
        <v>-5.7912529882742092E-8</v>
      </c>
      <c r="CC63" s="149">
        <v>414</v>
      </c>
      <c r="CG63" s="149">
        <v>943.45568326837383</v>
      </c>
      <c r="CH63" s="268">
        <v>943.45570772522035</v>
      </c>
      <c r="CI63" s="270">
        <v>-2.4456846517750819E-5</v>
      </c>
      <c r="CK63" s="149">
        <v>0</v>
      </c>
      <c r="CL63" s="268">
        <v>0</v>
      </c>
      <c r="CM63" s="270">
        <v>0</v>
      </c>
      <c r="CO63" s="149">
        <v>1856598.7350051319</v>
      </c>
      <c r="CP63" s="268">
        <v>1856598.7350295873</v>
      </c>
      <c r="CQ63" s="270">
        <v>-2.4455366656184196E-5</v>
      </c>
      <c r="CS63" s="149">
        <v>1868720.987962082</v>
      </c>
      <c r="CT63" s="268">
        <v>1868720.9879865374</v>
      </c>
      <c r="CU63" s="270">
        <v>-2.4455366656184196E-5</v>
      </c>
      <c r="CW63" s="149">
        <v>115131.46893558055</v>
      </c>
      <c r="CX63" s="268">
        <v>115131.46893559324</v>
      </c>
      <c r="CY63" s="270">
        <v>-1.2689270079135895E-8</v>
      </c>
      <c r="DA63" s="149">
        <v>328187.61401681096</v>
      </c>
      <c r="DB63" s="268">
        <v>328187.61401681602</v>
      </c>
      <c r="DC63" s="270">
        <v>-5.0640664994716644E-9</v>
      </c>
      <c r="DE63" s="271">
        <v>6.5022421524663671E-2</v>
      </c>
      <c r="DF63" s="271">
        <v>0</v>
      </c>
    </row>
    <row r="64" spans="1:110" x14ac:dyDescent="0.2">
      <c r="A64" s="155" t="s">
        <v>307</v>
      </c>
      <c r="B64" s="155"/>
      <c r="C64" s="128">
        <v>2029</v>
      </c>
      <c r="D64" s="129" t="s">
        <v>432</v>
      </c>
      <c r="E64" s="130"/>
      <c r="F64" s="131">
        <v>1933446.3033790388</v>
      </c>
      <c r="G64" s="132">
        <v>125776.44191895289</v>
      </c>
      <c r="H64" s="132">
        <v>68440.400325151029</v>
      </c>
      <c r="I64" s="132">
        <v>179618.60534707698</v>
      </c>
      <c r="J64" s="132">
        <v>0</v>
      </c>
      <c r="K64" s="132">
        <v>382376.80066604936</v>
      </c>
      <c r="L64" s="132">
        <v>174373.79851021164</v>
      </c>
      <c r="M64" s="154">
        <v>117818.848</v>
      </c>
      <c r="N64" s="132">
        <v>9120.9974559970997</v>
      </c>
      <c r="O64" s="133">
        <v>7680</v>
      </c>
      <c r="P64" s="134"/>
      <c r="Q64" s="135"/>
      <c r="R64" s="132">
        <v>0</v>
      </c>
      <c r="S64" s="132"/>
      <c r="T64" s="132">
        <v>0</v>
      </c>
      <c r="U64" s="136">
        <v>0</v>
      </c>
      <c r="V64" s="136">
        <v>0</v>
      </c>
      <c r="W64" s="137">
        <v>2998652.195602478</v>
      </c>
      <c r="X64" s="138">
        <v>2981851.1981464811</v>
      </c>
      <c r="Y64" s="131">
        <v>199760.82059405942</v>
      </c>
      <c r="Z64" s="139">
        <v>18513.49674428851</v>
      </c>
      <c r="AA64" s="137">
        <v>307022.66933834791</v>
      </c>
      <c r="AB64" s="138"/>
      <c r="AC64" s="131">
        <v>31563.999999999996</v>
      </c>
      <c r="AD64" s="135"/>
      <c r="AE64" s="132">
        <v>0</v>
      </c>
      <c r="AF64" s="135"/>
      <c r="AG64" s="132"/>
      <c r="AH64" s="137">
        <v>31563.999999999996</v>
      </c>
      <c r="AI64" s="138"/>
      <c r="AJ64" s="140">
        <v>3337238.8649408258</v>
      </c>
      <c r="AK64" s="138"/>
      <c r="AL64" s="335">
        <v>271690</v>
      </c>
      <c r="AM64" s="138"/>
      <c r="AN64" s="142">
        <v>631112.80407719559</v>
      </c>
      <c r="AO64" s="138"/>
      <c r="AP64" s="143">
        <v>3305674.8649408258</v>
      </c>
      <c r="AQ64" s="135"/>
      <c r="AR64" s="138">
        <v>31563.999999999996</v>
      </c>
      <c r="AS64" s="135"/>
      <c r="AT64" s="138">
        <v>271690</v>
      </c>
      <c r="AU64" s="143">
        <v>0</v>
      </c>
      <c r="AV64" s="138">
        <v>0</v>
      </c>
      <c r="AW64" s="138">
        <v>0</v>
      </c>
      <c r="AX64" s="138">
        <v>0</v>
      </c>
      <c r="AY64" s="144">
        <v>0</v>
      </c>
      <c r="AZ64" s="145">
        <v>0</v>
      </c>
      <c r="BA64" s="146">
        <v>3608928.8649408258</v>
      </c>
      <c r="BB64" s="147">
        <v>0</v>
      </c>
      <c r="BD64" s="106">
        <v>3608928.8649408258</v>
      </c>
      <c r="BG64" s="148">
        <v>3608928.8649408258</v>
      </c>
      <c r="BI64" s="150">
        <v>88748.351999999999</v>
      </c>
      <c r="BL64" s="106">
        <v>2998652.195602478</v>
      </c>
      <c r="BN64" s="151">
        <v>0</v>
      </c>
      <c r="BO64" s="152">
        <v>0</v>
      </c>
      <c r="BQ64" s="106">
        <v>380</v>
      </c>
      <c r="BR64" s="153">
        <v>3802029</v>
      </c>
      <c r="BS64" s="106">
        <v>7680</v>
      </c>
      <c r="BT64" s="106">
        <v>9120.9974559970997</v>
      </c>
      <c r="BU64" s="149">
        <v>9120.9974559970997</v>
      </c>
      <c r="BW64" s="149">
        <v>8855.3373359195066</v>
      </c>
      <c r="BY64" s="149">
        <v>4504.1693823052274</v>
      </c>
      <c r="BZ64" s="268">
        <v>4504.1693823614205</v>
      </c>
      <c r="CA64" s="269">
        <v>-5.6193130149040371E-8</v>
      </c>
      <c r="CC64" s="149">
        <v>619</v>
      </c>
      <c r="CG64" s="149">
        <v>0</v>
      </c>
      <c r="CH64" s="268">
        <v>0</v>
      </c>
      <c r="CI64" s="270">
        <v>0</v>
      </c>
      <c r="CK64" s="149">
        <v>0</v>
      </c>
      <c r="CL64" s="268">
        <v>0</v>
      </c>
      <c r="CM64" s="270">
        <v>0</v>
      </c>
      <c r="CO64" s="149">
        <v>2998652.195602478</v>
      </c>
      <c r="CP64" s="268">
        <v>2998652.1956025176</v>
      </c>
      <c r="CQ64" s="270">
        <v>-3.9581209421157837E-8</v>
      </c>
      <c r="CS64" s="149">
        <v>2998652.195602478</v>
      </c>
      <c r="CT64" s="268">
        <v>2998652.1956025176</v>
      </c>
      <c r="CU64" s="270">
        <v>-3.9581209421157837E-8</v>
      </c>
      <c r="CW64" s="149">
        <v>179618.60534707698</v>
      </c>
      <c r="CX64" s="268">
        <v>179618.60534709666</v>
      </c>
      <c r="CY64" s="270">
        <v>-1.9674189388751984E-8</v>
      </c>
      <c r="DA64" s="149">
        <v>612691.44391689473</v>
      </c>
      <c r="DB64" s="268">
        <v>612691.44391690381</v>
      </c>
      <c r="DC64" s="270">
        <v>-9.0803951025009155E-9</v>
      </c>
      <c r="DE64" s="271">
        <v>4.9475262368815595E-2</v>
      </c>
      <c r="DF64" s="271">
        <v>0</v>
      </c>
    </row>
    <row r="65" spans="1:110" x14ac:dyDescent="0.2">
      <c r="A65" s="155" t="s">
        <v>307</v>
      </c>
      <c r="B65" s="155"/>
      <c r="C65" s="128">
        <v>2180</v>
      </c>
      <c r="D65" s="129" t="s">
        <v>433</v>
      </c>
      <c r="E65" s="130"/>
      <c r="F65" s="131">
        <v>1324363.8653194061</v>
      </c>
      <c r="G65" s="132">
        <v>119044.04399999068</v>
      </c>
      <c r="H65" s="132">
        <v>73438.571821165518</v>
      </c>
      <c r="I65" s="132">
        <v>174641.11457880432</v>
      </c>
      <c r="J65" s="132">
        <v>0</v>
      </c>
      <c r="K65" s="132">
        <v>161694.79559997222</v>
      </c>
      <c r="L65" s="132">
        <v>89706.658461522849</v>
      </c>
      <c r="M65" s="154">
        <v>117818.848</v>
      </c>
      <c r="N65" s="132">
        <v>0</v>
      </c>
      <c r="O65" s="133">
        <v>6912</v>
      </c>
      <c r="P65" s="134"/>
      <c r="Q65" s="135"/>
      <c r="R65" s="132">
        <v>0</v>
      </c>
      <c r="S65" s="132"/>
      <c r="T65" s="132">
        <v>0</v>
      </c>
      <c r="U65" s="136">
        <v>181060.01897743158</v>
      </c>
      <c r="V65" s="136">
        <v>0</v>
      </c>
      <c r="W65" s="137">
        <v>2248679.9167582933</v>
      </c>
      <c r="X65" s="138">
        <v>2241767.9167582933</v>
      </c>
      <c r="Y65" s="131">
        <v>0</v>
      </c>
      <c r="Z65" s="139">
        <v>0</v>
      </c>
      <c r="AA65" s="137">
        <v>28.296569458007809</v>
      </c>
      <c r="AB65" s="138"/>
      <c r="AC65" s="131">
        <v>25527.999999999996</v>
      </c>
      <c r="AD65" s="135"/>
      <c r="AE65" s="132">
        <v>0</v>
      </c>
      <c r="AF65" s="135"/>
      <c r="AG65" s="132"/>
      <c r="AH65" s="137">
        <v>25527.999999999996</v>
      </c>
      <c r="AI65" s="138"/>
      <c r="AJ65" s="140">
        <v>2274236.2133277515</v>
      </c>
      <c r="AK65" s="138"/>
      <c r="AL65" s="335">
        <v>279070</v>
      </c>
      <c r="AM65" s="138"/>
      <c r="AN65" s="142">
        <v>344762.89621549152</v>
      </c>
      <c r="AO65" s="138"/>
      <c r="AP65" s="143">
        <v>2248708.2133277515</v>
      </c>
      <c r="AQ65" s="135"/>
      <c r="AR65" s="138">
        <v>25527.999999999996</v>
      </c>
      <c r="AS65" s="135"/>
      <c r="AT65" s="138">
        <v>279070</v>
      </c>
      <c r="AU65" s="143">
        <v>0</v>
      </c>
      <c r="AV65" s="138">
        <v>0</v>
      </c>
      <c r="AW65" s="138">
        <v>0</v>
      </c>
      <c r="AX65" s="138">
        <v>0</v>
      </c>
      <c r="AY65" s="144">
        <v>0</v>
      </c>
      <c r="AZ65" s="145">
        <v>0</v>
      </c>
      <c r="BA65" s="146">
        <v>2553306.2133277515</v>
      </c>
      <c r="BB65" s="147">
        <v>0</v>
      </c>
      <c r="BD65" s="106">
        <v>2553306.2133277515</v>
      </c>
      <c r="BG65" s="148">
        <v>2553306.2133277515</v>
      </c>
      <c r="BI65" s="150">
        <v>28.296569458007809</v>
      </c>
      <c r="BL65" s="106">
        <v>2248679.9167582933</v>
      </c>
      <c r="BN65" s="151">
        <v>0</v>
      </c>
      <c r="BO65" s="152">
        <v>0</v>
      </c>
      <c r="BQ65" s="106">
        <v>380</v>
      </c>
      <c r="BR65" s="153">
        <v>3802180</v>
      </c>
      <c r="BS65" s="106">
        <v>6912</v>
      </c>
      <c r="BT65" s="106">
        <v>0</v>
      </c>
      <c r="BU65" s="149">
        <v>0</v>
      </c>
      <c r="BW65" s="149">
        <v>0</v>
      </c>
      <c r="BY65" s="149">
        <v>4911.0920013834002</v>
      </c>
      <c r="BZ65" s="268">
        <v>4911.0920009411766</v>
      </c>
      <c r="CA65" s="269">
        <v>4.422236088430509E-7</v>
      </c>
      <c r="CC65" s="149">
        <v>424</v>
      </c>
      <c r="CG65" s="149">
        <v>181060.01897743158</v>
      </c>
      <c r="CH65" s="268">
        <v>181060.01878613888</v>
      </c>
      <c r="CI65" s="270">
        <v>1.9129269639961421E-4</v>
      </c>
      <c r="CK65" s="149">
        <v>0</v>
      </c>
      <c r="CL65" s="268">
        <v>0</v>
      </c>
      <c r="CM65" s="270">
        <v>0</v>
      </c>
      <c r="CO65" s="149">
        <v>2248679.9167582933</v>
      </c>
      <c r="CP65" s="268">
        <v>2248679.9165670401</v>
      </c>
      <c r="CQ65" s="270">
        <v>1.9125314429402351E-4</v>
      </c>
      <c r="CS65" s="149">
        <v>2248679.9167582933</v>
      </c>
      <c r="CT65" s="268">
        <v>2248679.9165670401</v>
      </c>
      <c r="CU65" s="270">
        <v>1.9125314429402351E-4</v>
      </c>
      <c r="CW65" s="149">
        <v>174641.11457880432</v>
      </c>
      <c r="CX65" s="268">
        <v>174641.11457882338</v>
      </c>
      <c r="CY65" s="270">
        <v>-1.9063008949160576E-8</v>
      </c>
      <c r="DA65" s="149">
        <v>344761.19842132402</v>
      </c>
      <c r="DB65" s="268">
        <v>344761.19842133287</v>
      </c>
      <c r="DC65" s="270">
        <v>-8.8475644588470459E-9</v>
      </c>
      <c r="DE65" s="271">
        <v>2.2172949002217297E-2</v>
      </c>
      <c r="DF65" s="271">
        <v>0</v>
      </c>
    </row>
    <row r="66" spans="1:110" x14ac:dyDescent="0.2">
      <c r="A66" s="127" t="s">
        <v>305</v>
      </c>
      <c r="B66" s="127" t="s">
        <v>89</v>
      </c>
      <c r="C66" s="128">
        <v>2168</v>
      </c>
      <c r="D66" s="129" t="s">
        <v>90</v>
      </c>
      <c r="E66" s="130"/>
      <c r="F66" s="131">
        <v>958914.40248362662</v>
      </c>
      <c r="G66" s="132">
        <v>32368.094733330796</v>
      </c>
      <c r="H66" s="132">
        <v>21138.347580949205</v>
      </c>
      <c r="I66" s="132">
        <v>38120.043809519615</v>
      </c>
      <c r="J66" s="132">
        <v>0</v>
      </c>
      <c r="K66" s="132">
        <v>87117.418338446616</v>
      </c>
      <c r="L66" s="132">
        <v>10722.350222220346</v>
      </c>
      <c r="M66" s="154">
        <v>117818.848</v>
      </c>
      <c r="N66" s="132">
        <v>0</v>
      </c>
      <c r="O66" s="133">
        <v>29440</v>
      </c>
      <c r="P66" s="134"/>
      <c r="Q66" s="135"/>
      <c r="R66" s="132">
        <v>-8840.6110539548299</v>
      </c>
      <c r="S66" s="132"/>
      <c r="T66" s="132">
        <v>17060.494831906799</v>
      </c>
      <c r="U66" s="136">
        <v>0</v>
      </c>
      <c r="V66" s="136">
        <v>0</v>
      </c>
      <c r="W66" s="137">
        <v>1303859.3889460452</v>
      </c>
      <c r="X66" s="138">
        <v>1283260</v>
      </c>
      <c r="Y66" s="131">
        <v>0</v>
      </c>
      <c r="Z66" s="139">
        <v>0</v>
      </c>
      <c r="AA66" s="137">
        <v>28.296569458007809</v>
      </c>
      <c r="AB66" s="138"/>
      <c r="AC66" s="131">
        <v>21616</v>
      </c>
      <c r="AD66" s="135"/>
      <c r="AE66" s="132">
        <v>10379.958795944527</v>
      </c>
      <c r="AF66" s="135"/>
      <c r="AG66" s="132"/>
      <c r="AH66" s="137">
        <v>31995.958795944527</v>
      </c>
      <c r="AI66" s="138"/>
      <c r="AJ66" s="140">
        <v>1335883.6443114476</v>
      </c>
      <c r="AK66" s="138"/>
      <c r="AL66" s="335">
        <v>77975</v>
      </c>
      <c r="AM66" s="138"/>
      <c r="AN66" s="142">
        <v>180022.82180472882</v>
      </c>
      <c r="AO66" s="138"/>
      <c r="AP66" s="143">
        <v>1323108.2553654024</v>
      </c>
      <c r="AQ66" s="135"/>
      <c r="AR66" s="138">
        <v>21616</v>
      </c>
      <c r="AS66" s="135"/>
      <c r="AT66" s="138">
        <v>77975</v>
      </c>
      <c r="AU66" s="143">
        <v>5360.2988957342714</v>
      </c>
      <c r="AV66" s="138">
        <v>1786.7662985780903</v>
      </c>
      <c r="AW66" s="138">
        <v>333.1229261222777</v>
      </c>
      <c r="AX66" s="138">
        <v>1034.1395340065565</v>
      </c>
      <c r="AY66" s="144">
        <v>0</v>
      </c>
      <c r="AZ66" s="145">
        <v>326.28339951363284</v>
      </c>
      <c r="BA66" s="146">
        <v>1413858.6443114476</v>
      </c>
      <c r="BB66" s="147">
        <v>0</v>
      </c>
      <c r="BD66" s="106">
        <v>1422699.2553654024</v>
      </c>
      <c r="BG66" s="148">
        <v>1422699.2553654024</v>
      </c>
      <c r="BI66" s="150">
        <v>28.296569458007809</v>
      </c>
      <c r="BL66" s="106">
        <v>1312700</v>
      </c>
      <c r="BN66" s="151">
        <v>8421.2917773231438</v>
      </c>
      <c r="BO66" s="152">
        <v>419.31927663168608</v>
      </c>
      <c r="BQ66" s="106">
        <v>380</v>
      </c>
      <c r="BR66" s="153">
        <v>3802168</v>
      </c>
      <c r="BS66" s="106">
        <v>29440</v>
      </c>
      <c r="BT66" s="106">
        <v>0</v>
      </c>
      <c r="BU66" s="149">
        <v>0</v>
      </c>
      <c r="BW66" s="149">
        <v>0</v>
      </c>
      <c r="BY66" s="149">
        <v>3692.3699743984216</v>
      </c>
      <c r="BZ66" s="268">
        <v>3692.3699741496594</v>
      </c>
      <c r="CA66" s="269">
        <v>2.4876226234482601E-7</v>
      </c>
      <c r="CC66" s="149">
        <v>307</v>
      </c>
      <c r="CG66" s="149">
        <v>0</v>
      </c>
      <c r="CH66" s="268">
        <v>0</v>
      </c>
      <c r="CI66" s="270">
        <v>0</v>
      </c>
      <c r="CK66" s="149">
        <v>17060.494831906799</v>
      </c>
      <c r="CL66" s="268">
        <v>17060.494831896853</v>
      </c>
      <c r="CM66" s="270">
        <v>9.9462340585887432E-9</v>
      </c>
      <c r="CO66" s="149">
        <v>1303859.3889460452</v>
      </c>
      <c r="CP66" s="268">
        <v>1303859.3889460452</v>
      </c>
      <c r="CQ66" s="270">
        <v>0</v>
      </c>
      <c r="CS66" s="149">
        <v>1312700</v>
      </c>
      <c r="CT66" s="268">
        <v>1312700</v>
      </c>
      <c r="CU66" s="270">
        <v>0</v>
      </c>
      <c r="CW66" s="149">
        <v>38120.043809519615</v>
      </c>
      <c r="CX66" s="268">
        <v>38120.043809523791</v>
      </c>
      <c r="CY66" s="270">
        <v>-4.1763996705412865E-9</v>
      </c>
      <c r="DA66" s="149">
        <v>180021.12401056135</v>
      </c>
      <c r="DB66" s="268">
        <v>180021.1240105636</v>
      </c>
      <c r="DC66" s="270">
        <v>-2.2409949451684952E-9</v>
      </c>
      <c r="DE66" s="271">
        <v>3.7617554858934171E-2</v>
      </c>
      <c r="DF66" s="271">
        <v>0</v>
      </c>
    </row>
    <row r="67" spans="1:110" x14ac:dyDescent="0.2">
      <c r="A67" s="127" t="s">
        <v>305</v>
      </c>
      <c r="B67" s="127" t="s">
        <v>91</v>
      </c>
      <c r="C67" s="128">
        <v>3304</v>
      </c>
      <c r="D67" s="129" t="s">
        <v>92</v>
      </c>
      <c r="E67" s="130"/>
      <c r="F67" s="131">
        <v>1330610.8646841203</v>
      </c>
      <c r="G67" s="132">
        <v>16872.533884296201</v>
      </c>
      <c r="H67" s="132">
        <v>8392.5768544068087</v>
      </c>
      <c r="I67" s="132">
        <v>31563.386865487711</v>
      </c>
      <c r="J67" s="132">
        <v>0</v>
      </c>
      <c r="K67" s="132">
        <v>57099.492666259008</v>
      </c>
      <c r="L67" s="132">
        <v>2086.0903976257468</v>
      </c>
      <c r="M67" s="154">
        <v>117818.848</v>
      </c>
      <c r="N67" s="132">
        <v>0</v>
      </c>
      <c r="O67" s="133">
        <v>7270.4</v>
      </c>
      <c r="P67" s="134"/>
      <c r="Q67" s="135"/>
      <c r="R67" s="132">
        <v>-11984.75156474275</v>
      </c>
      <c r="S67" s="132"/>
      <c r="T67" s="132">
        <v>216236.20664780418</v>
      </c>
      <c r="U67" s="136">
        <v>0</v>
      </c>
      <c r="V67" s="136">
        <v>0</v>
      </c>
      <c r="W67" s="137">
        <v>1775965.6484352571</v>
      </c>
      <c r="X67" s="138">
        <v>1780680</v>
      </c>
      <c r="Y67" s="131">
        <v>0</v>
      </c>
      <c r="Z67" s="139">
        <v>0</v>
      </c>
      <c r="AA67" s="137">
        <v>28.296569458007809</v>
      </c>
      <c r="AB67" s="138"/>
      <c r="AC67" s="131">
        <v>16642.000000000004</v>
      </c>
      <c r="AD67" s="135"/>
      <c r="AE67" s="132">
        <v>0</v>
      </c>
      <c r="AF67" s="135"/>
      <c r="AG67" s="132"/>
      <c r="AH67" s="137">
        <v>16642.000000000004</v>
      </c>
      <c r="AI67" s="138"/>
      <c r="AJ67" s="140">
        <v>1792635.9450047151</v>
      </c>
      <c r="AK67" s="138"/>
      <c r="AL67" s="335">
        <v>49385</v>
      </c>
      <c r="AM67" s="138"/>
      <c r="AN67" s="142">
        <v>169921.9413387824</v>
      </c>
      <c r="AO67" s="138"/>
      <c r="AP67" s="143">
        <v>1787978.6965694579</v>
      </c>
      <c r="AQ67" s="135"/>
      <c r="AR67" s="138">
        <v>16642.000000000004</v>
      </c>
      <c r="AS67" s="135"/>
      <c r="AT67" s="138">
        <v>49385</v>
      </c>
      <c r="AU67" s="143">
        <v>7438.0694774684034</v>
      </c>
      <c r="AV67" s="138">
        <v>2479.3564924894677</v>
      </c>
      <c r="AW67" s="138">
        <v>462.24875090583163</v>
      </c>
      <c r="AX67" s="138">
        <v>1434.9949234097494</v>
      </c>
      <c r="AY67" s="144">
        <v>0</v>
      </c>
      <c r="AZ67" s="145">
        <v>170.08192046929963</v>
      </c>
      <c r="BA67" s="146">
        <v>1842020.9450047151</v>
      </c>
      <c r="BB67" s="147">
        <v>0</v>
      </c>
      <c r="BD67" s="106">
        <v>1854005.6965694579</v>
      </c>
      <c r="BG67" s="148">
        <v>1854005.6965694579</v>
      </c>
      <c r="BI67" s="150">
        <v>28.296569458007809</v>
      </c>
      <c r="BL67" s="106">
        <v>1787950.4</v>
      </c>
      <c r="BN67" s="151">
        <v>11108.175344737638</v>
      </c>
      <c r="BO67" s="152">
        <v>876.57622000511219</v>
      </c>
      <c r="BQ67" s="106">
        <v>380</v>
      </c>
      <c r="BR67" s="153">
        <v>3803304</v>
      </c>
      <c r="BS67" s="106">
        <v>7270.4</v>
      </c>
      <c r="BT67" s="106">
        <v>0</v>
      </c>
      <c r="BU67" s="149">
        <v>0</v>
      </c>
      <c r="BW67" s="149">
        <v>0</v>
      </c>
      <c r="BY67" s="149">
        <v>3633.1070831234256</v>
      </c>
      <c r="BZ67" s="268">
        <v>3633.107083123426</v>
      </c>
      <c r="CA67" s="269">
        <v>0</v>
      </c>
      <c r="CC67" s="149">
        <v>426</v>
      </c>
      <c r="CG67" s="149">
        <v>0</v>
      </c>
      <c r="CH67" s="268">
        <v>0</v>
      </c>
      <c r="CI67" s="270">
        <v>0</v>
      </c>
      <c r="CK67" s="149">
        <v>216236.20664780418</v>
      </c>
      <c r="CL67" s="268">
        <v>216236.20664779819</v>
      </c>
      <c r="CM67" s="270">
        <v>5.9953890740871429E-9</v>
      </c>
      <c r="CO67" s="149">
        <v>1775965.6484352571</v>
      </c>
      <c r="CP67" s="268">
        <v>1775965.6484352571</v>
      </c>
      <c r="CQ67" s="270">
        <v>0</v>
      </c>
      <c r="CS67" s="149">
        <v>1787950.4</v>
      </c>
      <c r="CT67" s="268">
        <v>1787950.4</v>
      </c>
      <c r="CU67" s="270">
        <v>0</v>
      </c>
      <c r="CW67" s="149">
        <v>31563.386865487711</v>
      </c>
      <c r="CX67" s="268">
        <v>31563.386865491178</v>
      </c>
      <c r="CY67" s="270">
        <v>-3.4669938031584024E-9</v>
      </c>
      <c r="DA67" s="149">
        <v>169920.24354461493</v>
      </c>
      <c r="DB67" s="268">
        <v>169920.2435446163</v>
      </c>
      <c r="DC67" s="270">
        <v>-1.3678800314664841E-9</v>
      </c>
      <c r="DE67" s="271">
        <v>1.7587939698492462E-2</v>
      </c>
      <c r="DF67" s="271">
        <v>0</v>
      </c>
    </row>
    <row r="68" spans="1:110" x14ac:dyDescent="0.2">
      <c r="A68" s="127" t="s">
        <v>305</v>
      </c>
      <c r="B68" s="127" t="s">
        <v>93</v>
      </c>
      <c r="C68" s="128">
        <v>2124</v>
      </c>
      <c r="D68" s="129" t="s">
        <v>94</v>
      </c>
      <c r="E68" s="130"/>
      <c r="F68" s="131">
        <v>1218164.8761192651</v>
      </c>
      <c r="G68" s="132">
        <v>110686.53818180952</v>
      </c>
      <c r="H68" s="132">
        <v>73718.769860454224</v>
      </c>
      <c r="I68" s="132">
        <v>144685.93674417012</v>
      </c>
      <c r="J68" s="132">
        <v>0</v>
      </c>
      <c r="K68" s="132">
        <v>150209.80954125832</v>
      </c>
      <c r="L68" s="132">
        <v>17036.548941173478</v>
      </c>
      <c r="M68" s="154">
        <v>117818.848</v>
      </c>
      <c r="N68" s="132">
        <v>0</v>
      </c>
      <c r="O68" s="133">
        <v>27648</v>
      </c>
      <c r="P68" s="134"/>
      <c r="Q68" s="135"/>
      <c r="R68" s="132">
        <v>-11932.011633083552</v>
      </c>
      <c r="S68" s="132"/>
      <c r="T68" s="132">
        <v>0</v>
      </c>
      <c r="U68" s="136">
        <v>66528.893418827793</v>
      </c>
      <c r="V68" s="136">
        <v>0</v>
      </c>
      <c r="W68" s="137">
        <v>1914566.2091738749</v>
      </c>
      <c r="X68" s="138">
        <v>1898850.2208069584</v>
      </c>
      <c r="Y68" s="131">
        <v>70761.600000000006</v>
      </c>
      <c r="Z68" s="139">
        <v>6171.3593185313075</v>
      </c>
      <c r="AA68" s="137">
        <v>76932.959318531313</v>
      </c>
      <c r="AB68" s="138"/>
      <c r="AC68" s="131">
        <v>41510</v>
      </c>
      <c r="AD68" s="135"/>
      <c r="AE68" s="132">
        <v>0</v>
      </c>
      <c r="AF68" s="135"/>
      <c r="AG68" s="132"/>
      <c r="AH68" s="137">
        <v>41510</v>
      </c>
      <c r="AI68" s="138"/>
      <c r="AJ68" s="140">
        <v>2033009.1684924061</v>
      </c>
      <c r="AK68" s="138"/>
      <c r="AL68" s="335">
        <v>277380</v>
      </c>
      <c r="AM68" s="138"/>
      <c r="AN68" s="142">
        <v>321329.84531693259</v>
      </c>
      <c r="AO68" s="138"/>
      <c r="AP68" s="143">
        <v>2009070.6417888619</v>
      </c>
      <c r="AQ68" s="135"/>
      <c r="AR68" s="138">
        <v>41510</v>
      </c>
      <c r="AS68" s="135"/>
      <c r="AT68" s="138">
        <v>277380</v>
      </c>
      <c r="AU68" s="143">
        <v>6809.5002258513541</v>
      </c>
      <c r="AV68" s="138">
        <v>2269.833408617118</v>
      </c>
      <c r="AW68" s="138">
        <v>423.18547618139513</v>
      </c>
      <c r="AX68" s="138">
        <v>1313.7277467835734</v>
      </c>
      <c r="AY68" s="144">
        <v>0</v>
      </c>
      <c r="AZ68" s="145">
        <v>1115.7647756501096</v>
      </c>
      <c r="BA68" s="146">
        <v>2316028.630155778</v>
      </c>
      <c r="BB68" s="147">
        <v>-5.5752025218680501E-10</v>
      </c>
      <c r="BD68" s="106">
        <v>2327960.6417888617</v>
      </c>
      <c r="BG68" s="148">
        <v>2327960.6417888617</v>
      </c>
      <c r="BI68" s="150">
        <v>0</v>
      </c>
      <c r="BL68" s="106">
        <v>1926498.2208069584</v>
      </c>
      <c r="BN68" s="151">
        <v>11781.043368585864</v>
      </c>
      <c r="BO68" s="152">
        <v>150.96826449768741</v>
      </c>
      <c r="BQ68" s="106">
        <v>380</v>
      </c>
      <c r="BR68" s="153">
        <v>3802124</v>
      </c>
      <c r="BS68" s="106">
        <v>27648</v>
      </c>
      <c r="BT68" s="106">
        <v>0</v>
      </c>
      <c r="BU68" s="149">
        <v>0</v>
      </c>
      <c r="BW68" s="149">
        <v>0</v>
      </c>
      <c r="BY68" s="149">
        <v>4477.2030487857173</v>
      </c>
      <c r="BZ68" s="268">
        <v>4477.2030485788109</v>
      </c>
      <c r="CA68" s="269">
        <v>2.0690640667453408E-7</v>
      </c>
      <c r="CC68" s="149">
        <v>390</v>
      </c>
      <c r="CG68" s="149">
        <v>66528.893418827793</v>
      </c>
      <c r="CH68" s="268">
        <v>66528.893336484776</v>
      </c>
      <c r="CI68" s="270">
        <v>8.2343016401864588E-5</v>
      </c>
      <c r="CK68" s="149">
        <v>0</v>
      </c>
      <c r="CL68" s="268">
        <v>0</v>
      </c>
      <c r="CM68" s="270">
        <v>0</v>
      </c>
      <c r="CO68" s="149">
        <v>1914566.2091738749</v>
      </c>
      <c r="CP68" s="268">
        <v>1914566.2090915674</v>
      </c>
      <c r="CQ68" s="270">
        <v>8.2307495176792145E-5</v>
      </c>
      <c r="CS68" s="149">
        <v>1926498.2208069584</v>
      </c>
      <c r="CT68" s="268">
        <v>1926498.2207246509</v>
      </c>
      <c r="CU68" s="270">
        <v>8.2307495176792145E-5</v>
      </c>
      <c r="CW68" s="149">
        <v>144685.93674417012</v>
      </c>
      <c r="CX68" s="268">
        <v>144685.93674418589</v>
      </c>
      <c r="CY68" s="270">
        <v>-1.5774276107549667E-8</v>
      </c>
      <c r="DA68" s="149">
        <v>316713.8677578207</v>
      </c>
      <c r="DB68" s="268">
        <v>316713.86775782879</v>
      </c>
      <c r="DC68" s="270">
        <v>-8.0908648669719696E-9</v>
      </c>
      <c r="DE68" s="271">
        <v>5.5555555555555552E-2</v>
      </c>
      <c r="DF68" s="271">
        <v>0</v>
      </c>
    </row>
    <row r="69" spans="1:110" x14ac:dyDescent="0.2">
      <c r="A69" s="155" t="s">
        <v>307</v>
      </c>
      <c r="B69" s="155"/>
      <c r="C69" s="156">
        <v>2195</v>
      </c>
      <c r="D69" s="129" t="s">
        <v>95</v>
      </c>
      <c r="E69" s="130"/>
      <c r="F69" s="131">
        <v>1945940.3021084671</v>
      </c>
      <c r="G69" s="132">
        <v>82813.247999993517</v>
      </c>
      <c r="H69" s="132">
        <v>43706.991999993632</v>
      </c>
      <c r="I69" s="132">
        <v>210828.72719997683</v>
      </c>
      <c r="J69" s="132">
        <v>0</v>
      </c>
      <c r="K69" s="132">
        <v>120404.8499293909</v>
      </c>
      <c r="L69" s="132">
        <v>151098.74979359441</v>
      </c>
      <c r="M69" s="154">
        <v>117818.848</v>
      </c>
      <c r="N69" s="132">
        <v>0</v>
      </c>
      <c r="O69" s="133">
        <v>8038.4</v>
      </c>
      <c r="P69" s="134"/>
      <c r="Q69" s="135"/>
      <c r="R69" s="132">
        <v>0</v>
      </c>
      <c r="S69" s="132"/>
      <c r="T69" s="132">
        <v>0</v>
      </c>
      <c r="U69" s="136">
        <v>127531.94442127831</v>
      </c>
      <c r="V69" s="136">
        <v>0</v>
      </c>
      <c r="W69" s="137">
        <v>2808182.0614526947</v>
      </c>
      <c r="X69" s="138">
        <v>2800143.6614526948</v>
      </c>
      <c r="Y69" s="131">
        <v>128692.80000000002</v>
      </c>
      <c r="Z69" s="139">
        <v>16152.225701741088</v>
      </c>
      <c r="AA69" s="137">
        <v>144845.02570174111</v>
      </c>
      <c r="AB69" s="138"/>
      <c r="AC69" s="131">
        <v>32709.999999999996</v>
      </c>
      <c r="AD69" s="135"/>
      <c r="AE69" s="132">
        <v>0</v>
      </c>
      <c r="AF69" s="135"/>
      <c r="AG69" s="132"/>
      <c r="AH69" s="137">
        <v>32709.999999999996</v>
      </c>
      <c r="AI69" s="138"/>
      <c r="AJ69" s="140">
        <v>2985737.0871544359</v>
      </c>
      <c r="AK69" s="138"/>
      <c r="AL69" s="335">
        <v>172470</v>
      </c>
      <c r="AM69" s="138"/>
      <c r="AN69" s="142">
        <v>351729.14562587446</v>
      </c>
      <c r="AO69" s="138"/>
      <c r="AP69" s="143">
        <v>2953027.0871544359</v>
      </c>
      <c r="AQ69" s="135"/>
      <c r="AR69" s="138">
        <v>32709.999999999996</v>
      </c>
      <c r="AS69" s="135"/>
      <c r="AT69" s="138">
        <v>172470</v>
      </c>
      <c r="AU69" s="143">
        <v>0</v>
      </c>
      <c r="AV69" s="138">
        <v>0</v>
      </c>
      <c r="AW69" s="138">
        <v>0</v>
      </c>
      <c r="AX69" s="138">
        <v>0</v>
      </c>
      <c r="AY69" s="144">
        <v>0</v>
      </c>
      <c r="AZ69" s="145">
        <v>0</v>
      </c>
      <c r="BA69" s="146">
        <v>3158207.0871544359</v>
      </c>
      <c r="BB69" s="147">
        <v>0</v>
      </c>
      <c r="BD69" s="106">
        <v>3158207.0871544359</v>
      </c>
      <c r="BG69" s="148">
        <v>3158207.0871544359</v>
      </c>
      <c r="BI69" s="150">
        <v>0</v>
      </c>
      <c r="BL69" s="106">
        <v>2808182.0614526947</v>
      </c>
      <c r="BN69" s="151">
        <v>0</v>
      </c>
      <c r="BO69" s="152">
        <v>0</v>
      </c>
      <c r="BQ69" s="106">
        <v>380</v>
      </c>
      <c r="BR69" s="153">
        <v>3802195</v>
      </c>
      <c r="BS69" s="106">
        <v>8038.4</v>
      </c>
      <c r="BT69" s="106">
        <v>0</v>
      </c>
      <c r="BU69" s="149">
        <v>0</v>
      </c>
      <c r="BW69" s="149">
        <v>0</v>
      </c>
      <c r="BY69" s="149">
        <v>4221.0757773151645</v>
      </c>
      <c r="BZ69" s="268">
        <v>4221.0757773675768</v>
      </c>
      <c r="CA69" s="269">
        <v>-5.2412360673770308E-8</v>
      </c>
      <c r="CC69" s="149">
        <v>623</v>
      </c>
      <c r="CG69" s="149">
        <v>127531.94442127831</v>
      </c>
      <c r="CH69" s="268">
        <v>127531.94445454712</v>
      </c>
      <c r="CI69" s="270">
        <v>-3.3268806873820722E-5</v>
      </c>
      <c r="CK69" s="149">
        <v>0</v>
      </c>
      <c r="CL69" s="268">
        <v>0</v>
      </c>
      <c r="CM69" s="270">
        <v>0</v>
      </c>
      <c r="CO69" s="149">
        <v>2808182.0614526947</v>
      </c>
      <c r="CP69" s="268">
        <v>2808182.0614859997</v>
      </c>
      <c r="CQ69" s="270">
        <v>-3.3305026590824127E-5</v>
      </c>
      <c r="CS69" s="149">
        <v>2808182.0614526947</v>
      </c>
      <c r="CT69" s="268">
        <v>2808182.0614859997</v>
      </c>
      <c r="CU69" s="270">
        <v>-3.3305026590824127E-5</v>
      </c>
      <c r="CW69" s="149">
        <v>210828.72719997683</v>
      </c>
      <c r="CX69" s="268">
        <v>210828.72719999991</v>
      </c>
      <c r="CY69" s="270">
        <v>-2.3079337552189827E-8</v>
      </c>
      <c r="DA69" s="149">
        <v>343038.44408376998</v>
      </c>
      <c r="DB69" s="268">
        <v>343038.44408377819</v>
      </c>
      <c r="DC69" s="270">
        <v>-8.2072801887989044E-9</v>
      </c>
      <c r="DE69" s="271">
        <v>2.5563909774436091E-2</v>
      </c>
      <c r="DF69" s="271">
        <v>0</v>
      </c>
    </row>
    <row r="70" spans="1:110" x14ac:dyDescent="0.2">
      <c r="A70" s="127" t="s">
        <v>305</v>
      </c>
      <c r="B70" s="127" t="s">
        <v>96</v>
      </c>
      <c r="C70" s="128">
        <v>5207</v>
      </c>
      <c r="D70" s="129" t="s">
        <v>97</v>
      </c>
      <c r="E70" s="130"/>
      <c r="F70" s="131">
        <v>327967.46664749447</v>
      </c>
      <c r="G70" s="132">
        <v>4644.9738461534826</v>
      </c>
      <c r="H70" s="132">
        <v>1393.4921538459444</v>
      </c>
      <c r="I70" s="132">
        <v>8820.4014230759531</v>
      </c>
      <c r="J70" s="132">
        <v>0</v>
      </c>
      <c r="K70" s="132">
        <v>26742.650232553551</v>
      </c>
      <c r="L70" s="132">
        <v>0</v>
      </c>
      <c r="M70" s="154">
        <v>117818.848</v>
      </c>
      <c r="N70" s="132">
        <v>0</v>
      </c>
      <c r="O70" s="133">
        <v>1715.2</v>
      </c>
      <c r="P70" s="134"/>
      <c r="Q70" s="135"/>
      <c r="R70" s="132">
        <v>-2958.889664207431</v>
      </c>
      <c r="S70" s="132"/>
      <c r="T70" s="132">
        <v>0</v>
      </c>
      <c r="U70" s="136">
        <v>45750.513984585472</v>
      </c>
      <c r="V70" s="136">
        <v>0</v>
      </c>
      <c r="W70" s="137">
        <v>531894.65662350145</v>
      </c>
      <c r="X70" s="138">
        <v>533138.34628770885</v>
      </c>
      <c r="Y70" s="131">
        <v>54898.560000000005</v>
      </c>
      <c r="Z70" s="139">
        <v>1808.0978933529186</v>
      </c>
      <c r="AA70" s="137">
        <v>56706.657893352924</v>
      </c>
      <c r="AB70" s="138"/>
      <c r="AC70" s="131">
        <v>13338</v>
      </c>
      <c r="AD70" s="135"/>
      <c r="AE70" s="132">
        <v>16570.816759886755</v>
      </c>
      <c r="AF70" s="135"/>
      <c r="AG70" s="132"/>
      <c r="AH70" s="137">
        <v>29908.816759886755</v>
      </c>
      <c r="AI70" s="138"/>
      <c r="AJ70" s="140">
        <v>618510.13127674116</v>
      </c>
      <c r="AK70" s="138"/>
      <c r="AL70" s="335">
        <v>19795</v>
      </c>
      <c r="AM70" s="138"/>
      <c r="AN70" s="142">
        <v>58143.01104738791</v>
      </c>
      <c r="AO70" s="138"/>
      <c r="AP70" s="143">
        <v>608131.02094094863</v>
      </c>
      <c r="AQ70" s="135"/>
      <c r="AR70" s="138">
        <v>13338</v>
      </c>
      <c r="AS70" s="135"/>
      <c r="AT70" s="138">
        <v>19795</v>
      </c>
      <c r="AU70" s="143">
        <v>1833.326983883057</v>
      </c>
      <c r="AV70" s="138">
        <v>611.10899462768566</v>
      </c>
      <c r="AW70" s="138">
        <v>113.93455127960638</v>
      </c>
      <c r="AX70" s="138">
        <v>353.69593182634668</v>
      </c>
      <c r="AY70" s="144">
        <v>0</v>
      </c>
      <c r="AZ70" s="145">
        <v>46.823202590735683</v>
      </c>
      <c r="BA70" s="146">
        <v>638305.13127674116</v>
      </c>
      <c r="BB70" s="147">
        <v>0</v>
      </c>
      <c r="BD70" s="106">
        <v>641264.02094094863</v>
      </c>
      <c r="BG70" s="148">
        <v>641264.02094094863</v>
      </c>
      <c r="BI70" s="150">
        <v>0</v>
      </c>
      <c r="BL70" s="106">
        <v>534853.54628770892</v>
      </c>
      <c r="BN70" s="151">
        <v>2914.805136800418</v>
      </c>
      <c r="BO70" s="152">
        <v>44.084527407012956</v>
      </c>
      <c r="BQ70" s="106">
        <v>380</v>
      </c>
      <c r="BR70" s="153">
        <v>3805207</v>
      </c>
      <c r="BS70" s="106">
        <v>1715.2</v>
      </c>
      <c r="BT70" s="106">
        <v>0</v>
      </c>
      <c r="BU70" s="149">
        <v>0</v>
      </c>
      <c r="BW70" s="149">
        <v>0</v>
      </c>
      <c r="BY70" s="149">
        <v>3877.8664639375247</v>
      </c>
      <c r="BZ70" s="268">
        <v>3877.8664634615388</v>
      </c>
      <c r="CA70" s="269">
        <v>4.7598587116226554E-7</v>
      </c>
      <c r="CC70" s="149">
        <v>105</v>
      </c>
      <c r="CG70" s="149">
        <v>45750.513984585472</v>
      </c>
      <c r="CH70" s="268">
        <v>45750.513933605871</v>
      </c>
      <c r="CI70" s="270">
        <v>5.0979600928258151E-5</v>
      </c>
      <c r="CK70" s="149">
        <v>0</v>
      </c>
      <c r="CL70" s="268">
        <v>0</v>
      </c>
      <c r="CM70" s="270">
        <v>0</v>
      </c>
      <c r="CO70" s="149">
        <v>531894.65662350145</v>
      </c>
      <c r="CP70" s="268">
        <v>531894.65657252341</v>
      </c>
      <c r="CQ70" s="270">
        <v>5.0978036597371101E-5</v>
      </c>
      <c r="CS70" s="149">
        <v>534853.54628770892</v>
      </c>
      <c r="CT70" s="268">
        <v>534853.54623673088</v>
      </c>
      <c r="CU70" s="270">
        <v>5.0978036597371101E-5</v>
      </c>
      <c r="CW70" s="149">
        <v>8820.4014230759531</v>
      </c>
      <c r="CX70" s="268">
        <v>8820.4014230769262</v>
      </c>
      <c r="CY70" s="270">
        <v>-9.7315933089703321E-10</v>
      </c>
      <c r="DA70" s="149">
        <v>54740.611573786737</v>
      </c>
      <c r="DB70" s="268">
        <v>54740.611573787086</v>
      </c>
      <c r="DC70" s="270">
        <v>-3.4924596548080444E-10</v>
      </c>
      <c r="DE70" s="271">
        <v>4.5871559633027525E-2</v>
      </c>
      <c r="DF70" s="271">
        <v>0</v>
      </c>
    </row>
    <row r="71" spans="1:110" x14ac:dyDescent="0.2">
      <c r="A71" s="127" t="s">
        <v>305</v>
      </c>
      <c r="B71" s="127" t="s">
        <v>98</v>
      </c>
      <c r="C71" s="128">
        <v>3363</v>
      </c>
      <c r="D71" s="129" t="s">
        <v>99</v>
      </c>
      <c r="E71" s="130"/>
      <c r="F71" s="131">
        <v>1052619.3929543393</v>
      </c>
      <c r="G71" s="132">
        <v>58813.960751440478</v>
      </c>
      <c r="H71" s="132">
        <v>37870.138712637985</v>
      </c>
      <c r="I71" s="132">
        <v>98452.675195391465</v>
      </c>
      <c r="J71" s="132">
        <v>11436.58818344053</v>
      </c>
      <c r="K71" s="132">
        <v>183246.55252024825</v>
      </c>
      <c r="L71" s="132">
        <v>76515.764053677878</v>
      </c>
      <c r="M71" s="154">
        <v>117818.848</v>
      </c>
      <c r="N71" s="132">
        <v>0</v>
      </c>
      <c r="O71" s="133">
        <v>6297.6</v>
      </c>
      <c r="P71" s="134"/>
      <c r="Q71" s="135"/>
      <c r="R71" s="132">
        <v>-9939.2149976653254</v>
      </c>
      <c r="S71" s="132"/>
      <c r="T71" s="132">
        <v>0</v>
      </c>
      <c r="U71" s="136">
        <v>0</v>
      </c>
      <c r="V71" s="136">
        <v>0</v>
      </c>
      <c r="W71" s="137">
        <v>1633132.3053735108</v>
      </c>
      <c r="X71" s="138">
        <v>1636773.920371176</v>
      </c>
      <c r="Y71" s="131">
        <v>131077.44</v>
      </c>
      <c r="Z71" s="139">
        <v>15829.842342282849</v>
      </c>
      <c r="AA71" s="137">
        <v>146907.28234228285</v>
      </c>
      <c r="AB71" s="138"/>
      <c r="AC71" s="131">
        <v>59908.000000000007</v>
      </c>
      <c r="AD71" s="135"/>
      <c r="AE71" s="132">
        <v>6098.1104554005224</v>
      </c>
      <c r="AF71" s="135"/>
      <c r="AG71" s="132"/>
      <c r="AH71" s="137">
        <v>66006.110455400529</v>
      </c>
      <c r="AI71" s="138"/>
      <c r="AJ71" s="140">
        <v>1846045.6981711942</v>
      </c>
      <c r="AK71" s="138"/>
      <c r="AL71" s="335">
        <v>125085</v>
      </c>
      <c r="AM71" s="138"/>
      <c r="AN71" s="142">
        <v>315509.85580126505</v>
      </c>
      <c r="AO71" s="138"/>
      <c r="AP71" s="143">
        <v>1796076.9131688594</v>
      </c>
      <c r="AQ71" s="135"/>
      <c r="AR71" s="138">
        <v>59908.000000000007</v>
      </c>
      <c r="AS71" s="135"/>
      <c r="AT71" s="138">
        <v>125085</v>
      </c>
      <c r="AU71" s="143">
        <v>5884.1066054151452</v>
      </c>
      <c r="AV71" s="138">
        <v>1961.3688684717151</v>
      </c>
      <c r="AW71" s="138">
        <v>365.6756550593081</v>
      </c>
      <c r="AX71" s="138">
        <v>1135.1955145283698</v>
      </c>
      <c r="AY71" s="144">
        <v>0</v>
      </c>
      <c r="AZ71" s="145">
        <v>592.86835419078909</v>
      </c>
      <c r="BA71" s="146">
        <v>1971130.6981711942</v>
      </c>
      <c r="BB71" s="147">
        <v>0</v>
      </c>
      <c r="BD71" s="106">
        <v>1981069.9131688594</v>
      </c>
      <c r="BG71" s="148">
        <v>1981069.9131688594</v>
      </c>
      <c r="BI71" s="150">
        <v>0</v>
      </c>
      <c r="BL71" s="106">
        <v>1643071.5203711761</v>
      </c>
      <c r="BN71" s="151">
        <v>10210.421088082749</v>
      </c>
      <c r="BO71" s="152">
        <v>-271.20609041742318</v>
      </c>
      <c r="BQ71" s="106">
        <v>380</v>
      </c>
      <c r="BR71" s="153">
        <v>3803363</v>
      </c>
      <c r="BS71" s="106">
        <v>6297.6</v>
      </c>
      <c r="BT71" s="106">
        <v>0</v>
      </c>
      <c r="BU71" s="149">
        <v>0</v>
      </c>
      <c r="BW71" s="149">
        <v>0</v>
      </c>
      <c r="BY71" s="149">
        <v>4399.1699401040923</v>
      </c>
      <c r="BZ71" s="268">
        <v>4399.1699402298846</v>
      </c>
      <c r="CA71" s="269">
        <v>-1.257922122022137E-7</v>
      </c>
      <c r="CC71" s="149">
        <v>337</v>
      </c>
      <c r="CG71" s="149">
        <v>0</v>
      </c>
      <c r="CH71" s="268">
        <v>0</v>
      </c>
      <c r="CI71" s="270">
        <v>0</v>
      </c>
      <c r="CK71" s="149">
        <v>0</v>
      </c>
      <c r="CL71" s="268">
        <v>0</v>
      </c>
      <c r="CM71" s="270">
        <v>0</v>
      </c>
      <c r="CO71" s="149">
        <v>1633132.3053735108</v>
      </c>
      <c r="CP71" s="268">
        <v>1633132.3053721602</v>
      </c>
      <c r="CQ71" s="270">
        <v>1.3506505638360977E-6</v>
      </c>
      <c r="CS71" s="149">
        <v>1643071.5203711761</v>
      </c>
      <c r="CT71" s="268">
        <v>1643071.5203698254</v>
      </c>
      <c r="CU71" s="270">
        <v>1.3506505638360977E-6</v>
      </c>
      <c r="CW71" s="149">
        <v>98452.675195391465</v>
      </c>
      <c r="CX71" s="268">
        <v>98452.675195402262</v>
      </c>
      <c r="CY71" s="270">
        <v>-1.0797521099448204E-8</v>
      </c>
      <c r="DA71" s="149">
        <v>306695.4188607281</v>
      </c>
      <c r="DB71" s="268">
        <v>306695.41886073287</v>
      </c>
      <c r="DC71" s="270">
        <v>-4.7730281949043274E-9</v>
      </c>
      <c r="DE71" s="271">
        <v>2.7777777777777776E-2</v>
      </c>
      <c r="DF71" s="271">
        <v>0</v>
      </c>
    </row>
    <row r="72" spans="1:110" x14ac:dyDescent="0.2">
      <c r="A72" s="127" t="s">
        <v>305</v>
      </c>
      <c r="B72" s="127" t="s">
        <v>100</v>
      </c>
      <c r="C72" s="128">
        <v>5200</v>
      </c>
      <c r="D72" s="129" t="s">
        <v>101</v>
      </c>
      <c r="E72" s="130"/>
      <c r="F72" s="131">
        <v>1958434.3008378954</v>
      </c>
      <c r="G72" s="132">
        <v>100917.79520753927</v>
      </c>
      <c r="H72" s="132">
        <v>53657.455043553113</v>
      </c>
      <c r="I72" s="132">
        <v>215502.17753511143</v>
      </c>
      <c r="J72" s="132">
        <v>0</v>
      </c>
      <c r="K72" s="132">
        <v>306504.29146201606</v>
      </c>
      <c r="L72" s="132">
        <v>111342.30171426608</v>
      </c>
      <c r="M72" s="154">
        <v>117818.848</v>
      </c>
      <c r="N72" s="132">
        <v>0</v>
      </c>
      <c r="O72" s="133">
        <v>13999.048450280003</v>
      </c>
      <c r="P72" s="134"/>
      <c r="Q72" s="135"/>
      <c r="R72" s="132">
        <v>-18406.488792456639</v>
      </c>
      <c r="S72" s="132"/>
      <c r="T72" s="132">
        <v>0</v>
      </c>
      <c r="U72" s="136">
        <v>0</v>
      </c>
      <c r="V72" s="136">
        <v>0</v>
      </c>
      <c r="W72" s="137">
        <v>2859769.7294582045</v>
      </c>
      <c r="X72" s="138">
        <v>2864177.1698003812</v>
      </c>
      <c r="Y72" s="131">
        <v>204897.6</v>
      </c>
      <c r="Z72" s="139">
        <v>21196.443943708175</v>
      </c>
      <c r="AA72" s="137">
        <v>304231.17994370818</v>
      </c>
      <c r="AB72" s="138"/>
      <c r="AC72" s="131">
        <v>51064.999999999993</v>
      </c>
      <c r="AD72" s="135"/>
      <c r="AE72" s="132">
        <v>3147.2180085638392</v>
      </c>
      <c r="AF72" s="135"/>
      <c r="AG72" s="132"/>
      <c r="AH72" s="137">
        <v>54212.218008563832</v>
      </c>
      <c r="AI72" s="138"/>
      <c r="AJ72" s="140">
        <v>3218213.1274104766</v>
      </c>
      <c r="AK72" s="138"/>
      <c r="AL72" s="335">
        <v>214855</v>
      </c>
      <c r="AM72" s="138"/>
      <c r="AN72" s="142">
        <v>555854.40607987833</v>
      </c>
      <c r="AO72" s="138"/>
      <c r="AP72" s="143">
        <v>3185554.6162029332</v>
      </c>
      <c r="AQ72" s="135"/>
      <c r="AR72" s="138">
        <v>51064.999999999993</v>
      </c>
      <c r="AS72" s="135"/>
      <c r="AT72" s="138">
        <v>214855</v>
      </c>
      <c r="AU72" s="143">
        <v>10947.581132330255</v>
      </c>
      <c r="AV72" s="138">
        <v>3649.1937107767521</v>
      </c>
      <c r="AW72" s="138">
        <v>680.35203478393521</v>
      </c>
      <c r="AX72" s="138">
        <v>2112.0699929058987</v>
      </c>
      <c r="AY72" s="144">
        <v>0</v>
      </c>
      <c r="AZ72" s="145">
        <v>1017.2919216597994</v>
      </c>
      <c r="BA72" s="146">
        <v>3433068.1274104766</v>
      </c>
      <c r="BB72" s="147">
        <v>0</v>
      </c>
      <c r="BD72" s="106">
        <v>3451474.6162029332</v>
      </c>
      <c r="BG72" s="148">
        <v>3451474.6162029332</v>
      </c>
      <c r="BI72" s="150">
        <v>78137.135999999999</v>
      </c>
      <c r="BL72" s="106">
        <v>2878176.2182506612</v>
      </c>
      <c r="BN72" s="151">
        <v>18369.00927483516</v>
      </c>
      <c r="BO72" s="152">
        <v>37.479517621479317</v>
      </c>
      <c r="BQ72" s="106">
        <v>380</v>
      </c>
      <c r="BR72" s="153">
        <v>3805200</v>
      </c>
      <c r="BS72" s="106">
        <v>13999.048450280003</v>
      </c>
      <c r="BT72" s="106">
        <v>0</v>
      </c>
      <c r="BU72" s="149">
        <v>0</v>
      </c>
      <c r="BW72" s="149">
        <v>0</v>
      </c>
      <c r="BY72" s="149">
        <v>4265.8678284388525</v>
      </c>
      <c r="BZ72" s="268">
        <v>4265.8678284578691</v>
      </c>
      <c r="CA72" s="269">
        <v>-1.9016624719370157E-8</v>
      </c>
      <c r="CC72" s="149">
        <v>627</v>
      </c>
      <c r="CG72" s="149">
        <v>0</v>
      </c>
      <c r="CH72" s="268">
        <v>0</v>
      </c>
      <c r="CI72" s="270">
        <v>0</v>
      </c>
      <c r="CK72" s="149">
        <v>0</v>
      </c>
      <c r="CL72" s="268">
        <v>0</v>
      </c>
      <c r="CM72" s="270">
        <v>0</v>
      </c>
      <c r="CO72" s="149">
        <v>2859769.7294582045</v>
      </c>
      <c r="CP72" s="268">
        <v>2859769.7294582445</v>
      </c>
      <c r="CQ72" s="270">
        <v>-4.0046870708465576E-8</v>
      </c>
      <c r="CS72" s="149">
        <v>2878176.2182506612</v>
      </c>
      <c r="CT72" s="268">
        <v>2878176.2182507012</v>
      </c>
      <c r="CU72" s="270">
        <v>-4.0046870708465576E-8</v>
      </c>
      <c r="CW72" s="149">
        <v>215502.17753511143</v>
      </c>
      <c r="CX72" s="268">
        <v>215502.17753513524</v>
      </c>
      <c r="CY72" s="270">
        <v>-2.380693331360817E-8</v>
      </c>
      <c r="DA72" s="149">
        <v>537600.53528325586</v>
      </c>
      <c r="DB72" s="268">
        <v>537600.53528326494</v>
      </c>
      <c r="DC72" s="270">
        <v>-9.0803951025009155E-9</v>
      </c>
      <c r="DE72" s="271">
        <v>2.2455089820359281E-2</v>
      </c>
      <c r="DF72" s="271">
        <v>0</v>
      </c>
    </row>
    <row r="73" spans="1:110" x14ac:dyDescent="0.2">
      <c r="A73" s="127" t="s">
        <v>305</v>
      </c>
      <c r="B73" s="127" t="s">
        <v>102</v>
      </c>
      <c r="C73" s="128">
        <v>2198</v>
      </c>
      <c r="D73" s="129" t="s">
        <v>103</v>
      </c>
      <c r="E73" s="130"/>
      <c r="F73" s="131">
        <v>1183806.3796133371</v>
      </c>
      <c r="G73" s="132">
        <v>131879.5150683441</v>
      </c>
      <c r="H73" s="132">
        <v>91377.605419733169</v>
      </c>
      <c r="I73" s="132">
        <v>196967.58572149734</v>
      </c>
      <c r="J73" s="132">
        <v>0</v>
      </c>
      <c r="K73" s="132">
        <v>236464.91924359568</v>
      </c>
      <c r="L73" s="132">
        <v>10909.012604649244</v>
      </c>
      <c r="M73" s="154">
        <v>117818.848</v>
      </c>
      <c r="N73" s="132">
        <v>0</v>
      </c>
      <c r="O73" s="133">
        <v>34560</v>
      </c>
      <c r="P73" s="134"/>
      <c r="Q73" s="135"/>
      <c r="R73" s="132">
        <v>-11840.571725537215</v>
      </c>
      <c r="S73" s="132"/>
      <c r="T73" s="132">
        <v>0</v>
      </c>
      <c r="U73" s="136">
        <v>0</v>
      </c>
      <c r="V73" s="136">
        <v>0</v>
      </c>
      <c r="W73" s="137">
        <v>1991943.2939456194</v>
      </c>
      <c r="X73" s="138">
        <v>1969223.8656711567</v>
      </c>
      <c r="Y73" s="131">
        <v>99532.800000000017</v>
      </c>
      <c r="Z73" s="139">
        <v>14892.415641187705</v>
      </c>
      <c r="AA73" s="137">
        <v>114425.21564118772</v>
      </c>
      <c r="AB73" s="138"/>
      <c r="AC73" s="131">
        <v>26682.999999999996</v>
      </c>
      <c r="AD73" s="135"/>
      <c r="AE73" s="132">
        <v>0</v>
      </c>
      <c r="AF73" s="135"/>
      <c r="AG73" s="132"/>
      <c r="AH73" s="137">
        <v>26682.999999999996</v>
      </c>
      <c r="AI73" s="138"/>
      <c r="AJ73" s="140">
        <v>2133051.5095868069</v>
      </c>
      <c r="AK73" s="138"/>
      <c r="AL73" s="335">
        <v>318315</v>
      </c>
      <c r="AM73" s="138"/>
      <c r="AN73" s="142">
        <v>427958.7223904063</v>
      </c>
      <c r="AO73" s="138"/>
      <c r="AP73" s="143">
        <v>2118209.0813123444</v>
      </c>
      <c r="AQ73" s="135"/>
      <c r="AR73" s="138">
        <v>26682.999999999996</v>
      </c>
      <c r="AS73" s="135"/>
      <c r="AT73" s="138">
        <v>318315</v>
      </c>
      <c r="AU73" s="143">
        <v>6617.4373989683672</v>
      </c>
      <c r="AV73" s="138">
        <v>2205.8124663227891</v>
      </c>
      <c r="AW73" s="138">
        <v>411.24947557115064</v>
      </c>
      <c r="AX73" s="138">
        <v>1276.6738872589085</v>
      </c>
      <c r="AY73" s="144">
        <v>0</v>
      </c>
      <c r="AZ73" s="145">
        <v>1329.3984974159994</v>
      </c>
      <c r="BA73" s="146">
        <v>2451366.5095868073</v>
      </c>
      <c r="BB73" s="147">
        <v>4.6566128730773926E-10</v>
      </c>
      <c r="BD73" s="106">
        <v>2463207.0813123444</v>
      </c>
      <c r="BG73" s="148">
        <v>2463207.0813123444</v>
      </c>
      <c r="BI73" s="150">
        <v>0</v>
      </c>
      <c r="BL73" s="106">
        <v>2003783.8656711567</v>
      </c>
      <c r="BN73" s="151">
        <v>12280.030557977028</v>
      </c>
      <c r="BO73" s="152">
        <v>-439.4588324398137</v>
      </c>
      <c r="BQ73" s="106">
        <v>380</v>
      </c>
      <c r="BR73" s="153">
        <v>3802198</v>
      </c>
      <c r="BS73" s="106">
        <v>34560</v>
      </c>
      <c r="BT73" s="106">
        <v>0</v>
      </c>
      <c r="BU73" s="149">
        <v>0</v>
      </c>
      <c r="BW73" s="149">
        <v>0</v>
      </c>
      <c r="BY73" s="149">
        <v>4787.5825214150027</v>
      </c>
      <c r="BZ73" s="268">
        <v>4787.5825212658228</v>
      </c>
      <c r="CA73" s="269">
        <v>1.4917986845830455E-7</v>
      </c>
      <c r="CC73" s="149">
        <v>379</v>
      </c>
      <c r="CG73" s="149">
        <v>0</v>
      </c>
      <c r="CH73" s="268">
        <v>0</v>
      </c>
      <c r="CI73" s="270">
        <v>0</v>
      </c>
      <c r="CK73" s="149">
        <v>0</v>
      </c>
      <c r="CL73" s="268">
        <v>0</v>
      </c>
      <c r="CM73" s="270">
        <v>0</v>
      </c>
      <c r="CO73" s="149">
        <v>1991943.2939456194</v>
      </c>
      <c r="CP73" s="268">
        <v>1991943.293945665</v>
      </c>
      <c r="CQ73" s="270">
        <v>-4.5634806156158447E-8</v>
      </c>
      <c r="CS73" s="149">
        <v>2003783.8656711567</v>
      </c>
      <c r="CT73" s="268">
        <v>2003783.8656712023</v>
      </c>
      <c r="CU73" s="270">
        <v>-4.5634806156158447E-8</v>
      </c>
      <c r="CW73" s="149">
        <v>196967.58572149734</v>
      </c>
      <c r="CX73" s="268">
        <v>196967.58572151911</v>
      </c>
      <c r="CY73" s="270">
        <v>-2.176966518163681E-8</v>
      </c>
      <c r="DA73" s="149">
        <v>421093.20945193502</v>
      </c>
      <c r="DB73" s="268">
        <v>421093.20945194532</v>
      </c>
      <c r="DC73" s="270">
        <v>-1.0302755981683731E-8</v>
      </c>
      <c r="DE73" s="271">
        <v>4.1860465116279069E-2</v>
      </c>
      <c r="DF73" s="271">
        <v>0</v>
      </c>
    </row>
    <row r="74" spans="1:110" x14ac:dyDescent="0.2">
      <c r="A74" s="155" t="s">
        <v>307</v>
      </c>
      <c r="B74" s="155"/>
      <c r="C74" s="128">
        <v>2041</v>
      </c>
      <c r="D74" s="129" t="s">
        <v>104</v>
      </c>
      <c r="E74" s="130"/>
      <c r="F74" s="131">
        <v>1911581.8056025391</v>
      </c>
      <c r="G74" s="132">
        <v>103120.95531209384</v>
      </c>
      <c r="H74" s="132">
        <v>61578.408813936905</v>
      </c>
      <c r="I74" s="132">
        <v>178119.52467573318</v>
      </c>
      <c r="J74" s="132">
        <v>0</v>
      </c>
      <c r="K74" s="132">
        <v>204686.27749936574</v>
      </c>
      <c r="L74" s="132">
        <v>172356.85445300862</v>
      </c>
      <c r="M74" s="154">
        <v>117818.848</v>
      </c>
      <c r="N74" s="132">
        <v>0</v>
      </c>
      <c r="O74" s="133">
        <v>10342.4</v>
      </c>
      <c r="P74" s="134"/>
      <c r="Q74" s="135"/>
      <c r="R74" s="132">
        <v>0</v>
      </c>
      <c r="S74" s="132"/>
      <c r="T74" s="132">
        <v>0</v>
      </c>
      <c r="U74" s="136">
        <v>63580.602362399455</v>
      </c>
      <c r="V74" s="136">
        <v>0</v>
      </c>
      <c r="W74" s="137">
        <v>2823185.6767190769</v>
      </c>
      <c r="X74" s="138">
        <v>2812843.276719077</v>
      </c>
      <c r="Y74" s="131">
        <v>193363.20000000004</v>
      </c>
      <c r="Z74" s="139">
        <v>20651.811423489242</v>
      </c>
      <c r="AA74" s="137">
        <v>214015.01142348928</v>
      </c>
      <c r="AB74" s="138"/>
      <c r="AC74" s="131">
        <v>34380</v>
      </c>
      <c r="AD74" s="135"/>
      <c r="AE74" s="132">
        <v>0</v>
      </c>
      <c r="AF74" s="135"/>
      <c r="AG74" s="132"/>
      <c r="AH74" s="137">
        <v>34380</v>
      </c>
      <c r="AI74" s="138"/>
      <c r="AJ74" s="140">
        <v>3071580.688142566</v>
      </c>
      <c r="AK74" s="138"/>
      <c r="AL74" s="335">
        <v>225960</v>
      </c>
      <c r="AM74" s="138"/>
      <c r="AN74" s="142">
        <v>439050.66189925774</v>
      </c>
      <c r="AO74" s="138"/>
      <c r="AP74" s="143">
        <v>3037200.688142566</v>
      </c>
      <c r="AQ74" s="135"/>
      <c r="AR74" s="138">
        <v>34380</v>
      </c>
      <c r="AS74" s="135"/>
      <c r="AT74" s="138">
        <v>225960</v>
      </c>
      <c r="AU74" s="143">
        <v>0</v>
      </c>
      <c r="AV74" s="138">
        <v>0</v>
      </c>
      <c r="AW74" s="138">
        <v>0</v>
      </c>
      <c r="AX74" s="138">
        <v>0</v>
      </c>
      <c r="AY74" s="144">
        <v>0</v>
      </c>
      <c r="AZ74" s="145">
        <v>0</v>
      </c>
      <c r="BA74" s="146">
        <v>3297540.688142566</v>
      </c>
      <c r="BB74" s="147">
        <v>0</v>
      </c>
      <c r="BD74" s="106">
        <v>3297540.688142566</v>
      </c>
      <c r="BG74" s="148">
        <v>3297540.688142566</v>
      </c>
      <c r="BI74" s="150">
        <v>0</v>
      </c>
      <c r="BL74" s="106">
        <v>2823185.6767190769</v>
      </c>
      <c r="BN74" s="151">
        <v>0</v>
      </c>
      <c r="BO74" s="152">
        <v>0</v>
      </c>
      <c r="BQ74" s="106">
        <v>380</v>
      </c>
      <c r="BR74" s="153">
        <v>3802041</v>
      </c>
      <c r="BS74" s="106">
        <v>10342.4</v>
      </c>
      <c r="BT74" s="106">
        <v>0</v>
      </c>
      <c r="BU74" s="149">
        <v>0</v>
      </c>
      <c r="BW74" s="149">
        <v>0</v>
      </c>
      <c r="BY74" s="149">
        <v>4317.2889092641881</v>
      </c>
      <c r="BZ74" s="268">
        <v>4317.2889093502372</v>
      </c>
      <c r="CA74" s="269">
        <v>-8.6049112724140286E-8</v>
      </c>
      <c r="CC74" s="149">
        <v>612</v>
      </c>
      <c r="CG74" s="149">
        <v>63580.602362399455</v>
      </c>
      <c r="CH74" s="268">
        <v>63580.602416077832</v>
      </c>
      <c r="CI74" s="270">
        <v>-5.3678377298638225E-5</v>
      </c>
      <c r="CK74" s="149">
        <v>0</v>
      </c>
      <c r="CL74" s="268">
        <v>0</v>
      </c>
      <c r="CM74" s="270">
        <v>0</v>
      </c>
      <c r="CO74" s="149">
        <v>2823185.6767190769</v>
      </c>
      <c r="CP74" s="268">
        <v>2823185.6767727919</v>
      </c>
      <c r="CQ74" s="270">
        <v>-5.3714960813522339E-5</v>
      </c>
      <c r="CS74" s="149">
        <v>2823185.6767190769</v>
      </c>
      <c r="CT74" s="268">
        <v>2823185.6767727919</v>
      </c>
      <c r="CU74" s="270">
        <v>-5.3714960813522339E-5</v>
      </c>
      <c r="CW74" s="149">
        <v>178119.52467573318</v>
      </c>
      <c r="CX74" s="268">
        <v>178119.52467575276</v>
      </c>
      <c r="CY74" s="270">
        <v>-1.9586877897381783E-8</v>
      </c>
      <c r="DA74" s="149">
        <v>426209.76121384837</v>
      </c>
      <c r="DB74" s="268">
        <v>426209.76121385675</v>
      </c>
      <c r="DC74" s="270">
        <v>-8.3819031715393066E-9</v>
      </c>
      <c r="DE74" s="271">
        <v>3.8922155688622756E-2</v>
      </c>
      <c r="DF74" s="271">
        <v>0</v>
      </c>
    </row>
    <row r="75" spans="1:110" x14ac:dyDescent="0.2">
      <c r="A75" s="155" t="s">
        <v>307</v>
      </c>
      <c r="B75" s="155"/>
      <c r="C75" s="128">
        <v>2126</v>
      </c>
      <c r="D75" s="129" t="s">
        <v>105</v>
      </c>
      <c r="E75" s="130"/>
      <c r="F75" s="131">
        <v>315473.46791806608</v>
      </c>
      <c r="G75" s="132">
        <v>19361.43066666515</v>
      </c>
      <c r="H75" s="132">
        <v>12328.094628569614</v>
      </c>
      <c r="I75" s="132">
        <v>47307.516971423363</v>
      </c>
      <c r="J75" s="132">
        <v>0</v>
      </c>
      <c r="K75" s="132">
        <v>37349.741236357229</v>
      </c>
      <c r="L75" s="132">
        <v>1307.2679529409486</v>
      </c>
      <c r="M75" s="154">
        <v>117818.848</v>
      </c>
      <c r="N75" s="132">
        <v>0</v>
      </c>
      <c r="O75" s="133">
        <v>2380.8000000000002</v>
      </c>
      <c r="P75" s="134"/>
      <c r="Q75" s="135"/>
      <c r="R75" s="132">
        <v>0</v>
      </c>
      <c r="S75" s="132"/>
      <c r="T75" s="132">
        <v>0</v>
      </c>
      <c r="U75" s="136">
        <v>64542.311472645379</v>
      </c>
      <c r="V75" s="136">
        <v>0</v>
      </c>
      <c r="W75" s="137">
        <v>617869.4788466678</v>
      </c>
      <c r="X75" s="138">
        <v>615488.67884666775</v>
      </c>
      <c r="Y75" s="131">
        <v>0</v>
      </c>
      <c r="Z75" s="139">
        <v>0</v>
      </c>
      <c r="AA75" s="137">
        <v>28.296569458007809</v>
      </c>
      <c r="AB75" s="138"/>
      <c r="AC75" s="131">
        <v>11094</v>
      </c>
      <c r="AD75" s="135"/>
      <c r="AE75" s="132">
        <v>0</v>
      </c>
      <c r="AF75" s="135"/>
      <c r="AG75" s="132"/>
      <c r="AH75" s="137">
        <v>11094</v>
      </c>
      <c r="AI75" s="138"/>
      <c r="AJ75" s="140">
        <v>628991.77541612578</v>
      </c>
      <c r="AK75" s="138"/>
      <c r="AL75" s="335">
        <v>47385</v>
      </c>
      <c r="AM75" s="138"/>
      <c r="AN75" s="142">
        <v>78971.682257857552</v>
      </c>
      <c r="AO75" s="138"/>
      <c r="AP75" s="143">
        <v>617897.77541612578</v>
      </c>
      <c r="AQ75" s="135"/>
      <c r="AR75" s="138">
        <v>11094</v>
      </c>
      <c r="AS75" s="135"/>
      <c r="AT75" s="138">
        <v>47385</v>
      </c>
      <c r="AU75" s="143">
        <v>0</v>
      </c>
      <c r="AV75" s="138">
        <v>0</v>
      </c>
      <c r="AW75" s="138">
        <v>0</v>
      </c>
      <c r="AX75" s="138">
        <v>0</v>
      </c>
      <c r="AY75" s="144">
        <v>0</v>
      </c>
      <c r="AZ75" s="145">
        <v>0</v>
      </c>
      <c r="BA75" s="146">
        <v>676376.77541612578</v>
      </c>
      <c r="BB75" s="147">
        <v>0</v>
      </c>
      <c r="BD75" s="106">
        <v>676376.77541612578</v>
      </c>
      <c r="BG75" s="148">
        <v>676376.77541612578</v>
      </c>
      <c r="BI75" s="150">
        <v>28.296569458007809</v>
      </c>
      <c r="BL75" s="106">
        <v>617869.4788466678</v>
      </c>
      <c r="BN75" s="151">
        <v>0</v>
      </c>
      <c r="BO75" s="152">
        <v>0</v>
      </c>
      <c r="BQ75" s="106">
        <v>380</v>
      </c>
      <c r="BR75" s="153">
        <v>3802126</v>
      </c>
      <c r="BS75" s="106">
        <v>2380.8000000000002</v>
      </c>
      <c r="BT75" s="106">
        <v>0</v>
      </c>
      <c r="BU75" s="149">
        <v>0</v>
      </c>
      <c r="BW75" s="149">
        <v>0</v>
      </c>
      <c r="BY75" s="149">
        <v>4830.8079095968533</v>
      </c>
      <c r="BZ75" s="268">
        <v>4830.8079091836735</v>
      </c>
      <c r="CA75" s="269">
        <v>4.1317980503663421E-7</v>
      </c>
      <c r="CC75" s="149">
        <v>101</v>
      </c>
      <c r="CG75" s="149">
        <v>64542.311472645379</v>
      </c>
      <c r="CH75" s="268">
        <v>64542.31143007108</v>
      </c>
      <c r="CI75" s="270">
        <v>4.257429827703163E-5</v>
      </c>
      <c r="CK75" s="149">
        <v>0</v>
      </c>
      <c r="CL75" s="268">
        <v>0</v>
      </c>
      <c r="CM75" s="270">
        <v>0</v>
      </c>
      <c r="CO75" s="149">
        <v>617869.4788466678</v>
      </c>
      <c r="CP75" s="268">
        <v>617869.47880410205</v>
      </c>
      <c r="CQ75" s="270">
        <v>4.2565749026834965E-5</v>
      </c>
      <c r="CS75" s="149">
        <v>617869.4788466678</v>
      </c>
      <c r="CT75" s="268">
        <v>617869.47880410205</v>
      </c>
      <c r="CU75" s="270">
        <v>4.2565749026834965E-5</v>
      </c>
      <c r="CW75" s="149">
        <v>47307.516971423363</v>
      </c>
      <c r="CX75" s="268">
        <v>47307.516971428515</v>
      </c>
      <c r="CY75" s="270">
        <v>-5.1513779908418655E-9</v>
      </c>
      <c r="DA75" s="149">
        <v>78969.984463690067</v>
      </c>
      <c r="DB75" s="268">
        <v>78969.984463692002</v>
      </c>
      <c r="DC75" s="270">
        <v>-1.9354047253727913E-9</v>
      </c>
      <c r="DE75" s="271">
        <v>2.8846153846153848E-2</v>
      </c>
      <c r="DF75" s="271">
        <v>0</v>
      </c>
    </row>
    <row r="76" spans="1:110" x14ac:dyDescent="0.2">
      <c r="A76" s="155" t="s">
        <v>307</v>
      </c>
      <c r="B76" s="155"/>
      <c r="C76" s="128">
        <v>2127</v>
      </c>
      <c r="D76" s="129" t="s">
        <v>106</v>
      </c>
      <c r="E76" s="130"/>
      <c r="F76" s="131">
        <v>655934.93329498894</v>
      </c>
      <c r="G76" s="132">
        <v>14881.527582937222</v>
      </c>
      <c r="H76" s="132">
        <v>6901.1039999989698</v>
      </c>
      <c r="I76" s="132">
        <v>14892.38239999836</v>
      </c>
      <c r="J76" s="132">
        <v>0</v>
      </c>
      <c r="K76" s="132">
        <v>51393.696536303985</v>
      </c>
      <c r="L76" s="132">
        <v>641.76933333322143</v>
      </c>
      <c r="M76" s="154">
        <v>117818.848</v>
      </c>
      <c r="N76" s="132">
        <v>0</v>
      </c>
      <c r="O76" s="133">
        <v>2508.8000000000002</v>
      </c>
      <c r="P76" s="134"/>
      <c r="Q76" s="135"/>
      <c r="R76" s="132">
        <v>0</v>
      </c>
      <c r="S76" s="132"/>
      <c r="T76" s="132">
        <v>15335.738852439226</v>
      </c>
      <c r="U76" s="136">
        <v>14396.765132696484</v>
      </c>
      <c r="V76" s="136">
        <v>0</v>
      </c>
      <c r="W76" s="137">
        <v>894705.56513269653</v>
      </c>
      <c r="X76" s="138">
        <v>892196.76513269648</v>
      </c>
      <c r="Y76" s="131">
        <v>12312</v>
      </c>
      <c r="Z76" s="139">
        <v>309.59724168583853</v>
      </c>
      <c r="AA76" s="137">
        <v>12649.893811143846</v>
      </c>
      <c r="AB76" s="138"/>
      <c r="AC76" s="131">
        <v>8321.0000000000018</v>
      </c>
      <c r="AD76" s="135"/>
      <c r="AE76" s="132">
        <v>1021.455072939023</v>
      </c>
      <c r="AF76" s="135"/>
      <c r="AG76" s="132"/>
      <c r="AH76" s="137">
        <v>9342.4550729390248</v>
      </c>
      <c r="AI76" s="138"/>
      <c r="AJ76" s="140">
        <v>916697.9140167794</v>
      </c>
      <c r="AK76" s="138"/>
      <c r="AL76" s="335">
        <v>41315</v>
      </c>
      <c r="AM76" s="138"/>
      <c r="AN76" s="142">
        <v>109771.84213055752</v>
      </c>
      <c r="AO76" s="138"/>
      <c r="AP76" s="143">
        <v>908376.9140167794</v>
      </c>
      <c r="AQ76" s="135"/>
      <c r="AR76" s="138">
        <v>8321.0000000000018</v>
      </c>
      <c r="AS76" s="135"/>
      <c r="AT76" s="138">
        <v>41315</v>
      </c>
      <c r="AU76" s="143">
        <v>0</v>
      </c>
      <c r="AV76" s="138">
        <v>0</v>
      </c>
      <c r="AW76" s="138">
        <v>0</v>
      </c>
      <c r="AX76" s="138">
        <v>0</v>
      </c>
      <c r="AY76" s="144">
        <v>0</v>
      </c>
      <c r="AZ76" s="145">
        <v>0</v>
      </c>
      <c r="BA76" s="146">
        <v>958012.9140167794</v>
      </c>
      <c r="BB76" s="147">
        <v>0</v>
      </c>
      <c r="BD76" s="106">
        <v>958012.9140167794</v>
      </c>
      <c r="BG76" s="148">
        <v>958012.9140167794</v>
      </c>
      <c r="BI76" s="150">
        <v>28.296569458007809</v>
      </c>
      <c r="BL76" s="106">
        <v>894705.56513269653</v>
      </c>
      <c r="BN76" s="151">
        <v>0</v>
      </c>
      <c r="BO76" s="152">
        <v>0</v>
      </c>
      <c r="BQ76" s="106">
        <v>380</v>
      </c>
      <c r="BR76" s="153">
        <v>3802127</v>
      </c>
      <c r="BS76" s="106">
        <v>2508.8000000000002</v>
      </c>
      <c r="BT76" s="106">
        <v>0</v>
      </c>
      <c r="BU76" s="149">
        <v>0</v>
      </c>
      <c r="BW76" s="149">
        <v>0</v>
      </c>
      <c r="BY76" s="149">
        <v>3615.2096971647829</v>
      </c>
      <c r="BZ76" s="268">
        <v>3615.2096976190478</v>
      </c>
      <c r="CA76" s="269">
        <v>-4.5426486394717358E-7</v>
      </c>
      <c r="CC76" s="149">
        <v>210</v>
      </c>
      <c r="CG76" s="149">
        <v>14396.765132696484</v>
      </c>
      <c r="CH76" s="268">
        <v>14396.765230000046</v>
      </c>
      <c r="CI76" s="270">
        <v>-9.7303562142769806E-5</v>
      </c>
      <c r="CK76" s="149">
        <v>15335.738852439226</v>
      </c>
      <c r="CL76" s="268">
        <v>15335.73885243549</v>
      </c>
      <c r="CM76" s="270">
        <v>3.7362042348831892E-9</v>
      </c>
      <c r="CO76" s="149">
        <v>894705.56513269653</v>
      </c>
      <c r="CP76" s="268">
        <v>894705.56523000007</v>
      </c>
      <c r="CQ76" s="270">
        <v>-9.7303534857928753E-5</v>
      </c>
      <c r="CS76" s="149">
        <v>894705.56513269653</v>
      </c>
      <c r="CT76" s="268">
        <v>894705.56523000007</v>
      </c>
      <c r="CU76" s="270">
        <v>-9.7303534857928753E-5</v>
      </c>
      <c r="CW76" s="149">
        <v>14892.38239999836</v>
      </c>
      <c r="CX76" s="268">
        <v>14892.382399999977</v>
      </c>
      <c r="CY76" s="270">
        <v>-1.6170815797522664E-9</v>
      </c>
      <c r="DA76" s="149">
        <v>109012.84850188889</v>
      </c>
      <c r="DB76" s="268">
        <v>109012.84850188973</v>
      </c>
      <c r="DC76" s="270">
        <v>-8.440110832452774E-10</v>
      </c>
      <c r="DE76" s="271">
        <v>1.7937219730941704E-2</v>
      </c>
      <c r="DF76" s="271">
        <v>0</v>
      </c>
    </row>
    <row r="77" spans="1:110" x14ac:dyDescent="0.2">
      <c r="A77" s="127" t="s">
        <v>305</v>
      </c>
      <c r="B77" s="127" t="s">
        <v>107</v>
      </c>
      <c r="C77" s="128">
        <v>2090</v>
      </c>
      <c r="D77" s="129" t="s">
        <v>108</v>
      </c>
      <c r="E77" s="130"/>
      <c r="F77" s="131">
        <v>1127583.3853309094</v>
      </c>
      <c r="G77" s="132">
        <v>105401.09224614558</v>
      </c>
      <c r="H77" s="132">
        <v>59283.024843050654</v>
      </c>
      <c r="I77" s="132">
        <v>151183.98726797203</v>
      </c>
      <c r="J77" s="132">
        <v>16404.091658851044</v>
      </c>
      <c r="K77" s="132">
        <v>160703.17242299387</v>
      </c>
      <c r="L77" s="132">
        <v>42083.553483436444</v>
      </c>
      <c r="M77" s="154">
        <v>117818.848</v>
      </c>
      <c r="N77" s="132">
        <v>0</v>
      </c>
      <c r="O77" s="133">
        <v>27392</v>
      </c>
      <c r="P77" s="134"/>
      <c r="Q77" s="135"/>
      <c r="R77" s="132">
        <v>-11074.447191774419</v>
      </c>
      <c r="S77" s="132"/>
      <c r="T77" s="132">
        <v>0</v>
      </c>
      <c r="U77" s="136">
        <v>0</v>
      </c>
      <c r="V77" s="136">
        <v>0</v>
      </c>
      <c r="W77" s="137">
        <v>1796778.7080615845</v>
      </c>
      <c r="X77" s="138">
        <v>1780461.1552533589</v>
      </c>
      <c r="Y77" s="131">
        <v>108475.20000000001</v>
      </c>
      <c r="Z77" s="139">
        <v>12694.02673751238</v>
      </c>
      <c r="AA77" s="137">
        <v>121169.22673751239</v>
      </c>
      <c r="AB77" s="138"/>
      <c r="AC77" s="131">
        <v>44457</v>
      </c>
      <c r="AD77" s="135"/>
      <c r="AE77" s="132">
        <v>0</v>
      </c>
      <c r="AF77" s="135"/>
      <c r="AG77" s="132"/>
      <c r="AH77" s="137">
        <v>44457</v>
      </c>
      <c r="AI77" s="138"/>
      <c r="AJ77" s="140">
        <v>1962404.934799097</v>
      </c>
      <c r="AK77" s="138"/>
      <c r="AL77" s="335">
        <v>232685</v>
      </c>
      <c r="AM77" s="138"/>
      <c r="AN77" s="142">
        <v>324583.21729215316</v>
      </c>
      <c r="AO77" s="138"/>
      <c r="AP77" s="143">
        <v>1929022.3819908714</v>
      </c>
      <c r="AQ77" s="135"/>
      <c r="AR77" s="138">
        <v>44457</v>
      </c>
      <c r="AS77" s="135"/>
      <c r="AT77" s="138">
        <v>232685</v>
      </c>
      <c r="AU77" s="143">
        <v>6303.1527731598435</v>
      </c>
      <c r="AV77" s="138">
        <v>2101.0509243866145</v>
      </c>
      <c r="AW77" s="138">
        <v>391.71783820893245</v>
      </c>
      <c r="AX77" s="138">
        <v>1216.0402989458205</v>
      </c>
      <c r="AY77" s="144">
        <v>0</v>
      </c>
      <c r="AZ77" s="145">
        <v>1062.4853570732078</v>
      </c>
      <c r="BA77" s="146">
        <v>2195089.934799097</v>
      </c>
      <c r="BB77" s="147">
        <v>0</v>
      </c>
      <c r="BD77" s="106">
        <v>2206164.3819908714</v>
      </c>
      <c r="BG77" s="148">
        <v>2206164.3819908714</v>
      </c>
      <c r="BI77" s="150">
        <v>0</v>
      </c>
      <c r="BL77" s="106">
        <v>1807853.1552533589</v>
      </c>
      <c r="BN77" s="151">
        <v>10775.046109081464</v>
      </c>
      <c r="BO77" s="152">
        <v>299.40108269295524</v>
      </c>
      <c r="BQ77" s="106">
        <v>380</v>
      </c>
      <c r="BR77" s="153">
        <v>3802090</v>
      </c>
      <c r="BS77" s="106">
        <v>27392</v>
      </c>
      <c r="BT77" s="106">
        <v>0</v>
      </c>
      <c r="BU77" s="149">
        <v>0</v>
      </c>
      <c r="BW77" s="149">
        <v>0</v>
      </c>
      <c r="BY77" s="149">
        <v>4510.6610514586419</v>
      </c>
      <c r="BZ77" s="268">
        <v>4510.6610512747875</v>
      </c>
      <c r="CA77" s="269">
        <v>1.8385435396339744E-7</v>
      </c>
      <c r="CC77" s="149">
        <v>361</v>
      </c>
      <c r="CG77" s="149">
        <v>0</v>
      </c>
      <c r="CH77" s="268">
        <v>0</v>
      </c>
      <c r="CI77" s="270">
        <v>0</v>
      </c>
      <c r="CK77" s="149">
        <v>0</v>
      </c>
      <c r="CL77" s="268">
        <v>0</v>
      </c>
      <c r="CM77" s="270">
        <v>0</v>
      </c>
      <c r="CO77" s="149">
        <v>1796778.7080615845</v>
      </c>
      <c r="CP77" s="268">
        <v>1796778.7080596511</v>
      </c>
      <c r="CQ77" s="270">
        <v>1.9334256649017334E-6</v>
      </c>
      <c r="CS77" s="149">
        <v>1807853.1552533589</v>
      </c>
      <c r="CT77" s="268">
        <v>1807853.1552514255</v>
      </c>
      <c r="CU77" s="270">
        <v>1.9334256649017334E-6</v>
      </c>
      <c r="CW77" s="149">
        <v>151183.98726797203</v>
      </c>
      <c r="CX77" s="268">
        <v>151183.98726798882</v>
      </c>
      <c r="CY77" s="270">
        <v>-1.6792910173535347E-8</v>
      </c>
      <c r="DA77" s="149">
        <v>317313.06368790241</v>
      </c>
      <c r="DB77" s="268">
        <v>317313.06368791009</v>
      </c>
      <c r="DC77" s="270">
        <v>-7.6834112405776978E-9</v>
      </c>
      <c r="DE77" s="271">
        <v>8.9285714285714288E-2</v>
      </c>
      <c r="DF77" s="271">
        <v>0</v>
      </c>
    </row>
    <row r="78" spans="1:110" x14ac:dyDescent="0.2">
      <c r="A78" s="127" t="s">
        <v>305</v>
      </c>
      <c r="B78" s="127" t="s">
        <v>109</v>
      </c>
      <c r="C78" s="128">
        <v>2043</v>
      </c>
      <c r="D78" s="129" t="s">
        <v>110</v>
      </c>
      <c r="E78" s="130"/>
      <c r="F78" s="131">
        <v>1696060.3275198999</v>
      </c>
      <c r="G78" s="132">
        <v>108340.29085713437</v>
      </c>
      <c r="H78" s="132">
        <v>66980.715199990154</v>
      </c>
      <c r="I78" s="132">
        <v>191580.78389128327</v>
      </c>
      <c r="J78" s="132">
        <v>0</v>
      </c>
      <c r="K78" s="132">
        <v>278920.77062650031</v>
      </c>
      <c r="L78" s="132">
        <v>115545.64483948605</v>
      </c>
      <c r="M78" s="154">
        <v>117818.848</v>
      </c>
      <c r="N78" s="132">
        <v>0</v>
      </c>
      <c r="O78" s="133">
        <v>9676.7999999999993</v>
      </c>
      <c r="P78" s="134"/>
      <c r="Q78" s="135"/>
      <c r="R78" s="132">
        <v>-16151.657361463844</v>
      </c>
      <c r="S78" s="132"/>
      <c r="T78" s="132">
        <v>0</v>
      </c>
      <c r="U78" s="136">
        <v>0</v>
      </c>
      <c r="V78" s="136">
        <v>0</v>
      </c>
      <c r="W78" s="137">
        <v>2568772.5235728305</v>
      </c>
      <c r="X78" s="138">
        <v>2575247.3809342943</v>
      </c>
      <c r="Y78" s="131">
        <v>161222.39999999999</v>
      </c>
      <c r="Z78" s="139">
        <v>15556.991534452769</v>
      </c>
      <c r="AA78" s="137">
        <v>242697.55153445277</v>
      </c>
      <c r="AB78" s="138"/>
      <c r="AC78" s="131">
        <v>47877</v>
      </c>
      <c r="AD78" s="135"/>
      <c r="AE78" s="132">
        <v>0</v>
      </c>
      <c r="AF78" s="135"/>
      <c r="AG78" s="132"/>
      <c r="AH78" s="137">
        <v>47877</v>
      </c>
      <c r="AI78" s="138"/>
      <c r="AJ78" s="140">
        <v>2859347.0751072834</v>
      </c>
      <c r="AK78" s="138"/>
      <c r="AL78" s="335">
        <v>236030</v>
      </c>
      <c r="AM78" s="138"/>
      <c r="AN78" s="142">
        <v>504297.96658667625</v>
      </c>
      <c r="AO78" s="138"/>
      <c r="AP78" s="143">
        <v>2827621.7324687471</v>
      </c>
      <c r="AQ78" s="135"/>
      <c r="AR78" s="138">
        <v>47877</v>
      </c>
      <c r="AS78" s="135"/>
      <c r="AT78" s="138">
        <v>236030</v>
      </c>
      <c r="AU78" s="143">
        <v>9480.9195452238091</v>
      </c>
      <c r="AV78" s="138">
        <v>3160.3065150746029</v>
      </c>
      <c r="AW78" s="138">
        <v>589.20439376025013</v>
      </c>
      <c r="AX78" s="138">
        <v>1829.1132474448216</v>
      </c>
      <c r="AY78" s="144">
        <v>0</v>
      </c>
      <c r="AZ78" s="145">
        <v>1092.1136599603603</v>
      </c>
      <c r="BA78" s="146">
        <v>3095377.0751072834</v>
      </c>
      <c r="BB78" s="147">
        <v>0</v>
      </c>
      <c r="BD78" s="106">
        <v>3111528.7324687471</v>
      </c>
      <c r="BG78" s="148">
        <v>3111528.7324687471</v>
      </c>
      <c r="BI78" s="150">
        <v>65918.16</v>
      </c>
      <c r="BL78" s="106">
        <v>2584924.1809342941</v>
      </c>
      <c r="BN78" s="151">
        <v>16334.947529310082</v>
      </c>
      <c r="BO78" s="152">
        <v>-183.29016784623855</v>
      </c>
      <c r="BQ78" s="106">
        <v>380</v>
      </c>
      <c r="BR78" s="153">
        <v>3802043</v>
      </c>
      <c r="BS78" s="106">
        <v>9676.7999999999993</v>
      </c>
      <c r="BT78" s="106">
        <v>0</v>
      </c>
      <c r="BU78" s="149">
        <v>0</v>
      </c>
      <c r="BW78" s="149">
        <v>0</v>
      </c>
      <c r="BY78" s="149">
        <v>4396.849997418155</v>
      </c>
      <c r="BZ78" s="268">
        <v>4396.849997463768</v>
      </c>
      <c r="CA78" s="269">
        <v>-4.5612978283315897E-8</v>
      </c>
      <c r="CC78" s="149">
        <v>543</v>
      </c>
      <c r="CG78" s="149">
        <v>0</v>
      </c>
      <c r="CH78" s="268">
        <v>0</v>
      </c>
      <c r="CI78" s="270">
        <v>0</v>
      </c>
      <c r="CK78" s="149">
        <v>0</v>
      </c>
      <c r="CL78" s="268">
        <v>0</v>
      </c>
      <c r="CM78" s="270">
        <v>0</v>
      </c>
      <c r="CO78" s="149">
        <v>2568772.5235728305</v>
      </c>
      <c r="CP78" s="268">
        <v>2568772.5235728701</v>
      </c>
      <c r="CQ78" s="270">
        <v>-3.9581209421157837E-8</v>
      </c>
      <c r="CS78" s="149">
        <v>2584924.1809342941</v>
      </c>
      <c r="CT78" s="268">
        <v>2584924.1809343337</v>
      </c>
      <c r="CU78" s="270">
        <v>-3.9581209421157837E-8</v>
      </c>
      <c r="CW78" s="149">
        <v>191580.78389128327</v>
      </c>
      <c r="CX78" s="268">
        <v>191580.78389130434</v>
      </c>
      <c r="CY78" s="270">
        <v>-2.1071173250675201E-8</v>
      </c>
      <c r="DA78" s="149">
        <v>489736.11349460908</v>
      </c>
      <c r="DB78" s="268">
        <v>489736.1134946181</v>
      </c>
      <c r="DC78" s="270">
        <v>-9.0221874415874481E-9</v>
      </c>
      <c r="DE78" s="271">
        <v>2.5817555938037865E-2</v>
      </c>
      <c r="DF78" s="271">
        <v>0</v>
      </c>
    </row>
    <row r="79" spans="1:110" x14ac:dyDescent="0.2">
      <c r="A79" s="155" t="s">
        <v>307</v>
      </c>
      <c r="B79" s="155"/>
      <c r="C79" s="128">
        <v>2044</v>
      </c>
      <c r="D79" s="129" t="s">
        <v>111</v>
      </c>
      <c r="E79" s="130"/>
      <c r="F79" s="131">
        <v>1283758.369448764</v>
      </c>
      <c r="G79" s="132">
        <v>84788.625434882793</v>
      </c>
      <c r="H79" s="132">
        <v>50944.217732031197</v>
      </c>
      <c r="I79" s="132">
        <v>127505.21553202478</v>
      </c>
      <c r="J79" s="132">
        <v>0</v>
      </c>
      <c r="K79" s="132">
        <v>154558.24946021446</v>
      </c>
      <c r="L79" s="132">
        <v>101044.09743014991</v>
      </c>
      <c r="M79" s="154">
        <v>117818.848</v>
      </c>
      <c r="N79" s="132">
        <v>0</v>
      </c>
      <c r="O79" s="133">
        <v>5222.3999999999996</v>
      </c>
      <c r="P79" s="134"/>
      <c r="Q79" s="135"/>
      <c r="R79" s="132">
        <v>0</v>
      </c>
      <c r="S79" s="132"/>
      <c r="T79" s="132">
        <v>0</v>
      </c>
      <c r="U79" s="136">
        <v>0</v>
      </c>
      <c r="V79" s="136">
        <v>0</v>
      </c>
      <c r="W79" s="137">
        <v>1925640.0230380672</v>
      </c>
      <c r="X79" s="138">
        <v>1920417.6230380672</v>
      </c>
      <c r="Y79" s="131">
        <v>0</v>
      </c>
      <c r="Z79" s="139">
        <v>0</v>
      </c>
      <c r="AA79" s="137">
        <v>28.296569458007809</v>
      </c>
      <c r="AB79" s="138"/>
      <c r="AC79" s="131">
        <v>44530.000000000007</v>
      </c>
      <c r="AD79" s="135"/>
      <c r="AE79" s="132">
        <v>1110.1614690162023</v>
      </c>
      <c r="AF79" s="135"/>
      <c r="AG79" s="132"/>
      <c r="AH79" s="137">
        <v>45640.16146901621</v>
      </c>
      <c r="AI79" s="138"/>
      <c r="AJ79" s="140">
        <v>1971308.4810765414</v>
      </c>
      <c r="AK79" s="138"/>
      <c r="AL79" s="335">
        <v>191990</v>
      </c>
      <c r="AM79" s="138"/>
      <c r="AN79" s="142">
        <v>310897.78676172427</v>
      </c>
      <c r="AO79" s="138"/>
      <c r="AP79" s="143">
        <v>1926778.4810765414</v>
      </c>
      <c r="AQ79" s="135"/>
      <c r="AR79" s="138">
        <v>44530.000000000007</v>
      </c>
      <c r="AS79" s="135"/>
      <c r="AT79" s="138">
        <v>191990</v>
      </c>
      <c r="AU79" s="143">
        <v>0</v>
      </c>
      <c r="AV79" s="138">
        <v>0</v>
      </c>
      <c r="AW79" s="138">
        <v>0</v>
      </c>
      <c r="AX79" s="138">
        <v>0</v>
      </c>
      <c r="AY79" s="144">
        <v>0</v>
      </c>
      <c r="AZ79" s="145">
        <v>0</v>
      </c>
      <c r="BA79" s="146">
        <v>2163298.4810765414</v>
      </c>
      <c r="BB79" s="147">
        <v>0</v>
      </c>
      <c r="BD79" s="106">
        <v>2163298.4810765414</v>
      </c>
      <c r="BG79" s="148">
        <v>2163298.4810765414</v>
      </c>
      <c r="BI79" s="150">
        <v>28.296569458007809</v>
      </c>
      <c r="BL79" s="106">
        <v>1925640.0230380672</v>
      </c>
      <c r="BN79" s="151">
        <v>0</v>
      </c>
      <c r="BO79" s="152">
        <v>0</v>
      </c>
      <c r="BQ79" s="106">
        <v>380</v>
      </c>
      <c r="BR79" s="153">
        <v>3802044</v>
      </c>
      <c r="BS79" s="106">
        <v>5222.3999999999996</v>
      </c>
      <c r="BT79" s="106">
        <v>0</v>
      </c>
      <c r="BU79" s="149">
        <v>0</v>
      </c>
      <c r="BW79" s="149">
        <v>0</v>
      </c>
      <c r="BY79" s="149">
        <v>4277.4994753188885</v>
      </c>
      <c r="BZ79" s="268">
        <v>4277.4994752427183</v>
      </c>
      <c r="CA79" s="269">
        <v>7.617018127348274E-8</v>
      </c>
      <c r="CC79" s="149">
        <v>411</v>
      </c>
      <c r="CG79" s="149">
        <v>0</v>
      </c>
      <c r="CH79" s="268">
        <v>0</v>
      </c>
      <c r="CI79" s="270">
        <v>0</v>
      </c>
      <c r="CK79" s="149">
        <v>0</v>
      </c>
      <c r="CL79" s="268">
        <v>0</v>
      </c>
      <c r="CM79" s="270">
        <v>0</v>
      </c>
      <c r="CO79" s="149">
        <v>1925640.0230380672</v>
      </c>
      <c r="CP79" s="268">
        <v>1925640.0230380953</v>
      </c>
      <c r="CQ79" s="270">
        <v>-2.8172507882118225E-8</v>
      </c>
      <c r="CS79" s="149">
        <v>1925640.0230380672</v>
      </c>
      <c r="CT79" s="268">
        <v>1925640.0230380953</v>
      </c>
      <c r="CU79" s="270">
        <v>-2.8172507882118225E-8</v>
      </c>
      <c r="CW79" s="149">
        <v>127505.21553202478</v>
      </c>
      <c r="CX79" s="268">
        <v>127505.21553203874</v>
      </c>
      <c r="CY79" s="270">
        <v>-1.3955286704003811E-8</v>
      </c>
      <c r="DA79" s="149">
        <v>310896.08896755677</v>
      </c>
      <c r="DB79" s="268">
        <v>310896.08896756324</v>
      </c>
      <c r="DC79" s="270">
        <v>-6.4610503613948822E-9</v>
      </c>
      <c r="DE79" s="271">
        <v>2.2831050228310501E-2</v>
      </c>
      <c r="DF79" s="271">
        <v>0</v>
      </c>
    </row>
    <row r="80" spans="1:110" x14ac:dyDescent="0.2">
      <c r="A80" s="155" t="s">
        <v>307</v>
      </c>
      <c r="B80" s="155"/>
      <c r="C80" s="128">
        <v>2002</v>
      </c>
      <c r="D80" s="129" t="s">
        <v>113</v>
      </c>
      <c r="E80" s="130"/>
      <c r="F80" s="131">
        <v>896444.40883648489</v>
      </c>
      <c r="G80" s="132">
        <v>36119.282315786644</v>
      </c>
      <c r="H80" s="132">
        <v>22074.986541173232</v>
      </c>
      <c r="I80" s="132">
        <v>70837.245458815727</v>
      </c>
      <c r="J80" s="132">
        <v>2095.5240849571837</v>
      </c>
      <c r="K80" s="132">
        <v>131265.76927813829</v>
      </c>
      <c r="L80" s="132">
        <v>65825.954196598672</v>
      </c>
      <c r="M80" s="154">
        <v>117818.848</v>
      </c>
      <c r="N80" s="132">
        <v>0</v>
      </c>
      <c r="O80" s="160">
        <v>7936</v>
      </c>
      <c r="P80" s="134"/>
      <c r="Q80" s="135"/>
      <c r="R80" s="132">
        <v>0</v>
      </c>
      <c r="S80" s="132"/>
      <c r="T80" s="132">
        <v>0</v>
      </c>
      <c r="U80" s="136">
        <v>0</v>
      </c>
      <c r="V80" s="136">
        <v>0</v>
      </c>
      <c r="W80" s="137">
        <v>1350418.0187119546</v>
      </c>
      <c r="X80" s="138">
        <v>1342482.0187119546</v>
      </c>
      <c r="Y80" s="131">
        <v>68428.800000000003</v>
      </c>
      <c r="Z80" s="139">
        <v>6042.531310435661</v>
      </c>
      <c r="AA80" s="137">
        <v>74471.331310435664</v>
      </c>
      <c r="AB80" s="138"/>
      <c r="AC80" s="131">
        <v>52125</v>
      </c>
      <c r="AD80" s="135"/>
      <c r="AE80" s="132">
        <v>34819.217621830372</v>
      </c>
      <c r="AF80" s="135"/>
      <c r="AG80" s="132"/>
      <c r="AH80" s="137">
        <v>86944.217621830379</v>
      </c>
      <c r="AI80" s="138"/>
      <c r="AJ80" s="140">
        <v>1511833.5676442205</v>
      </c>
      <c r="AK80" s="138"/>
      <c r="AL80" s="335">
        <v>85390</v>
      </c>
      <c r="AM80" s="138"/>
      <c r="AN80" s="142">
        <v>232373.9355963837</v>
      </c>
      <c r="AO80" s="138"/>
      <c r="AP80" s="143">
        <v>1459708.5676442205</v>
      </c>
      <c r="AQ80" s="135"/>
      <c r="AR80" s="138">
        <v>52125</v>
      </c>
      <c r="AS80" s="135"/>
      <c r="AT80" s="138">
        <v>85390</v>
      </c>
      <c r="AU80" s="143">
        <v>0</v>
      </c>
      <c r="AV80" s="138">
        <v>0</v>
      </c>
      <c r="AW80" s="138">
        <v>0</v>
      </c>
      <c r="AX80" s="138">
        <v>0</v>
      </c>
      <c r="AY80" s="144">
        <v>0</v>
      </c>
      <c r="AZ80" s="145">
        <v>0</v>
      </c>
      <c r="BA80" s="146">
        <v>1597223.5676442205</v>
      </c>
      <c r="BB80" s="147">
        <v>0</v>
      </c>
      <c r="BD80" s="106">
        <v>1597223.5676442205</v>
      </c>
      <c r="BG80" s="148">
        <v>1597223.5676442205</v>
      </c>
      <c r="BI80" s="150">
        <v>0</v>
      </c>
      <c r="BL80" s="106">
        <v>1350418.0187119546</v>
      </c>
      <c r="BN80" s="151">
        <v>9318.4425836191313</v>
      </c>
      <c r="BO80" s="152">
        <v>-9318.4425836191313</v>
      </c>
      <c r="BQ80" s="106">
        <v>380</v>
      </c>
      <c r="BR80" s="153">
        <v>3802002</v>
      </c>
      <c r="BS80" s="106">
        <v>7936</v>
      </c>
      <c r="BT80" s="106">
        <v>0</v>
      </c>
      <c r="BU80" s="149">
        <v>0</v>
      </c>
      <c r="BW80" s="149">
        <v>0</v>
      </c>
      <c r="BY80" s="149">
        <v>4169.5991112129996</v>
      </c>
      <c r="BZ80" s="268">
        <v>4169.5991114551089</v>
      </c>
      <c r="CA80" s="269">
        <v>-2.4210930860135704E-7</v>
      </c>
      <c r="CC80" s="149">
        <v>287</v>
      </c>
      <c r="CG80" s="149">
        <v>0</v>
      </c>
      <c r="CH80" s="268">
        <v>0</v>
      </c>
      <c r="CI80" s="270">
        <v>0</v>
      </c>
      <c r="CK80" s="149">
        <v>0</v>
      </c>
      <c r="CL80" s="268">
        <v>0</v>
      </c>
      <c r="CM80" s="270">
        <v>0</v>
      </c>
      <c r="CO80" s="149">
        <v>1350418.0187119546</v>
      </c>
      <c r="CP80" s="268">
        <v>1350418.0187117171</v>
      </c>
      <c r="CQ80" s="270">
        <v>2.3748725652694702E-7</v>
      </c>
      <c r="CS80" s="149">
        <v>1350418.0187119546</v>
      </c>
      <c r="CT80" s="268">
        <v>1350418.0187117171</v>
      </c>
      <c r="CU80" s="270">
        <v>2.3748725652694702E-7</v>
      </c>
      <c r="CW80" s="149">
        <v>70837.245458815727</v>
      </c>
      <c r="CX80" s="268">
        <v>70837.245458823556</v>
      </c>
      <c r="CY80" s="270">
        <v>-7.8289303928613663E-9</v>
      </c>
      <c r="DA80" s="149">
        <v>227905.65571775756</v>
      </c>
      <c r="DB80" s="268">
        <v>227905.6557177607</v>
      </c>
      <c r="DC80" s="270">
        <v>-3.14321368932724E-9</v>
      </c>
      <c r="DE80" s="271">
        <v>6.6326530612244902E-2</v>
      </c>
      <c r="DF80" s="271">
        <v>0</v>
      </c>
    </row>
    <row r="81" spans="1:110" x14ac:dyDescent="0.2">
      <c r="A81" s="127" t="s">
        <v>305</v>
      </c>
      <c r="B81" s="127" t="s">
        <v>114</v>
      </c>
      <c r="C81" s="128">
        <v>2128</v>
      </c>
      <c r="D81" s="129" t="s">
        <v>115</v>
      </c>
      <c r="E81" s="130"/>
      <c r="F81" s="131">
        <v>1180682.87993098</v>
      </c>
      <c r="G81" s="132">
        <v>47667.505098791451</v>
      </c>
      <c r="H81" s="132">
        <v>27933.380543001011</v>
      </c>
      <c r="I81" s="132">
        <v>77251.99905183143</v>
      </c>
      <c r="J81" s="132">
        <v>0</v>
      </c>
      <c r="K81" s="132">
        <v>133860.575942492</v>
      </c>
      <c r="L81" s="132">
        <v>6027.0511304337242</v>
      </c>
      <c r="M81" s="154">
        <v>117818.848</v>
      </c>
      <c r="N81" s="132">
        <v>0</v>
      </c>
      <c r="O81" s="133">
        <v>34048</v>
      </c>
      <c r="P81" s="134"/>
      <c r="Q81" s="135"/>
      <c r="R81" s="132">
        <v>-10963.946864695827</v>
      </c>
      <c r="S81" s="132"/>
      <c r="T81" s="132">
        <v>0</v>
      </c>
      <c r="U81" s="136">
        <v>11780.698026672471</v>
      </c>
      <c r="V81" s="136">
        <v>0</v>
      </c>
      <c r="W81" s="137">
        <v>1626106.9908595067</v>
      </c>
      <c r="X81" s="138">
        <v>1603022.9377242024</v>
      </c>
      <c r="Y81" s="131">
        <v>113672.16</v>
      </c>
      <c r="Z81" s="139">
        <v>5636.3884591559327</v>
      </c>
      <c r="AA81" s="137">
        <v>119308.54845915594</v>
      </c>
      <c r="AB81" s="138"/>
      <c r="AC81" s="131">
        <v>30459</v>
      </c>
      <c r="AD81" s="132">
        <v>112000</v>
      </c>
      <c r="AE81" s="132">
        <v>7294.3183321506795</v>
      </c>
      <c r="AF81" s="135"/>
      <c r="AG81" s="132"/>
      <c r="AH81" s="137">
        <v>149753.31833215067</v>
      </c>
      <c r="AI81" s="138"/>
      <c r="AJ81" s="140">
        <v>1895168.8576508132</v>
      </c>
      <c r="AK81" s="138"/>
      <c r="AL81" s="335">
        <v>123255</v>
      </c>
      <c r="AM81" s="138"/>
      <c r="AN81" s="142">
        <v>264457.60690038058</v>
      </c>
      <c r="AO81" s="138"/>
      <c r="AP81" s="143">
        <v>1875673.8045155089</v>
      </c>
      <c r="AQ81" s="135"/>
      <c r="AR81" s="138">
        <v>30459</v>
      </c>
      <c r="AS81" s="135"/>
      <c r="AT81" s="138">
        <v>123255</v>
      </c>
      <c r="AU81" s="143">
        <v>6599.977141979005</v>
      </c>
      <c r="AV81" s="138">
        <v>2199.9923806596685</v>
      </c>
      <c r="AW81" s="138">
        <v>410.16438460658298</v>
      </c>
      <c r="AX81" s="138">
        <v>1273.3053545748483</v>
      </c>
      <c r="AY81" s="144">
        <v>0</v>
      </c>
      <c r="AZ81" s="145">
        <v>480.50760287572319</v>
      </c>
      <c r="BA81" s="146">
        <v>2018423.8576508132</v>
      </c>
      <c r="BB81" s="147">
        <v>0</v>
      </c>
      <c r="BD81" s="106">
        <v>2029387.8045155089</v>
      </c>
      <c r="BE81" s="150">
        <v>174613.4936062434</v>
      </c>
      <c r="BF81" s="100"/>
      <c r="BG81" s="148">
        <v>2204001.2981217522</v>
      </c>
      <c r="BI81" s="150">
        <v>0</v>
      </c>
      <c r="BL81" s="106">
        <v>1637070.9377242024</v>
      </c>
      <c r="BN81" s="151">
        <v>11136.957437648287</v>
      </c>
      <c r="BO81" s="152">
        <v>-173.01057295246028</v>
      </c>
      <c r="BQ81" s="106">
        <v>380</v>
      </c>
      <c r="BR81" s="153">
        <v>3802128</v>
      </c>
      <c r="BS81" s="106">
        <v>34048</v>
      </c>
      <c r="BT81" s="106">
        <v>0</v>
      </c>
      <c r="BU81" s="149">
        <v>0</v>
      </c>
      <c r="BW81" s="149">
        <v>0</v>
      </c>
      <c r="BY81" s="149">
        <v>3852.0699494869859</v>
      </c>
      <c r="BZ81" s="268">
        <v>3852.069949481865</v>
      </c>
      <c r="CA81" s="269">
        <v>5.1209099183324724E-9</v>
      </c>
      <c r="CC81" s="149">
        <v>378</v>
      </c>
      <c r="CG81" s="149">
        <v>11780.698026672471</v>
      </c>
      <c r="CH81" s="268">
        <v>11780.702371067246</v>
      </c>
      <c r="CI81" s="270">
        <v>-4.3443947743071476E-3</v>
      </c>
      <c r="CK81" s="149">
        <v>0</v>
      </c>
      <c r="CL81" s="268">
        <v>0</v>
      </c>
      <c r="CM81" s="270">
        <v>0</v>
      </c>
      <c r="CO81" s="149">
        <v>1626106.9908595067</v>
      </c>
      <c r="CP81" s="268">
        <v>1626106.990857532</v>
      </c>
      <c r="CQ81" s="270">
        <v>1.9746366888284683E-6</v>
      </c>
      <c r="CS81" s="149">
        <v>1637070.9377242024</v>
      </c>
      <c r="CT81" s="268">
        <v>1637070.9377222278</v>
      </c>
      <c r="CU81" s="270">
        <v>1.9746366888284683E-6</v>
      </c>
      <c r="CW81" s="149">
        <v>77251.99905183143</v>
      </c>
      <c r="CX81" s="268">
        <v>77251.994705454534</v>
      </c>
      <c r="CY81" s="270">
        <v>4.3463768961373717E-3</v>
      </c>
      <c r="DA81" s="149">
        <v>257299.09399283121</v>
      </c>
      <c r="DB81" s="268">
        <v>257299.09301714145</v>
      </c>
      <c r="DC81" s="270">
        <v>9.7568976343609393E-4</v>
      </c>
      <c r="DE81" s="271">
        <v>3.1319910514541388E-2</v>
      </c>
      <c r="DF81" s="271">
        <v>0</v>
      </c>
    </row>
    <row r="82" spans="1:110" x14ac:dyDescent="0.2">
      <c r="A82" s="127" t="s">
        <v>305</v>
      </c>
      <c r="B82" s="127" t="s">
        <v>116</v>
      </c>
      <c r="C82" s="128">
        <v>2145</v>
      </c>
      <c r="D82" s="129" t="s">
        <v>117</v>
      </c>
      <c r="E82" s="130"/>
      <c r="F82" s="131">
        <v>1389957.3586489051</v>
      </c>
      <c r="G82" s="132">
        <v>47527.245999996274</v>
      </c>
      <c r="H82" s="132">
        <v>20796.780677197894</v>
      </c>
      <c r="I82" s="132">
        <v>66901.334555297377</v>
      </c>
      <c r="J82" s="132">
        <v>0</v>
      </c>
      <c r="K82" s="132">
        <v>157835.90311360895</v>
      </c>
      <c r="L82" s="132">
        <v>6818.6395543163508</v>
      </c>
      <c r="M82" s="154">
        <v>117818.848</v>
      </c>
      <c r="N82" s="132">
        <v>0</v>
      </c>
      <c r="O82" s="133">
        <v>31488</v>
      </c>
      <c r="P82" s="134"/>
      <c r="Q82" s="135"/>
      <c r="R82" s="132">
        <v>-12820.708738802225</v>
      </c>
      <c r="S82" s="132"/>
      <c r="T82" s="132">
        <v>52443.889450677903</v>
      </c>
      <c r="U82" s="136">
        <v>0</v>
      </c>
      <c r="V82" s="136">
        <v>0</v>
      </c>
      <c r="W82" s="137">
        <v>1878767.2912611978</v>
      </c>
      <c r="X82" s="138">
        <v>1860100</v>
      </c>
      <c r="Y82" s="131">
        <v>127137.60000000001</v>
      </c>
      <c r="Z82" s="139">
        <v>6056.051363501203</v>
      </c>
      <c r="AA82" s="137">
        <v>133193.65136350121</v>
      </c>
      <c r="AB82" s="138"/>
      <c r="AC82" s="131">
        <v>24870</v>
      </c>
      <c r="AD82" s="135"/>
      <c r="AE82" s="132">
        <v>0</v>
      </c>
      <c r="AF82" s="135"/>
      <c r="AG82" s="132"/>
      <c r="AH82" s="137">
        <v>24870</v>
      </c>
      <c r="AI82" s="138"/>
      <c r="AJ82" s="140">
        <v>2036830.9426246989</v>
      </c>
      <c r="AK82" s="138"/>
      <c r="AL82" s="335">
        <v>114530</v>
      </c>
      <c r="AM82" s="138"/>
      <c r="AN82" s="142">
        <v>300975.44847578061</v>
      </c>
      <c r="AO82" s="138"/>
      <c r="AP82" s="143">
        <v>2038497.6513635013</v>
      </c>
      <c r="AQ82" s="135"/>
      <c r="AR82" s="138">
        <v>24870</v>
      </c>
      <c r="AS82" s="135"/>
      <c r="AT82" s="138">
        <v>114530</v>
      </c>
      <c r="AU82" s="143">
        <v>7769.8143602662885</v>
      </c>
      <c r="AV82" s="138">
        <v>2589.9381200887628</v>
      </c>
      <c r="AW82" s="138">
        <v>482.86547923261753</v>
      </c>
      <c r="AX82" s="138">
        <v>1498.9970444068979</v>
      </c>
      <c r="AY82" s="144">
        <v>0</v>
      </c>
      <c r="AZ82" s="145">
        <v>479.09373480765669</v>
      </c>
      <c r="BA82" s="146">
        <v>2165076.9426246993</v>
      </c>
      <c r="BB82" s="147">
        <v>4.6566128730773926E-10</v>
      </c>
      <c r="BD82" s="106">
        <v>2177897.6513635013</v>
      </c>
      <c r="BG82" s="148">
        <v>2177897.6513635013</v>
      </c>
      <c r="BI82" s="150">
        <v>0</v>
      </c>
      <c r="BL82" s="106">
        <v>1891588</v>
      </c>
      <c r="BN82" s="151">
        <v>12695.339987003241</v>
      </c>
      <c r="BO82" s="152">
        <v>125.36875179898379</v>
      </c>
      <c r="BQ82" s="106">
        <v>380</v>
      </c>
      <c r="BR82" s="153">
        <v>3802145</v>
      </c>
      <c r="BS82" s="106">
        <v>31488</v>
      </c>
      <c r="BT82" s="106">
        <v>0</v>
      </c>
      <c r="BU82" s="149">
        <v>0</v>
      </c>
      <c r="BW82" s="149">
        <v>0</v>
      </c>
      <c r="BY82" s="149">
        <v>3743.1293485934275</v>
      </c>
      <c r="BZ82" s="268">
        <v>3743.1293485327315</v>
      </c>
      <c r="CA82" s="269">
        <v>6.0696038417518139E-8</v>
      </c>
      <c r="CC82" s="149">
        <v>445</v>
      </c>
      <c r="CG82" s="149">
        <v>0</v>
      </c>
      <c r="CH82" s="268">
        <v>0</v>
      </c>
      <c r="CI82" s="270">
        <v>0</v>
      </c>
      <c r="CK82" s="149">
        <v>52443.889450677903</v>
      </c>
      <c r="CL82" s="268">
        <v>52443.889450663934</v>
      </c>
      <c r="CM82" s="270">
        <v>1.3969838619232178E-8</v>
      </c>
      <c r="CO82" s="149">
        <v>1878767.2912611978</v>
      </c>
      <c r="CP82" s="268">
        <v>1878767.2912611978</v>
      </c>
      <c r="CQ82" s="270">
        <v>0</v>
      </c>
      <c r="CS82" s="149">
        <v>1891588</v>
      </c>
      <c r="CT82" s="268">
        <v>1891588</v>
      </c>
      <c r="CU82" s="270">
        <v>0</v>
      </c>
      <c r="CW82" s="149">
        <v>66901.334555297377</v>
      </c>
      <c r="CX82" s="268">
        <v>66901.334555304871</v>
      </c>
      <c r="CY82" s="270">
        <v>-7.4942363426089287E-9</v>
      </c>
      <c r="DA82" s="149">
        <v>292983.82939397055</v>
      </c>
      <c r="DB82" s="268">
        <v>292983.82939397381</v>
      </c>
      <c r="DC82" s="270">
        <v>-3.2596290111541748E-9</v>
      </c>
      <c r="DE82" s="271">
        <v>4.2128603104212861E-2</v>
      </c>
      <c r="DF82" s="271">
        <v>0</v>
      </c>
    </row>
    <row r="83" spans="1:110" x14ac:dyDescent="0.2">
      <c r="A83" s="127" t="s">
        <v>305</v>
      </c>
      <c r="B83" s="127" t="s">
        <v>118</v>
      </c>
      <c r="C83" s="128">
        <v>3023</v>
      </c>
      <c r="D83" s="129" t="s">
        <v>119</v>
      </c>
      <c r="E83" s="130"/>
      <c r="F83" s="131">
        <v>1308746.3669076208</v>
      </c>
      <c r="G83" s="132">
        <v>47157.543999996306</v>
      </c>
      <c r="H83" s="132">
        <v>30437.500799995421</v>
      </c>
      <c r="I83" s="132">
        <v>62779.851781811274</v>
      </c>
      <c r="J83" s="132">
        <v>0</v>
      </c>
      <c r="K83" s="132">
        <v>123395.87463527279</v>
      </c>
      <c r="L83" s="132">
        <v>5778.2224178262959</v>
      </c>
      <c r="M83" s="154">
        <v>117818.848</v>
      </c>
      <c r="N83" s="132">
        <v>0</v>
      </c>
      <c r="O83" s="133">
        <v>28416</v>
      </c>
      <c r="P83" s="134"/>
      <c r="Q83" s="135"/>
      <c r="R83" s="132">
        <v>-12095.898870277329</v>
      </c>
      <c r="S83" s="132"/>
      <c r="T83" s="132">
        <v>55305.791457476997</v>
      </c>
      <c r="U83" s="136">
        <v>0</v>
      </c>
      <c r="V83" s="136">
        <v>0</v>
      </c>
      <c r="W83" s="137">
        <v>1767740.1011297228</v>
      </c>
      <c r="X83" s="138">
        <v>1751420</v>
      </c>
      <c r="Y83" s="131">
        <v>0</v>
      </c>
      <c r="Z83" s="139">
        <v>0</v>
      </c>
      <c r="AA83" s="137">
        <v>28.296569458007809</v>
      </c>
      <c r="AB83" s="138"/>
      <c r="AC83" s="131">
        <v>17737.999999999996</v>
      </c>
      <c r="AD83" s="135"/>
      <c r="AE83" s="132">
        <v>0</v>
      </c>
      <c r="AF83" s="135"/>
      <c r="AG83" s="132"/>
      <c r="AH83" s="137">
        <v>17737.999999999996</v>
      </c>
      <c r="AI83" s="138"/>
      <c r="AJ83" s="140">
        <v>1785506.3976991808</v>
      </c>
      <c r="AK83" s="138"/>
      <c r="AL83" s="335">
        <v>113945</v>
      </c>
      <c r="AM83" s="138"/>
      <c r="AN83" s="142">
        <v>253662.7551516649</v>
      </c>
      <c r="AO83" s="138"/>
      <c r="AP83" s="143">
        <v>1779864.296569458</v>
      </c>
      <c r="AQ83" s="135"/>
      <c r="AR83" s="138">
        <v>17737.999999999996</v>
      </c>
      <c r="AS83" s="135"/>
      <c r="AT83" s="138">
        <v>113945</v>
      </c>
      <c r="AU83" s="143">
        <v>7315.8476785428647</v>
      </c>
      <c r="AV83" s="138">
        <v>2438.6158928476216</v>
      </c>
      <c r="AW83" s="138">
        <v>454.65311415385787</v>
      </c>
      <c r="AX83" s="138">
        <v>1411.4151946213265</v>
      </c>
      <c r="AY83" s="144">
        <v>0</v>
      </c>
      <c r="AZ83" s="145">
        <v>475.36699011165939</v>
      </c>
      <c r="BA83" s="146">
        <v>1899451.3976991808</v>
      </c>
      <c r="BB83" s="147">
        <v>0</v>
      </c>
      <c r="BD83" s="106">
        <v>1911547.296569458</v>
      </c>
      <c r="BG83" s="148">
        <v>1911547.296569458</v>
      </c>
      <c r="BI83" s="150">
        <v>28.296569458007809</v>
      </c>
      <c r="BL83" s="106">
        <v>1779836</v>
      </c>
      <c r="BN83" s="151">
        <v>12003.106014991694</v>
      </c>
      <c r="BO83" s="152">
        <v>92.792855285635596</v>
      </c>
      <c r="BQ83" s="106">
        <v>380</v>
      </c>
      <c r="BR83" s="153">
        <v>3803023</v>
      </c>
      <c r="BS83" s="106">
        <v>28416</v>
      </c>
      <c r="BT83" s="106">
        <v>0</v>
      </c>
      <c r="BU83" s="149">
        <v>0</v>
      </c>
      <c r="BW83" s="149">
        <v>0</v>
      </c>
      <c r="BY83" s="149">
        <v>3703.8591278030221</v>
      </c>
      <c r="BZ83" s="268">
        <v>3703.8591279904308</v>
      </c>
      <c r="CA83" s="269">
        <v>-1.8740865925792605E-7</v>
      </c>
      <c r="CC83" s="149">
        <v>419</v>
      </c>
      <c r="CG83" s="149">
        <v>0</v>
      </c>
      <c r="CH83" s="268">
        <v>0</v>
      </c>
      <c r="CI83" s="270">
        <v>0</v>
      </c>
      <c r="CK83" s="149">
        <v>55305.791457476997</v>
      </c>
      <c r="CL83" s="268">
        <v>55305.791457461892</v>
      </c>
      <c r="CM83" s="270">
        <v>1.5104888007044792E-8</v>
      </c>
      <c r="CO83" s="149">
        <v>1767740.1011297228</v>
      </c>
      <c r="CP83" s="268">
        <v>1767740.1011297228</v>
      </c>
      <c r="CQ83" s="270">
        <v>0</v>
      </c>
      <c r="CS83" s="149">
        <v>1779836</v>
      </c>
      <c r="CT83" s="268">
        <v>1779836</v>
      </c>
      <c r="CU83" s="270">
        <v>0</v>
      </c>
      <c r="CW83" s="149">
        <v>62779.851781811274</v>
      </c>
      <c r="CX83" s="268">
        <v>62779.851781818186</v>
      </c>
      <c r="CY83" s="270">
        <v>-6.9121597334742546E-9</v>
      </c>
      <c r="DA83" s="149">
        <v>253661.05735749743</v>
      </c>
      <c r="DB83" s="268">
        <v>253661.05735750089</v>
      </c>
      <c r="DC83" s="270">
        <v>-3.4633558243513107E-9</v>
      </c>
      <c r="DE83" s="271">
        <v>3.5320088300220751E-2</v>
      </c>
      <c r="DF83" s="271">
        <v>0</v>
      </c>
    </row>
    <row r="84" spans="1:110" x14ac:dyDescent="0.2">
      <c r="A84" s="155" t="s">
        <v>307</v>
      </c>
      <c r="B84" s="155"/>
      <c r="C84" s="128">
        <v>2199</v>
      </c>
      <c r="D84" s="129" t="s">
        <v>120</v>
      </c>
      <c r="E84" s="130"/>
      <c r="F84" s="131">
        <v>1243152.8735781219</v>
      </c>
      <c r="G84" s="132">
        <v>93189.550799992707</v>
      </c>
      <c r="H84" s="132">
        <v>52699.747683894515</v>
      </c>
      <c r="I84" s="132">
        <v>165832.35820095733</v>
      </c>
      <c r="J84" s="132">
        <v>0</v>
      </c>
      <c r="K84" s="132">
        <v>177392.91320927197</v>
      </c>
      <c r="L84" s="132">
        <v>11851.183635325555</v>
      </c>
      <c r="M84" s="154">
        <v>117818.848</v>
      </c>
      <c r="N84" s="132">
        <v>0</v>
      </c>
      <c r="O84" s="133">
        <v>9420.7999999999993</v>
      </c>
      <c r="P84" s="134"/>
      <c r="Q84" s="135"/>
      <c r="R84" s="132">
        <v>0</v>
      </c>
      <c r="S84" s="132"/>
      <c r="T84" s="132">
        <v>0</v>
      </c>
      <c r="U84" s="136">
        <v>73631.098177317763</v>
      </c>
      <c r="V84" s="136">
        <v>0</v>
      </c>
      <c r="W84" s="137">
        <v>1944989.3732848817</v>
      </c>
      <c r="X84" s="138">
        <v>1935568.5732848817</v>
      </c>
      <c r="Y84" s="131">
        <v>110484.00000000001</v>
      </c>
      <c r="Z84" s="139">
        <v>11836.123984407604</v>
      </c>
      <c r="AA84" s="137">
        <v>122320.12398440762</v>
      </c>
      <c r="AB84" s="138"/>
      <c r="AC84" s="131">
        <v>21042</v>
      </c>
      <c r="AD84" s="135"/>
      <c r="AE84" s="132">
        <v>0</v>
      </c>
      <c r="AF84" s="135"/>
      <c r="AG84" s="132"/>
      <c r="AH84" s="137">
        <v>21042</v>
      </c>
      <c r="AI84" s="138"/>
      <c r="AJ84" s="140">
        <v>2088351.4972692893</v>
      </c>
      <c r="AK84" s="138"/>
      <c r="AL84" s="335">
        <v>217165</v>
      </c>
      <c r="AM84" s="138"/>
      <c r="AN84" s="142">
        <v>348969.32600554597</v>
      </c>
      <c r="AO84" s="138"/>
      <c r="AP84" s="143">
        <v>2067309.4972692893</v>
      </c>
      <c r="AQ84" s="135"/>
      <c r="AR84" s="138">
        <v>21042</v>
      </c>
      <c r="AS84" s="135"/>
      <c r="AT84" s="138">
        <v>217165</v>
      </c>
      <c r="AU84" s="143">
        <v>0</v>
      </c>
      <c r="AV84" s="138">
        <v>0</v>
      </c>
      <c r="AW84" s="138">
        <v>0</v>
      </c>
      <c r="AX84" s="138">
        <v>0</v>
      </c>
      <c r="AY84" s="144">
        <v>0</v>
      </c>
      <c r="AZ84" s="145">
        <v>0</v>
      </c>
      <c r="BA84" s="146">
        <v>2305516.4972692896</v>
      </c>
      <c r="BB84" s="147">
        <v>2.3283064365386963E-10</v>
      </c>
      <c r="BD84" s="106">
        <v>2305516.4972692896</v>
      </c>
      <c r="BG84" s="148">
        <v>2305516.4972692896</v>
      </c>
      <c r="BI84" s="150">
        <v>0</v>
      </c>
      <c r="BL84" s="106">
        <v>1944989.3732848817</v>
      </c>
      <c r="BN84" s="151">
        <v>0</v>
      </c>
      <c r="BO84" s="152">
        <v>0</v>
      </c>
      <c r="BQ84" s="106">
        <v>380</v>
      </c>
      <c r="BR84" s="153">
        <v>3802199</v>
      </c>
      <c r="BS84" s="106">
        <v>9420.7999999999993</v>
      </c>
      <c r="BT84" s="106">
        <v>0</v>
      </c>
      <c r="BU84" s="149">
        <v>0</v>
      </c>
      <c r="BW84" s="149">
        <v>0</v>
      </c>
      <c r="BY84" s="149">
        <v>4477.6572206248929</v>
      </c>
      <c r="BZ84" s="268">
        <v>4477.6572207317076</v>
      </c>
      <c r="CA84" s="269">
        <v>-1.0681469575501978E-7</v>
      </c>
      <c r="CC84" s="149">
        <v>398</v>
      </c>
      <c r="CG84" s="149">
        <v>73631.098177317763</v>
      </c>
      <c r="CH84" s="268">
        <v>73631.09822064644</v>
      </c>
      <c r="CI84" s="270">
        <v>-4.3328676838427782E-5</v>
      </c>
      <c r="CK84" s="149">
        <v>0</v>
      </c>
      <c r="CL84" s="268">
        <v>0</v>
      </c>
      <c r="CM84" s="270">
        <v>0</v>
      </c>
      <c r="CO84" s="149">
        <v>1944989.3732848817</v>
      </c>
      <c r="CP84" s="268">
        <v>1944989.3733282438</v>
      </c>
      <c r="CQ84" s="270">
        <v>-4.3362146243453026E-5</v>
      </c>
      <c r="CS84" s="149">
        <v>1944989.3732848817</v>
      </c>
      <c r="CT84" s="268">
        <v>1944989.3733282438</v>
      </c>
      <c r="CU84" s="270">
        <v>-4.3362146243453026E-5</v>
      </c>
      <c r="CW84" s="149">
        <v>165832.35820095733</v>
      </c>
      <c r="CX84" s="268">
        <v>165832.35820097558</v>
      </c>
      <c r="CY84" s="270">
        <v>-1.8248101696372032E-8</v>
      </c>
      <c r="DA84" s="149">
        <v>341630.11856648151</v>
      </c>
      <c r="DB84" s="268">
        <v>341630.11856648908</v>
      </c>
      <c r="DC84" s="270">
        <v>-7.5669959187507629E-9</v>
      </c>
      <c r="DE84" s="271">
        <v>3.8202247191011236E-2</v>
      </c>
      <c r="DF84" s="271">
        <v>0</v>
      </c>
    </row>
    <row r="85" spans="1:110" x14ac:dyDescent="0.2">
      <c r="A85" s="155" t="s">
        <v>307</v>
      </c>
      <c r="B85" s="155"/>
      <c r="C85" s="128">
        <v>2179</v>
      </c>
      <c r="D85" s="129" t="s">
        <v>121</v>
      </c>
      <c r="E85" s="130"/>
      <c r="F85" s="131">
        <v>1808506.3160847551</v>
      </c>
      <c r="G85" s="132">
        <v>78516.390216861328</v>
      </c>
      <c r="H85" s="132">
        <v>51617.392409680942</v>
      </c>
      <c r="I85" s="132">
        <v>132770.51324012378</v>
      </c>
      <c r="J85" s="132">
        <v>0</v>
      </c>
      <c r="K85" s="132">
        <v>269803.38841809588</v>
      </c>
      <c r="L85" s="132">
        <v>110250.32953844218</v>
      </c>
      <c r="M85" s="154">
        <v>117818.848</v>
      </c>
      <c r="N85" s="132">
        <v>0</v>
      </c>
      <c r="O85" s="133">
        <v>11468.8</v>
      </c>
      <c r="P85" s="134"/>
      <c r="Q85" s="135"/>
      <c r="R85" s="132">
        <v>0</v>
      </c>
      <c r="S85" s="132"/>
      <c r="T85" s="132">
        <v>0</v>
      </c>
      <c r="U85" s="136">
        <v>16831.789998431224</v>
      </c>
      <c r="V85" s="136">
        <v>0</v>
      </c>
      <c r="W85" s="137">
        <v>2597583.7679063906</v>
      </c>
      <c r="X85" s="138">
        <v>2586114.9679063908</v>
      </c>
      <c r="Y85" s="131">
        <v>152020.80000000002</v>
      </c>
      <c r="Z85" s="139">
        <v>12270.220267083205</v>
      </c>
      <c r="AA85" s="137">
        <v>164291.02026708322</v>
      </c>
      <c r="AB85" s="138"/>
      <c r="AC85" s="131">
        <v>48148.999999999993</v>
      </c>
      <c r="AD85" s="135"/>
      <c r="AE85" s="132">
        <v>9639.7726469148402</v>
      </c>
      <c r="AF85" s="135"/>
      <c r="AG85" s="132"/>
      <c r="AH85" s="137">
        <v>57788.772646914833</v>
      </c>
      <c r="AI85" s="138"/>
      <c r="AJ85" s="140">
        <v>2819663.5608203886</v>
      </c>
      <c r="AK85" s="138"/>
      <c r="AL85" s="335">
        <v>197370</v>
      </c>
      <c r="AM85" s="138"/>
      <c r="AN85" s="142">
        <v>475286.98876753898</v>
      </c>
      <c r="AO85" s="138"/>
      <c r="AP85" s="143">
        <v>2771514.5608203886</v>
      </c>
      <c r="AQ85" s="135"/>
      <c r="AR85" s="138">
        <v>48148.999999999993</v>
      </c>
      <c r="AS85" s="135"/>
      <c r="AT85" s="138">
        <v>197370</v>
      </c>
      <c r="AU85" s="143">
        <v>0</v>
      </c>
      <c r="AV85" s="138">
        <v>0</v>
      </c>
      <c r="AW85" s="138">
        <v>0</v>
      </c>
      <c r="AX85" s="138">
        <v>0</v>
      </c>
      <c r="AY85" s="144">
        <v>0</v>
      </c>
      <c r="AZ85" s="145">
        <v>0</v>
      </c>
      <c r="BA85" s="146">
        <v>3017033.5608203886</v>
      </c>
      <c r="BB85" s="147">
        <v>0</v>
      </c>
      <c r="BD85" s="106">
        <v>3017033.5608203886</v>
      </c>
      <c r="BG85" s="148">
        <v>3017033.5608203886</v>
      </c>
      <c r="BI85" s="150">
        <v>0</v>
      </c>
      <c r="BL85" s="106">
        <v>2597583.7679063906</v>
      </c>
      <c r="BN85" s="151">
        <v>0</v>
      </c>
      <c r="BO85" s="152">
        <v>0</v>
      </c>
      <c r="BQ85" s="106">
        <v>380</v>
      </c>
      <c r="BR85" s="153">
        <v>3802179</v>
      </c>
      <c r="BS85" s="106">
        <v>11468.8</v>
      </c>
      <c r="BT85" s="106">
        <v>0</v>
      </c>
      <c r="BU85" s="149">
        <v>0</v>
      </c>
      <c r="BW85" s="149">
        <v>0</v>
      </c>
      <c r="BY85" s="149">
        <v>4179.4441395008134</v>
      </c>
      <c r="BZ85" s="268">
        <v>4179.444139619377</v>
      </c>
      <c r="CA85" s="269">
        <v>-1.1856354831252247E-7</v>
      </c>
      <c r="CC85" s="149">
        <v>579</v>
      </c>
      <c r="CG85" s="149">
        <v>16831.789998431224</v>
      </c>
      <c r="CH85" s="268">
        <v>16831.790068423219</v>
      </c>
      <c r="CI85" s="270">
        <v>-6.999199467827566E-5</v>
      </c>
      <c r="CK85" s="149">
        <v>0</v>
      </c>
      <c r="CL85" s="268">
        <v>0</v>
      </c>
      <c r="CM85" s="270">
        <v>0</v>
      </c>
      <c r="CO85" s="149">
        <v>2597583.7679063906</v>
      </c>
      <c r="CP85" s="268">
        <v>2597583.7679764112</v>
      </c>
      <c r="CQ85" s="270">
        <v>-7.0020556449890137E-5</v>
      </c>
      <c r="CS85" s="149">
        <v>2597583.7679063906</v>
      </c>
      <c r="CT85" s="268">
        <v>2597583.7679764112</v>
      </c>
      <c r="CU85" s="270">
        <v>-7.0020556449890137E-5</v>
      </c>
      <c r="CW85" s="149">
        <v>132770.51324012378</v>
      </c>
      <c r="CX85" s="268">
        <v>132770.51324013851</v>
      </c>
      <c r="CY85" s="270">
        <v>-1.4726538211107254E-8</v>
      </c>
      <c r="DA85" s="149">
        <v>465429.52755151398</v>
      </c>
      <c r="DB85" s="268">
        <v>465429.52755152038</v>
      </c>
      <c r="DC85" s="270">
        <v>-6.4028427004814148E-9</v>
      </c>
      <c r="DE85" s="271">
        <v>5.4140127388535034E-2</v>
      </c>
      <c r="DF85" s="271">
        <v>0</v>
      </c>
    </row>
    <row r="86" spans="1:110" x14ac:dyDescent="0.2">
      <c r="A86" s="127" t="s">
        <v>305</v>
      </c>
      <c r="B86" s="127" t="s">
        <v>122</v>
      </c>
      <c r="C86" s="128">
        <v>2048</v>
      </c>
      <c r="D86" s="129" t="s">
        <v>123</v>
      </c>
      <c r="E86" s="130"/>
      <c r="F86" s="131">
        <v>1290005.3688134782</v>
      </c>
      <c r="G86" s="132">
        <v>45075.459094886981</v>
      </c>
      <c r="H86" s="132">
        <v>26035.078407688481</v>
      </c>
      <c r="I86" s="132">
        <v>133963.48601729295</v>
      </c>
      <c r="J86" s="132">
        <v>2716.7038341719581</v>
      </c>
      <c r="K86" s="132">
        <v>141703.88734934246</v>
      </c>
      <c r="L86" s="132">
        <v>90372.468331475946</v>
      </c>
      <c r="M86" s="154">
        <v>117818.848</v>
      </c>
      <c r="N86" s="132">
        <v>0</v>
      </c>
      <c r="O86" s="133">
        <v>24825.25</v>
      </c>
      <c r="P86" s="134"/>
      <c r="Q86" s="135"/>
      <c r="R86" s="132">
        <v>-11908.506820103261</v>
      </c>
      <c r="S86" s="132"/>
      <c r="T86" s="132">
        <v>0</v>
      </c>
      <c r="U86" s="136">
        <v>11346.374239512952</v>
      </c>
      <c r="V86" s="136">
        <v>0</v>
      </c>
      <c r="W86" s="137">
        <v>1871954.4172677465</v>
      </c>
      <c r="X86" s="138">
        <v>1859037.6740878497</v>
      </c>
      <c r="Y86" s="131">
        <v>103420.80000000002</v>
      </c>
      <c r="Z86" s="139">
        <v>8931.2708808066236</v>
      </c>
      <c r="AA86" s="137">
        <v>112352.07088080664</v>
      </c>
      <c r="AB86" s="138"/>
      <c r="AC86" s="131">
        <v>21616</v>
      </c>
      <c r="AD86" s="135"/>
      <c r="AE86" s="132">
        <v>0</v>
      </c>
      <c r="AF86" s="135"/>
      <c r="AG86" s="132"/>
      <c r="AH86" s="137">
        <v>21616</v>
      </c>
      <c r="AI86" s="138"/>
      <c r="AJ86" s="140">
        <v>2005922.4881485533</v>
      </c>
      <c r="AK86" s="138"/>
      <c r="AL86" s="335">
        <v>94150</v>
      </c>
      <c r="AM86" s="138"/>
      <c r="AN86" s="142">
        <v>291785.96723431424</v>
      </c>
      <c r="AO86" s="138"/>
      <c r="AP86" s="143">
        <v>1996214.9949686562</v>
      </c>
      <c r="AQ86" s="135"/>
      <c r="AR86" s="138">
        <v>21616</v>
      </c>
      <c r="AS86" s="135"/>
      <c r="AT86" s="138">
        <v>94150</v>
      </c>
      <c r="AU86" s="143">
        <v>7211.0861366066911</v>
      </c>
      <c r="AV86" s="138">
        <v>2403.695378868897</v>
      </c>
      <c r="AW86" s="138">
        <v>448.14256836645177</v>
      </c>
      <c r="AX86" s="138">
        <v>1391.2039985169638</v>
      </c>
      <c r="AY86" s="144">
        <v>0</v>
      </c>
      <c r="AZ86" s="145">
        <v>454.37873774425833</v>
      </c>
      <c r="BA86" s="146">
        <v>2100072.4881485533</v>
      </c>
      <c r="BB86" s="147">
        <v>0</v>
      </c>
      <c r="BD86" s="106">
        <v>2111980.9949686565</v>
      </c>
      <c r="BG86" s="148">
        <v>2111980.9949686565</v>
      </c>
      <c r="BI86" s="150">
        <v>0</v>
      </c>
      <c r="BL86" s="106">
        <v>1883862.9240878497</v>
      </c>
      <c r="BN86" s="151">
        <v>11931.390787578937</v>
      </c>
      <c r="BO86" s="152">
        <v>-22.8839674756764</v>
      </c>
      <c r="BQ86" s="106">
        <v>380</v>
      </c>
      <c r="BR86" s="153">
        <v>3802048</v>
      </c>
      <c r="BS86" s="106">
        <v>24825.25</v>
      </c>
      <c r="BT86" s="106">
        <v>0</v>
      </c>
      <c r="BU86" s="149">
        <v>0</v>
      </c>
      <c r="BW86" s="149">
        <v>0</v>
      </c>
      <c r="BY86" s="149">
        <v>4133.3590326350704</v>
      </c>
      <c r="BZ86" s="268">
        <v>4133.3590326923077</v>
      </c>
      <c r="CA86" s="269">
        <v>-5.7237230066675693E-8</v>
      </c>
      <c r="CC86" s="149">
        <v>413</v>
      </c>
      <c r="CG86" s="149">
        <v>11346.374239512952</v>
      </c>
      <c r="CH86" s="268">
        <v>11346.374263928083</v>
      </c>
      <c r="CI86" s="270">
        <v>-2.4415130610577762E-5</v>
      </c>
      <c r="CK86" s="149">
        <v>0</v>
      </c>
      <c r="CL86" s="268">
        <v>0</v>
      </c>
      <c r="CM86" s="270">
        <v>0</v>
      </c>
      <c r="CO86" s="149">
        <v>1871954.4172677465</v>
      </c>
      <c r="CP86" s="268">
        <v>1871954.4172918582</v>
      </c>
      <c r="CQ86" s="270">
        <v>-2.4111708626151085E-5</v>
      </c>
      <c r="CS86" s="149">
        <v>1883862.9240878497</v>
      </c>
      <c r="CT86" s="268">
        <v>1883862.9241119614</v>
      </c>
      <c r="CU86" s="270">
        <v>-2.4111708626151085E-5</v>
      </c>
      <c r="CW86" s="149">
        <v>133963.48601729295</v>
      </c>
      <c r="CX86" s="268">
        <v>133963.48601730776</v>
      </c>
      <c r="CY86" s="270">
        <v>-1.4813849702477455E-8</v>
      </c>
      <c r="DA86" s="149">
        <v>285044.84298146586</v>
      </c>
      <c r="DB86" s="268">
        <v>285044.84298147092</v>
      </c>
      <c r="DC86" s="270">
        <v>-5.0640664994716644E-9</v>
      </c>
      <c r="DE86" s="271">
        <v>5.7870370370370371E-2</v>
      </c>
      <c r="DF86" s="271">
        <v>0</v>
      </c>
    </row>
    <row r="87" spans="1:110" x14ac:dyDescent="0.2">
      <c r="A87" s="127" t="s">
        <v>305</v>
      </c>
      <c r="B87" s="127" t="s">
        <v>124</v>
      </c>
      <c r="C87" s="128">
        <v>2192</v>
      </c>
      <c r="D87" s="129" t="s">
        <v>125</v>
      </c>
      <c r="E87" s="130"/>
      <c r="F87" s="131">
        <v>1330610.8646841203</v>
      </c>
      <c r="G87" s="132">
        <v>4666.4607999996351</v>
      </c>
      <c r="H87" s="132">
        <v>2786.6069232223372</v>
      </c>
      <c r="I87" s="132">
        <v>4371.7420208526</v>
      </c>
      <c r="J87" s="132">
        <v>0</v>
      </c>
      <c r="K87" s="132">
        <v>91252.531953703059</v>
      </c>
      <c r="L87" s="132">
        <v>635.06094308931915</v>
      </c>
      <c r="M87" s="154">
        <v>117818.848</v>
      </c>
      <c r="N87" s="132">
        <v>0</v>
      </c>
      <c r="O87" s="133">
        <v>27648</v>
      </c>
      <c r="P87" s="134"/>
      <c r="Q87" s="135"/>
      <c r="R87" s="132">
        <v>-11861.709443991816</v>
      </c>
      <c r="S87" s="132"/>
      <c r="T87" s="132">
        <v>228537.88467501267</v>
      </c>
      <c r="U87" s="136">
        <v>0</v>
      </c>
      <c r="V87" s="136">
        <v>0</v>
      </c>
      <c r="W87" s="137">
        <v>1796466.2905560082</v>
      </c>
      <c r="X87" s="138">
        <v>1780680</v>
      </c>
      <c r="Y87" s="131">
        <v>0</v>
      </c>
      <c r="Z87" s="139">
        <v>0</v>
      </c>
      <c r="AA87" s="137">
        <v>28.296569458007809</v>
      </c>
      <c r="AB87" s="138"/>
      <c r="AC87" s="131">
        <v>17695.000000000004</v>
      </c>
      <c r="AD87" s="135"/>
      <c r="AE87" s="132">
        <v>0</v>
      </c>
      <c r="AF87" s="135"/>
      <c r="AG87" s="132"/>
      <c r="AH87" s="137">
        <v>17695.000000000004</v>
      </c>
      <c r="AI87" s="138"/>
      <c r="AJ87" s="140">
        <v>1814189.5871254662</v>
      </c>
      <c r="AK87" s="138"/>
      <c r="AL87" s="335">
        <v>27175</v>
      </c>
      <c r="AM87" s="138"/>
      <c r="AN87" s="142">
        <v>193859.63643305472</v>
      </c>
      <c r="AO87" s="138"/>
      <c r="AP87" s="143">
        <v>1822712.5448312433</v>
      </c>
      <c r="AQ87" s="135"/>
      <c r="AR87" s="138">
        <v>17695.000000000004</v>
      </c>
      <c r="AS87" s="135"/>
      <c r="AT87" s="138">
        <v>27175</v>
      </c>
      <c r="AU87" s="143">
        <v>7438.0694774684034</v>
      </c>
      <c r="AV87" s="138">
        <v>2479.3564924894677</v>
      </c>
      <c r="AW87" s="138">
        <v>462.24875090583163</v>
      </c>
      <c r="AX87" s="138">
        <v>1434.9949234097494</v>
      </c>
      <c r="AY87" s="144">
        <v>0</v>
      </c>
      <c r="AZ87" s="145">
        <v>47.039799718366304</v>
      </c>
      <c r="BA87" s="146">
        <v>1855720.8353872516</v>
      </c>
      <c r="BB87" s="147">
        <v>-9.0949470177292824E-11</v>
      </c>
      <c r="BD87" s="106">
        <v>1867582.5448312433</v>
      </c>
      <c r="BG87" s="148">
        <v>1867582.5448312433</v>
      </c>
      <c r="BI87" s="150">
        <v>28.296569458007809</v>
      </c>
      <c r="BL87" s="106">
        <v>1808328</v>
      </c>
      <c r="BN87" s="151">
        <v>11685.795812586699</v>
      </c>
      <c r="BO87" s="152">
        <v>175.91363140511748</v>
      </c>
      <c r="BQ87" s="106">
        <v>380</v>
      </c>
      <c r="BR87" s="153">
        <v>3802192</v>
      </c>
      <c r="BS87" s="106">
        <v>27648</v>
      </c>
      <c r="BT87" s="106">
        <v>0</v>
      </c>
      <c r="BU87" s="149">
        <v>0</v>
      </c>
      <c r="BW87" s="149">
        <v>0</v>
      </c>
      <c r="BY87" s="149">
        <v>3650.6884170616117</v>
      </c>
      <c r="BZ87" s="268">
        <v>3650.6884170616117</v>
      </c>
      <c r="CA87" s="269">
        <v>0</v>
      </c>
      <c r="CC87" s="149">
        <v>426</v>
      </c>
      <c r="CG87" s="149">
        <v>0</v>
      </c>
      <c r="CH87" s="268">
        <v>0</v>
      </c>
      <c r="CI87" s="270">
        <v>0</v>
      </c>
      <c r="CK87" s="149">
        <v>228537.88467501267</v>
      </c>
      <c r="CL87" s="268">
        <v>228537.8846750115</v>
      </c>
      <c r="CM87" s="270">
        <v>1.1641532182693481E-9</v>
      </c>
      <c r="CO87" s="149">
        <v>1796466.2905560082</v>
      </c>
      <c r="CP87" s="268">
        <v>1796466.2905560082</v>
      </c>
      <c r="CQ87" s="270">
        <v>0</v>
      </c>
      <c r="CS87" s="149">
        <v>1808328</v>
      </c>
      <c r="CT87" s="268">
        <v>1808328</v>
      </c>
      <c r="CU87" s="270">
        <v>0</v>
      </c>
      <c r="CW87" s="149">
        <v>4371.7420208526</v>
      </c>
      <c r="CX87" s="268">
        <v>4371.7420208530848</v>
      </c>
      <c r="CY87" s="270">
        <v>-4.8476067604497075E-10</v>
      </c>
      <c r="DA87" s="149">
        <v>193857.93863888725</v>
      </c>
      <c r="DB87" s="268">
        <v>193857.93863888754</v>
      </c>
      <c r="DC87" s="270">
        <v>-2.9103830456733704E-10</v>
      </c>
      <c r="DE87" s="271">
        <v>2.197802197802198E-2</v>
      </c>
      <c r="DF87" s="271">
        <v>0</v>
      </c>
    </row>
    <row r="88" spans="1:110" x14ac:dyDescent="0.2">
      <c r="A88" s="155" t="s">
        <v>307</v>
      </c>
      <c r="B88" s="155"/>
      <c r="C88" s="156">
        <v>2014</v>
      </c>
      <c r="D88" s="129" t="s">
        <v>126</v>
      </c>
      <c r="E88" s="130"/>
      <c r="F88" s="131">
        <v>912061.90724827023</v>
      </c>
      <c r="G88" s="132">
        <v>98578.227331050308</v>
      </c>
      <c r="H88" s="132">
        <v>73111.015619036756</v>
      </c>
      <c r="I88" s="132">
        <v>135434.18300950891</v>
      </c>
      <c r="J88" s="132">
        <v>0</v>
      </c>
      <c r="K88" s="132">
        <v>127916.46335997793</v>
      </c>
      <c r="L88" s="132">
        <v>12207.552895997862</v>
      </c>
      <c r="M88" s="154">
        <v>117818.848</v>
      </c>
      <c r="N88" s="132">
        <v>0</v>
      </c>
      <c r="O88" s="133">
        <v>9779.2000000000007</v>
      </c>
      <c r="P88" s="134"/>
      <c r="Q88" s="135"/>
      <c r="R88" s="132">
        <v>0</v>
      </c>
      <c r="S88" s="132"/>
      <c r="T88" s="132">
        <v>0</v>
      </c>
      <c r="U88" s="136">
        <v>39962.59446884389</v>
      </c>
      <c r="V88" s="136">
        <v>0</v>
      </c>
      <c r="W88" s="137">
        <v>1526869.991932686</v>
      </c>
      <c r="X88" s="138">
        <v>1517090.791932686</v>
      </c>
      <c r="Y88" s="131">
        <v>115819.4994059406</v>
      </c>
      <c r="Z88" s="139">
        <v>12682.191324739921</v>
      </c>
      <c r="AA88" s="137">
        <v>128501.69073068052</v>
      </c>
      <c r="AB88" s="138"/>
      <c r="AC88" s="131">
        <v>9417</v>
      </c>
      <c r="AD88" s="135"/>
      <c r="AE88" s="132">
        <v>0</v>
      </c>
      <c r="AF88" s="135"/>
      <c r="AG88" s="132"/>
      <c r="AH88" s="137">
        <v>9417</v>
      </c>
      <c r="AI88" s="138"/>
      <c r="AJ88" s="140">
        <v>1664788.6826633664</v>
      </c>
      <c r="AK88" s="138"/>
      <c r="AL88" s="335">
        <v>234030</v>
      </c>
      <c r="AM88" s="138"/>
      <c r="AN88" s="142">
        <v>274136.16173761076</v>
      </c>
      <c r="AO88" s="138"/>
      <c r="AP88" s="143">
        <v>1655371.6826633664</v>
      </c>
      <c r="AQ88" s="135"/>
      <c r="AR88" s="138">
        <v>9417</v>
      </c>
      <c r="AS88" s="135"/>
      <c r="AT88" s="138">
        <v>234030</v>
      </c>
      <c r="AU88" s="143">
        <v>0</v>
      </c>
      <c r="AV88" s="138">
        <v>0</v>
      </c>
      <c r="AW88" s="138">
        <v>0</v>
      </c>
      <c r="AX88" s="138">
        <v>0</v>
      </c>
      <c r="AY88" s="144">
        <v>0</v>
      </c>
      <c r="AZ88" s="145">
        <v>0</v>
      </c>
      <c r="BA88" s="146">
        <v>1898818.6826633664</v>
      </c>
      <c r="BB88" s="147">
        <v>0</v>
      </c>
      <c r="BD88" s="106">
        <v>1898818.6826633664</v>
      </c>
      <c r="BG88" s="148">
        <v>1898818.6826633664</v>
      </c>
      <c r="BI88" s="150">
        <v>0</v>
      </c>
      <c r="BL88" s="106">
        <v>1526869.991932686</v>
      </c>
      <c r="BN88" s="151">
        <v>0</v>
      </c>
      <c r="BO88" s="152">
        <v>0</v>
      </c>
      <c r="BQ88" s="106">
        <v>380</v>
      </c>
      <c r="BR88" s="153">
        <v>3802014</v>
      </c>
      <c r="BS88" s="106">
        <v>9779.2000000000007</v>
      </c>
      <c r="BT88" s="106">
        <v>0</v>
      </c>
      <c r="BU88" s="149">
        <v>0</v>
      </c>
      <c r="BW88" s="149">
        <v>0</v>
      </c>
      <c r="BY88" s="149">
        <v>4698.0658874989458</v>
      </c>
      <c r="BZ88" s="268">
        <v>4698.0658877551023</v>
      </c>
      <c r="CA88" s="269">
        <v>-2.5615645427023992E-7</v>
      </c>
      <c r="CC88" s="149">
        <v>292</v>
      </c>
      <c r="CG88" s="149">
        <v>39962.59446884389</v>
      </c>
      <c r="CH88" s="268">
        <v>39962.594545104235</v>
      </c>
      <c r="CI88" s="270">
        <v>-7.6260344940237701E-5</v>
      </c>
      <c r="CK88" s="149">
        <v>0</v>
      </c>
      <c r="CL88" s="268">
        <v>0</v>
      </c>
      <c r="CM88" s="270">
        <v>0</v>
      </c>
      <c r="CO88" s="149">
        <v>1526869.991932686</v>
      </c>
      <c r="CP88" s="268">
        <v>1526869.9920089797</v>
      </c>
      <c r="CQ88" s="270">
        <v>-7.6293712481856346E-5</v>
      </c>
      <c r="CS88" s="149">
        <v>1526869.991932686</v>
      </c>
      <c r="CT88" s="268">
        <v>1526869.9920089797</v>
      </c>
      <c r="CU88" s="270">
        <v>-7.6293712481856346E-5</v>
      </c>
      <c r="CW88" s="149">
        <v>135434.18300950891</v>
      </c>
      <c r="CX88" s="268">
        <v>135434.18300952381</v>
      </c>
      <c r="CY88" s="270">
        <v>-1.4901161193847656E-8</v>
      </c>
      <c r="DA88" s="149">
        <v>266426.06029376993</v>
      </c>
      <c r="DB88" s="268">
        <v>266426.06029377755</v>
      </c>
      <c r="DC88" s="270">
        <v>-7.6252035796642303E-9</v>
      </c>
      <c r="DE88" s="271">
        <v>4.3478260869565216E-2</v>
      </c>
      <c r="DF88" s="271">
        <v>0</v>
      </c>
    </row>
    <row r="89" spans="1:110" x14ac:dyDescent="0.2">
      <c r="A89" s="127" t="s">
        <v>305</v>
      </c>
      <c r="B89" s="127" t="s">
        <v>127</v>
      </c>
      <c r="C89" s="128">
        <v>2185</v>
      </c>
      <c r="D89" s="129" t="s">
        <v>128</v>
      </c>
      <c r="E89" s="130"/>
      <c r="F89" s="131">
        <v>1030754.8951778397</v>
      </c>
      <c r="G89" s="132">
        <v>48113.330704221589</v>
      </c>
      <c r="H89" s="132">
        <v>32151.025694112875</v>
      </c>
      <c r="I89" s="132">
        <v>107441.8938352823</v>
      </c>
      <c r="J89" s="132">
        <v>14502.908331151135</v>
      </c>
      <c r="K89" s="132">
        <v>158385.89545813992</v>
      </c>
      <c r="L89" s="132">
        <v>57922.094999989851</v>
      </c>
      <c r="M89" s="154">
        <v>117818.848</v>
      </c>
      <c r="N89" s="132">
        <v>0</v>
      </c>
      <c r="O89" s="133">
        <v>35584</v>
      </c>
      <c r="P89" s="134"/>
      <c r="Q89" s="135"/>
      <c r="R89" s="132">
        <v>-9637.2105834655649</v>
      </c>
      <c r="S89" s="132"/>
      <c r="T89" s="132">
        <v>0</v>
      </c>
      <c r="U89" s="136">
        <v>0</v>
      </c>
      <c r="V89" s="136">
        <v>0</v>
      </c>
      <c r="W89" s="137">
        <v>1593037.6816172719</v>
      </c>
      <c r="X89" s="138">
        <v>1567090.8922007375</v>
      </c>
      <c r="Y89" s="131">
        <v>128303.99999999999</v>
      </c>
      <c r="Z89" s="139">
        <v>15208.295048915039</v>
      </c>
      <c r="AA89" s="137">
        <v>143512.29504891502</v>
      </c>
      <c r="AB89" s="138"/>
      <c r="AC89" s="131">
        <v>27974.000000000004</v>
      </c>
      <c r="AD89" s="135"/>
      <c r="AE89" s="132">
        <v>2240.8708428247191</v>
      </c>
      <c r="AF89" s="135"/>
      <c r="AG89" s="132"/>
      <c r="AH89" s="137">
        <v>30214.870842824723</v>
      </c>
      <c r="AI89" s="138"/>
      <c r="AJ89" s="140">
        <v>1766764.8475090116</v>
      </c>
      <c r="AK89" s="138"/>
      <c r="AL89" s="335">
        <v>113980</v>
      </c>
      <c r="AM89" s="138"/>
      <c r="AN89" s="142">
        <v>287031.92678702634</v>
      </c>
      <c r="AO89" s="138"/>
      <c r="AP89" s="143">
        <v>1748428.0580924773</v>
      </c>
      <c r="AQ89" s="135"/>
      <c r="AR89" s="138">
        <v>27974.000000000004</v>
      </c>
      <c r="AS89" s="135"/>
      <c r="AT89" s="138">
        <v>113980</v>
      </c>
      <c r="AU89" s="143">
        <v>5761.8848064896083</v>
      </c>
      <c r="AV89" s="138">
        <v>1920.6282688298695</v>
      </c>
      <c r="AW89" s="138">
        <v>358.08001830733434</v>
      </c>
      <c r="AX89" s="138">
        <v>1111.6157857399469</v>
      </c>
      <c r="AY89" s="144">
        <v>0</v>
      </c>
      <c r="AZ89" s="145">
        <v>485.00170409880747</v>
      </c>
      <c r="BA89" s="146">
        <v>1880744.8475090116</v>
      </c>
      <c r="BB89" s="147">
        <v>0</v>
      </c>
      <c r="BD89" s="106">
        <v>1890382.0580924773</v>
      </c>
      <c r="BE89" s="321">
        <v>48000</v>
      </c>
      <c r="BG89" s="148">
        <v>1938382.0580924773</v>
      </c>
      <c r="BI89" s="150">
        <v>0</v>
      </c>
      <c r="BL89" s="106">
        <v>1602674.8922007375</v>
      </c>
      <c r="BN89" s="151">
        <v>9877.2513756335338</v>
      </c>
      <c r="BO89" s="152">
        <v>-240.0407921679689</v>
      </c>
      <c r="BQ89" s="106">
        <v>380</v>
      </c>
      <c r="BR89" s="153">
        <v>3802185</v>
      </c>
      <c r="BS89" s="106">
        <v>35584</v>
      </c>
      <c r="BT89" s="106">
        <v>0</v>
      </c>
      <c r="BU89" s="149">
        <v>0</v>
      </c>
      <c r="BW89" s="149">
        <v>0</v>
      </c>
      <c r="BY89" s="149">
        <v>4292.4305698401113</v>
      </c>
      <c r="BZ89" s="268">
        <v>4292.4305697058817</v>
      </c>
      <c r="CA89" s="269">
        <v>1.3422959455056116E-7</v>
      </c>
      <c r="CC89" s="149">
        <v>330</v>
      </c>
      <c r="CG89" s="149">
        <v>0</v>
      </c>
      <c r="CH89" s="268">
        <v>0</v>
      </c>
      <c r="CI89" s="270">
        <v>0</v>
      </c>
      <c r="CK89" s="149">
        <v>0</v>
      </c>
      <c r="CL89" s="268">
        <v>0</v>
      </c>
      <c r="CM89" s="270">
        <v>0</v>
      </c>
      <c r="CO89" s="149">
        <v>1593037.6816172719</v>
      </c>
      <c r="CP89" s="268">
        <v>1593037.6816155526</v>
      </c>
      <c r="CQ89" s="270">
        <v>1.7192214727401733E-6</v>
      </c>
      <c r="CS89" s="149">
        <v>1602674.8922007375</v>
      </c>
      <c r="CT89" s="268">
        <v>1602674.8921990183</v>
      </c>
      <c r="CU89" s="270">
        <v>1.7192214727401733E-6</v>
      </c>
      <c r="CW89" s="149">
        <v>107441.8938352823</v>
      </c>
      <c r="CX89" s="268">
        <v>107441.89383529407</v>
      </c>
      <c r="CY89" s="270">
        <v>-1.1772499419748783E-8</v>
      </c>
      <c r="DA89" s="149">
        <v>278421.18908409146</v>
      </c>
      <c r="DB89" s="268">
        <v>278421.18908409611</v>
      </c>
      <c r="DC89" s="270">
        <v>-4.6566128730773926E-9</v>
      </c>
      <c r="DE89" s="271">
        <v>0.1056701030927835</v>
      </c>
      <c r="DF89" s="271">
        <v>0</v>
      </c>
    </row>
    <row r="90" spans="1:110" x14ac:dyDescent="0.2">
      <c r="A90" s="127" t="s">
        <v>305</v>
      </c>
      <c r="B90" s="127" t="s">
        <v>129</v>
      </c>
      <c r="C90" s="128">
        <v>5206</v>
      </c>
      <c r="D90" s="129" t="s">
        <v>130</v>
      </c>
      <c r="E90" s="130"/>
      <c r="F90" s="131">
        <v>659058.432977346</v>
      </c>
      <c r="G90" s="132">
        <v>11447.586037734953</v>
      </c>
      <c r="H90" s="132">
        <v>5924.7975812197801</v>
      </c>
      <c r="I90" s="132">
        <v>5137.1363643186842</v>
      </c>
      <c r="J90" s="132">
        <v>0</v>
      </c>
      <c r="K90" s="132">
        <v>54139.203743990583</v>
      </c>
      <c r="L90" s="132">
        <v>3805.5268196714601</v>
      </c>
      <c r="M90" s="154">
        <v>117818.848</v>
      </c>
      <c r="N90" s="132">
        <v>0</v>
      </c>
      <c r="O90" s="133">
        <v>3408.8</v>
      </c>
      <c r="P90" s="134"/>
      <c r="Q90" s="135"/>
      <c r="R90" s="132">
        <v>-5967.263156117061</v>
      </c>
      <c r="S90" s="132"/>
      <c r="T90" s="132">
        <v>24648.468475718386</v>
      </c>
      <c r="U90" s="136">
        <v>3303.9824266273063</v>
      </c>
      <c r="V90" s="136">
        <v>0</v>
      </c>
      <c r="W90" s="137">
        <v>882725.5192705103</v>
      </c>
      <c r="X90" s="138">
        <v>885283.98242662731</v>
      </c>
      <c r="Y90" s="131">
        <v>57672.000000000007</v>
      </c>
      <c r="Z90" s="139">
        <v>1908.9159609392809</v>
      </c>
      <c r="AA90" s="137">
        <v>59580.915960939288</v>
      </c>
      <c r="AB90" s="138"/>
      <c r="AC90" s="131">
        <v>21709</v>
      </c>
      <c r="AD90" s="135"/>
      <c r="AE90" s="132">
        <v>25764.139028424208</v>
      </c>
      <c r="AF90" s="135"/>
      <c r="AG90" s="132"/>
      <c r="AH90" s="137">
        <v>47473.139028424208</v>
      </c>
      <c r="AI90" s="138"/>
      <c r="AJ90" s="140">
        <v>989779.57425987383</v>
      </c>
      <c r="AK90" s="138"/>
      <c r="AL90" s="335">
        <v>30520</v>
      </c>
      <c r="AM90" s="138"/>
      <c r="AN90" s="142">
        <v>112359.88667042924</v>
      </c>
      <c r="AO90" s="138"/>
      <c r="AP90" s="143">
        <v>974037.83741599077</v>
      </c>
      <c r="AQ90" s="135"/>
      <c r="AR90" s="138">
        <v>21709</v>
      </c>
      <c r="AS90" s="135"/>
      <c r="AT90" s="138">
        <v>30520</v>
      </c>
      <c r="AU90" s="143">
        <v>3684.1142247554762</v>
      </c>
      <c r="AV90" s="138">
        <v>1228.0380749184922</v>
      </c>
      <c r="AW90" s="138">
        <v>228.95419352378045</v>
      </c>
      <c r="AX90" s="138">
        <v>710.76039633675384</v>
      </c>
      <c r="AY90" s="144">
        <v>0</v>
      </c>
      <c r="AZ90" s="145">
        <v>115.39626658255882</v>
      </c>
      <c r="BA90" s="146">
        <v>1020299.5742598737</v>
      </c>
      <c r="BB90" s="147">
        <v>-1.1641532182693481E-10</v>
      </c>
      <c r="BD90" s="106">
        <v>1026266.8374159908</v>
      </c>
      <c r="BG90" s="148">
        <v>1026266.8374159908</v>
      </c>
      <c r="BI90" s="150">
        <v>0</v>
      </c>
      <c r="BL90" s="106">
        <v>888692.78242662735</v>
      </c>
      <c r="BN90" s="151">
        <v>5991.2509950345066</v>
      </c>
      <c r="BO90" s="152">
        <v>-23.987838917445515</v>
      </c>
      <c r="BQ90" s="106">
        <v>380</v>
      </c>
      <c r="BR90" s="153">
        <v>3805206</v>
      </c>
      <c r="BS90" s="106">
        <v>3408.8</v>
      </c>
      <c r="BT90" s="106">
        <v>0</v>
      </c>
      <c r="BU90" s="149">
        <v>0</v>
      </c>
      <c r="BW90" s="149">
        <v>0</v>
      </c>
      <c r="BY90" s="149">
        <v>3565.9563907937331</v>
      </c>
      <c r="BZ90" s="268">
        <v>3565.9563910798115</v>
      </c>
      <c r="CA90" s="269">
        <v>-2.8607837521121837E-7</v>
      </c>
      <c r="CC90" s="149">
        <v>211</v>
      </c>
      <c r="CG90" s="149">
        <v>3303.9824266273063</v>
      </c>
      <c r="CH90" s="268">
        <v>3303.9824881970189</v>
      </c>
      <c r="CI90" s="270">
        <v>-6.156971267046174E-5</v>
      </c>
      <c r="CK90" s="149">
        <v>24648.468475718386</v>
      </c>
      <c r="CL90" s="268">
        <v>24648.468475716189</v>
      </c>
      <c r="CM90" s="270">
        <v>2.1973391994833946E-9</v>
      </c>
      <c r="CO90" s="149">
        <v>882725.5192705103</v>
      </c>
      <c r="CP90" s="268">
        <v>882725.51933208003</v>
      </c>
      <c r="CQ90" s="270">
        <v>-6.1569735407829285E-5</v>
      </c>
      <c r="CS90" s="149">
        <v>888692.78242662735</v>
      </c>
      <c r="CT90" s="268">
        <v>888692.78248819709</v>
      </c>
      <c r="CU90" s="270">
        <v>-6.1569735407829285E-5</v>
      </c>
      <c r="CW90" s="149">
        <v>5137.1363643186842</v>
      </c>
      <c r="CX90" s="268">
        <v>5137.1363643192471</v>
      </c>
      <c r="CY90" s="270">
        <v>-5.6297722039744258E-10</v>
      </c>
      <c r="DA90" s="149">
        <v>108785.03171277289</v>
      </c>
      <c r="DB90" s="268">
        <v>108785.03171277343</v>
      </c>
      <c r="DC90" s="270">
        <v>-5.3842086344957352E-10</v>
      </c>
      <c r="DE90" s="271">
        <v>1.8018018018018018E-2</v>
      </c>
      <c r="DF90" s="271">
        <v>0</v>
      </c>
    </row>
    <row r="91" spans="1:110" x14ac:dyDescent="0.2">
      <c r="A91" s="155" t="s">
        <v>307</v>
      </c>
      <c r="B91" s="155"/>
      <c r="C91" s="128">
        <v>2170</v>
      </c>
      <c r="D91" s="129" t="s">
        <v>327</v>
      </c>
      <c r="E91" s="130"/>
      <c r="F91" s="131">
        <v>1061989.8920014107</v>
      </c>
      <c r="G91" s="132">
        <v>43511.081538458129</v>
      </c>
      <c r="H91" s="132">
        <v>21890.382367343664</v>
      </c>
      <c r="I91" s="132">
        <v>65661.232979584616</v>
      </c>
      <c r="J91" s="132">
        <v>0</v>
      </c>
      <c r="K91" s="132">
        <v>113707.11640266512</v>
      </c>
      <c r="L91" s="132">
        <v>15585.82666666393</v>
      </c>
      <c r="M91" s="154">
        <v>117818.848</v>
      </c>
      <c r="N91" s="132">
        <v>0</v>
      </c>
      <c r="O91" s="133">
        <v>6860.8</v>
      </c>
      <c r="P91" s="134"/>
      <c r="Q91" s="135"/>
      <c r="R91" s="132">
        <v>0</v>
      </c>
      <c r="S91" s="132"/>
      <c r="T91" s="132">
        <v>0</v>
      </c>
      <c r="U91" s="136">
        <v>16195.12790526473</v>
      </c>
      <c r="V91" s="136">
        <v>0</v>
      </c>
      <c r="W91" s="137">
        <v>1463220.307861391</v>
      </c>
      <c r="X91" s="138">
        <v>1456359.5078613909</v>
      </c>
      <c r="Y91" s="131">
        <v>77889.600000000006</v>
      </c>
      <c r="Z91" s="139">
        <v>3945.5192896783847</v>
      </c>
      <c r="AA91" s="137">
        <v>81835.11928967839</v>
      </c>
      <c r="AB91" s="138"/>
      <c r="AC91" s="131">
        <v>26145</v>
      </c>
      <c r="AD91" s="135"/>
      <c r="AE91" s="132">
        <v>0</v>
      </c>
      <c r="AF91" s="135"/>
      <c r="AG91" s="132"/>
      <c r="AH91" s="137">
        <v>26145</v>
      </c>
      <c r="AI91" s="138"/>
      <c r="AJ91" s="140">
        <v>1571200.4271510693</v>
      </c>
      <c r="AK91" s="138"/>
      <c r="AL91" s="335">
        <v>104875</v>
      </c>
      <c r="AM91" s="138"/>
      <c r="AN91" s="142">
        <v>228188.03587502235</v>
      </c>
      <c r="AO91" s="138"/>
      <c r="AP91" s="143">
        <v>1545055.4271510693</v>
      </c>
      <c r="AQ91" s="135"/>
      <c r="AR91" s="138">
        <v>26145</v>
      </c>
      <c r="AS91" s="135"/>
      <c r="AT91" s="138">
        <v>104875</v>
      </c>
      <c r="AU91" s="143">
        <v>0</v>
      </c>
      <c r="AV91" s="138">
        <v>0</v>
      </c>
      <c r="AW91" s="138">
        <v>0</v>
      </c>
      <c r="AX91" s="138">
        <v>0</v>
      </c>
      <c r="AY91" s="144">
        <v>0</v>
      </c>
      <c r="AZ91" s="145">
        <v>0</v>
      </c>
      <c r="BA91" s="146">
        <v>1676075.4271510693</v>
      </c>
      <c r="BB91" s="147">
        <v>0</v>
      </c>
      <c r="BD91" s="106">
        <v>1676075.4271510693</v>
      </c>
      <c r="BG91" s="148">
        <v>1676075.4271510693</v>
      </c>
      <c r="BI91" s="150">
        <v>0</v>
      </c>
      <c r="BL91" s="106">
        <v>1463220.307861391</v>
      </c>
      <c r="BN91" s="151">
        <v>0</v>
      </c>
      <c r="BO91" s="152">
        <v>0</v>
      </c>
      <c r="BQ91" s="106">
        <v>380</v>
      </c>
      <c r="BR91" s="272">
        <v>3802046</v>
      </c>
      <c r="BS91" s="106">
        <v>6860.8</v>
      </c>
      <c r="BT91" s="106">
        <v>0</v>
      </c>
      <c r="BU91" s="149">
        <v>0</v>
      </c>
      <c r="BW91" s="149">
        <v>0</v>
      </c>
      <c r="BY91" s="149">
        <v>3859.690484029386</v>
      </c>
      <c r="BZ91" s="268">
        <v>3859.6904839650151</v>
      </c>
      <c r="CA91" s="269">
        <v>6.4370851760031655E-8</v>
      </c>
      <c r="CC91" s="149">
        <v>340</v>
      </c>
      <c r="CG91" s="149">
        <v>16195.12790526473</v>
      </c>
      <c r="CH91" s="268">
        <v>16195.127882927303</v>
      </c>
      <c r="CI91" s="270">
        <v>2.2337426344165578E-5</v>
      </c>
      <c r="CK91" s="149">
        <v>0</v>
      </c>
      <c r="CL91" s="268">
        <v>0</v>
      </c>
      <c r="CM91" s="270">
        <v>0</v>
      </c>
      <c r="CO91" s="149">
        <v>1463220.307861391</v>
      </c>
      <c r="CP91" s="268">
        <v>1463220.3078390672</v>
      </c>
      <c r="CQ91" s="270">
        <v>2.232380211353302E-5</v>
      </c>
      <c r="CS91" s="149">
        <v>1463220.307861391</v>
      </c>
      <c r="CT91" s="268">
        <v>1463220.3078390672</v>
      </c>
      <c r="CU91" s="270">
        <v>2.232380211353302E-5</v>
      </c>
      <c r="CW91" s="149">
        <v>65661.232979584616</v>
      </c>
      <c r="CX91" s="268">
        <v>65661.232979591805</v>
      </c>
      <c r="CY91" s="270">
        <v>-7.1886461228132248E-9</v>
      </c>
      <c r="DA91" s="149">
        <v>223277.92871764165</v>
      </c>
      <c r="DB91" s="268">
        <v>223277.92871764477</v>
      </c>
      <c r="DC91" s="270">
        <v>-3.1141098588705063E-9</v>
      </c>
      <c r="DE91" s="271">
        <v>5.0377833753148617E-2</v>
      </c>
      <c r="DF91" s="271">
        <v>0</v>
      </c>
    </row>
    <row r="92" spans="1:110" x14ac:dyDescent="0.2">
      <c r="A92" s="127" t="s">
        <v>305</v>
      </c>
      <c r="B92" s="127" t="s">
        <v>131</v>
      </c>
      <c r="C92" s="128">
        <v>2054</v>
      </c>
      <c r="D92" s="129" t="s">
        <v>132</v>
      </c>
      <c r="E92" s="130"/>
      <c r="F92" s="131">
        <v>1333734.3643664774</v>
      </c>
      <c r="G92" s="132">
        <v>67078.129833723971</v>
      </c>
      <c r="H92" s="132">
        <v>40946.550399993881</v>
      </c>
      <c r="I92" s="132">
        <v>137834.79563928087</v>
      </c>
      <c r="J92" s="132">
        <v>0</v>
      </c>
      <c r="K92" s="132">
        <v>158971.04036257885</v>
      </c>
      <c r="L92" s="132">
        <v>77205.387097479543</v>
      </c>
      <c r="M92" s="154">
        <v>117818.848</v>
      </c>
      <c r="N92" s="132">
        <v>0</v>
      </c>
      <c r="O92" s="133">
        <v>40704</v>
      </c>
      <c r="P92" s="134"/>
      <c r="Q92" s="135"/>
      <c r="R92" s="132">
        <v>-12518.578109428425</v>
      </c>
      <c r="S92" s="132"/>
      <c r="T92" s="132">
        <v>0</v>
      </c>
      <c r="U92" s="136">
        <v>5321.7219315818511</v>
      </c>
      <c r="V92" s="136">
        <v>0</v>
      </c>
      <c r="W92" s="137">
        <v>1967096.2595216876</v>
      </c>
      <c r="X92" s="138">
        <v>1938910.8376311162</v>
      </c>
      <c r="Y92" s="131">
        <v>143596.80000000002</v>
      </c>
      <c r="Z92" s="139">
        <v>15973.876658176305</v>
      </c>
      <c r="AA92" s="137">
        <v>159570.67665817632</v>
      </c>
      <c r="AB92" s="138"/>
      <c r="AC92" s="131">
        <v>32136</v>
      </c>
      <c r="AD92" s="135"/>
      <c r="AE92" s="132">
        <v>0</v>
      </c>
      <c r="AF92" s="135"/>
      <c r="AG92" s="132"/>
      <c r="AH92" s="137">
        <v>32136</v>
      </c>
      <c r="AI92" s="138"/>
      <c r="AJ92" s="140">
        <v>2158802.9361798638</v>
      </c>
      <c r="AK92" s="138"/>
      <c r="AL92" s="335">
        <v>149295</v>
      </c>
      <c r="AM92" s="138"/>
      <c r="AN92" s="142">
        <v>324558.78349554946</v>
      </c>
      <c r="AO92" s="138"/>
      <c r="AP92" s="143">
        <v>2139185.5142892925</v>
      </c>
      <c r="AQ92" s="135"/>
      <c r="AR92" s="138">
        <v>32136</v>
      </c>
      <c r="AS92" s="135"/>
      <c r="AT92" s="138">
        <v>149295</v>
      </c>
      <c r="AU92" s="143">
        <v>7455.5297344577648</v>
      </c>
      <c r="AV92" s="138">
        <v>2485.1765781525883</v>
      </c>
      <c r="AW92" s="138">
        <v>463.33384187039928</v>
      </c>
      <c r="AX92" s="138">
        <v>1438.3634560938099</v>
      </c>
      <c r="AY92" s="144">
        <v>0</v>
      </c>
      <c r="AZ92" s="145">
        <v>676.17449885386236</v>
      </c>
      <c r="BA92" s="146">
        <v>2308097.9361798642</v>
      </c>
      <c r="BB92" s="147">
        <v>4.6566128730773926E-10</v>
      </c>
      <c r="BD92" s="106">
        <v>2320616.5142892925</v>
      </c>
      <c r="BG92" s="148">
        <v>2320616.5142892925</v>
      </c>
      <c r="BI92" s="150">
        <v>0</v>
      </c>
      <c r="BL92" s="106">
        <v>1979614.8376311162</v>
      </c>
      <c r="BN92" s="151">
        <v>12453.277386014792</v>
      </c>
      <c r="BO92" s="152">
        <v>65.300723413633023</v>
      </c>
      <c r="BQ92" s="106">
        <v>380</v>
      </c>
      <c r="BR92" s="153">
        <v>3802054</v>
      </c>
      <c r="BS92" s="106">
        <v>40704</v>
      </c>
      <c r="BT92" s="106">
        <v>0</v>
      </c>
      <c r="BU92" s="149">
        <v>0</v>
      </c>
      <c r="BW92" s="149">
        <v>0</v>
      </c>
      <c r="BY92" s="149">
        <v>4181.2278771895035</v>
      </c>
      <c r="BZ92" s="268">
        <v>4181.2278772833724</v>
      </c>
      <c r="CA92" s="269">
        <v>-9.3868948169983923E-8</v>
      </c>
      <c r="CC92" s="149">
        <v>427</v>
      </c>
      <c r="CG92" s="149">
        <v>5321.7219315818511</v>
      </c>
      <c r="CH92" s="268">
        <v>5321.7210934250788</v>
      </c>
      <c r="CI92" s="270">
        <v>8.3815677226084517E-4</v>
      </c>
      <c r="CK92" s="149">
        <v>0</v>
      </c>
      <c r="CL92" s="268">
        <v>0</v>
      </c>
      <c r="CM92" s="270">
        <v>0</v>
      </c>
      <c r="CO92" s="149">
        <v>1967096.2595216876</v>
      </c>
      <c r="CP92" s="268">
        <v>1967096.2595625715</v>
      </c>
      <c r="CQ92" s="270">
        <v>-4.0883896872401237E-5</v>
      </c>
      <c r="CS92" s="149">
        <v>1979614.8376311162</v>
      </c>
      <c r="CT92" s="268">
        <v>1979614.8376720001</v>
      </c>
      <c r="CU92" s="270">
        <v>-4.0883896872401237E-5</v>
      </c>
      <c r="CW92" s="149">
        <v>137834.79563928087</v>
      </c>
      <c r="CX92" s="268">
        <v>137834.79651831</v>
      </c>
      <c r="CY92" s="270">
        <v>-8.7902913219295442E-4</v>
      </c>
      <c r="DA92" s="149">
        <v>314984.54289605888</v>
      </c>
      <c r="DB92" s="268">
        <v>314984.54309338937</v>
      </c>
      <c r="DC92" s="270">
        <v>-1.9733048975467682E-4</v>
      </c>
      <c r="DE92" s="271">
        <v>2.391304347826087E-2</v>
      </c>
      <c r="DF92" s="271">
        <v>0</v>
      </c>
    </row>
    <row r="93" spans="1:110" x14ac:dyDescent="0.2">
      <c r="A93" s="127" t="s">
        <v>305</v>
      </c>
      <c r="B93" s="127" t="s">
        <v>133</v>
      </c>
      <c r="C93" s="128">
        <v>2197</v>
      </c>
      <c r="D93" s="129" t="s">
        <v>134</v>
      </c>
      <c r="E93" s="130"/>
      <c r="F93" s="131">
        <v>1274387.8704016928</v>
      </c>
      <c r="G93" s="132">
        <v>68773.070896546327</v>
      </c>
      <c r="H93" s="132">
        <v>45646.607499745143</v>
      </c>
      <c r="I93" s="132">
        <v>114739.24864316353</v>
      </c>
      <c r="J93" s="132">
        <v>0</v>
      </c>
      <c r="K93" s="132">
        <v>148046.57522888997</v>
      </c>
      <c r="L93" s="132">
        <v>38160.571573480338</v>
      </c>
      <c r="M93" s="154">
        <v>117818.848</v>
      </c>
      <c r="N93" s="132">
        <v>0</v>
      </c>
      <c r="O93" s="133">
        <v>49664</v>
      </c>
      <c r="P93" s="134"/>
      <c r="Q93" s="135"/>
      <c r="R93" s="132">
        <v>-12008.718436600811</v>
      </c>
      <c r="S93" s="132"/>
      <c r="T93" s="132">
        <v>0</v>
      </c>
      <c r="U93" s="136">
        <v>18914.824823841918</v>
      </c>
      <c r="V93" s="136">
        <v>0</v>
      </c>
      <c r="W93" s="137">
        <v>1864142.8986307592</v>
      </c>
      <c r="X93" s="138">
        <v>1826487.6170673601</v>
      </c>
      <c r="Y93" s="131">
        <v>143726.40000000002</v>
      </c>
      <c r="Z93" s="139">
        <v>10196.126604901452</v>
      </c>
      <c r="AA93" s="137">
        <v>153922.52660490148</v>
      </c>
      <c r="AB93" s="138"/>
      <c r="AC93" s="131">
        <v>49831.000000000007</v>
      </c>
      <c r="AD93" s="135"/>
      <c r="AE93" s="132">
        <v>13102.696298414603</v>
      </c>
      <c r="AF93" s="135"/>
      <c r="AG93" s="132"/>
      <c r="AH93" s="137">
        <v>62933.696298414608</v>
      </c>
      <c r="AI93" s="138"/>
      <c r="AJ93" s="140">
        <v>2080999.1215340754</v>
      </c>
      <c r="AK93" s="138"/>
      <c r="AL93" s="335">
        <v>171090</v>
      </c>
      <c r="AM93" s="138"/>
      <c r="AN93" s="142">
        <v>305131.10111381579</v>
      </c>
      <c r="AO93" s="138"/>
      <c r="AP93" s="143">
        <v>2043176.8399706762</v>
      </c>
      <c r="AQ93" s="135"/>
      <c r="AR93" s="138">
        <v>49831.000000000007</v>
      </c>
      <c r="AS93" s="135"/>
      <c r="AT93" s="138">
        <v>171090</v>
      </c>
      <c r="AU93" s="143">
        <v>7123.7848516598779</v>
      </c>
      <c r="AV93" s="138">
        <v>2374.5949505532926</v>
      </c>
      <c r="AW93" s="138">
        <v>442.71711354361338</v>
      </c>
      <c r="AX93" s="138">
        <v>1374.3613350966614</v>
      </c>
      <c r="AY93" s="144">
        <v>0</v>
      </c>
      <c r="AZ93" s="145">
        <v>693.26018574736531</v>
      </c>
      <c r="BA93" s="146">
        <v>2252089.1215340756</v>
      </c>
      <c r="BB93" s="147">
        <v>2.3283064365386963E-10</v>
      </c>
      <c r="BD93" s="106">
        <v>2264097.8399706762</v>
      </c>
      <c r="BG93" s="148">
        <v>2264097.8399706762</v>
      </c>
      <c r="BI93" s="150">
        <v>0</v>
      </c>
      <c r="BL93" s="106">
        <v>1876151.6170673601</v>
      </c>
      <c r="BN93" s="151">
        <v>11799.922344343466</v>
      </c>
      <c r="BO93" s="152">
        <v>208.79609225734566</v>
      </c>
      <c r="BQ93" s="106">
        <v>380</v>
      </c>
      <c r="BR93" s="153">
        <v>3802197</v>
      </c>
      <c r="BS93" s="106">
        <v>49664</v>
      </c>
      <c r="BT93" s="106">
        <v>0</v>
      </c>
      <c r="BU93" s="149">
        <v>0</v>
      </c>
      <c r="BW93" s="149">
        <v>0</v>
      </c>
      <c r="BY93" s="149">
        <v>4105.7976957597084</v>
      </c>
      <c r="BZ93" s="268">
        <v>4105.7976957816372</v>
      </c>
      <c r="CA93" s="269">
        <v>-2.1928826754447073E-8</v>
      </c>
      <c r="CC93" s="149">
        <v>408</v>
      </c>
      <c r="CG93" s="149">
        <v>18914.824823841918</v>
      </c>
      <c r="CH93" s="268">
        <v>18914.824832943388</v>
      </c>
      <c r="CI93" s="270">
        <v>-9.1014699137303978E-6</v>
      </c>
      <c r="CK93" s="149">
        <v>0</v>
      </c>
      <c r="CL93" s="268">
        <v>0</v>
      </c>
      <c r="CM93" s="270">
        <v>0</v>
      </c>
      <c r="CO93" s="149">
        <v>1864142.8986307592</v>
      </c>
      <c r="CP93" s="268">
        <v>1864142.8986398855</v>
      </c>
      <c r="CQ93" s="270">
        <v>-9.1262627393007278E-6</v>
      </c>
      <c r="CS93" s="149">
        <v>1876151.6170673601</v>
      </c>
      <c r="CT93" s="268">
        <v>1876151.6170764863</v>
      </c>
      <c r="CU93" s="270">
        <v>-9.1262627393007278E-6</v>
      </c>
      <c r="CW93" s="149">
        <v>114739.24864316353</v>
      </c>
      <c r="CX93" s="268">
        <v>114739.24864317609</v>
      </c>
      <c r="CY93" s="270">
        <v>-1.2558302842080593E-8</v>
      </c>
      <c r="DA93" s="149">
        <v>295895.7495175217</v>
      </c>
      <c r="DB93" s="268">
        <v>295895.74951752729</v>
      </c>
      <c r="DC93" s="270">
        <v>-5.5879354476928711E-9</v>
      </c>
      <c r="DE93" s="271">
        <v>4.8387096774193547E-2</v>
      </c>
      <c r="DF93" s="271">
        <v>0</v>
      </c>
    </row>
    <row r="94" spans="1:110" x14ac:dyDescent="0.2">
      <c r="A94" s="155" t="s">
        <v>307</v>
      </c>
      <c r="B94" s="155"/>
      <c r="C94" s="128">
        <v>5205</v>
      </c>
      <c r="D94" s="129" t="s">
        <v>135</v>
      </c>
      <c r="E94" s="130"/>
      <c r="F94" s="131">
        <v>1280634.8697664069</v>
      </c>
      <c r="G94" s="132">
        <v>21384.08916467613</v>
      </c>
      <c r="H94" s="132">
        <v>9708.9061176456107</v>
      </c>
      <c r="I94" s="132">
        <v>22337.519509801463</v>
      </c>
      <c r="J94" s="132">
        <v>0</v>
      </c>
      <c r="K94" s="132">
        <v>83782.499265291728</v>
      </c>
      <c r="L94" s="132">
        <v>3888.5531034475885</v>
      </c>
      <c r="M94" s="154">
        <v>117818.848</v>
      </c>
      <c r="N94" s="132">
        <v>0</v>
      </c>
      <c r="O94" s="133">
        <v>5529.6</v>
      </c>
      <c r="P94" s="134"/>
      <c r="Q94" s="135"/>
      <c r="R94" s="132">
        <v>0</v>
      </c>
      <c r="S94" s="132"/>
      <c r="T94" s="132">
        <v>174244.71507273056</v>
      </c>
      <c r="U94" s="136">
        <v>0</v>
      </c>
      <c r="V94" s="136">
        <v>0</v>
      </c>
      <c r="W94" s="137">
        <v>1719329.6</v>
      </c>
      <c r="X94" s="138">
        <v>1713800</v>
      </c>
      <c r="Y94" s="131">
        <v>216898.56</v>
      </c>
      <c r="Z94" s="139">
        <v>5345.2845387143607</v>
      </c>
      <c r="AA94" s="137">
        <v>222243.84453871436</v>
      </c>
      <c r="AB94" s="138"/>
      <c r="AC94" s="131">
        <v>7746.9999999999991</v>
      </c>
      <c r="AD94" s="135"/>
      <c r="AE94" s="132">
        <v>0</v>
      </c>
      <c r="AF94" s="135"/>
      <c r="AG94" s="132"/>
      <c r="AH94" s="137">
        <v>7746.9999999999991</v>
      </c>
      <c r="AI94" s="138"/>
      <c r="AJ94" s="140">
        <v>1949320.4445387144</v>
      </c>
      <c r="AK94" s="138"/>
      <c r="AL94" s="335">
        <v>59455</v>
      </c>
      <c r="AM94" s="138"/>
      <c r="AN94" s="142">
        <v>205459.7223528444</v>
      </c>
      <c r="AO94" s="138"/>
      <c r="AP94" s="143">
        <v>1941573.4445387144</v>
      </c>
      <c r="AQ94" s="135"/>
      <c r="AR94" s="138">
        <v>7746.9999999999991</v>
      </c>
      <c r="AS94" s="135"/>
      <c r="AT94" s="138">
        <v>59455</v>
      </c>
      <c r="AU94" s="143">
        <v>0</v>
      </c>
      <c r="AV94" s="138">
        <v>0</v>
      </c>
      <c r="AW94" s="138">
        <v>0</v>
      </c>
      <c r="AX94" s="138">
        <v>0</v>
      </c>
      <c r="AY94" s="144">
        <v>0</v>
      </c>
      <c r="AZ94" s="145">
        <v>0</v>
      </c>
      <c r="BA94" s="146">
        <v>2008775.4445387144</v>
      </c>
      <c r="BB94" s="147">
        <v>0</v>
      </c>
      <c r="BD94" s="106">
        <v>2008775.4445387144</v>
      </c>
      <c r="BG94" s="148">
        <v>2008775.4445387144</v>
      </c>
      <c r="BI94" s="150">
        <v>0</v>
      </c>
      <c r="BL94" s="106">
        <v>1719329.6</v>
      </c>
      <c r="BN94" s="151">
        <v>0</v>
      </c>
      <c r="BO94" s="152">
        <v>0</v>
      </c>
      <c r="BQ94" s="106">
        <v>380</v>
      </c>
      <c r="BR94" s="153">
        <v>3805205</v>
      </c>
      <c r="BS94" s="106">
        <v>5529.6</v>
      </c>
      <c r="BT94" s="106">
        <v>0</v>
      </c>
      <c r="BU94" s="149">
        <v>0</v>
      </c>
      <c r="BW94" s="149">
        <v>0</v>
      </c>
      <c r="BY94" s="149">
        <v>3641.1083137254905</v>
      </c>
      <c r="BZ94" s="268">
        <v>3641.1083137254905</v>
      </c>
      <c r="CA94" s="269">
        <v>0</v>
      </c>
      <c r="CC94" s="149">
        <v>410</v>
      </c>
      <c r="CG94" s="149">
        <v>0</v>
      </c>
      <c r="CH94" s="268">
        <v>0</v>
      </c>
      <c r="CI94" s="270">
        <v>0</v>
      </c>
      <c r="CK94" s="149">
        <v>174244.71507273056</v>
      </c>
      <c r="CL94" s="268">
        <v>174244.71507272497</v>
      </c>
      <c r="CM94" s="270">
        <v>5.5879354476928711E-9</v>
      </c>
      <c r="CO94" s="149">
        <v>1719329.6</v>
      </c>
      <c r="CP94" s="268">
        <v>1719329.6</v>
      </c>
      <c r="CQ94" s="270">
        <v>0</v>
      </c>
      <c r="CS94" s="149">
        <v>1719329.6</v>
      </c>
      <c r="CT94" s="268">
        <v>1719329.6</v>
      </c>
      <c r="CU94" s="270">
        <v>0</v>
      </c>
      <c r="CW94" s="149">
        <v>22337.519509801463</v>
      </c>
      <c r="CX94" s="268">
        <v>22337.519509803929</v>
      </c>
      <c r="CY94" s="270">
        <v>-2.4665496312081814E-9</v>
      </c>
      <c r="DA94" s="149">
        <v>192125.09168052155</v>
      </c>
      <c r="DB94" s="268">
        <v>192125.0916805228</v>
      </c>
      <c r="DC94" s="270">
        <v>-1.2514647096395493E-9</v>
      </c>
      <c r="DE94" s="271">
        <v>2.1834061135371178E-2</v>
      </c>
      <c r="DF94" s="271">
        <v>0</v>
      </c>
    </row>
    <row r="95" spans="1:110" x14ac:dyDescent="0.2">
      <c r="A95" s="155" t="s">
        <v>307</v>
      </c>
      <c r="B95" s="155"/>
      <c r="C95" s="128">
        <v>2130</v>
      </c>
      <c r="D95" s="129" t="s">
        <v>136</v>
      </c>
      <c r="E95" s="130"/>
      <c r="F95" s="131">
        <v>178039.48189435413</v>
      </c>
      <c r="G95" s="132">
        <v>4097.5304999996788</v>
      </c>
      <c r="H95" s="132">
        <v>3278.0243999995123</v>
      </c>
      <c r="I95" s="132">
        <v>7833.6638999991383</v>
      </c>
      <c r="J95" s="132">
        <v>0</v>
      </c>
      <c r="K95" s="132">
        <v>22579.250399996072</v>
      </c>
      <c r="L95" s="132">
        <v>0</v>
      </c>
      <c r="M95" s="154">
        <v>117818.848</v>
      </c>
      <c r="N95" s="132">
        <v>0</v>
      </c>
      <c r="O95" s="133">
        <v>768</v>
      </c>
      <c r="P95" s="134"/>
      <c r="Q95" s="135"/>
      <c r="R95" s="132">
        <v>0</v>
      </c>
      <c r="S95" s="132"/>
      <c r="T95" s="132">
        <v>0</v>
      </c>
      <c r="U95" s="136">
        <v>68676.00976904569</v>
      </c>
      <c r="V95" s="136">
        <v>0</v>
      </c>
      <c r="W95" s="137">
        <v>403090.8088633942</v>
      </c>
      <c r="X95" s="138">
        <v>402322.8088633942</v>
      </c>
      <c r="Y95" s="131">
        <v>34473.599999999999</v>
      </c>
      <c r="Z95" s="139">
        <v>1060.6820440852898</v>
      </c>
      <c r="AA95" s="137">
        <v>35534.282044085288</v>
      </c>
      <c r="AB95" s="138"/>
      <c r="AC95" s="131">
        <v>6693.9999999999991</v>
      </c>
      <c r="AD95" s="135"/>
      <c r="AE95" s="132">
        <v>3190.718683553057</v>
      </c>
      <c r="AF95" s="135"/>
      <c r="AG95" s="132"/>
      <c r="AH95" s="137">
        <v>9884.7186835530556</v>
      </c>
      <c r="AI95" s="138"/>
      <c r="AJ95" s="140">
        <v>448509.80959103256</v>
      </c>
      <c r="AK95" s="138"/>
      <c r="AL95" s="335">
        <v>15795</v>
      </c>
      <c r="AM95" s="138"/>
      <c r="AN95" s="142">
        <v>41539.619077709969</v>
      </c>
      <c r="AO95" s="138"/>
      <c r="AP95" s="143">
        <v>441815.80959103251</v>
      </c>
      <c r="AQ95" s="135"/>
      <c r="AR95" s="138">
        <v>6693.9999999999991</v>
      </c>
      <c r="AS95" s="135"/>
      <c r="AT95" s="138">
        <v>15795</v>
      </c>
      <c r="AU95" s="143">
        <v>0</v>
      </c>
      <c r="AV95" s="138">
        <v>0</v>
      </c>
      <c r="AW95" s="138">
        <v>0</v>
      </c>
      <c r="AX95" s="138">
        <v>0</v>
      </c>
      <c r="AY95" s="144">
        <v>0</v>
      </c>
      <c r="AZ95" s="145">
        <v>0</v>
      </c>
      <c r="BA95" s="146">
        <v>464304.80959103251</v>
      </c>
      <c r="BB95" s="147">
        <v>-5.8207660913467407E-11</v>
      </c>
      <c r="BD95" s="106">
        <v>464304.80959103251</v>
      </c>
      <c r="BG95" s="148">
        <v>464304.80959103251</v>
      </c>
      <c r="BI95" s="150">
        <v>0</v>
      </c>
      <c r="BL95" s="106">
        <v>403090.8088633942</v>
      </c>
      <c r="BN95" s="151">
        <v>0</v>
      </c>
      <c r="BO95" s="152">
        <v>0</v>
      </c>
      <c r="BQ95" s="106">
        <v>380</v>
      </c>
      <c r="BR95" s="272">
        <v>3802063</v>
      </c>
      <c r="BS95" s="106">
        <v>768</v>
      </c>
      <c r="BT95" s="106">
        <v>0</v>
      </c>
      <c r="BU95" s="149">
        <v>0</v>
      </c>
      <c r="BW95" s="149">
        <v>0</v>
      </c>
      <c r="BY95" s="149">
        <v>4893.4289794185443</v>
      </c>
      <c r="BZ95" s="268">
        <v>4893.4289785714282</v>
      </c>
      <c r="CA95" s="269">
        <v>8.4711609815713018E-7</v>
      </c>
      <c r="CC95" s="149">
        <v>57</v>
      </c>
      <c r="CG95" s="149">
        <v>68676.00976904569</v>
      </c>
      <c r="CH95" s="268">
        <v>68676.009719792637</v>
      </c>
      <c r="CI95" s="270">
        <v>4.9253052566200495E-5</v>
      </c>
      <c r="CK95" s="149">
        <v>0</v>
      </c>
      <c r="CL95" s="268">
        <v>0</v>
      </c>
      <c r="CM95" s="270">
        <v>0</v>
      </c>
      <c r="CO95" s="149">
        <v>403090.8088633942</v>
      </c>
      <c r="CP95" s="268">
        <v>403090.80881414283</v>
      </c>
      <c r="CQ95" s="270">
        <v>4.9251364544034004E-5</v>
      </c>
      <c r="CS95" s="149">
        <v>403090.8088633942</v>
      </c>
      <c r="CT95" s="268">
        <v>403090.80881414283</v>
      </c>
      <c r="CU95" s="270">
        <v>4.9251364544034004E-5</v>
      </c>
      <c r="CW95" s="149">
        <v>7833.6638999991383</v>
      </c>
      <c r="CX95" s="268">
        <v>7833.6639000000068</v>
      </c>
      <c r="CY95" s="270">
        <v>-8.6856744019314647E-10</v>
      </c>
      <c r="DA95" s="149">
        <v>39407.56215506485</v>
      </c>
      <c r="DB95" s="268">
        <v>39407.562155065229</v>
      </c>
      <c r="DC95" s="270">
        <v>-3.7834979593753815E-10</v>
      </c>
      <c r="DE95" s="271">
        <v>3.9215686274509803E-2</v>
      </c>
      <c r="DF95" s="271">
        <v>0</v>
      </c>
    </row>
    <row r="96" spans="1:110" x14ac:dyDescent="0.2">
      <c r="A96" s="127" t="s">
        <v>305</v>
      </c>
      <c r="B96" s="127" t="s">
        <v>137</v>
      </c>
      <c r="C96" s="128">
        <v>3353</v>
      </c>
      <c r="D96" s="129" t="s">
        <v>138</v>
      </c>
      <c r="E96" s="130"/>
      <c r="F96" s="131">
        <v>587217.94028313295</v>
      </c>
      <c r="G96" s="132">
        <v>37580.878288767111</v>
      </c>
      <c r="H96" s="132">
        <v>17203.194059665915</v>
      </c>
      <c r="I96" s="132">
        <v>83294.208919327837</v>
      </c>
      <c r="J96" s="132">
        <v>1065.850066868162</v>
      </c>
      <c r="K96" s="132">
        <v>71990.537622365271</v>
      </c>
      <c r="L96" s="132">
        <v>16328.927999997115</v>
      </c>
      <c r="M96" s="154">
        <v>117818.848</v>
      </c>
      <c r="N96" s="132">
        <v>0</v>
      </c>
      <c r="O96" s="133">
        <v>2816</v>
      </c>
      <c r="P96" s="134"/>
      <c r="Q96" s="135"/>
      <c r="R96" s="132">
        <v>-5592.8160167130545</v>
      </c>
      <c r="S96" s="132"/>
      <c r="T96" s="132">
        <v>0</v>
      </c>
      <c r="U96" s="136">
        <v>0</v>
      </c>
      <c r="V96" s="136">
        <v>0</v>
      </c>
      <c r="W96" s="137">
        <v>929723.56922341126</v>
      </c>
      <c r="X96" s="138">
        <v>932500.38524012431</v>
      </c>
      <c r="Y96" s="131">
        <v>0</v>
      </c>
      <c r="Z96" s="139">
        <v>0</v>
      </c>
      <c r="AA96" s="137">
        <v>28.296569458007809</v>
      </c>
      <c r="AB96" s="138"/>
      <c r="AC96" s="131">
        <v>13294.999999999998</v>
      </c>
      <c r="AD96" s="135"/>
      <c r="AE96" s="132">
        <v>0</v>
      </c>
      <c r="AF96" s="135"/>
      <c r="AG96" s="132"/>
      <c r="AH96" s="137">
        <v>13294.999999999998</v>
      </c>
      <c r="AI96" s="138"/>
      <c r="AJ96" s="140">
        <v>943046.86579286924</v>
      </c>
      <c r="AK96" s="138"/>
      <c r="AL96" s="335">
        <v>64560</v>
      </c>
      <c r="AM96" s="138"/>
      <c r="AN96" s="142">
        <v>147424.32105331414</v>
      </c>
      <c r="AO96" s="138"/>
      <c r="AP96" s="143">
        <v>935344.68180958228</v>
      </c>
      <c r="AQ96" s="135"/>
      <c r="AR96" s="138">
        <v>13294.999999999998</v>
      </c>
      <c r="AS96" s="135"/>
      <c r="AT96" s="138">
        <v>64560</v>
      </c>
      <c r="AU96" s="143">
        <v>3282.5283140001402</v>
      </c>
      <c r="AV96" s="138">
        <v>1094.1761046667134</v>
      </c>
      <c r="AW96" s="138">
        <v>203.99710133872381</v>
      </c>
      <c r="AX96" s="138">
        <v>633.28414460336364</v>
      </c>
      <c r="AY96" s="144">
        <v>0</v>
      </c>
      <c r="AZ96" s="145">
        <v>378.83035210411356</v>
      </c>
      <c r="BA96" s="146">
        <v>1007606.8657928692</v>
      </c>
      <c r="BB96" s="147">
        <v>0</v>
      </c>
      <c r="BD96" s="106">
        <v>1013199.6818095823</v>
      </c>
      <c r="BG96" s="148">
        <v>1013199.6818095823</v>
      </c>
      <c r="BI96" s="150">
        <v>28.296569458007809</v>
      </c>
      <c r="BL96" s="106">
        <v>935316.38524012431</v>
      </c>
      <c r="BN96" s="151">
        <v>5356.8927010237512</v>
      </c>
      <c r="BO96" s="152">
        <v>235.92331568930331</v>
      </c>
      <c r="BQ96" s="106">
        <v>380</v>
      </c>
      <c r="BR96" s="153">
        <v>3803353</v>
      </c>
      <c r="BS96" s="106">
        <v>2816</v>
      </c>
      <c r="BT96" s="106">
        <v>0</v>
      </c>
      <c r="BU96" s="149">
        <v>0</v>
      </c>
      <c r="BW96" s="149">
        <v>0</v>
      </c>
      <c r="BY96" s="149">
        <v>4136.6489453618215</v>
      </c>
      <c r="BZ96" s="268">
        <v>4136.6489453038675</v>
      </c>
      <c r="CA96" s="269">
        <v>5.795391189167276E-8</v>
      </c>
      <c r="CC96" s="149">
        <v>188</v>
      </c>
      <c r="CG96" s="149">
        <v>0</v>
      </c>
      <c r="CH96" s="268">
        <v>0</v>
      </c>
      <c r="CI96" s="270">
        <v>0</v>
      </c>
      <c r="CK96" s="149">
        <v>0</v>
      </c>
      <c r="CL96" s="268">
        <v>0</v>
      </c>
      <c r="CM96" s="270">
        <v>0</v>
      </c>
      <c r="CO96" s="149">
        <v>929723.56922341126</v>
      </c>
      <c r="CP96" s="268">
        <v>929723.56922329823</v>
      </c>
      <c r="CQ96" s="270">
        <v>1.130392774939537E-7</v>
      </c>
      <c r="CS96" s="149">
        <v>935316.38524012431</v>
      </c>
      <c r="CT96" s="268">
        <v>935316.38524001127</v>
      </c>
      <c r="CU96" s="270">
        <v>1.130392774939537E-7</v>
      </c>
      <c r="CW96" s="149">
        <v>83294.208919327837</v>
      </c>
      <c r="CX96" s="268">
        <v>83294.208919337048</v>
      </c>
      <c r="CY96" s="270">
        <v>-9.2113623395562172E-9</v>
      </c>
      <c r="DA96" s="149">
        <v>147422.62325914667</v>
      </c>
      <c r="DB96" s="268">
        <v>147422.62325915002</v>
      </c>
      <c r="DC96" s="270">
        <v>-3.3469405025243759E-9</v>
      </c>
      <c r="DE96" s="271">
        <v>3.6458333333333336E-2</v>
      </c>
      <c r="DF96" s="271">
        <v>0</v>
      </c>
    </row>
    <row r="97" spans="1:110" x14ac:dyDescent="0.2">
      <c r="A97" s="155" t="s">
        <v>307</v>
      </c>
      <c r="B97" s="155"/>
      <c r="C97" s="156">
        <v>3372</v>
      </c>
      <c r="D97" s="129" t="s">
        <v>139</v>
      </c>
      <c r="E97" s="130"/>
      <c r="F97" s="131">
        <v>659058.432977346</v>
      </c>
      <c r="G97" s="132">
        <v>20224.06866666508</v>
      </c>
      <c r="H97" s="132">
        <v>11501.839999998301</v>
      </c>
      <c r="I97" s="132">
        <v>66545.645599992684</v>
      </c>
      <c r="J97" s="132">
        <v>0</v>
      </c>
      <c r="K97" s="132">
        <v>115540.98359998006</v>
      </c>
      <c r="L97" s="132">
        <v>33986.928751375264</v>
      </c>
      <c r="M97" s="154">
        <v>117818.848</v>
      </c>
      <c r="N97" s="132">
        <v>0</v>
      </c>
      <c r="O97" s="133">
        <v>3353.6</v>
      </c>
      <c r="P97" s="134"/>
      <c r="Q97" s="135"/>
      <c r="R97" s="132">
        <v>0</v>
      </c>
      <c r="S97" s="132"/>
      <c r="T97" s="132">
        <v>0</v>
      </c>
      <c r="U97" s="136">
        <v>3651.8783829974709</v>
      </c>
      <c r="V97" s="136">
        <v>0</v>
      </c>
      <c r="W97" s="137">
        <v>1031682.2259783549</v>
      </c>
      <c r="X97" s="138">
        <v>1028328.6259783549</v>
      </c>
      <c r="Y97" s="131">
        <v>130289.36079207921</v>
      </c>
      <c r="Z97" s="139">
        <v>13312.173244494974</v>
      </c>
      <c r="AA97" s="137">
        <v>143601.53403657419</v>
      </c>
      <c r="AB97" s="138"/>
      <c r="AC97" s="131">
        <v>34337.000000000007</v>
      </c>
      <c r="AD97" s="135"/>
      <c r="AE97" s="132">
        <v>18181.507914181104</v>
      </c>
      <c r="AF97" s="135"/>
      <c r="AG97" s="132"/>
      <c r="AH97" s="137">
        <v>52518.507914181115</v>
      </c>
      <c r="AI97" s="138"/>
      <c r="AJ97" s="140">
        <v>1227802.2679291102</v>
      </c>
      <c r="AK97" s="138"/>
      <c r="AL97" s="335">
        <v>54765</v>
      </c>
      <c r="AM97" s="138"/>
      <c r="AN97" s="142">
        <v>195901.11038026999</v>
      </c>
      <c r="AO97" s="138"/>
      <c r="AP97" s="143">
        <v>1193465.2679291102</v>
      </c>
      <c r="AQ97" s="135"/>
      <c r="AR97" s="138">
        <v>34337.000000000007</v>
      </c>
      <c r="AS97" s="135"/>
      <c r="AT97" s="138">
        <v>54765</v>
      </c>
      <c r="AU97" s="143">
        <v>0</v>
      </c>
      <c r="AV97" s="138">
        <v>0</v>
      </c>
      <c r="AW97" s="138">
        <v>0</v>
      </c>
      <c r="AX97" s="138">
        <v>0</v>
      </c>
      <c r="AY97" s="144">
        <v>0</v>
      </c>
      <c r="AZ97" s="145">
        <v>0</v>
      </c>
      <c r="BA97" s="146">
        <v>1282567.2679291102</v>
      </c>
      <c r="BB97" s="147">
        <v>0</v>
      </c>
      <c r="BD97" s="106">
        <v>1282567.2679291102</v>
      </c>
      <c r="BG97" s="148">
        <v>1282567.2679291102</v>
      </c>
      <c r="BI97" s="150">
        <v>0</v>
      </c>
      <c r="BL97" s="106">
        <v>1031682.2259783549</v>
      </c>
      <c r="BN97" s="151">
        <v>0</v>
      </c>
      <c r="BO97" s="152">
        <v>0</v>
      </c>
      <c r="BQ97" s="106">
        <v>380</v>
      </c>
      <c r="BR97" s="153">
        <v>3803372</v>
      </c>
      <c r="BS97" s="106">
        <v>3353.6</v>
      </c>
      <c r="BT97" s="106">
        <v>0</v>
      </c>
      <c r="BU97" s="149">
        <v>0</v>
      </c>
      <c r="BW97" s="149">
        <v>0</v>
      </c>
      <c r="BY97" s="149">
        <v>4230.6002136342113</v>
      </c>
      <c r="BZ97" s="268">
        <v>4230.6002137440764</v>
      </c>
      <c r="CA97" s="269">
        <v>-1.0986514098476619E-7</v>
      </c>
      <c r="CC97" s="149">
        <v>211</v>
      </c>
      <c r="CG97" s="149">
        <v>3651.8783829974709</v>
      </c>
      <c r="CH97" s="268">
        <v>3651.8784066321095</v>
      </c>
      <c r="CI97" s="270">
        <v>-2.3634638637304306E-5</v>
      </c>
      <c r="CK97" s="149">
        <v>0</v>
      </c>
      <c r="CL97" s="268">
        <v>0</v>
      </c>
      <c r="CM97" s="270">
        <v>0</v>
      </c>
      <c r="CO97" s="149">
        <v>1031682.2259783549</v>
      </c>
      <c r="CP97" s="268">
        <v>1031682.2260020002</v>
      </c>
      <c r="CQ97" s="270">
        <v>-2.3645232431590557E-5</v>
      </c>
      <c r="CS97" s="149">
        <v>1031682.2259783549</v>
      </c>
      <c r="CT97" s="268">
        <v>1031682.2260020002</v>
      </c>
      <c r="CU97" s="270">
        <v>-2.3645232431590557E-5</v>
      </c>
      <c r="CW97" s="149">
        <v>66545.645599992684</v>
      </c>
      <c r="CX97" s="268">
        <v>66545.645600000033</v>
      </c>
      <c r="CY97" s="270">
        <v>-7.3487171903252602E-9</v>
      </c>
      <c r="DA97" s="149">
        <v>187285.01833807555</v>
      </c>
      <c r="DB97" s="268">
        <v>187285.01833807793</v>
      </c>
      <c r="DC97" s="270">
        <v>-2.3865140974521637E-9</v>
      </c>
      <c r="DE97" s="271">
        <v>3.0434782608695653E-2</v>
      </c>
      <c r="DF97" s="271">
        <v>0</v>
      </c>
    </row>
    <row r="98" spans="1:110" x14ac:dyDescent="0.2">
      <c r="A98" s="155" t="s">
        <v>307</v>
      </c>
      <c r="B98" s="155"/>
      <c r="C98" s="128">
        <v>3375</v>
      </c>
      <c r="D98" s="129" t="s">
        <v>140</v>
      </c>
      <c r="E98" s="130"/>
      <c r="F98" s="131">
        <v>574723.94155370456</v>
      </c>
      <c r="G98" s="132">
        <v>8818.0773333326415</v>
      </c>
      <c r="H98" s="132">
        <v>5144.6904220986798</v>
      </c>
      <c r="I98" s="132">
        <v>1474.2689944749761</v>
      </c>
      <c r="J98" s="132">
        <v>128.10889194906181</v>
      </c>
      <c r="K98" s="132">
        <v>50378.059199991301</v>
      </c>
      <c r="L98" s="132">
        <v>0</v>
      </c>
      <c r="M98" s="154">
        <v>117818.848</v>
      </c>
      <c r="N98" s="132">
        <v>0</v>
      </c>
      <c r="O98" s="133">
        <v>2918.4</v>
      </c>
      <c r="P98" s="134"/>
      <c r="Q98" s="135"/>
      <c r="R98" s="132">
        <v>0</v>
      </c>
      <c r="S98" s="132"/>
      <c r="T98" s="132">
        <v>10634.005604448765</v>
      </c>
      <c r="U98" s="136">
        <v>15399.939279049169</v>
      </c>
      <c r="V98" s="136">
        <v>0</v>
      </c>
      <c r="W98" s="137">
        <v>787438.33927904919</v>
      </c>
      <c r="X98" s="138">
        <v>784519.93927904917</v>
      </c>
      <c r="Y98" s="131">
        <v>0</v>
      </c>
      <c r="Z98" s="139">
        <v>0</v>
      </c>
      <c r="AA98" s="137">
        <v>28.296569458007809</v>
      </c>
      <c r="AB98" s="138"/>
      <c r="AC98" s="131">
        <v>9991</v>
      </c>
      <c r="AD98" s="135"/>
      <c r="AE98" s="132">
        <v>9554.7696223941984</v>
      </c>
      <c r="AF98" s="135"/>
      <c r="AG98" s="132"/>
      <c r="AH98" s="137">
        <v>19545.769622394197</v>
      </c>
      <c r="AI98" s="138"/>
      <c r="AJ98" s="140">
        <v>807012.4054709014</v>
      </c>
      <c r="AK98" s="138"/>
      <c r="AL98" s="335">
        <v>37935</v>
      </c>
      <c r="AM98" s="138"/>
      <c r="AN98" s="142">
        <v>97084.417239221861</v>
      </c>
      <c r="AO98" s="138"/>
      <c r="AP98" s="143">
        <v>797021.4054709014</v>
      </c>
      <c r="AQ98" s="135"/>
      <c r="AR98" s="138">
        <v>9991</v>
      </c>
      <c r="AS98" s="135"/>
      <c r="AT98" s="138">
        <v>37935</v>
      </c>
      <c r="AU98" s="143">
        <v>0</v>
      </c>
      <c r="AV98" s="138">
        <v>0</v>
      </c>
      <c r="AW98" s="138">
        <v>0</v>
      </c>
      <c r="AX98" s="138">
        <v>0</v>
      </c>
      <c r="AY98" s="144">
        <v>0</v>
      </c>
      <c r="AZ98" s="145">
        <v>0</v>
      </c>
      <c r="BA98" s="146">
        <v>844947.4054709014</v>
      </c>
      <c r="BB98" s="147">
        <v>0</v>
      </c>
      <c r="BD98" s="106">
        <v>844947.4054709014</v>
      </c>
      <c r="BG98" s="148">
        <v>844947.4054709014</v>
      </c>
      <c r="BI98" s="150">
        <v>28.296569458007809</v>
      </c>
      <c r="BL98" s="106">
        <v>787438.33927904919</v>
      </c>
      <c r="BN98" s="151">
        <v>0</v>
      </c>
      <c r="BO98" s="152">
        <v>0</v>
      </c>
      <c r="BQ98" s="106">
        <v>380</v>
      </c>
      <c r="BR98" s="153">
        <v>3803375</v>
      </c>
      <c r="BS98" s="106">
        <v>2918.4</v>
      </c>
      <c r="BT98" s="106">
        <v>0</v>
      </c>
      <c r="BU98" s="149">
        <v>0</v>
      </c>
      <c r="BW98" s="149">
        <v>0</v>
      </c>
      <c r="BY98" s="149">
        <v>3552.3289177272441</v>
      </c>
      <c r="BZ98" s="268">
        <v>3552.3289176795583</v>
      </c>
      <c r="CA98" s="269">
        <v>4.76857167086564E-8</v>
      </c>
      <c r="CC98" s="149">
        <v>184</v>
      </c>
      <c r="CG98" s="149">
        <v>15399.939279049169</v>
      </c>
      <c r="CH98" s="268">
        <v>15399.939270099543</v>
      </c>
      <c r="CI98" s="270">
        <v>8.9496261352906004E-6</v>
      </c>
      <c r="CK98" s="149">
        <v>10634.005604448765</v>
      </c>
      <c r="CL98" s="268">
        <v>10634.005604462465</v>
      </c>
      <c r="CM98" s="270">
        <v>-1.3700628187507391E-8</v>
      </c>
      <c r="CO98" s="149">
        <v>787438.33927904919</v>
      </c>
      <c r="CP98" s="268">
        <v>787438.33927009953</v>
      </c>
      <c r="CQ98" s="270">
        <v>8.9496606960892677E-6</v>
      </c>
      <c r="CS98" s="149">
        <v>787438.33927904919</v>
      </c>
      <c r="CT98" s="268">
        <v>787438.33927009953</v>
      </c>
      <c r="CU98" s="270">
        <v>8.9496606960892677E-6</v>
      </c>
      <c r="CW98" s="149">
        <v>1474.2689944749761</v>
      </c>
      <c r="CX98" s="268">
        <v>1474.2689944751401</v>
      </c>
      <c r="CY98" s="270">
        <v>-1.6393641999457031E-10</v>
      </c>
      <c r="DA98" s="149">
        <v>97082.719445054376</v>
      </c>
      <c r="DB98" s="268">
        <v>97082.719445054754</v>
      </c>
      <c r="DC98" s="270">
        <v>-3.7834979593753815E-10</v>
      </c>
      <c r="DE98" s="271">
        <v>6.5326633165829151E-2</v>
      </c>
      <c r="DF98" s="271">
        <v>0</v>
      </c>
    </row>
    <row r="99" spans="1:110" x14ac:dyDescent="0.2">
      <c r="A99" s="155" t="s">
        <v>307</v>
      </c>
      <c r="B99" s="155"/>
      <c r="C99" s="128">
        <v>2064</v>
      </c>
      <c r="D99" s="129" t="s">
        <v>328</v>
      </c>
      <c r="E99" s="130"/>
      <c r="F99" s="131">
        <v>702787.42853034521</v>
      </c>
      <c r="G99" s="132">
        <v>77528.225316449621</v>
      </c>
      <c r="H99" s="132">
        <v>50543.296901400929</v>
      </c>
      <c r="I99" s="132">
        <v>94214.015492947379</v>
      </c>
      <c r="J99" s="132">
        <v>1160.0447325334794</v>
      </c>
      <c r="K99" s="132">
        <v>104041.643999982</v>
      </c>
      <c r="L99" s="132">
        <v>6690.2594594582933</v>
      </c>
      <c r="M99" s="154">
        <v>117818.848</v>
      </c>
      <c r="N99" s="132">
        <v>0</v>
      </c>
      <c r="O99" s="133">
        <v>5990.4000000000005</v>
      </c>
      <c r="P99" s="134"/>
      <c r="Q99" s="135"/>
      <c r="R99" s="132">
        <v>0</v>
      </c>
      <c r="S99" s="132"/>
      <c r="T99" s="132">
        <v>0</v>
      </c>
      <c r="U99" s="136">
        <v>55463.093621013337</v>
      </c>
      <c r="V99" s="136">
        <v>0</v>
      </c>
      <c r="W99" s="137">
        <v>1216237.2560541304</v>
      </c>
      <c r="X99" s="138">
        <v>1210246.8560541305</v>
      </c>
      <c r="Y99" s="131">
        <v>83462.400000000009</v>
      </c>
      <c r="Z99" s="139">
        <v>7837.6891531429865</v>
      </c>
      <c r="AA99" s="137">
        <v>91300.089153142995</v>
      </c>
      <c r="AB99" s="138"/>
      <c r="AC99" s="131">
        <v>14391</v>
      </c>
      <c r="AD99" s="135"/>
      <c r="AE99" s="132">
        <v>0</v>
      </c>
      <c r="AF99" s="135"/>
      <c r="AG99" s="132"/>
      <c r="AH99" s="137">
        <v>14391</v>
      </c>
      <c r="AI99" s="138"/>
      <c r="AJ99" s="140">
        <v>1321928.3452072735</v>
      </c>
      <c r="AK99" s="138"/>
      <c r="AL99" s="335">
        <v>171020</v>
      </c>
      <c r="AM99" s="138"/>
      <c r="AN99" s="142">
        <v>212995.86673838331</v>
      </c>
      <c r="AO99" s="138"/>
      <c r="AP99" s="143">
        <v>1325923.6198880826</v>
      </c>
      <c r="AQ99" s="135"/>
      <c r="AR99" s="138">
        <v>14391</v>
      </c>
      <c r="AS99" s="135"/>
      <c r="AT99" s="138">
        <v>171020</v>
      </c>
      <c r="AU99" s="143">
        <v>0</v>
      </c>
      <c r="AV99" s="138">
        <v>0</v>
      </c>
      <c r="AW99" s="138">
        <v>0</v>
      </c>
      <c r="AX99" s="138">
        <v>0</v>
      </c>
      <c r="AY99" s="144">
        <v>0</v>
      </c>
      <c r="AZ99" s="145">
        <v>0</v>
      </c>
      <c r="BA99" s="146">
        <v>1511334.6198880826</v>
      </c>
      <c r="BB99" s="147">
        <v>-8.3673512563109398E-11</v>
      </c>
      <c r="BD99" s="106">
        <v>1511334.6198880826</v>
      </c>
      <c r="BG99" s="148">
        <v>1511334.6198880826</v>
      </c>
      <c r="BI99" s="150">
        <v>0</v>
      </c>
      <c r="BL99" s="106">
        <v>1216237.2560541304</v>
      </c>
      <c r="BN99" s="151">
        <v>0</v>
      </c>
      <c r="BO99" s="152">
        <v>0</v>
      </c>
      <c r="BQ99" s="106">
        <v>380</v>
      </c>
      <c r="BR99" s="272">
        <v>3802056</v>
      </c>
      <c r="BS99" s="106">
        <v>5990.4000000000005</v>
      </c>
      <c r="BT99" s="106">
        <v>0</v>
      </c>
      <c r="BU99" s="149">
        <v>0</v>
      </c>
      <c r="BW99" s="149">
        <v>0</v>
      </c>
      <c r="BY99" s="149">
        <v>4760.0348934820504</v>
      </c>
      <c r="BZ99" s="268">
        <v>4760.0348934272297</v>
      </c>
      <c r="CA99" s="269">
        <v>5.4820702644065022E-8</v>
      </c>
      <c r="CC99" s="149">
        <v>225</v>
      </c>
      <c r="CG99" s="149">
        <v>55463.093621013337</v>
      </c>
      <c r="CH99" s="268">
        <v>55463.093608547584</v>
      </c>
      <c r="CI99" s="270">
        <v>1.246575266122818E-5</v>
      </c>
      <c r="CK99" s="149">
        <v>0</v>
      </c>
      <c r="CL99" s="268">
        <v>0</v>
      </c>
      <c r="CM99" s="270">
        <v>0</v>
      </c>
      <c r="CO99" s="149">
        <v>1216237.2560541304</v>
      </c>
      <c r="CP99" s="268">
        <v>1216237.2560415491</v>
      </c>
      <c r="CQ99" s="270">
        <v>1.2581236660480499E-5</v>
      </c>
      <c r="CS99" s="149">
        <v>1216237.2560541304</v>
      </c>
      <c r="CT99" s="268">
        <v>1216237.2560415491</v>
      </c>
      <c r="CU99" s="270">
        <v>1.2581236660480499E-5</v>
      </c>
      <c r="CW99" s="149">
        <v>94214.015492947379</v>
      </c>
      <c r="CX99" s="268">
        <v>94214.015492957828</v>
      </c>
      <c r="CY99" s="270">
        <v>-1.04482751339674E-8</v>
      </c>
      <c r="DA99" s="149">
        <v>207517.86138919473</v>
      </c>
      <c r="DB99" s="268">
        <v>207517.8613892002</v>
      </c>
      <c r="DC99" s="270">
        <v>-5.4715201258659363E-9</v>
      </c>
      <c r="DE99" s="271">
        <v>7.3643410852713184E-2</v>
      </c>
      <c r="DF99" s="271">
        <v>0</v>
      </c>
    </row>
    <row r="100" spans="1:110" x14ac:dyDescent="0.2">
      <c r="A100" s="155" t="s">
        <v>307</v>
      </c>
      <c r="B100" s="155"/>
      <c r="C100" s="128">
        <v>2132</v>
      </c>
      <c r="D100" s="129" t="s">
        <v>141</v>
      </c>
      <c r="E100" s="130"/>
      <c r="F100" s="131">
        <v>609082.43805963255</v>
      </c>
      <c r="G100" s="132">
        <v>46244.511340202611</v>
      </c>
      <c r="H100" s="132">
        <v>36995.609072159481</v>
      </c>
      <c r="I100" s="132">
        <v>65199.734412363956</v>
      </c>
      <c r="J100" s="132">
        <v>0</v>
      </c>
      <c r="K100" s="132">
        <v>82138.139999985913</v>
      </c>
      <c r="L100" s="132">
        <v>17877.859999996905</v>
      </c>
      <c r="M100" s="154">
        <v>117818.848</v>
      </c>
      <c r="N100" s="132">
        <v>15133.89446132708</v>
      </c>
      <c r="O100" s="133">
        <v>2867.2</v>
      </c>
      <c r="P100" s="134"/>
      <c r="Q100" s="135"/>
      <c r="R100" s="132">
        <v>0</v>
      </c>
      <c r="S100" s="132"/>
      <c r="T100" s="132">
        <v>0</v>
      </c>
      <c r="U100" s="136">
        <v>139287.13127230445</v>
      </c>
      <c r="V100" s="136">
        <v>0</v>
      </c>
      <c r="W100" s="137">
        <v>1132645.366617973</v>
      </c>
      <c r="X100" s="138">
        <v>1114644.272156646</v>
      </c>
      <c r="Y100" s="131">
        <v>55080</v>
      </c>
      <c r="Z100" s="139">
        <v>5131.1916008562184</v>
      </c>
      <c r="AA100" s="137">
        <v>60211.191600856218</v>
      </c>
      <c r="AB100" s="138"/>
      <c r="AC100" s="131">
        <v>21085</v>
      </c>
      <c r="AD100" s="135"/>
      <c r="AE100" s="132">
        <v>0</v>
      </c>
      <c r="AF100" s="135"/>
      <c r="AG100" s="132"/>
      <c r="AH100" s="137">
        <v>21085</v>
      </c>
      <c r="AI100" s="138"/>
      <c r="AJ100" s="140">
        <v>1213941.5582188291</v>
      </c>
      <c r="AK100" s="138"/>
      <c r="AL100" s="335">
        <v>111635</v>
      </c>
      <c r="AM100" s="138"/>
      <c r="AN100" s="142">
        <v>165330.6269171196</v>
      </c>
      <c r="AO100" s="138"/>
      <c r="AP100" s="143">
        <v>1192856.5582188291</v>
      </c>
      <c r="AQ100" s="135"/>
      <c r="AR100" s="138">
        <v>21085</v>
      </c>
      <c r="AS100" s="135"/>
      <c r="AT100" s="138">
        <v>111635</v>
      </c>
      <c r="AU100" s="143">
        <v>0</v>
      </c>
      <c r="AV100" s="138">
        <v>0</v>
      </c>
      <c r="AW100" s="138">
        <v>0</v>
      </c>
      <c r="AX100" s="138">
        <v>0</v>
      </c>
      <c r="AY100" s="144">
        <v>0</v>
      </c>
      <c r="AZ100" s="145">
        <v>0</v>
      </c>
      <c r="BA100" s="146">
        <v>1325576.5582188291</v>
      </c>
      <c r="BB100" s="147">
        <v>0</v>
      </c>
      <c r="BD100" s="106">
        <v>1325576.5582188291</v>
      </c>
      <c r="BG100" s="148">
        <v>1325576.5582188291</v>
      </c>
      <c r="BI100" s="150">
        <v>0</v>
      </c>
      <c r="BL100" s="106">
        <v>1132645.366617973</v>
      </c>
      <c r="BN100" s="151">
        <v>0</v>
      </c>
      <c r="BO100" s="152">
        <v>0</v>
      </c>
      <c r="BQ100" s="106">
        <v>380</v>
      </c>
      <c r="BR100" s="153">
        <v>3802132</v>
      </c>
      <c r="BS100" s="106">
        <v>2867.2</v>
      </c>
      <c r="BT100" s="106">
        <v>15133.89446132708</v>
      </c>
      <c r="BU100" s="149">
        <v>15133.89446132708</v>
      </c>
      <c r="BW100" s="149">
        <v>14665.091944629283</v>
      </c>
      <c r="BY100" s="149">
        <v>5011.6914236131024</v>
      </c>
      <c r="BZ100" s="268">
        <v>5011.691423481293</v>
      </c>
      <c r="CA100" s="269">
        <v>1.318094291491434E-7</v>
      </c>
      <c r="CC100" s="149">
        <v>195</v>
      </c>
      <c r="CG100" s="149">
        <v>139287.13127230445</v>
      </c>
      <c r="CH100" s="268">
        <v>139287.13124607145</v>
      </c>
      <c r="CI100" s="270">
        <v>2.6232999516651034E-5</v>
      </c>
      <c r="CK100" s="149">
        <v>0</v>
      </c>
      <c r="CL100" s="268">
        <v>0</v>
      </c>
      <c r="CM100" s="270">
        <v>0</v>
      </c>
      <c r="CO100" s="149">
        <v>1132645.366617973</v>
      </c>
      <c r="CP100" s="268">
        <v>1132645.3665917562</v>
      </c>
      <c r="CQ100" s="270">
        <v>2.621673047542572E-5</v>
      </c>
      <c r="CS100" s="149">
        <v>1132645.366617973</v>
      </c>
      <c r="CT100" s="268">
        <v>1132645.3665917562</v>
      </c>
      <c r="CU100" s="270">
        <v>2.621673047542572E-5</v>
      </c>
      <c r="CW100" s="149">
        <v>65199.734412363956</v>
      </c>
      <c r="CX100" s="268">
        <v>65199.734412371123</v>
      </c>
      <c r="CY100" s="270">
        <v>-7.1668182499706745E-9</v>
      </c>
      <c r="DA100" s="149">
        <v>161717.95542106824</v>
      </c>
      <c r="DB100" s="268">
        <v>161717.95542107197</v>
      </c>
      <c r="DC100" s="270">
        <v>-3.7252902984619141E-9</v>
      </c>
      <c r="DE100" s="271">
        <v>4.5045045045045043E-2</v>
      </c>
      <c r="DF100" s="271">
        <v>0</v>
      </c>
    </row>
    <row r="101" spans="1:110" x14ac:dyDescent="0.2">
      <c r="A101" s="127" t="s">
        <v>305</v>
      </c>
      <c r="B101" s="127" t="s">
        <v>142</v>
      </c>
      <c r="C101" s="128">
        <v>3377</v>
      </c>
      <c r="D101" s="129" t="s">
        <v>143</v>
      </c>
      <c r="E101" s="130"/>
      <c r="F101" s="131">
        <v>1799135.8170376839</v>
      </c>
      <c r="G101" s="132">
        <v>116160.86464428622</v>
      </c>
      <c r="H101" s="132">
        <v>62740.632921844917</v>
      </c>
      <c r="I101" s="132">
        <v>165058.98799468379</v>
      </c>
      <c r="J101" s="132">
        <v>16962.289693160074</v>
      </c>
      <c r="K101" s="132">
        <v>229760.20402754622</v>
      </c>
      <c r="L101" s="132">
        <v>86080.822751430111</v>
      </c>
      <c r="M101" s="154">
        <v>117818.848</v>
      </c>
      <c r="N101" s="132">
        <v>0</v>
      </c>
      <c r="O101" s="133">
        <v>65024</v>
      </c>
      <c r="P101" s="134"/>
      <c r="Q101" s="135"/>
      <c r="R101" s="132">
        <v>-17145.712775264394</v>
      </c>
      <c r="S101" s="132"/>
      <c r="T101" s="132">
        <v>0</v>
      </c>
      <c r="U101" s="136">
        <v>104908.81848207349</v>
      </c>
      <c r="V101" s="136">
        <v>0</v>
      </c>
      <c r="W101" s="137">
        <v>2746505.5727774445</v>
      </c>
      <c r="X101" s="138">
        <v>2698627.2855527089</v>
      </c>
      <c r="Y101" s="131">
        <v>135885.60000000003</v>
      </c>
      <c r="Z101" s="139">
        <v>13744.60488995022</v>
      </c>
      <c r="AA101" s="137">
        <v>149630.20488995026</v>
      </c>
      <c r="AB101" s="138"/>
      <c r="AC101" s="131">
        <v>75663</v>
      </c>
      <c r="AD101" s="135"/>
      <c r="AE101" s="132">
        <v>20134.368602232033</v>
      </c>
      <c r="AF101" s="135"/>
      <c r="AG101" s="132"/>
      <c r="AH101" s="137">
        <v>95797.368602232033</v>
      </c>
      <c r="AI101" s="138"/>
      <c r="AJ101" s="140">
        <v>2991933.1462696269</v>
      </c>
      <c r="AK101" s="138"/>
      <c r="AL101" s="335">
        <v>231340</v>
      </c>
      <c r="AM101" s="138"/>
      <c r="AN101" s="142">
        <v>452165.09178583341</v>
      </c>
      <c r="AO101" s="138"/>
      <c r="AP101" s="143">
        <v>2933415.8590448913</v>
      </c>
      <c r="AQ101" s="135"/>
      <c r="AR101" s="138">
        <v>75663</v>
      </c>
      <c r="AS101" s="135"/>
      <c r="AT101" s="138">
        <v>231340</v>
      </c>
      <c r="AU101" s="143">
        <v>10057.108025872769</v>
      </c>
      <c r="AV101" s="138">
        <v>3352.3693419575898</v>
      </c>
      <c r="AW101" s="138">
        <v>625.0123955909836</v>
      </c>
      <c r="AX101" s="138">
        <v>1940.2748260188162</v>
      </c>
      <c r="AY101" s="144">
        <v>0</v>
      </c>
      <c r="AZ101" s="145">
        <v>1170.948185824235</v>
      </c>
      <c r="BA101" s="146">
        <v>3223273.1462696269</v>
      </c>
      <c r="BB101" s="147">
        <v>0</v>
      </c>
      <c r="BD101" s="106">
        <v>3240418.8590448913</v>
      </c>
      <c r="BG101" s="148">
        <v>3240418.8590448913</v>
      </c>
      <c r="BI101" s="150">
        <v>0</v>
      </c>
      <c r="BL101" s="106">
        <v>2763651.2855527089</v>
      </c>
      <c r="BN101" s="151">
        <v>17886.815750896079</v>
      </c>
      <c r="BO101" s="152">
        <v>-741.10297563168569</v>
      </c>
      <c r="BQ101" s="106">
        <v>380</v>
      </c>
      <c r="BR101" s="153">
        <v>3803377</v>
      </c>
      <c r="BS101" s="106">
        <v>65024</v>
      </c>
      <c r="BT101" s="106">
        <v>0</v>
      </c>
      <c r="BU101" s="149">
        <v>0</v>
      </c>
      <c r="BW101" s="149">
        <v>0</v>
      </c>
      <c r="BY101" s="149">
        <v>4392.715886357415</v>
      </c>
      <c r="BZ101" s="268">
        <v>4392.7158865894035</v>
      </c>
      <c r="CA101" s="269">
        <v>-2.319884515600279E-7</v>
      </c>
      <c r="CC101" s="149">
        <v>576</v>
      </c>
      <c r="CG101" s="149">
        <v>104908.81848207349</v>
      </c>
      <c r="CH101" s="268">
        <v>104908.81862036859</v>
      </c>
      <c r="CI101" s="270">
        <v>-1.3829510135110468E-4</v>
      </c>
      <c r="CK101" s="149">
        <v>0</v>
      </c>
      <c r="CL101" s="268">
        <v>0</v>
      </c>
      <c r="CM101" s="270">
        <v>0</v>
      </c>
      <c r="CO101" s="149">
        <v>2746505.5727774445</v>
      </c>
      <c r="CP101" s="268">
        <v>2746505.5729137417</v>
      </c>
      <c r="CQ101" s="270">
        <v>-1.3629719614982605E-4</v>
      </c>
      <c r="CS101" s="149">
        <v>2763651.2855527089</v>
      </c>
      <c r="CT101" s="268">
        <v>2763651.2856890061</v>
      </c>
      <c r="CU101" s="270">
        <v>-1.3629719614982605E-4</v>
      </c>
      <c r="CW101" s="149">
        <v>165058.98799468379</v>
      </c>
      <c r="CX101" s="268">
        <v>165058.98799470183</v>
      </c>
      <c r="CY101" s="270">
        <v>-1.8044374883174896E-8</v>
      </c>
      <c r="DA101" s="149">
        <v>443187.27949243638</v>
      </c>
      <c r="DB101" s="268">
        <v>443187.27949244471</v>
      </c>
      <c r="DC101" s="270">
        <v>-8.3236955106258392E-9</v>
      </c>
      <c r="DE101" s="271">
        <v>0.12101910828025478</v>
      </c>
      <c r="DF101" s="271">
        <v>0</v>
      </c>
    </row>
    <row r="102" spans="1:110" x14ac:dyDescent="0.2">
      <c r="A102" s="127" t="s">
        <v>305</v>
      </c>
      <c r="B102" s="127" t="s">
        <v>144</v>
      </c>
      <c r="C102" s="128">
        <v>2101</v>
      </c>
      <c r="D102" s="129" t="s">
        <v>145</v>
      </c>
      <c r="E102" s="130"/>
      <c r="F102" s="131">
        <v>896444.40883648489</v>
      </c>
      <c r="G102" s="132">
        <v>32152.870909088393</v>
      </c>
      <c r="H102" s="132">
        <v>17200.759344058679</v>
      </c>
      <c r="I102" s="132">
        <v>87186.073977001899</v>
      </c>
      <c r="J102" s="132">
        <v>0</v>
      </c>
      <c r="K102" s="132">
        <v>90667.869923061124</v>
      </c>
      <c r="L102" s="132">
        <v>39099.946579432377</v>
      </c>
      <c r="M102" s="154">
        <v>117818.848</v>
      </c>
      <c r="N102" s="132">
        <v>0</v>
      </c>
      <c r="O102" s="133">
        <v>20459</v>
      </c>
      <c r="P102" s="134"/>
      <c r="Q102" s="135"/>
      <c r="R102" s="132">
        <v>-8283.7621853132805</v>
      </c>
      <c r="S102" s="132"/>
      <c r="T102" s="132">
        <v>0</v>
      </c>
      <c r="U102" s="136">
        <v>10804.250696869567</v>
      </c>
      <c r="V102" s="136">
        <v>0</v>
      </c>
      <c r="W102" s="137">
        <v>1303550.2660806838</v>
      </c>
      <c r="X102" s="138">
        <v>1291375.0282659971</v>
      </c>
      <c r="Y102" s="131">
        <v>121046.40000000001</v>
      </c>
      <c r="Z102" s="139">
        <v>7515.0990099202027</v>
      </c>
      <c r="AA102" s="137">
        <v>128561.49900992021</v>
      </c>
      <c r="AB102" s="138"/>
      <c r="AC102" s="131">
        <v>18312</v>
      </c>
      <c r="AD102" s="135"/>
      <c r="AE102" s="132">
        <v>3879.6624774368797</v>
      </c>
      <c r="AF102" s="135"/>
      <c r="AG102" s="132"/>
      <c r="AH102" s="137">
        <v>22191.662477436879</v>
      </c>
      <c r="AI102" s="138"/>
      <c r="AJ102" s="140">
        <v>1454303.4275680408</v>
      </c>
      <c r="AK102" s="138"/>
      <c r="AL102" s="335">
        <v>90770</v>
      </c>
      <c r="AM102" s="138"/>
      <c r="AN102" s="142">
        <v>196650.95718492547</v>
      </c>
      <c r="AO102" s="138"/>
      <c r="AP102" s="143">
        <v>1482173.6525659538</v>
      </c>
      <c r="AQ102" s="135"/>
      <c r="AR102" s="138">
        <v>18312</v>
      </c>
      <c r="AS102" s="135"/>
      <c r="AT102" s="138">
        <v>90770</v>
      </c>
      <c r="AU102" s="143">
        <v>5011.0937559470221</v>
      </c>
      <c r="AV102" s="138">
        <v>1670.364585315674</v>
      </c>
      <c r="AW102" s="138">
        <v>311.42110683092409</v>
      </c>
      <c r="AX102" s="138">
        <v>966.76888032534771</v>
      </c>
      <c r="AY102" s="144">
        <v>0</v>
      </c>
      <c r="AZ102" s="145">
        <v>324.11385689431324</v>
      </c>
      <c r="BA102" s="146">
        <v>1582971.8903806405</v>
      </c>
      <c r="BB102" s="147">
        <v>3.2014213502407074E-10</v>
      </c>
      <c r="BD102" s="106">
        <v>1591255.6525659538</v>
      </c>
      <c r="BG102" s="148">
        <v>1591255.6525659538</v>
      </c>
      <c r="BI102" s="150">
        <v>0</v>
      </c>
      <c r="BL102" s="106">
        <v>1311834.0282659971</v>
      </c>
      <c r="BN102" s="151">
        <v>7493.4023368437465</v>
      </c>
      <c r="BO102" s="152">
        <v>790.35984846953397</v>
      </c>
      <c r="BQ102" s="106">
        <v>380</v>
      </c>
      <c r="BR102" s="153">
        <v>3802101</v>
      </c>
      <c r="BS102" s="106">
        <v>20459</v>
      </c>
      <c r="BT102" s="106">
        <v>0</v>
      </c>
      <c r="BU102" s="149">
        <v>0</v>
      </c>
      <c r="BW102" s="149">
        <v>0</v>
      </c>
      <c r="BY102" s="149">
        <v>4008.8685532076147</v>
      </c>
      <c r="BZ102" s="268">
        <v>4008.8685532567042</v>
      </c>
      <c r="CA102" s="269">
        <v>-4.9089521780842915E-8</v>
      </c>
      <c r="CC102" s="149">
        <v>287</v>
      </c>
      <c r="CG102" s="149">
        <v>10804.250696869567</v>
      </c>
      <c r="CH102" s="268">
        <v>10804.250711225663</v>
      </c>
      <c r="CI102" s="270">
        <v>-1.435609556210693E-5</v>
      </c>
      <c r="CK102" s="149">
        <v>0</v>
      </c>
      <c r="CL102" s="268">
        <v>0</v>
      </c>
      <c r="CM102" s="270">
        <v>0</v>
      </c>
      <c r="CO102" s="149">
        <v>1303550.2660806838</v>
      </c>
      <c r="CP102" s="268">
        <v>1303550.2660950543</v>
      </c>
      <c r="CQ102" s="270">
        <v>-1.4370540156960487E-5</v>
      </c>
      <c r="CS102" s="149">
        <v>1311834.0282659971</v>
      </c>
      <c r="CT102" s="268">
        <v>1311834.0282803676</v>
      </c>
      <c r="CU102" s="270">
        <v>-1.4370540156960487E-5</v>
      </c>
      <c r="CW102" s="149">
        <v>87186.073977001899</v>
      </c>
      <c r="CX102" s="268">
        <v>87186.073977011445</v>
      </c>
      <c r="CY102" s="270">
        <v>-9.5460563898086548E-9</v>
      </c>
      <c r="DA102" s="149">
        <v>188937.26724433026</v>
      </c>
      <c r="DB102" s="268">
        <v>188937.26724433358</v>
      </c>
      <c r="DC102" s="270">
        <v>-3.3178366720676422E-9</v>
      </c>
      <c r="DE102" s="271">
        <v>4.0983606557377046E-2</v>
      </c>
      <c r="DF102" s="271">
        <v>0</v>
      </c>
    </row>
    <row r="103" spans="1:110" x14ac:dyDescent="0.2">
      <c r="A103" s="155" t="s">
        <v>307</v>
      </c>
      <c r="B103" s="155"/>
      <c r="C103" s="128">
        <v>2115</v>
      </c>
      <c r="D103" s="129" t="s">
        <v>25</v>
      </c>
      <c r="E103" s="130"/>
      <c r="F103" s="131">
        <v>627823.43615377508</v>
      </c>
      <c r="G103" s="132">
        <v>34290.892363633677</v>
      </c>
      <c r="H103" s="132">
        <v>16480.65628514604</v>
      </c>
      <c r="I103" s="132">
        <v>19456.330336631519</v>
      </c>
      <c r="J103" s="132">
        <v>6162.3323508380445</v>
      </c>
      <c r="K103" s="132">
        <v>48633.419637201012</v>
      </c>
      <c r="L103" s="132">
        <v>4299.8545333325819</v>
      </c>
      <c r="M103" s="154">
        <v>117818.848</v>
      </c>
      <c r="N103" s="132">
        <v>0</v>
      </c>
      <c r="O103" s="133">
        <v>2995.2</v>
      </c>
      <c r="P103" s="134"/>
      <c r="Q103" s="135"/>
      <c r="R103" s="132">
        <v>0</v>
      </c>
      <c r="S103" s="132"/>
      <c r="T103" s="132">
        <v>0</v>
      </c>
      <c r="U103" s="136">
        <v>27614.9811692168</v>
      </c>
      <c r="V103" s="136">
        <v>0</v>
      </c>
      <c r="W103" s="137">
        <v>905575.95082977472</v>
      </c>
      <c r="X103" s="138">
        <v>902580.75082977477</v>
      </c>
      <c r="Y103" s="131">
        <v>49766.400000000009</v>
      </c>
      <c r="Z103" s="139">
        <v>2014.5345769467604</v>
      </c>
      <c r="AA103" s="137">
        <v>51780.934576946769</v>
      </c>
      <c r="AB103" s="138"/>
      <c r="AC103" s="131">
        <v>12721.000000000002</v>
      </c>
      <c r="AD103" s="135"/>
      <c r="AE103" s="132">
        <v>0</v>
      </c>
      <c r="AF103" s="135"/>
      <c r="AG103" s="132"/>
      <c r="AH103" s="137">
        <v>12721.000000000002</v>
      </c>
      <c r="AI103" s="138"/>
      <c r="AJ103" s="140">
        <v>970077.8854067215</v>
      </c>
      <c r="AK103" s="138"/>
      <c r="AL103" s="335">
        <v>69595</v>
      </c>
      <c r="AM103" s="138"/>
      <c r="AN103" s="142">
        <v>114964.34793087242</v>
      </c>
      <c r="AO103" s="138"/>
      <c r="AP103" s="143">
        <v>957356.8854067215</v>
      </c>
      <c r="AQ103" s="135"/>
      <c r="AR103" s="138">
        <v>12721.000000000002</v>
      </c>
      <c r="AS103" s="135"/>
      <c r="AT103" s="138">
        <v>69595</v>
      </c>
      <c r="AU103" s="143">
        <v>0</v>
      </c>
      <c r="AV103" s="138">
        <v>0</v>
      </c>
      <c r="AW103" s="138">
        <v>0</v>
      </c>
      <c r="AX103" s="138">
        <v>0</v>
      </c>
      <c r="AY103" s="144">
        <v>0</v>
      </c>
      <c r="AZ103" s="145">
        <v>0</v>
      </c>
      <c r="BA103" s="146">
        <v>1039672.8854067215</v>
      </c>
      <c r="BB103" s="147">
        <v>0</v>
      </c>
      <c r="BD103" s="106">
        <v>1039672.8854067215</v>
      </c>
      <c r="BG103" s="148">
        <v>1039672.8854067215</v>
      </c>
      <c r="BI103" s="150">
        <v>0</v>
      </c>
      <c r="BL103" s="106">
        <v>905575.95082977472</v>
      </c>
      <c r="BN103" s="151">
        <v>0</v>
      </c>
      <c r="BO103" s="152">
        <v>0</v>
      </c>
      <c r="BQ103" s="106">
        <v>380</v>
      </c>
      <c r="BR103" s="153">
        <v>3802115</v>
      </c>
      <c r="BS103" s="106">
        <v>2995.2</v>
      </c>
      <c r="BT103" s="106">
        <v>0</v>
      </c>
      <c r="BU103" s="149">
        <v>0</v>
      </c>
      <c r="BW103" s="149">
        <v>0</v>
      </c>
      <c r="BY103" s="149">
        <v>3827.7334056666414</v>
      </c>
      <c r="BZ103" s="268">
        <v>3827.733405445545</v>
      </c>
      <c r="CA103" s="269">
        <v>2.2109634301159531E-7</v>
      </c>
      <c r="CC103" s="149">
        <v>201</v>
      </c>
      <c r="CG103" s="149">
        <v>27614.9811692168</v>
      </c>
      <c r="CH103" s="268">
        <v>27614.981124619451</v>
      </c>
      <c r="CI103" s="270">
        <v>4.4597349187824875E-5</v>
      </c>
      <c r="CK103" s="149">
        <v>0</v>
      </c>
      <c r="CL103" s="268">
        <v>0</v>
      </c>
      <c r="CM103" s="270">
        <v>0</v>
      </c>
      <c r="CO103" s="149">
        <v>905575.95082977472</v>
      </c>
      <c r="CP103" s="268">
        <v>905575.95078444562</v>
      </c>
      <c r="CQ103" s="270">
        <v>4.5329099521040916E-5</v>
      </c>
      <c r="CS103" s="149">
        <v>905575.95082977472</v>
      </c>
      <c r="CT103" s="268">
        <v>905575.95078444562</v>
      </c>
      <c r="CU103" s="270">
        <v>4.5329099521040916E-5</v>
      </c>
      <c r="CW103" s="149">
        <v>19456.330336631519</v>
      </c>
      <c r="CX103" s="268">
        <v>19456.330336633666</v>
      </c>
      <c r="CY103" s="270">
        <v>-2.1464074961841106E-9</v>
      </c>
      <c r="DA103" s="149">
        <v>111857.49185625561</v>
      </c>
      <c r="DB103" s="268">
        <v>111857.49185625729</v>
      </c>
      <c r="DC103" s="270">
        <v>-1.673470251262188E-9</v>
      </c>
      <c r="DE103" s="271">
        <v>7.7625570776255703E-2</v>
      </c>
      <c r="DF103" s="271">
        <v>0</v>
      </c>
    </row>
    <row r="104" spans="1:110" x14ac:dyDescent="0.2">
      <c r="A104" s="155" t="s">
        <v>307</v>
      </c>
      <c r="B104" s="155"/>
      <c r="C104" s="128">
        <v>2086</v>
      </c>
      <c r="D104" s="129" t="s">
        <v>500</v>
      </c>
      <c r="E104" s="130"/>
      <c r="F104" s="131">
        <v>1364969.3611900483</v>
      </c>
      <c r="G104" s="132">
        <v>83287.504986505999</v>
      </c>
      <c r="H104" s="132">
        <v>50052.735189950814</v>
      </c>
      <c r="I104" s="132">
        <v>134362.42551128226</v>
      </c>
      <c r="J104" s="132">
        <v>6023.884170094826</v>
      </c>
      <c r="K104" s="132">
        <v>197221.7976922736</v>
      </c>
      <c r="L104" s="132">
        <v>75762.238502356355</v>
      </c>
      <c r="M104" s="154">
        <v>117818.848</v>
      </c>
      <c r="N104" s="132">
        <v>0</v>
      </c>
      <c r="O104" s="160">
        <v>11468.800000000001</v>
      </c>
      <c r="P104" s="134"/>
      <c r="Q104" s="135"/>
      <c r="R104" s="132">
        <v>0</v>
      </c>
      <c r="S104" s="132"/>
      <c r="T104" s="132">
        <v>0</v>
      </c>
      <c r="U104" s="136">
        <v>14347.891559722135</v>
      </c>
      <c r="V104" s="136">
        <v>0</v>
      </c>
      <c r="W104" s="137">
        <v>2055315.4868022341</v>
      </c>
      <c r="X104" s="138">
        <v>2043846.686802234</v>
      </c>
      <c r="Y104" s="131">
        <v>149688.00000000003</v>
      </c>
      <c r="Z104" s="139">
        <v>13815.593244625459</v>
      </c>
      <c r="AA104" s="137">
        <v>232958.82524462548</v>
      </c>
      <c r="AB104" s="138"/>
      <c r="AC104" s="131">
        <v>31119</v>
      </c>
      <c r="AD104" s="135"/>
      <c r="AE104" s="132">
        <v>0</v>
      </c>
      <c r="AF104" s="135"/>
      <c r="AG104" s="132"/>
      <c r="AH104" s="137">
        <v>31119</v>
      </c>
      <c r="AI104" s="138"/>
      <c r="AJ104" s="140">
        <v>2319393.3120468594</v>
      </c>
      <c r="AK104" s="138"/>
      <c r="AL104" s="335">
        <v>186955</v>
      </c>
      <c r="AM104" s="138"/>
      <c r="AN104" s="142">
        <v>374621.66725320736</v>
      </c>
      <c r="AO104" s="138"/>
      <c r="AP104" s="143">
        <v>2288274.3120468594</v>
      </c>
      <c r="AQ104" s="135"/>
      <c r="AR104" s="138">
        <v>31119</v>
      </c>
      <c r="AS104" s="135"/>
      <c r="AT104" s="138">
        <v>186955</v>
      </c>
      <c r="AU104" s="143">
        <v>0</v>
      </c>
      <c r="AV104" s="138">
        <v>0</v>
      </c>
      <c r="AW104" s="138">
        <v>0</v>
      </c>
      <c r="AX104" s="138">
        <v>0</v>
      </c>
      <c r="AY104" s="144">
        <v>0</v>
      </c>
      <c r="AZ104" s="145">
        <v>0</v>
      </c>
      <c r="BA104" s="146">
        <v>2506348.3120468594</v>
      </c>
      <c r="BB104" s="147">
        <v>0</v>
      </c>
      <c r="BD104" s="106">
        <v>2506348.3120468594</v>
      </c>
      <c r="BG104" s="148">
        <v>2506348.3120468594</v>
      </c>
      <c r="BI104" s="150">
        <v>69455.231999999989</v>
      </c>
      <c r="BL104" s="106">
        <v>2055315.4868022341</v>
      </c>
      <c r="BN104" s="151">
        <v>0</v>
      </c>
      <c r="BO104" s="152">
        <v>0</v>
      </c>
      <c r="BQ104" s="106">
        <v>380</v>
      </c>
      <c r="BR104" s="153">
        <v>3802086</v>
      </c>
      <c r="BS104" s="106">
        <v>11468.800000000001</v>
      </c>
      <c r="BT104" s="106">
        <v>0</v>
      </c>
      <c r="BU104" s="149">
        <v>0</v>
      </c>
      <c r="BW104" s="149">
        <v>0</v>
      </c>
      <c r="BY104" s="149">
        <v>4320.9670184462557</v>
      </c>
      <c r="BZ104" s="268">
        <v>4320.9670184100414</v>
      </c>
      <c r="CA104" s="269">
        <v>3.6214260035194457E-8</v>
      </c>
      <c r="CC104" s="149">
        <v>437</v>
      </c>
      <c r="CG104" s="149">
        <v>14347.891559722135</v>
      </c>
      <c r="CH104" s="268">
        <v>14347.891544273354</v>
      </c>
      <c r="CI104" s="270">
        <v>1.5448780686710961E-5</v>
      </c>
      <c r="CK104" s="149">
        <v>0</v>
      </c>
      <c r="CL104" s="268">
        <v>0</v>
      </c>
      <c r="CM104" s="270">
        <v>0</v>
      </c>
      <c r="CO104" s="149">
        <v>2055315.4868022341</v>
      </c>
      <c r="CP104" s="268">
        <v>2055315.4867860919</v>
      </c>
      <c r="CQ104" s="270">
        <v>1.6142148524522781E-5</v>
      </c>
      <c r="CS104" s="149">
        <v>2055315.4868022341</v>
      </c>
      <c r="CT104" s="268">
        <v>2055315.4867860919</v>
      </c>
      <c r="CU104" s="270">
        <v>1.6142148524522781E-5</v>
      </c>
      <c r="CW104" s="149">
        <v>134362.42551128226</v>
      </c>
      <c r="CX104" s="268">
        <v>134362.42551129716</v>
      </c>
      <c r="CY104" s="270">
        <v>-1.4901161193847656E-8</v>
      </c>
      <c r="DA104" s="149">
        <v>360644.13773852983</v>
      </c>
      <c r="DB104" s="268">
        <v>360644.13773853646</v>
      </c>
      <c r="DC104" s="270">
        <v>-6.6356733441352844E-9</v>
      </c>
      <c r="DE104" s="271">
        <v>0.10110294117647059</v>
      </c>
      <c r="DF104" s="271">
        <v>0</v>
      </c>
    </row>
    <row r="105" spans="1:110" x14ac:dyDescent="0.2">
      <c r="A105" s="155" t="s">
        <v>308</v>
      </c>
      <c r="B105" s="155"/>
      <c r="C105" s="159">
        <v>2000</v>
      </c>
      <c r="D105" s="129" t="s">
        <v>147</v>
      </c>
      <c r="E105" s="130"/>
      <c r="F105" s="131">
        <v>1124459.8856485523</v>
      </c>
      <c r="G105" s="132">
        <v>62056.439069762586</v>
      </c>
      <c r="H105" s="132">
        <v>41406.623999993841</v>
      </c>
      <c r="I105" s="132">
        <v>99456.020307681378</v>
      </c>
      <c r="J105" s="132">
        <v>23289.000372023784</v>
      </c>
      <c r="K105" s="132">
        <v>153024.47999997379</v>
      </c>
      <c r="L105" s="132">
        <v>82306.91699998558</v>
      </c>
      <c r="M105" s="154">
        <v>117818.848</v>
      </c>
      <c r="N105" s="132">
        <v>0</v>
      </c>
      <c r="O105" s="133">
        <v>16691.2</v>
      </c>
      <c r="P105" s="134"/>
      <c r="Q105" s="135"/>
      <c r="R105" s="132">
        <v>0</v>
      </c>
      <c r="S105" s="132"/>
      <c r="T105" s="132">
        <v>0</v>
      </c>
      <c r="U105" s="136">
        <v>106813.74560338608</v>
      </c>
      <c r="V105" s="136">
        <v>0</v>
      </c>
      <c r="W105" s="137">
        <v>1827323.1600013592</v>
      </c>
      <c r="X105" s="138">
        <v>1810631.9600013592</v>
      </c>
      <c r="Y105" s="131">
        <v>0</v>
      </c>
      <c r="Z105" s="139">
        <v>0</v>
      </c>
      <c r="AA105" s="137">
        <v>28.296569458007809</v>
      </c>
      <c r="AB105" s="138"/>
      <c r="AC105" s="131">
        <v>14965.000000000002</v>
      </c>
      <c r="AD105" s="135"/>
      <c r="AE105" s="132">
        <v>0</v>
      </c>
      <c r="AF105" s="135"/>
      <c r="AG105" s="132"/>
      <c r="AH105" s="137">
        <v>14965.000000000002</v>
      </c>
      <c r="AI105" s="138"/>
      <c r="AJ105" s="140">
        <v>1842316.4565708172</v>
      </c>
      <c r="AK105" s="138"/>
      <c r="AL105" s="335">
        <v>160055</v>
      </c>
      <c r="AM105" s="138"/>
      <c r="AN105" s="142">
        <v>283658.8191109625</v>
      </c>
      <c r="AO105" s="138"/>
      <c r="AP105" s="143">
        <v>1827351.4565708172</v>
      </c>
      <c r="AQ105" s="135"/>
      <c r="AR105" s="138">
        <v>14965.000000000002</v>
      </c>
      <c r="AS105" s="135"/>
      <c r="AT105" s="138">
        <v>160055</v>
      </c>
      <c r="AU105" s="143">
        <v>0</v>
      </c>
      <c r="AV105" s="138">
        <v>0</v>
      </c>
      <c r="AW105" s="138">
        <v>0</v>
      </c>
      <c r="AX105" s="138">
        <v>0</v>
      </c>
      <c r="AY105" s="144">
        <v>0</v>
      </c>
      <c r="AZ105" s="145">
        <v>0</v>
      </c>
      <c r="BA105" s="146">
        <v>2002371.4565708172</v>
      </c>
      <c r="BB105" s="147">
        <v>0</v>
      </c>
      <c r="BD105" s="106">
        <v>2002371.4565708172</v>
      </c>
      <c r="BG105" s="148">
        <v>2002371.4565708172</v>
      </c>
      <c r="BI105" s="150">
        <v>28.296569458007809</v>
      </c>
      <c r="BL105" s="106">
        <v>1827323.1600013592</v>
      </c>
      <c r="BN105" s="151">
        <v>0</v>
      </c>
      <c r="BO105" s="152">
        <v>0</v>
      </c>
      <c r="BQ105" s="106">
        <v>380</v>
      </c>
      <c r="BR105" s="153">
        <v>3802000</v>
      </c>
      <c r="BS105" s="106">
        <v>16691.2</v>
      </c>
      <c r="BT105" s="106">
        <v>0</v>
      </c>
      <c r="BU105" s="149">
        <v>0</v>
      </c>
      <c r="BW105" s="149">
        <v>0</v>
      </c>
      <c r="BY105" s="149">
        <v>4610.0574945570788</v>
      </c>
      <c r="BZ105" s="268">
        <v>4610.057494505495</v>
      </c>
      <c r="CA105" s="269">
        <v>5.1583811000455171E-8</v>
      </c>
      <c r="CC105" s="149">
        <v>360</v>
      </c>
      <c r="CG105" s="149">
        <v>106813.74560338608</v>
      </c>
      <c r="CH105" s="268">
        <v>106813.74558721542</v>
      </c>
      <c r="CI105" s="270">
        <v>1.6170655726455152E-5</v>
      </c>
      <c r="CK105" s="149">
        <v>0</v>
      </c>
      <c r="CL105" s="268">
        <v>0</v>
      </c>
      <c r="CM105" s="270">
        <v>0</v>
      </c>
      <c r="CO105" s="149">
        <v>1827323.1600013592</v>
      </c>
      <c r="CP105" s="268">
        <v>1827323.1599824177</v>
      </c>
      <c r="CQ105" s="270">
        <v>1.8941471353173256E-5</v>
      </c>
      <c r="CS105" s="149">
        <v>1827323.1600013592</v>
      </c>
      <c r="CT105" s="268">
        <v>1827323.1599824177</v>
      </c>
      <c r="CU105" s="270">
        <v>1.8941471353173256E-5</v>
      </c>
      <c r="CW105" s="149">
        <v>99456.020307681378</v>
      </c>
      <c r="CX105" s="268">
        <v>99456.020307692306</v>
      </c>
      <c r="CY105" s="270">
        <v>-1.0928488336503506E-8</v>
      </c>
      <c r="DA105" s="149">
        <v>283657.121316795</v>
      </c>
      <c r="DB105" s="268">
        <v>283657.12131680001</v>
      </c>
      <c r="DC105" s="270">
        <v>-5.005858838558197E-9</v>
      </c>
      <c r="DE105" s="271">
        <v>0.15348837209302327</v>
      </c>
      <c r="DF105" s="271">
        <v>0</v>
      </c>
    </row>
    <row r="106" spans="1:110" x14ac:dyDescent="0.2">
      <c r="A106" s="155" t="s">
        <v>307</v>
      </c>
      <c r="B106" s="155"/>
      <c r="C106" s="159">
        <v>2031</v>
      </c>
      <c r="D106" s="129" t="s">
        <v>148</v>
      </c>
      <c r="E106" s="130"/>
      <c r="F106" s="131">
        <v>618452.93710670387</v>
      </c>
      <c r="G106" s="132">
        <v>68320.929599994648</v>
      </c>
      <c r="H106" s="132">
        <v>44180.867807993425</v>
      </c>
      <c r="I106" s="132">
        <v>87475.543847990368</v>
      </c>
      <c r="J106" s="132">
        <v>0</v>
      </c>
      <c r="K106" s="132">
        <v>107100.1210829083</v>
      </c>
      <c r="L106" s="132">
        <v>8865.3717209286788</v>
      </c>
      <c r="M106" s="154">
        <v>117818.848</v>
      </c>
      <c r="N106" s="132">
        <v>0</v>
      </c>
      <c r="O106" s="133">
        <v>5478.4</v>
      </c>
      <c r="P106" s="134"/>
      <c r="Q106" s="135"/>
      <c r="R106" s="132">
        <v>0</v>
      </c>
      <c r="S106" s="132"/>
      <c r="T106" s="132">
        <v>0</v>
      </c>
      <c r="U106" s="136">
        <v>27645.733082734165</v>
      </c>
      <c r="V106" s="136">
        <v>0</v>
      </c>
      <c r="W106" s="137">
        <v>1085338.7522492534</v>
      </c>
      <c r="X106" s="138">
        <v>1079860.3522492535</v>
      </c>
      <c r="Y106" s="131">
        <v>56894.400000000001</v>
      </c>
      <c r="Z106" s="139">
        <v>5703.3284725186168</v>
      </c>
      <c r="AA106" s="137">
        <v>62597.728472518618</v>
      </c>
      <c r="AB106" s="138"/>
      <c r="AC106" s="131">
        <v>11094</v>
      </c>
      <c r="AD106" s="135"/>
      <c r="AE106" s="132">
        <v>0</v>
      </c>
      <c r="AF106" s="135"/>
      <c r="AG106" s="132"/>
      <c r="AH106" s="137">
        <v>11094</v>
      </c>
      <c r="AI106" s="138"/>
      <c r="AJ106" s="140">
        <v>1159030.4807217722</v>
      </c>
      <c r="AK106" s="138"/>
      <c r="AL106" s="335">
        <v>166780</v>
      </c>
      <c r="AM106" s="138"/>
      <c r="AN106" s="142">
        <v>202893.89490972433</v>
      </c>
      <c r="AO106" s="138"/>
      <c r="AP106" s="143">
        <v>1147936.4807217722</v>
      </c>
      <c r="AQ106" s="135"/>
      <c r="AR106" s="138">
        <v>11094</v>
      </c>
      <c r="AS106" s="135"/>
      <c r="AT106" s="138">
        <v>166780</v>
      </c>
      <c r="AU106" s="143">
        <v>0</v>
      </c>
      <c r="AV106" s="138">
        <v>0</v>
      </c>
      <c r="AW106" s="138">
        <v>0</v>
      </c>
      <c r="AX106" s="138">
        <v>0</v>
      </c>
      <c r="AY106" s="144">
        <v>0</v>
      </c>
      <c r="AZ106" s="145">
        <v>0</v>
      </c>
      <c r="BA106" s="146">
        <v>1325810.4807217722</v>
      </c>
      <c r="BB106" s="147">
        <v>0</v>
      </c>
      <c r="BD106" s="106">
        <v>1325810.4807217722</v>
      </c>
      <c r="BG106" s="148">
        <v>1325810.4807217722</v>
      </c>
      <c r="BI106" s="150">
        <v>0</v>
      </c>
      <c r="BL106" s="106">
        <v>1085338.7522492534</v>
      </c>
      <c r="BN106" s="151">
        <v>0</v>
      </c>
      <c r="BO106" s="152">
        <v>0</v>
      </c>
      <c r="BQ106" s="106">
        <v>380</v>
      </c>
      <c r="BR106" s="153">
        <v>3802031</v>
      </c>
      <c r="BS106" s="106">
        <v>5478.4</v>
      </c>
      <c r="BT106" s="106">
        <v>0</v>
      </c>
      <c r="BU106" s="149">
        <v>0</v>
      </c>
      <c r="BW106" s="149">
        <v>0</v>
      </c>
      <c r="BY106" s="149">
        <v>4763.524976476795</v>
      </c>
      <c r="BZ106" s="268">
        <v>4763.5249759999997</v>
      </c>
      <c r="CA106" s="269">
        <v>4.7679532144684345E-7</v>
      </c>
      <c r="CC106" s="149">
        <v>198</v>
      </c>
      <c r="CG106" s="149">
        <v>27645.733082734165</v>
      </c>
      <c r="CH106" s="268">
        <v>27645.732986419145</v>
      </c>
      <c r="CI106" s="270">
        <v>9.6315019618486986E-5</v>
      </c>
      <c r="CK106" s="149">
        <v>0</v>
      </c>
      <c r="CL106" s="268">
        <v>0</v>
      </c>
      <c r="CM106" s="270">
        <v>0</v>
      </c>
      <c r="CO106" s="149">
        <v>1085338.7522492534</v>
      </c>
      <c r="CP106" s="268">
        <v>1085338.75215296</v>
      </c>
      <c r="CQ106" s="270">
        <v>9.629339911043644E-5</v>
      </c>
      <c r="CS106" s="149">
        <v>1085338.7522492534</v>
      </c>
      <c r="CT106" s="268">
        <v>1085338.75215296</v>
      </c>
      <c r="CU106" s="270">
        <v>9.629339911043644E-5</v>
      </c>
      <c r="CW106" s="149">
        <v>87475.543847990368</v>
      </c>
      <c r="CX106" s="268">
        <v>87475.543847999987</v>
      </c>
      <c r="CY106" s="270">
        <v>-9.618815965950489E-9</v>
      </c>
      <c r="DA106" s="149">
        <v>199138.0312013732</v>
      </c>
      <c r="DB106" s="268">
        <v>199138.03120137809</v>
      </c>
      <c r="DC106" s="270">
        <v>-4.8894435167312622E-9</v>
      </c>
      <c r="DE106" s="271">
        <v>5.4298642533936653E-2</v>
      </c>
      <c r="DF106" s="271">
        <v>0</v>
      </c>
    </row>
    <row r="107" spans="1:110" x14ac:dyDescent="0.2">
      <c r="A107" s="127" t="s">
        <v>305</v>
      </c>
      <c r="B107" s="127" t="s">
        <v>149</v>
      </c>
      <c r="C107" s="128">
        <v>3365</v>
      </c>
      <c r="D107" s="129" t="s">
        <v>150</v>
      </c>
      <c r="E107" s="130"/>
      <c r="F107" s="131">
        <v>1111965.8869191241</v>
      </c>
      <c r="G107" s="132">
        <v>56570.891999995576</v>
      </c>
      <c r="H107" s="132">
        <v>35065.338553924288</v>
      </c>
      <c r="I107" s="132">
        <v>51324.308136579712</v>
      </c>
      <c r="J107" s="132">
        <v>0</v>
      </c>
      <c r="K107" s="132">
        <v>173986.59561690813</v>
      </c>
      <c r="L107" s="132">
        <v>34814.45831110506</v>
      </c>
      <c r="M107" s="154">
        <v>117818.848</v>
      </c>
      <c r="N107" s="132">
        <v>0</v>
      </c>
      <c r="O107" s="133">
        <v>7270.4</v>
      </c>
      <c r="P107" s="134"/>
      <c r="Q107" s="135"/>
      <c r="R107" s="132">
        <v>-10443.549323169142</v>
      </c>
      <c r="S107" s="132"/>
      <c r="T107" s="132">
        <v>0</v>
      </c>
      <c r="U107" s="136">
        <v>1618.944633440813</v>
      </c>
      <c r="V107" s="136">
        <v>0</v>
      </c>
      <c r="W107" s="137">
        <v>1579992.1228479086</v>
      </c>
      <c r="X107" s="138">
        <v>1583165.2721710778</v>
      </c>
      <c r="Y107" s="131">
        <v>120852.00000000001</v>
      </c>
      <c r="Z107" s="139">
        <v>6896.9181829587178</v>
      </c>
      <c r="AA107" s="137">
        <v>161592.26618295873</v>
      </c>
      <c r="AB107" s="138"/>
      <c r="AC107" s="131">
        <v>33284.000000000007</v>
      </c>
      <c r="AD107" s="135"/>
      <c r="AE107" s="132">
        <v>14459.608909099779</v>
      </c>
      <c r="AF107" s="135"/>
      <c r="AG107" s="132"/>
      <c r="AH107" s="137">
        <v>47743.608909099785</v>
      </c>
      <c r="AI107" s="138"/>
      <c r="AJ107" s="140">
        <v>1789327.9979399671</v>
      </c>
      <c r="AK107" s="138"/>
      <c r="AL107" s="335">
        <v>134155</v>
      </c>
      <c r="AM107" s="138"/>
      <c r="AN107" s="142">
        <v>299842.12423884176</v>
      </c>
      <c r="AO107" s="138"/>
      <c r="AP107" s="143">
        <v>1766487.5472631361</v>
      </c>
      <c r="AQ107" s="135"/>
      <c r="AR107" s="138">
        <v>33284.000000000007</v>
      </c>
      <c r="AS107" s="135"/>
      <c r="AT107" s="138">
        <v>134155</v>
      </c>
      <c r="AU107" s="143">
        <v>6215.8514882130312</v>
      </c>
      <c r="AV107" s="138">
        <v>2071.9504960710105</v>
      </c>
      <c r="AW107" s="138">
        <v>386.292383386094</v>
      </c>
      <c r="AX107" s="138">
        <v>1199.1976355255183</v>
      </c>
      <c r="AY107" s="144">
        <v>0</v>
      </c>
      <c r="AZ107" s="145">
        <v>570.25731997348623</v>
      </c>
      <c r="BA107" s="146">
        <v>1923482.9979399671</v>
      </c>
      <c r="BB107" s="147">
        <v>0</v>
      </c>
      <c r="BD107" s="106">
        <v>1933926.5472631361</v>
      </c>
      <c r="BG107" s="148">
        <v>1933926.5472631361</v>
      </c>
      <c r="BI107" s="150">
        <v>33843.347999999998</v>
      </c>
      <c r="BL107" s="106">
        <v>1590435.6721710777</v>
      </c>
      <c r="BN107" s="151">
        <v>10768.484052416852</v>
      </c>
      <c r="BO107" s="152">
        <v>-324.93472924771049</v>
      </c>
      <c r="BQ107" s="106">
        <v>380</v>
      </c>
      <c r="BR107" s="153">
        <v>3803365</v>
      </c>
      <c r="BS107" s="106">
        <v>7270.4</v>
      </c>
      <c r="BT107" s="106">
        <v>0</v>
      </c>
      <c r="BU107" s="149">
        <v>0</v>
      </c>
      <c r="BW107" s="149">
        <v>0</v>
      </c>
      <c r="BY107" s="149">
        <v>4035.4329813039153</v>
      </c>
      <c r="BZ107" s="268">
        <v>4035.432981300813</v>
      </c>
      <c r="CA107" s="269">
        <v>3.1022864277474582E-9</v>
      </c>
      <c r="CC107" s="149">
        <v>356</v>
      </c>
      <c r="CG107" s="149">
        <v>1618.944633440813</v>
      </c>
      <c r="CH107" s="268">
        <v>1618.94463229915</v>
      </c>
      <c r="CI107" s="270">
        <v>1.1416630059102317E-6</v>
      </c>
      <c r="CK107" s="149">
        <v>0</v>
      </c>
      <c r="CL107" s="268">
        <v>0</v>
      </c>
      <c r="CM107" s="270">
        <v>0</v>
      </c>
      <c r="CO107" s="149">
        <v>1579992.1228479086</v>
      </c>
      <c r="CP107" s="268">
        <v>1579992.1228467822</v>
      </c>
      <c r="CQ107" s="270">
        <v>1.1264346539974213E-6</v>
      </c>
      <c r="CS107" s="149">
        <v>1590435.6721710777</v>
      </c>
      <c r="CT107" s="268">
        <v>1590435.6721699513</v>
      </c>
      <c r="CU107" s="270">
        <v>1.1264346539974213E-6</v>
      </c>
      <c r="CW107" s="149">
        <v>51324.308136579712</v>
      </c>
      <c r="CX107" s="268">
        <v>51324.308136585329</v>
      </c>
      <c r="CY107" s="270">
        <v>-5.6170392781496048E-9</v>
      </c>
      <c r="DA107" s="149">
        <v>290146.58826786425</v>
      </c>
      <c r="DB107" s="268">
        <v>290146.58826786769</v>
      </c>
      <c r="DC107" s="270">
        <v>-3.434251993894577E-9</v>
      </c>
      <c r="DE107" s="271">
        <v>5.764411027568922E-2</v>
      </c>
      <c r="DF107" s="271">
        <v>0</v>
      </c>
    </row>
    <row r="108" spans="1:110" x14ac:dyDescent="0.2">
      <c r="A108" s="127" t="s">
        <v>305</v>
      </c>
      <c r="B108" s="127" t="s">
        <v>151</v>
      </c>
      <c r="C108" s="128">
        <v>5202</v>
      </c>
      <c r="D108" s="129" t="s">
        <v>152</v>
      </c>
      <c r="E108" s="130"/>
      <c r="F108" s="131">
        <v>646564.43424791761</v>
      </c>
      <c r="G108" s="132">
        <v>26701.467813082021</v>
      </c>
      <c r="H108" s="132">
        <v>17686.543679997394</v>
      </c>
      <c r="I108" s="132">
        <v>17893.576799998031</v>
      </c>
      <c r="J108" s="132">
        <v>0</v>
      </c>
      <c r="K108" s="132">
        <v>67123.838654736945</v>
      </c>
      <c r="L108" s="132">
        <v>3163.0059999994487</v>
      </c>
      <c r="M108" s="154">
        <v>117818.848</v>
      </c>
      <c r="N108" s="132">
        <v>0</v>
      </c>
      <c r="O108" s="133">
        <v>3584</v>
      </c>
      <c r="P108" s="134"/>
      <c r="Q108" s="135"/>
      <c r="R108" s="132">
        <v>-6010.0925477942383</v>
      </c>
      <c r="S108" s="132"/>
      <c r="T108" s="132">
        <v>0</v>
      </c>
      <c r="U108" s="136">
        <v>29874.964825910632</v>
      </c>
      <c r="V108" s="136">
        <v>0</v>
      </c>
      <c r="W108" s="137">
        <v>924400.58747384802</v>
      </c>
      <c r="X108" s="138">
        <v>926826.68002164224</v>
      </c>
      <c r="Y108" s="131">
        <v>63374.400000000001</v>
      </c>
      <c r="Z108" s="139">
        <v>2872.8674718455513</v>
      </c>
      <c r="AA108" s="137">
        <v>66247.267471845553</v>
      </c>
      <c r="AB108" s="138"/>
      <c r="AC108" s="131">
        <v>38737</v>
      </c>
      <c r="AD108" s="135"/>
      <c r="AE108" s="132">
        <v>27135.501543188482</v>
      </c>
      <c r="AF108" s="135"/>
      <c r="AG108" s="132"/>
      <c r="AH108" s="137">
        <v>65872.501543188482</v>
      </c>
      <c r="AI108" s="138"/>
      <c r="AJ108" s="140">
        <v>1056520.3564888821</v>
      </c>
      <c r="AK108" s="138"/>
      <c r="AL108" s="335">
        <v>74905</v>
      </c>
      <c r="AM108" s="138"/>
      <c r="AN108" s="142">
        <v>133905.62321136182</v>
      </c>
      <c r="AO108" s="138"/>
      <c r="AP108" s="143">
        <v>1023793.4490366762</v>
      </c>
      <c r="AQ108" s="135"/>
      <c r="AR108" s="138">
        <v>38737</v>
      </c>
      <c r="AS108" s="135"/>
      <c r="AT108" s="138">
        <v>74905</v>
      </c>
      <c r="AU108" s="143">
        <v>3614.2731967980262</v>
      </c>
      <c r="AV108" s="138">
        <v>1204.7577322660088</v>
      </c>
      <c r="AW108" s="138">
        <v>224.61382966550974</v>
      </c>
      <c r="AX108" s="138">
        <v>697.28626560051202</v>
      </c>
      <c r="AY108" s="144">
        <v>0</v>
      </c>
      <c r="AZ108" s="145">
        <v>269.16152346418096</v>
      </c>
      <c r="BA108" s="146">
        <v>1131425.3564888819</v>
      </c>
      <c r="BB108" s="147">
        <v>-2.3283064365386963E-10</v>
      </c>
      <c r="BD108" s="106">
        <v>1137435.4490366762</v>
      </c>
      <c r="BG108" s="148">
        <v>1137435.4490366762</v>
      </c>
      <c r="BI108" s="150">
        <v>0</v>
      </c>
      <c r="BL108" s="106">
        <v>930410.68002164224</v>
      </c>
      <c r="BN108" s="151">
        <v>6065.0802284664233</v>
      </c>
      <c r="BO108" s="152">
        <v>-54.987680672184979</v>
      </c>
      <c r="BQ108" s="106">
        <v>380</v>
      </c>
      <c r="BR108" s="153">
        <v>3805202</v>
      </c>
      <c r="BS108" s="106">
        <v>3584</v>
      </c>
      <c r="BT108" s="106">
        <v>0</v>
      </c>
      <c r="BU108" s="149">
        <v>0</v>
      </c>
      <c r="BW108" s="149">
        <v>0</v>
      </c>
      <c r="BY108" s="149">
        <v>3831.6180355292331</v>
      </c>
      <c r="BZ108" s="268">
        <v>3831.6180352380952</v>
      </c>
      <c r="CA108" s="269">
        <v>2.9113789423718117E-7</v>
      </c>
      <c r="CC108" s="149">
        <v>207</v>
      </c>
      <c r="CG108" s="149">
        <v>29874.964825910632</v>
      </c>
      <c r="CH108" s="268">
        <v>29874.964764433313</v>
      </c>
      <c r="CI108" s="270">
        <v>6.1477319832192734E-5</v>
      </c>
      <c r="CK108" s="149">
        <v>0</v>
      </c>
      <c r="CL108" s="268">
        <v>0</v>
      </c>
      <c r="CM108" s="270">
        <v>0</v>
      </c>
      <c r="CO108" s="149">
        <v>924400.58747384802</v>
      </c>
      <c r="CP108" s="268">
        <v>924400.58741237724</v>
      </c>
      <c r="CQ108" s="270">
        <v>6.147078238427639E-5</v>
      </c>
      <c r="CS108" s="149">
        <v>930410.68002164224</v>
      </c>
      <c r="CT108" s="268">
        <v>930410.67996017146</v>
      </c>
      <c r="CU108" s="270">
        <v>6.147078238427639E-5</v>
      </c>
      <c r="CW108" s="149">
        <v>17893.576799998031</v>
      </c>
      <c r="CX108" s="268">
        <v>17893.576799999984</v>
      </c>
      <c r="CY108" s="270">
        <v>-1.9535946194082499E-9</v>
      </c>
      <c r="DA108" s="149">
        <v>129930.78716305108</v>
      </c>
      <c r="DB108" s="268">
        <v>129930.78716305262</v>
      </c>
      <c r="DC108" s="270">
        <v>-1.5425030142068863E-9</v>
      </c>
      <c r="DE108" s="271">
        <v>3.125E-2</v>
      </c>
      <c r="DF108" s="271">
        <v>0</v>
      </c>
    </row>
    <row r="109" spans="1:110" x14ac:dyDescent="0.2">
      <c r="A109" s="155" t="s">
        <v>307</v>
      </c>
      <c r="B109" s="155"/>
      <c r="C109" s="156">
        <v>2003</v>
      </c>
      <c r="D109" s="129" t="s">
        <v>153</v>
      </c>
      <c r="E109" s="130"/>
      <c r="F109" s="131">
        <v>787121.91995398665</v>
      </c>
      <c r="G109" s="132">
        <v>88286.537379303438</v>
      </c>
      <c r="H109" s="132">
        <v>54164.340583775702</v>
      </c>
      <c r="I109" s="132">
        <v>119777.53971890575</v>
      </c>
      <c r="J109" s="132">
        <v>6533.5857478105781</v>
      </c>
      <c r="K109" s="132">
        <v>131483.015049034</v>
      </c>
      <c r="L109" s="132">
        <v>10427.331823007024</v>
      </c>
      <c r="M109" s="154">
        <v>117818.848</v>
      </c>
      <c r="N109" s="132">
        <v>0</v>
      </c>
      <c r="O109" s="133">
        <v>4940.8</v>
      </c>
      <c r="P109" s="134"/>
      <c r="Q109" s="135"/>
      <c r="R109" s="132">
        <v>0</v>
      </c>
      <c r="S109" s="132"/>
      <c r="T109" s="132">
        <v>0</v>
      </c>
      <c r="U109" s="136">
        <v>97382.066295054974</v>
      </c>
      <c r="V109" s="136">
        <v>0</v>
      </c>
      <c r="W109" s="137">
        <v>1417935.9845508782</v>
      </c>
      <c r="X109" s="138">
        <v>1412995.1845508781</v>
      </c>
      <c r="Y109" s="131">
        <v>77366.067326732678</v>
      </c>
      <c r="Z109" s="139">
        <v>10212.461816534546</v>
      </c>
      <c r="AA109" s="137">
        <v>131309.60114326724</v>
      </c>
      <c r="AB109" s="138"/>
      <c r="AC109" s="131">
        <v>23814.999999999996</v>
      </c>
      <c r="AD109" s="135"/>
      <c r="AE109" s="132">
        <v>0</v>
      </c>
      <c r="AF109" s="135"/>
      <c r="AG109" s="132"/>
      <c r="AH109" s="137">
        <v>23814.999999999996</v>
      </c>
      <c r="AI109" s="138"/>
      <c r="AJ109" s="140">
        <v>1573060.5856941454</v>
      </c>
      <c r="AK109" s="138"/>
      <c r="AL109" s="335">
        <v>198025</v>
      </c>
      <c r="AM109" s="138"/>
      <c r="AN109" s="142">
        <v>258227.2836951132</v>
      </c>
      <c r="AO109" s="138"/>
      <c r="AP109" s="143">
        <v>1549245.5856941454</v>
      </c>
      <c r="AQ109" s="135"/>
      <c r="AR109" s="138">
        <v>23814.999999999996</v>
      </c>
      <c r="AS109" s="135"/>
      <c r="AT109" s="138">
        <v>198025</v>
      </c>
      <c r="AU109" s="143">
        <v>0</v>
      </c>
      <c r="AV109" s="138">
        <v>0</v>
      </c>
      <c r="AW109" s="138">
        <v>0</v>
      </c>
      <c r="AX109" s="138">
        <v>0</v>
      </c>
      <c r="AY109" s="144">
        <v>0</v>
      </c>
      <c r="AZ109" s="145">
        <v>0</v>
      </c>
      <c r="BA109" s="146">
        <v>1771085.5856941454</v>
      </c>
      <c r="BB109" s="147">
        <v>0</v>
      </c>
      <c r="BD109" s="106">
        <v>1771085.5856941454</v>
      </c>
      <c r="BG109" s="148">
        <v>1771085.5856941454</v>
      </c>
      <c r="BI109" s="150">
        <v>43731.072</v>
      </c>
      <c r="BL109" s="106">
        <v>1417935.9845508782</v>
      </c>
      <c r="BN109" s="151">
        <v>0</v>
      </c>
      <c r="BO109" s="152">
        <v>0</v>
      </c>
      <c r="BQ109" s="106">
        <v>380</v>
      </c>
      <c r="BR109" s="153">
        <v>3802003</v>
      </c>
      <c r="BS109" s="106">
        <v>4940.8</v>
      </c>
      <c r="BT109" s="106">
        <v>0</v>
      </c>
      <c r="BU109" s="149">
        <v>0</v>
      </c>
      <c r="BW109" s="149">
        <v>0</v>
      </c>
      <c r="BY109" s="149">
        <v>5038.8123893202537</v>
      </c>
      <c r="BZ109" s="268">
        <v>5038.8123895752897</v>
      </c>
      <c r="CA109" s="269">
        <v>-2.5503595679765567E-7</v>
      </c>
      <c r="CC109" s="149">
        <v>252</v>
      </c>
      <c r="CG109" s="149">
        <v>97382.066295054974</v>
      </c>
      <c r="CH109" s="268">
        <v>97382.066361364865</v>
      </c>
      <c r="CI109" s="270">
        <v>-6.6309890826232731E-5</v>
      </c>
      <c r="CK109" s="149">
        <v>0</v>
      </c>
      <c r="CL109" s="268">
        <v>0</v>
      </c>
      <c r="CM109" s="270">
        <v>0</v>
      </c>
      <c r="CO109" s="149">
        <v>1417935.9845508782</v>
      </c>
      <c r="CP109" s="268">
        <v>1417935.9846164326</v>
      </c>
      <c r="CQ109" s="270">
        <v>-6.5554399043321609E-5</v>
      </c>
      <c r="CS109" s="149">
        <v>1417935.9845508782</v>
      </c>
      <c r="CT109" s="268">
        <v>1417935.9846164326</v>
      </c>
      <c r="CU109" s="270">
        <v>-6.5554399043321609E-5</v>
      </c>
      <c r="CW109" s="149">
        <v>119777.53971890575</v>
      </c>
      <c r="CX109" s="268">
        <v>119777.53971891895</v>
      </c>
      <c r="CY109" s="270">
        <v>-1.3198587112128735E-8</v>
      </c>
      <c r="DA109" s="149">
        <v>250348.70762651716</v>
      </c>
      <c r="DB109" s="268">
        <v>250348.70762652357</v>
      </c>
      <c r="DC109" s="270">
        <v>-6.4028427004814148E-9</v>
      </c>
      <c r="DE109" s="271">
        <v>6.9090909090909092E-2</v>
      </c>
      <c r="DF109" s="271">
        <v>0</v>
      </c>
    </row>
    <row r="110" spans="1:110" x14ac:dyDescent="0.2">
      <c r="A110" s="127" t="s">
        <v>305</v>
      </c>
      <c r="B110" s="127" t="s">
        <v>154</v>
      </c>
      <c r="C110" s="128">
        <v>2140</v>
      </c>
      <c r="D110" s="129" t="s">
        <v>155</v>
      </c>
      <c r="E110" s="130"/>
      <c r="F110" s="131">
        <v>1305622.8672252637</v>
      </c>
      <c r="G110" s="132">
        <v>32164.65256337776</v>
      </c>
      <c r="H110" s="132">
        <v>17022.723199997479</v>
      </c>
      <c r="I110" s="132">
        <v>30374.859199996656</v>
      </c>
      <c r="J110" s="132">
        <v>0</v>
      </c>
      <c r="K110" s="132">
        <v>114775.62340977852</v>
      </c>
      <c r="L110" s="132">
        <v>7928.8546206882775</v>
      </c>
      <c r="M110" s="154">
        <v>117818.848</v>
      </c>
      <c r="N110" s="132">
        <v>0</v>
      </c>
      <c r="O110" s="133">
        <v>21581.75</v>
      </c>
      <c r="P110" s="134"/>
      <c r="Q110" s="135"/>
      <c r="R110" s="132">
        <v>-11917.030534567652</v>
      </c>
      <c r="S110" s="132"/>
      <c r="T110" s="132">
        <v>121531.57178089746</v>
      </c>
      <c r="U110" s="136">
        <v>0</v>
      </c>
      <c r="V110" s="136">
        <v>0</v>
      </c>
      <c r="W110" s="137">
        <v>1756904.7194654325</v>
      </c>
      <c r="X110" s="138">
        <v>1747240</v>
      </c>
      <c r="Y110" s="131">
        <v>0</v>
      </c>
      <c r="Z110" s="139">
        <v>0</v>
      </c>
      <c r="AA110" s="137">
        <v>28.296569458007809</v>
      </c>
      <c r="AB110" s="138"/>
      <c r="AC110" s="131">
        <v>68302.000000000015</v>
      </c>
      <c r="AD110" s="135"/>
      <c r="AE110" s="132">
        <v>41239.162946400058</v>
      </c>
      <c r="AF110" s="135"/>
      <c r="AG110" s="132"/>
      <c r="AH110" s="137">
        <v>109541.16294640007</v>
      </c>
      <c r="AI110" s="138"/>
      <c r="AJ110" s="140">
        <v>1866474.1789812904</v>
      </c>
      <c r="AK110" s="138"/>
      <c r="AL110" s="335">
        <v>96045</v>
      </c>
      <c r="AM110" s="138"/>
      <c r="AN110" s="142">
        <v>230976.71896833347</v>
      </c>
      <c r="AO110" s="138"/>
      <c r="AP110" s="143">
        <v>1810089.209515858</v>
      </c>
      <c r="AQ110" s="135"/>
      <c r="AR110" s="138">
        <v>68302.000000000015</v>
      </c>
      <c r="AS110" s="135"/>
      <c r="AT110" s="138">
        <v>96045</v>
      </c>
      <c r="AU110" s="143">
        <v>7298.3874215535034</v>
      </c>
      <c r="AV110" s="138">
        <v>2432.795807184501</v>
      </c>
      <c r="AW110" s="138">
        <v>453.56802318929016</v>
      </c>
      <c r="AX110" s="138">
        <v>1408.046661937266</v>
      </c>
      <c r="AY110" s="144">
        <v>0</v>
      </c>
      <c r="AZ110" s="145">
        <v>324.23262070309158</v>
      </c>
      <c r="BA110" s="146">
        <v>1962519.1789812904</v>
      </c>
      <c r="BB110" s="147">
        <v>0</v>
      </c>
      <c r="BD110" s="106">
        <v>1974436.209515858</v>
      </c>
      <c r="BG110" s="148">
        <v>1974436.209515858</v>
      </c>
      <c r="BI110" s="150">
        <v>28.296569458007809</v>
      </c>
      <c r="BL110" s="106">
        <v>1768821.75</v>
      </c>
      <c r="BN110" s="151">
        <v>11853.106173005826</v>
      </c>
      <c r="BO110" s="152">
        <v>63.924361561825208</v>
      </c>
      <c r="BQ110" s="106">
        <v>380</v>
      </c>
      <c r="BR110" s="153">
        <v>3802140</v>
      </c>
      <c r="BS110" s="106">
        <v>21581.75</v>
      </c>
      <c r="BT110" s="106">
        <v>0</v>
      </c>
      <c r="BU110" s="149">
        <v>0</v>
      </c>
      <c r="BW110" s="149">
        <v>0</v>
      </c>
      <c r="BY110" s="149">
        <v>3648.0167272727276</v>
      </c>
      <c r="BZ110" s="268">
        <v>3648.0167272727276</v>
      </c>
      <c r="CA110" s="269">
        <v>0</v>
      </c>
      <c r="CC110" s="149">
        <v>418</v>
      </c>
      <c r="CG110" s="149">
        <v>0</v>
      </c>
      <c r="CH110" s="268">
        <v>0</v>
      </c>
      <c r="CI110" s="270">
        <v>0</v>
      </c>
      <c r="CK110" s="149">
        <v>121531.57178089746</v>
      </c>
      <c r="CL110" s="268">
        <v>121531.5717808893</v>
      </c>
      <c r="CM110" s="270">
        <v>8.1636244431138039E-9</v>
      </c>
      <c r="CO110" s="149">
        <v>1756904.7194654325</v>
      </c>
      <c r="CP110" s="268">
        <v>1756904.7194654325</v>
      </c>
      <c r="CQ110" s="270">
        <v>0</v>
      </c>
      <c r="CS110" s="149">
        <v>1768821.75</v>
      </c>
      <c r="CT110" s="268">
        <v>1768821.75</v>
      </c>
      <c r="CU110" s="270">
        <v>0</v>
      </c>
      <c r="CW110" s="149">
        <v>30374.859199996656</v>
      </c>
      <c r="CX110" s="268">
        <v>30374.85919999997</v>
      </c>
      <c r="CY110" s="270">
        <v>-3.3141986932605505E-9</v>
      </c>
      <c r="DA110" s="149">
        <v>230975.021174166</v>
      </c>
      <c r="DB110" s="268">
        <v>230975.02117416792</v>
      </c>
      <c r="DC110" s="270">
        <v>-1.9208528101444244E-9</v>
      </c>
      <c r="DE110" s="271">
        <v>1.098901098901099E-2</v>
      </c>
      <c r="DF110" s="271">
        <v>0</v>
      </c>
    </row>
    <row r="111" spans="1:110" x14ac:dyDescent="0.2">
      <c r="A111" s="127" t="s">
        <v>305</v>
      </c>
      <c r="B111" s="127" t="s">
        <v>156</v>
      </c>
      <c r="C111" s="128">
        <v>2174</v>
      </c>
      <c r="D111" s="129" t="s">
        <v>157</v>
      </c>
      <c r="E111" s="130"/>
      <c r="F111" s="131">
        <v>1268140.8710369784</v>
      </c>
      <c r="G111" s="132">
        <v>21799.801906632201</v>
      </c>
      <c r="H111" s="132">
        <v>10607.820436541626</v>
      </c>
      <c r="I111" s="132">
        <v>23596.886008886293</v>
      </c>
      <c r="J111" s="132">
        <v>0</v>
      </c>
      <c r="K111" s="132">
        <v>94632.077485697751</v>
      </c>
      <c r="L111" s="132">
        <v>3227.394913294228</v>
      </c>
      <c r="M111" s="154">
        <v>117818.848</v>
      </c>
      <c r="N111" s="132">
        <v>0</v>
      </c>
      <c r="O111" s="133">
        <v>33536</v>
      </c>
      <c r="P111" s="134"/>
      <c r="Q111" s="135"/>
      <c r="R111" s="132">
        <v>-11479.741080025138</v>
      </c>
      <c r="S111" s="132"/>
      <c r="T111" s="132">
        <v>157256.30021196924</v>
      </c>
      <c r="U111" s="136">
        <v>0</v>
      </c>
      <c r="V111" s="136">
        <v>0</v>
      </c>
      <c r="W111" s="137">
        <v>1719136.2589199748</v>
      </c>
      <c r="X111" s="138">
        <v>1697080</v>
      </c>
      <c r="Y111" s="131">
        <v>131025.60000000001</v>
      </c>
      <c r="Z111" s="139">
        <v>3108.5879157136078</v>
      </c>
      <c r="AA111" s="137">
        <v>134134.18791571361</v>
      </c>
      <c r="AB111" s="138"/>
      <c r="AC111" s="131">
        <v>9948</v>
      </c>
      <c r="AD111" s="135"/>
      <c r="AE111" s="132">
        <v>0</v>
      </c>
      <c r="AF111" s="135"/>
      <c r="AG111" s="132"/>
      <c r="AH111" s="137">
        <v>9948</v>
      </c>
      <c r="AI111" s="138"/>
      <c r="AJ111" s="140">
        <v>1863218.4468356883</v>
      </c>
      <c r="AK111" s="138"/>
      <c r="AL111" s="335">
        <v>65040</v>
      </c>
      <c r="AM111" s="138"/>
      <c r="AN111" s="142">
        <v>210670.79878088593</v>
      </c>
      <c r="AO111" s="138"/>
      <c r="AP111" s="143">
        <v>1864750.1879157135</v>
      </c>
      <c r="AQ111" s="135"/>
      <c r="AR111" s="138">
        <v>9948</v>
      </c>
      <c r="AS111" s="135"/>
      <c r="AT111" s="138">
        <v>65040</v>
      </c>
      <c r="AU111" s="143">
        <v>7088.8643376811542</v>
      </c>
      <c r="AV111" s="138">
        <v>2362.9547792270514</v>
      </c>
      <c r="AW111" s="138">
        <v>440.54693161447801</v>
      </c>
      <c r="AX111" s="138">
        <v>1367.6242697285406</v>
      </c>
      <c r="AY111" s="144">
        <v>0</v>
      </c>
      <c r="AZ111" s="145">
        <v>219.75076177391625</v>
      </c>
      <c r="BA111" s="146">
        <v>1928258.4468356883</v>
      </c>
      <c r="BB111" s="147">
        <v>0</v>
      </c>
      <c r="BD111" s="106">
        <v>1939738.1879157135</v>
      </c>
      <c r="BG111" s="148">
        <v>1939738.1879157135</v>
      </c>
      <c r="BI111" s="150">
        <v>0</v>
      </c>
      <c r="BL111" s="106">
        <v>1730616</v>
      </c>
      <c r="BN111" s="151">
        <v>11389.52957235867</v>
      </c>
      <c r="BO111" s="152">
        <v>90.211507666468606</v>
      </c>
      <c r="BQ111" s="106">
        <v>380</v>
      </c>
      <c r="BR111" s="153">
        <v>3802174</v>
      </c>
      <c r="BS111" s="106">
        <v>33536</v>
      </c>
      <c r="BT111" s="106">
        <v>0</v>
      </c>
      <c r="BU111" s="149">
        <v>0</v>
      </c>
      <c r="BW111" s="149">
        <v>0</v>
      </c>
      <c r="BY111" s="149">
        <v>3638.9692641975307</v>
      </c>
      <c r="BZ111" s="268">
        <v>3638.9692641975307</v>
      </c>
      <c r="CA111" s="269">
        <v>0</v>
      </c>
      <c r="CC111" s="149">
        <v>406</v>
      </c>
      <c r="CG111" s="149">
        <v>0</v>
      </c>
      <c r="CH111" s="268">
        <v>0</v>
      </c>
      <c r="CI111" s="270">
        <v>0</v>
      </c>
      <c r="CK111" s="149">
        <v>157256.30021196924</v>
      </c>
      <c r="CL111" s="268">
        <v>157256.30021196348</v>
      </c>
      <c r="CM111" s="270">
        <v>5.7625584304332733E-9</v>
      </c>
      <c r="CO111" s="149">
        <v>1719136.2589199748</v>
      </c>
      <c r="CP111" s="268">
        <v>1719136.2589199748</v>
      </c>
      <c r="CQ111" s="270">
        <v>0</v>
      </c>
      <c r="CS111" s="149">
        <v>1730616</v>
      </c>
      <c r="CT111" s="268">
        <v>1730616</v>
      </c>
      <c r="CU111" s="270">
        <v>0</v>
      </c>
      <c r="CW111" s="149">
        <v>23596.886008886293</v>
      </c>
      <c r="CX111" s="268">
        <v>23596.886008888869</v>
      </c>
      <c r="CY111" s="270">
        <v>-2.5756889954209328E-9</v>
      </c>
      <c r="DA111" s="149">
        <v>202622.74750594312</v>
      </c>
      <c r="DB111" s="268">
        <v>202622.74750594443</v>
      </c>
      <c r="DC111" s="270">
        <v>-1.3096723705530167E-9</v>
      </c>
      <c r="DE111" s="271">
        <v>3.1818181818181815E-2</v>
      </c>
      <c r="DF111" s="271">
        <v>0</v>
      </c>
    </row>
    <row r="112" spans="1:110" x14ac:dyDescent="0.2">
      <c r="A112" s="127" t="s">
        <v>305</v>
      </c>
      <c r="B112" s="127" t="s">
        <v>158</v>
      </c>
      <c r="C112" s="128">
        <v>2055</v>
      </c>
      <c r="D112" s="129" t="s">
        <v>159</v>
      </c>
      <c r="E112" s="130"/>
      <c r="F112" s="131">
        <v>987025.89962484047</v>
      </c>
      <c r="G112" s="132">
        <v>45285.23800646895</v>
      </c>
      <c r="H112" s="132">
        <v>27646.652264913992</v>
      </c>
      <c r="I112" s="132">
        <v>58930.476548190236</v>
      </c>
      <c r="J112" s="132">
        <v>0</v>
      </c>
      <c r="K112" s="132">
        <v>108684.82480659298</v>
      </c>
      <c r="L112" s="132">
        <v>29304.304796929697</v>
      </c>
      <c r="M112" s="154">
        <v>117818.848</v>
      </c>
      <c r="N112" s="132">
        <v>0</v>
      </c>
      <c r="O112" s="133">
        <v>23952</v>
      </c>
      <c r="P112" s="134"/>
      <c r="Q112" s="135"/>
      <c r="R112" s="132">
        <v>-9220.4267446075446</v>
      </c>
      <c r="S112" s="132"/>
      <c r="T112" s="132">
        <v>0</v>
      </c>
      <c r="U112" s="136">
        <v>9498.90033440548</v>
      </c>
      <c r="V112" s="136">
        <v>0</v>
      </c>
      <c r="W112" s="137">
        <v>1398926.7176377343</v>
      </c>
      <c r="X112" s="138">
        <v>1384195.1443823418</v>
      </c>
      <c r="Y112" s="131">
        <v>0</v>
      </c>
      <c r="Z112" s="139">
        <v>0</v>
      </c>
      <c r="AA112" s="137">
        <v>28.296569458007809</v>
      </c>
      <c r="AB112" s="138"/>
      <c r="AC112" s="131">
        <v>19939</v>
      </c>
      <c r="AD112" s="135"/>
      <c r="AE112" s="132">
        <v>3642.1914143910794</v>
      </c>
      <c r="AF112" s="135"/>
      <c r="AG112" s="132"/>
      <c r="AH112" s="137">
        <v>23581.19141439108</v>
      </c>
      <c r="AI112" s="138"/>
      <c r="AJ112" s="140">
        <v>1422536.2056215834</v>
      </c>
      <c r="AK112" s="138"/>
      <c r="AL112" s="335">
        <v>109255</v>
      </c>
      <c r="AM112" s="138"/>
      <c r="AN112" s="142">
        <v>212856.13128270334</v>
      </c>
      <c r="AO112" s="138"/>
      <c r="AP112" s="143">
        <v>1411817.6323661909</v>
      </c>
      <c r="AQ112" s="135"/>
      <c r="AR112" s="138">
        <v>19939</v>
      </c>
      <c r="AS112" s="135"/>
      <c r="AT112" s="138">
        <v>109255</v>
      </c>
      <c r="AU112" s="143">
        <v>5517.4412086385337</v>
      </c>
      <c r="AV112" s="138">
        <v>1839.147069546178</v>
      </c>
      <c r="AW112" s="138">
        <v>342.88874480338683</v>
      </c>
      <c r="AX112" s="138">
        <v>1064.4563281631006</v>
      </c>
      <c r="AY112" s="144">
        <v>0</v>
      </c>
      <c r="AZ112" s="145">
        <v>456.49339345634604</v>
      </c>
      <c r="BA112" s="146">
        <v>1531791.2056215834</v>
      </c>
      <c r="BB112" s="147">
        <v>0</v>
      </c>
      <c r="BD112" s="106">
        <v>1541011.6323661909</v>
      </c>
      <c r="BG112" s="148">
        <v>1541011.6323661909</v>
      </c>
      <c r="BI112" s="150">
        <v>28.296569458007809</v>
      </c>
      <c r="BL112" s="106">
        <v>1408147.1443823418</v>
      </c>
      <c r="BN112" s="151">
        <v>8852.8191486182495</v>
      </c>
      <c r="BO112" s="152">
        <v>367.60759598929508</v>
      </c>
      <c r="BQ112" s="106">
        <v>380</v>
      </c>
      <c r="BR112" s="153">
        <v>3802055</v>
      </c>
      <c r="BS112" s="106">
        <v>23952</v>
      </c>
      <c r="BT112" s="106">
        <v>0</v>
      </c>
      <c r="BU112" s="149">
        <v>0</v>
      </c>
      <c r="BW112" s="149">
        <v>0</v>
      </c>
      <c r="BY112" s="149">
        <v>3928.9411031966424</v>
      </c>
      <c r="BZ112" s="268">
        <v>3928.9411032786884</v>
      </c>
      <c r="CA112" s="269">
        <v>-8.2045971794286743E-8</v>
      </c>
      <c r="CC112" s="149">
        <v>316</v>
      </c>
      <c r="CG112" s="149">
        <v>9498.90033440548</v>
      </c>
      <c r="CH112" s="268">
        <v>9498.9003608363419</v>
      </c>
      <c r="CI112" s="270">
        <v>-2.6430861908011138E-5</v>
      </c>
      <c r="CK112" s="149">
        <v>0</v>
      </c>
      <c r="CL112" s="268">
        <v>0</v>
      </c>
      <c r="CM112" s="270">
        <v>0</v>
      </c>
      <c r="CO112" s="149">
        <v>1398926.7176377343</v>
      </c>
      <c r="CP112" s="268">
        <v>1398926.7176641794</v>
      </c>
      <c r="CQ112" s="270">
        <v>-2.6445137336850166E-5</v>
      </c>
      <c r="CS112" s="149">
        <v>1408147.1443823418</v>
      </c>
      <c r="CT112" s="268">
        <v>1408147.1444087869</v>
      </c>
      <c r="CU112" s="270">
        <v>-2.6445137336850166E-5</v>
      </c>
      <c r="CW112" s="149">
        <v>58930.476548190236</v>
      </c>
      <c r="CX112" s="268">
        <v>58930.476548196675</v>
      </c>
      <c r="CY112" s="270">
        <v>-6.4392224885523319E-9</v>
      </c>
      <c r="DA112" s="149">
        <v>212854.43348853587</v>
      </c>
      <c r="DB112" s="268">
        <v>212854.43348853907</v>
      </c>
      <c r="DC112" s="270">
        <v>-3.2014213502407074E-9</v>
      </c>
      <c r="DE112" s="271">
        <v>4.8192771084337352E-2</v>
      </c>
      <c r="DF112" s="271">
        <v>0</v>
      </c>
    </row>
    <row r="113" spans="1:110" x14ac:dyDescent="0.2">
      <c r="A113" s="155" t="s">
        <v>307</v>
      </c>
      <c r="B113" s="155"/>
      <c r="C113" s="156">
        <v>2178</v>
      </c>
      <c r="D113" s="129" t="s">
        <v>160</v>
      </c>
      <c r="E113" s="130"/>
      <c r="F113" s="131">
        <v>1286881.8691311211</v>
      </c>
      <c r="G113" s="132">
        <v>27739.071687802705</v>
      </c>
      <c r="H113" s="132">
        <v>16981.505952539836</v>
      </c>
      <c r="I113" s="132">
        <v>28016.491606776577</v>
      </c>
      <c r="J113" s="132">
        <v>0</v>
      </c>
      <c r="K113" s="132">
        <v>141954.39446289698</v>
      </c>
      <c r="L113" s="132">
        <v>1904.5063529408419</v>
      </c>
      <c r="M113" s="154">
        <v>117818.848</v>
      </c>
      <c r="N113" s="132">
        <v>0</v>
      </c>
      <c r="O113" s="133">
        <v>6144</v>
      </c>
      <c r="P113" s="134"/>
      <c r="Q113" s="135"/>
      <c r="R113" s="132">
        <v>0</v>
      </c>
      <c r="S113" s="132"/>
      <c r="T113" s="132">
        <v>100863.31280592203</v>
      </c>
      <c r="U113" s="136">
        <v>0</v>
      </c>
      <c r="V113" s="136">
        <v>0</v>
      </c>
      <c r="W113" s="137">
        <v>1728304</v>
      </c>
      <c r="X113" s="138">
        <v>1722160</v>
      </c>
      <c r="Y113" s="131">
        <v>0</v>
      </c>
      <c r="Z113" s="139">
        <v>0</v>
      </c>
      <c r="AA113" s="137">
        <v>28.296569458007809</v>
      </c>
      <c r="AB113" s="138"/>
      <c r="AC113" s="131">
        <v>42372</v>
      </c>
      <c r="AD113" s="135"/>
      <c r="AE113" s="132">
        <v>17841.368127456499</v>
      </c>
      <c r="AF113" s="135"/>
      <c r="AG113" s="132"/>
      <c r="AH113" s="137">
        <v>60213.368127456502</v>
      </c>
      <c r="AI113" s="138"/>
      <c r="AJ113" s="140">
        <v>1788545.6646969146</v>
      </c>
      <c r="AK113" s="138"/>
      <c r="AL113" s="335">
        <v>81250</v>
      </c>
      <c r="AM113" s="138"/>
      <c r="AN113" s="142">
        <v>255187.9825692687</v>
      </c>
      <c r="AO113" s="138"/>
      <c r="AP113" s="143">
        <v>1746173.6646969144</v>
      </c>
      <c r="AQ113" s="135"/>
      <c r="AR113" s="138">
        <v>42372</v>
      </c>
      <c r="AS113" s="135"/>
      <c r="AT113" s="138">
        <v>81250</v>
      </c>
      <c r="AU113" s="143">
        <v>0</v>
      </c>
      <c r="AV113" s="138">
        <v>0</v>
      </c>
      <c r="AW113" s="138">
        <v>0</v>
      </c>
      <c r="AX113" s="138">
        <v>0</v>
      </c>
      <c r="AY113" s="144">
        <v>0</v>
      </c>
      <c r="AZ113" s="145">
        <v>0</v>
      </c>
      <c r="BA113" s="146">
        <v>1869795.6646969144</v>
      </c>
      <c r="BB113" s="147">
        <v>-2.3283064365386963E-10</v>
      </c>
      <c r="BD113" s="106">
        <v>1869795.6646969144</v>
      </c>
      <c r="BG113" s="148">
        <v>1869795.6646969144</v>
      </c>
      <c r="BI113" s="150">
        <v>28.296569458007809</v>
      </c>
      <c r="BL113" s="106">
        <v>1728304</v>
      </c>
      <c r="BN113" s="151">
        <v>0</v>
      </c>
      <c r="BO113" s="152">
        <v>0</v>
      </c>
      <c r="BQ113" s="106">
        <v>380</v>
      </c>
      <c r="BR113" s="153">
        <v>3802178</v>
      </c>
      <c r="BS113" s="106">
        <v>6144</v>
      </c>
      <c r="BT113" s="106">
        <v>0</v>
      </c>
      <c r="BU113" s="149">
        <v>0</v>
      </c>
      <c r="BW113" s="149">
        <v>0</v>
      </c>
      <c r="BY113" s="149">
        <v>3644.6043389830506</v>
      </c>
      <c r="BZ113" s="268">
        <v>3644.6043389830506</v>
      </c>
      <c r="CA113" s="269">
        <v>0</v>
      </c>
      <c r="CC113" s="149">
        <v>412</v>
      </c>
      <c r="CG113" s="149">
        <v>0</v>
      </c>
      <c r="CH113" s="268">
        <v>0</v>
      </c>
      <c r="CI113" s="270">
        <v>0</v>
      </c>
      <c r="CK113" s="149">
        <v>100863.31280592203</v>
      </c>
      <c r="CL113" s="268">
        <v>100863.31280591432</v>
      </c>
      <c r="CM113" s="270">
        <v>7.7125150710344315E-9</v>
      </c>
      <c r="CO113" s="149">
        <v>1728304</v>
      </c>
      <c r="CP113" s="268">
        <v>1728304</v>
      </c>
      <c r="CQ113" s="270">
        <v>0</v>
      </c>
      <c r="CS113" s="149">
        <v>1728304</v>
      </c>
      <c r="CT113" s="268">
        <v>1728304</v>
      </c>
      <c r="CU113" s="270">
        <v>0</v>
      </c>
      <c r="CW113" s="149">
        <v>28016.491606776577</v>
      </c>
      <c r="CX113" s="268">
        <v>28016.491606779655</v>
      </c>
      <c r="CY113" s="270">
        <v>-3.0777300707995892E-9</v>
      </c>
      <c r="DA113" s="149">
        <v>255186.28477510123</v>
      </c>
      <c r="DB113" s="268">
        <v>255186.28477510301</v>
      </c>
      <c r="DC113" s="270">
        <v>-1.7753336578607559E-9</v>
      </c>
      <c r="DE113" s="271">
        <v>2.0361990950226245E-2</v>
      </c>
      <c r="DF113" s="271">
        <v>0</v>
      </c>
    </row>
    <row r="114" spans="1:110" x14ac:dyDescent="0.2">
      <c r="A114" s="155" t="s">
        <v>307</v>
      </c>
      <c r="B114" s="155"/>
      <c r="C114" s="128">
        <v>3366</v>
      </c>
      <c r="D114" s="129" t="s">
        <v>329</v>
      </c>
      <c r="E114" s="130"/>
      <c r="F114" s="131">
        <v>599711.93901256123</v>
      </c>
      <c r="G114" s="132">
        <v>30404.863999997619</v>
      </c>
      <c r="H114" s="132">
        <v>16476.832762691814</v>
      </c>
      <c r="I114" s="132">
        <v>11865.11054922149</v>
      </c>
      <c r="J114" s="132">
        <v>0</v>
      </c>
      <c r="K114" s="132">
        <v>78698.905599986363</v>
      </c>
      <c r="L114" s="132">
        <v>15088.12799999737</v>
      </c>
      <c r="M114" s="154">
        <v>117818.848</v>
      </c>
      <c r="N114" s="132">
        <v>0</v>
      </c>
      <c r="O114" s="133">
        <v>3225.6</v>
      </c>
      <c r="P114" s="134"/>
      <c r="Q114" s="135"/>
      <c r="R114" s="132">
        <v>0</v>
      </c>
      <c r="S114" s="132"/>
      <c r="T114" s="132">
        <v>0</v>
      </c>
      <c r="U114" s="136">
        <v>31773.110789919854</v>
      </c>
      <c r="V114" s="136">
        <v>0</v>
      </c>
      <c r="W114" s="137">
        <v>905063.33871437563</v>
      </c>
      <c r="X114" s="138">
        <v>901837.73871437565</v>
      </c>
      <c r="Y114" s="131">
        <v>59771.519999999997</v>
      </c>
      <c r="Z114" s="139">
        <v>3504.6758227334867</v>
      </c>
      <c r="AA114" s="137">
        <v>63276.195822733484</v>
      </c>
      <c r="AB114" s="138"/>
      <c r="AC114" s="131">
        <v>14643</v>
      </c>
      <c r="AD114" s="135"/>
      <c r="AE114" s="132">
        <v>0</v>
      </c>
      <c r="AF114" s="135"/>
      <c r="AG114" s="132"/>
      <c r="AH114" s="137">
        <v>14643</v>
      </c>
      <c r="AI114" s="138"/>
      <c r="AJ114" s="140">
        <v>982982.53453710908</v>
      </c>
      <c r="AK114" s="138"/>
      <c r="AL114" s="335">
        <v>73975</v>
      </c>
      <c r="AM114" s="138"/>
      <c r="AN114" s="142">
        <v>141006.9704570121</v>
      </c>
      <c r="AO114" s="138"/>
      <c r="AP114" s="143">
        <v>968339.53453710908</v>
      </c>
      <c r="AQ114" s="135"/>
      <c r="AR114" s="138">
        <v>14643</v>
      </c>
      <c r="AS114" s="135"/>
      <c r="AT114" s="138">
        <v>73975</v>
      </c>
      <c r="AU114" s="143">
        <v>0</v>
      </c>
      <c r="AV114" s="138">
        <v>0</v>
      </c>
      <c r="AW114" s="138">
        <v>0</v>
      </c>
      <c r="AX114" s="138">
        <v>0</v>
      </c>
      <c r="AY114" s="144">
        <v>0</v>
      </c>
      <c r="AZ114" s="145">
        <v>0</v>
      </c>
      <c r="BA114" s="146">
        <v>1056957.5345371091</v>
      </c>
      <c r="BB114" s="147">
        <v>0</v>
      </c>
      <c r="BD114" s="106">
        <v>1056957.5345371091</v>
      </c>
      <c r="BG114" s="148">
        <v>1056957.5345371091</v>
      </c>
      <c r="BI114" s="150">
        <v>0</v>
      </c>
      <c r="BL114" s="106">
        <v>905063.33871437563</v>
      </c>
      <c r="BN114" s="151">
        <v>0</v>
      </c>
      <c r="BO114" s="152">
        <v>0</v>
      </c>
      <c r="BQ114" s="106">
        <v>380</v>
      </c>
      <c r="BR114" s="272">
        <v>3802053</v>
      </c>
      <c r="BS114" s="106">
        <v>3225.6</v>
      </c>
      <c r="BT114" s="106">
        <v>0</v>
      </c>
      <c r="BU114" s="149">
        <v>0</v>
      </c>
      <c r="BW114" s="149">
        <v>0</v>
      </c>
      <c r="BY114" s="149">
        <v>4003.3644337948103</v>
      </c>
      <c r="BZ114" s="268">
        <v>4003.3644336787561</v>
      </c>
      <c r="CA114" s="269">
        <v>1.1605425243033096E-7</v>
      </c>
      <c r="CC114" s="149">
        <v>192</v>
      </c>
      <c r="CG114" s="149">
        <v>31773.110789919854</v>
      </c>
      <c r="CH114" s="268">
        <v>31773.110767185506</v>
      </c>
      <c r="CI114" s="270">
        <v>2.273434802191332E-5</v>
      </c>
      <c r="CK114" s="149">
        <v>0</v>
      </c>
      <c r="CL114" s="268">
        <v>0</v>
      </c>
      <c r="CM114" s="270">
        <v>0</v>
      </c>
      <c r="CO114" s="149">
        <v>905063.33871437563</v>
      </c>
      <c r="CP114" s="268">
        <v>905063.33869164751</v>
      </c>
      <c r="CQ114" s="270">
        <v>2.2728112526237965E-5</v>
      </c>
      <c r="CS114" s="149">
        <v>905063.33871437563</v>
      </c>
      <c r="CT114" s="268">
        <v>905063.33869164751</v>
      </c>
      <c r="CU114" s="270">
        <v>2.2728112526237965E-5</v>
      </c>
      <c r="CW114" s="149">
        <v>11865.11054922149</v>
      </c>
      <c r="CX114" s="268">
        <v>11865.110549222793</v>
      </c>
      <c r="CY114" s="270">
        <v>-1.3023964129388332E-9</v>
      </c>
      <c r="DA114" s="149">
        <v>137210.3987076481</v>
      </c>
      <c r="DB114" s="268">
        <v>137210.39870764953</v>
      </c>
      <c r="DC114" s="270">
        <v>-1.4260876923799515E-9</v>
      </c>
      <c r="DE114" s="271">
        <v>2.2624434389140271E-2</v>
      </c>
      <c r="DF114" s="271">
        <v>0</v>
      </c>
    </row>
    <row r="115" spans="1:110" x14ac:dyDescent="0.2">
      <c r="A115" s="155" t="s">
        <v>307</v>
      </c>
      <c r="B115" s="155"/>
      <c r="C115" s="156">
        <v>2077</v>
      </c>
      <c r="D115" s="129" t="s">
        <v>161</v>
      </c>
      <c r="E115" s="130"/>
      <c r="F115" s="131">
        <v>605958.93837727548</v>
      </c>
      <c r="G115" s="132">
        <v>58468.711786091677</v>
      </c>
      <c r="H115" s="132">
        <v>35319.874874861067</v>
      </c>
      <c r="I115" s="132">
        <v>93357.983016032522</v>
      </c>
      <c r="J115" s="132">
        <v>0</v>
      </c>
      <c r="K115" s="132">
        <v>72209.98312155623</v>
      </c>
      <c r="L115" s="132">
        <v>4052.5470379739741</v>
      </c>
      <c r="M115" s="154">
        <v>117818.848</v>
      </c>
      <c r="N115" s="132">
        <v>0</v>
      </c>
      <c r="O115" s="133">
        <v>3686.4</v>
      </c>
      <c r="P115" s="134"/>
      <c r="Q115" s="135"/>
      <c r="R115" s="132">
        <v>0</v>
      </c>
      <c r="S115" s="132"/>
      <c r="T115" s="132">
        <v>0</v>
      </c>
      <c r="U115" s="136">
        <v>32193.566171389073</v>
      </c>
      <c r="V115" s="136">
        <v>0</v>
      </c>
      <c r="W115" s="137">
        <v>1023066.8523851801</v>
      </c>
      <c r="X115" s="138">
        <v>1019380.45238518</v>
      </c>
      <c r="Y115" s="131">
        <v>44064</v>
      </c>
      <c r="Z115" s="139">
        <v>4383.6000201740462</v>
      </c>
      <c r="AA115" s="137">
        <v>48447.600020174046</v>
      </c>
      <c r="AB115" s="138"/>
      <c r="AC115" s="131">
        <v>5017</v>
      </c>
      <c r="AD115" s="135"/>
      <c r="AE115" s="132">
        <v>0</v>
      </c>
      <c r="AF115" s="135"/>
      <c r="AG115" s="132"/>
      <c r="AH115" s="137">
        <v>5017</v>
      </c>
      <c r="AI115" s="138"/>
      <c r="AJ115" s="140">
        <v>1076531.452405354</v>
      </c>
      <c r="AK115" s="138"/>
      <c r="AL115" s="335">
        <v>136810</v>
      </c>
      <c r="AM115" s="138"/>
      <c r="AN115" s="142">
        <v>163217.93909925706</v>
      </c>
      <c r="AO115" s="138"/>
      <c r="AP115" s="143">
        <v>1071514.452405354</v>
      </c>
      <c r="AQ115" s="135"/>
      <c r="AR115" s="138">
        <v>5017</v>
      </c>
      <c r="AS115" s="135"/>
      <c r="AT115" s="138">
        <v>136810</v>
      </c>
      <c r="AU115" s="143">
        <v>0</v>
      </c>
      <c r="AV115" s="138">
        <v>0</v>
      </c>
      <c r="AW115" s="138">
        <v>0</v>
      </c>
      <c r="AX115" s="138">
        <v>0</v>
      </c>
      <c r="AY115" s="144">
        <v>0</v>
      </c>
      <c r="AZ115" s="145">
        <v>0</v>
      </c>
      <c r="BA115" s="146">
        <v>1213341.452405354</v>
      </c>
      <c r="BB115" s="147">
        <v>0</v>
      </c>
      <c r="BD115" s="106">
        <v>1213341.452405354</v>
      </c>
      <c r="BG115" s="148">
        <v>1213341.452405354</v>
      </c>
      <c r="BI115" s="150">
        <v>0</v>
      </c>
      <c r="BL115" s="106">
        <v>1023066.8523851801</v>
      </c>
      <c r="BN115" s="151">
        <v>0</v>
      </c>
      <c r="BO115" s="152">
        <v>0</v>
      </c>
      <c r="BQ115" s="106">
        <v>380</v>
      </c>
      <c r="BR115" s="153">
        <v>3802077</v>
      </c>
      <c r="BS115" s="106">
        <v>3686.4</v>
      </c>
      <c r="BT115" s="106">
        <v>0</v>
      </c>
      <c r="BU115" s="149">
        <v>0</v>
      </c>
      <c r="BW115" s="149">
        <v>0</v>
      </c>
      <c r="BY115" s="149">
        <v>4556.1027106588845</v>
      </c>
      <c r="BZ115" s="268">
        <v>4556.1027101604277</v>
      </c>
      <c r="CA115" s="269">
        <v>4.9845675675896928E-7</v>
      </c>
      <c r="CC115" s="149">
        <v>194</v>
      </c>
      <c r="CG115" s="149">
        <v>32193.566171389073</v>
      </c>
      <c r="CH115" s="268">
        <v>32193.566072734295</v>
      </c>
      <c r="CI115" s="270">
        <v>9.8654778412310407E-5</v>
      </c>
      <c r="CK115" s="149">
        <v>0</v>
      </c>
      <c r="CL115" s="268">
        <v>0</v>
      </c>
      <c r="CM115" s="270">
        <v>0</v>
      </c>
      <c r="CO115" s="149">
        <v>1023066.8523851801</v>
      </c>
      <c r="CP115" s="268">
        <v>1023066.8522865454</v>
      </c>
      <c r="CQ115" s="270">
        <v>9.8634627647697926E-5</v>
      </c>
      <c r="CS115" s="149">
        <v>1023066.8523851801</v>
      </c>
      <c r="CT115" s="268">
        <v>1023066.8522865454</v>
      </c>
      <c r="CU115" s="270">
        <v>9.8634627647697926E-5</v>
      </c>
      <c r="CW115" s="149">
        <v>93357.983016032522</v>
      </c>
      <c r="CX115" s="268">
        <v>93357.983016042825</v>
      </c>
      <c r="CY115" s="270">
        <v>-1.0302755981683731E-8</v>
      </c>
      <c r="DA115" s="149">
        <v>160311.0830980466</v>
      </c>
      <c r="DB115" s="268">
        <v>160311.08309805117</v>
      </c>
      <c r="DC115" s="270">
        <v>-4.5693013817071915E-9</v>
      </c>
      <c r="DE115" s="271">
        <v>4.0201005025125629E-2</v>
      </c>
      <c r="DF115" s="271">
        <v>0</v>
      </c>
    </row>
    <row r="116" spans="1:110" x14ac:dyDescent="0.2">
      <c r="A116" s="127" t="s">
        <v>305</v>
      </c>
      <c r="B116" s="127" t="s">
        <v>162</v>
      </c>
      <c r="C116" s="128">
        <v>2146</v>
      </c>
      <c r="D116" s="129" t="s">
        <v>163</v>
      </c>
      <c r="E116" s="130"/>
      <c r="F116" s="131">
        <v>1889717.3078260394</v>
      </c>
      <c r="G116" s="132">
        <v>44481.502942203173</v>
      </c>
      <c r="H116" s="132">
        <v>30296.003047614544</v>
      </c>
      <c r="I116" s="132">
        <v>11540.135728375873</v>
      </c>
      <c r="J116" s="132">
        <v>0</v>
      </c>
      <c r="K116" s="132">
        <v>179843.41319996869</v>
      </c>
      <c r="L116" s="132">
        <v>5990.4583199989502</v>
      </c>
      <c r="M116" s="154">
        <v>117818.848</v>
      </c>
      <c r="N116" s="132">
        <v>12686.155220171264</v>
      </c>
      <c r="O116" s="133">
        <v>36052.75</v>
      </c>
      <c r="P116" s="134"/>
      <c r="Q116" s="135"/>
      <c r="R116" s="132">
        <v>-17227.441033262505</v>
      </c>
      <c r="S116" s="132"/>
      <c r="T116" s="132">
        <v>249212.33093579957</v>
      </c>
      <c r="U116" s="136">
        <v>0</v>
      </c>
      <c r="V116" s="136">
        <v>0</v>
      </c>
      <c r="W116" s="137">
        <v>2560411.4641869091</v>
      </c>
      <c r="X116" s="138">
        <v>2528900</v>
      </c>
      <c r="Y116" s="131">
        <v>176126.40000000002</v>
      </c>
      <c r="Z116" s="139">
        <v>5098.0534848012321</v>
      </c>
      <c r="AA116" s="137">
        <v>181224.45348480126</v>
      </c>
      <c r="AB116" s="138"/>
      <c r="AC116" s="131">
        <v>30023.000000000004</v>
      </c>
      <c r="AD116" s="135"/>
      <c r="AE116" s="132">
        <v>4470.4348034737268</v>
      </c>
      <c r="AF116" s="135"/>
      <c r="AG116" s="132"/>
      <c r="AH116" s="137">
        <v>34493.434803473734</v>
      </c>
      <c r="AI116" s="138"/>
      <c r="AJ116" s="140">
        <v>2776129.352475184</v>
      </c>
      <c r="AK116" s="138"/>
      <c r="AL116" s="335">
        <v>140015</v>
      </c>
      <c r="AM116" s="138"/>
      <c r="AN116" s="142">
        <v>352449.19526168826</v>
      </c>
      <c r="AO116" s="138"/>
      <c r="AP116" s="143">
        <v>2766586.2164119356</v>
      </c>
      <c r="AQ116" s="135"/>
      <c r="AR116" s="138">
        <v>30023.000000000004</v>
      </c>
      <c r="AS116" s="135"/>
      <c r="AT116" s="138">
        <v>140015</v>
      </c>
      <c r="AU116" s="143">
        <v>10563.455478564281</v>
      </c>
      <c r="AV116" s="138">
        <v>3521.1518261880938</v>
      </c>
      <c r="AW116" s="138">
        <v>656.48003356344634</v>
      </c>
      <c r="AX116" s="138">
        <v>2037.962273856569</v>
      </c>
      <c r="AY116" s="144">
        <v>0</v>
      </c>
      <c r="AZ116" s="145">
        <v>448.39142109011652</v>
      </c>
      <c r="BA116" s="146">
        <v>2919396.7753786733</v>
      </c>
      <c r="BB116" s="147">
        <v>1.4188117347657681E-10</v>
      </c>
      <c r="BD116" s="106">
        <v>2936624.2164119356</v>
      </c>
      <c r="BG116" s="148">
        <v>2936624.2164119356</v>
      </c>
      <c r="BI116" s="150">
        <v>0</v>
      </c>
      <c r="BL116" s="106">
        <v>2577638.9052201714</v>
      </c>
      <c r="BN116" s="151">
        <v>16653.441870130842</v>
      </c>
      <c r="BO116" s="152">
        <v>573.9991631316625</v>
      </c>
      <c r="BQ116" s="106">
        <v>380</v>
      </c>
      <c r="BR116" s="153">
        <v>3802146</v>
      </c>
      <c r="BS116" s="106">
        <v>36052.75</v>
      </c>
      <c r="BT116" s="106">
        <v>12686.155220171264</v>
      </c>
      <c r="BU116" s="149">
        <v>12686.155220171264</v>
      </c>
      <c r="BW116" s="149">
        <v>29515.768472974487</v>
      </c>
      <c r="BY116" s="149">
        <v>3729.50780952381</v>
      </c>
      <c r="BZ116" s="268">
        <v>3729.5078095697709</v>
      </c>
      <c r="CA116" s="269">
        <v>-4.5960860006744042E-8</v>
      </c>
      <c r="CC116" s="149">
        <v>605</v>
      </c>
      <c r="CG116" s="149">
        <v>0</v>
      </c>
      <c r="CH116" s="268">
        <v>0</v>
      </c>
      <c r="CI116" s="270">
        <v>0</v>
      </c>
      <c r="CK116" s="149">
        <v>249212.33093579957</v>
      </c>
      <c r="CL116" s="268">
        <v>249212.33263350325</v>
      </c>
      <c r="CM116" s="270">
        <v>-1.6977036721073091E-3</v>
      </c>
      <c r="CO116" s="149">
        <v>2560411.4641869091</v>
      </c>
      <c r="CP116" s="268">
        <v>2560411.4641869091</v>
      </c>
      <c r="CQ116" s="270">
        <v>0</v>
      </c>
      <c r="CS116" s="149">
        <v>2577638.9052201714</v>
      </c>
      <c r="CT116" s="268">
        <v>2577638.9052201714</v>
      </c>
      <c r="CU116" s="270">
        <v>0</v>
      </c>
      <c r="CW116" s="149">
        <v>11540.135728375873</v>
      </c>
      <c r="CX116" s="268">
        <v>11540.134030664387</v>
      </c>
      <c r="CY116" s="270">
        <v>1.6977114864857867E-3</v>
      </c>
      <c r="DA116" s="149">
        <v>341575.72805260017</v>
      </c>
      <c r="DB116" s="268">
        <v>341575.72767149319</v>
      </c>
      <c r="DC116" s="270">
        <v>3.8110697641968727E-4</v>
      </c>
      <c r="DE116" s="271">
        <v>2.7732463295269169E-2</v>
      </c>
      <c r="DF116" s="271">
        <v>0</v>
      </c>
    </row>
    <row r="117" spans="1:110" x14ac:dyDescent="0.2">
      <c r="A117" s="155" t="s">
        <v>307</v>
      </c>
      <c r="B117" s="155"/>
      <c r="C117" s="156">
        <v>2023</v>
      </c>
      <c r="D117" s="155" t="s">
        <v>164</v>
      </c>
      <c r="E117" s="130"/>
      <c r="F117" s="131">
        <v>1002643.3980366259</v>
      </c>
      <c r="G117" s="132">
        <v>86517.655324243897</v>
      </c>
      <c r="H117" s="132">
        <v>60009.772938319671</v>
      </c>
      <c r="I117" s="132">
        <v>134267.93476425036</v>
      </c>
      <c r="J117" s="132">
        <v>40952.09019603514</v>
      </c>
      <c r="K117" s="132">
        <v>184598.33409726541</v>
      </c>
      <c r="L117" s="132">
        <v>62783.377066655754</v>
      </c>
      <c r="M117" s="154">
        <v>117818.848</v>
      </c>
      <c r="N117" s="132">
        <v>0</v>
      </c>
      <c r="O117" s="133">
        <v>7424</v>
      </c>
      <c r="P117" s="134"/>
      <c r="Q117" s="135"/>
      <c r="R117" s="132">
        <v>0</v>
      </c>
      <c r="S117" s="132"/>
      <c r="T117" s="132">
        <v>0</v>
      </c>
      <c r="U117" s="136">
        <v>1557.7543655564077</v>
      </c>
      <c r="V117" s="136">
        <v>0</v>
      </c>
      <c r="W117" s="137">
        <v>1698573.1647889528</v>
      </c>
      <c r="X117" s="138">
        <v>1691149.1647889528</v>
      </c>
      <c r="Y117" s="131">
        <v>64800.000000000007</v>
      </c>
      <c r="Z117" s="139">
        <v>8429.0981566872724</v>
      </c>
      <c r="AA117" s="137">
        <v>73229.09815668728</v>
      </c>
      <c r="AB117" s="138"/>
      <c r="AC117" s="131">
        <v>42896</v>
      </c>
      <c r="AD117" s="135"/>
      <c r="AE117" s="132">
        <v>5814.3400514745372</v>
      </c>
      <c r="AF117" s="135"/>
      <c r="AG117" s="132"/>
      <c r="AH117" s="137">
        <v>48710.340051474537</v>
      </c>
      <c r="AI117" s="138"/>
      <c r="AJ117" s="140">
        <v>1820512.6029971146</v>
      </c>
      <c r="AK117" s="138"/>
      <c r="AL117" s="335">
        <v>207130</v>
      </c>
      <c r="AM117" s="138"/>
      <c r="AN117" s="142">
        <v>328233.14902688144</v>
      </c>
      <c r="AO117" s="138"/>
      <c r="AP117" s="143">
        <v>1777616.6029971146</v>
      </c>
      <c r="AQ117" s="135"/>
      <c r="AR117" s="138">
        <v>42896</v>
      </c>
      <c r="AS117" s="135"/>
      <c r="AT117" s="138">
        <v>207130</v>
      </c>
      <c r="AU117" s="143">
        <v>0</v>
      </c>
      <c r="AV117" s="138">
        <v>0</v>
      </c>
      <c r="AW117" s="138">
        <v>0</v>
      </c>
      <c r="AX117" s="138">
        <v>0</v>
      </c>
      <c r="AY117" s="144">
        <v>0</v>
      </c>
      <c r="AZ117" s="145">
        <v>0</v>
      </c>
      <c r="BA117" s="146">
        <v>2027642.6029971146</v>
      </c>
      <c r="BB117" s="147">
        <v>0</v>
      </c>
      <c r="BD117" s="106">
        <v>2027642.6029971146</v>
      </c>
      <c r="BG117" s="148">
        <v>2027642.6029971146</v>
      </c>
      <c r="BI117" s="150">
        <v>0</v>
      </c>
      <c r="BL117" s="106">
        <v>1698573.1647889528</v>
      </c>
      <c r="BN117" s="151">
        <v>0</v>
      </c>
      <c r="BO117" s="152">
        <v>0</v>
      </c>
      <c r="BQ117" s="106">
        <v>380</v>
      </c>
      <c r="BR117" s="272">
        <v>3802059</v>
      </c>
      <c r="BS117" s="106">
        <v>7424</v>
      </c>
      <c r="BT117" s="106">
        <v>0</v>
      </c>
      <c r="BU117" s="149">
        <v>0</v>
      </c>
      <c r="BW117" s="149">
        <v>0</v>
      </c>
      <c r="BY117" s="149">
        <v>4805.2358340631381</v>
      </c>
      <c r="BZ117" s="268">
        <v>4805.2358340057635</v>
      </c>
      <c r="CA117" s="269">
        <v>5.7374563766643405E-8</v>
      </c>
      <c r="CC117" s="149">
        <v>321</v>
      </c>
      <c r="CG117" s="149">
        <v>1557.7543655564077</v>
      </c>
      <c r="CH117" s="268">
        <v>1557.7543516517551</v>
      </c>
      <c r="CI117" s="270">
        <v>1.3904652632845682E-5</v>
      </c>
      <c r="CK117" s="149">
        <v>0</v>
      </c>
      <c r="CL117" s="268">
        <v>0</v>
      </c>
      <c r="CM117" s="270">
        <v>0</v>
      </c>
      <c r="CO117" s="149">
        <v>1698573.1647889528</v>
      </c>
      <c r="CP117" s="268">
        <v>1698573.1647701671</v>
      </c>
      <c r="CQ117" s="270">
        <v>1.8785707652568817E-5</v>
      </c>
      <c r="CS117" s="149">
        <v>1698573.1647889528</v>
      </c>
      <c r="CT117" s="268">
        <v>1698573.1647701671</v>
      </c>
      <c r="CU117" s="270">
        <v>1.8785707652568817E-5</v>
      </c>
      <c r="CW117" s="149">
        <v>134267.93476425036</v>
      </c>
      <c r="CX117" s="268">
        <v>134267.93476426505</v>
      </c>
      <c r="CY117" s="270">
        <v>-1.469743438065052E-8</v>
      </c>
      <c r="DA117" s="149">
        <v>323839.4031374802</v>
      </c>
      <c r="DB117" s="268">
        <v>323839.40313748713</v>
      </c>
      <c r="DC117" s="270">
        <v>-6.9267116487026215E-9</v>
      </c>
      <c r="DE117" s="271">
        <v>0.1683673469387755</v>
      </c>
      <c r="DF117" s="271">
        <v>0</v>
      </c>
    </row>
    <row r="118" spans="1:110" x14ac:dyDescent="0.2">
      <c r="A118" s="155" t="s">
        <v>307</v>
      </c>
      <c r="B118" s="155"/>
      <c r="C118" s="156">
        <v>2025</v>
      </c>
      <c r="D118" s="155" t="s">
        <v>52</v>
      </c>
      <c r="E118" s="130"/>
      <c r="F118" s="131">
        <v>1140077.3840603379</v>
      </c>
      <c r="G118" s="132">
        <v>71054.3255297102</v>
      </c>
      <c r="H118" s="132">
        <v>41981.715999993758</v>
      </c>
      <c r="I118" s="132">
        <v>144236.90399998412</v>
      </c>
      <c r="J118" s="132">
        <v>2132.0964002557089</v>
      </c>
      <c r="K118" s="132">
        <v>183269.01934880548</v>
      </c>
      <c r="L118" s="132">
        <v>78749.873413159774</v>
      </c>
      <c r="M118" s="154">
        <v>117818.848</v>
      </c>
      <c r="N118" s="132">
        <v>0</v>
      </c>
      <c r="O118" s="133">
        <v>6502.4</v>
      </c>
      <c r="P118" s="134"/>
      <c r="Q118" s="135"/>
      <c r="R118" s="132">
        <v>0</v>
      </c>
      <c r="S118" s="132"/>
      <c r="T118" s="132">
        <v>0</v>
      </c>
      <c r="U118" s="136">
        <v>0</v>
      </c>
      <c r="V118" s="136">
        <v>0</v>
      </c>
      <c r="W118" s="137">
        <v>1785822.5667522468</v>
      </c>
      <c r="X118" s="138">
        <v>1779320.1667522469</v>
      </c>
      <c r="Y118" s="131">
        <v>50544</v>
      </c>
      <c r="Z118" s="139">
        <v>6739.0515361154248</v>
      </c>
      <c r="AA118" s="137">
        <v>57283.051536115425</v>
      </c>
      <c r="AB118" s="138"/>
      <c r="AC118" s="131">
        <v>6693.9999999999991</v>
      </c>
      <c r="AD118" s="135"/>
      <c r="AE118" s="132">
        <v>0</v>
      </c>
      <c r="AF118" s="135"/>
      <c r="AG118" s="132"/>
      <c r="AH118" s="137">
        <v>6693.9999999999991</v>
      </c>
      <c r="AI118" s="138"/>
      <c r="AJ118" s="140">
        <v>1849799.6182883622</v>
      </c>
      <c r="AK118" s="138"/>
      <c r="AL118" s="335">
        <v>161400</v>
      </c>
      <c r="AM118" s="138"/>
      <c r="AN118" s="142">
        <v>330773.38157555944</v>
      </c>
      <c r="AO118" s="138"/>
      <c r="AP118" s="143">
        <v>1843105.6182883622</v>
      </c>
      <c r="AQ118" s="135"/>
      <c r="AR118" s="138">
        <v>6693.9999999999991</v>
      </c>
      <c r="AS118" s="135"/>
      <c r="AT118" s="138">
        <v>161400</v>
      </c>
      <c r="AU118" s="143">
        <v>0</v>
      </c>
      <c r="AV118" s="138">
        <v>0</v>
      </c>
      <c r="AW118" s="138">
        <v>0</v>
      </c>
      <c r="AX118" s="138">
        <v>0</v>
      </c>
      <c r="AY118" s="144">
        <v>0</v>
      </c>
      <c r="AZ118" s="145">
        <v>0</v>
      </c>
      <c r="BA118" s="146">
        <v>2011199.6182883622</v>
      </c>
      <c r="BB118" s="147">
        <v>0</v>
      </c>
      <c r="BD118" s="106">
        <v>2011199.6182883622</v>
      </c>
      <c r="BG118" s="148">
        <v>2011199.6182883622</v>
      </c>
      <c r="BI118" s="150">
        <v>0</v>
      </c>
      <c r="BL118" s="106">
        <v>1785822.5667522468</v>
      </c>
      <c r="BN118" s="151">
        <v>0</v>
      </c>
      <c r="BO118" s="152">
        <v>0</v>
      </c>
      <c r="BQ118" s="106">
        <v>380</v>
      </c>
      <c r="BR118" s="153">
        <v>3802025</v>
      </c>
      <c r="BS118" s="106">
        <v>6502.4</v>
      </c>
      <c r="BT118" s="106">
        <v>0</v>
      </c>
      <c r="BU118" s="149">
        <v>0</v>
      </c>
      <c r="BW118" s="149">
        <v>0</v>
      </c>
      <c r="BY118" s="149">
        <v>4402.127106960751</v>
      </c>
      <c r="BZ118" s="268">
        <v>4402.1271069148943</v>
      </c>
      <c r="CA118" s="269">
        <v>4.5856722863391042E-8</v>
      </c>
      <c r="CC118" s="149">
        <v>365</v>
      </c>
      <c r="CG118" s="149">
        <v>0</v>
      </c>
      <c r="CH118" s="268">
        <v>0</v>
      </c>
      <c r="CI118" s="270">
        <v>0</v>
      </c>
      <c r="CK118" s="149">
        <v>0</v>
      </c>
      <c r="CL118" s="268">
        <v>0</v>
      </c>
      <c r="CM118" s="270">
        <v>0</v>
      </c>
      <c r="CO118" s="149">
        <v>1785822.5667522468</v>
      </c>
      <c r="CP118" s="268">
        <v>1785822.5667520189</v>
      </c>
      <c r="CQ118" s="270">
        <v>2.2794120013713837E-7</v>
      </c>
      <c r="CS118" s="149">
        <v>1785822.5667522468</v>
      </c>
      <c r="CT118" s="268">
        <v>1785822.5667520189</v>
      </c>
      <c r="CU118" s="270">
        <v>2.2794120013713837E-7</v>
      </c>
      <c r="CW118" s="149">
        <v>144236.90399998412</v>
      </c>
      <c r="CX118" s="268">
        <v>144236.90399999989</v>
      </c>
      <c r="CY118" s="270">
        <v>-1.5774276107549667E-8</v>
      </c>
      <c r="DA118" s="149">
        <v>327336.39848339249</v>
      </c>
      <c r="DB118" s="268">
        <v>327336.39848339884</v>
      </c>
      <c r="DC118" s="270">
        <v>-6.3446350395679474E-9</v>
      </c>
      <c r="DE118" s="271">
        <v>7.9326923076923073E-2</v>
      </c>
      <c r="DF118" s="271">
        <v>0</v>
      </c>
    </row>
    <row r="119" spans="1:110" x14ac:dyDescent="0.2">
      <c r="A119" s="155" t="s">
        <v>307</v>
      </c>
      <c r="B119" s="155"/>
      <c r="C119" s="156">
        <v>3369</v>
      </c>
      <c r="D119" s="129" t="s">
        <v>165</v>
      </c>
      <c r="E119" s="130"/>
      <c r="F119" s="131">
        <v>665305.43234206014</v>
      </c>
      <c r="G119" s="132">
        <v>16027.330317755754</v>
      </c>
      <c r="H119" s="132">
        <v>10631.606445281453</v>
      </c>
      <c r="I119" s="132">
        <v>45852.5710867874</v>
      </c>
      <c r="J119" s="132">
        <v>0</v>
      </c>
      <c r="K119" s="132">
        <v>112519.58848939242</v>
      </c>
      <c r="L119" s="132">
        <v>44019.196640876318</v>
      </c>
      <c r="M119" s="154">
        <v>117818.848</v>
      </c>
      <c r="N119" s="132">
        <v>0</v>
      </c>
      <c r="O119" s="133">
        <v>3891.2</v>
      </c>
      <c r="P119" s="134"/>
      <c r="Q119" s="135"/>
      <c r="R119" s="132">
        <v>0</v>
      </c>
      <c r="S119" s="132"/>
      <c r="T119" s="132">
        <v>0</v>
      </c>
      <c r="U119" s="136">
        <v>0</v>
      </c>
      <c r="V119" s="136">
        <v>0</v>
      </c>
      <c r="W119" s="137">
        <v>1016065.7733221534</v>
      </c>
      <c r="X119" s="138">
        <v>1012174.5733221534</v>
      </c>
      <c r="Y119" s="131">
        <v>72187.200000000012</v>
      </c>
      <c r="Z119" s="139">
        <v>7786.8443971751549</v>
      </c>
      <c r="AA119" s="137">
        <v>79974.044397175167</v>
      </c>
      <c r="AB119" s="138"/>
      <c r="AC119" s="131">
        <v>13294.999999999998</v>
      </c>
      <c r="AD119" s="135"/>
      <c r="AE119" s="132">
        <v>0</v>
      </c>
      <c r="AF119" s="135"/>
      <c r="AG119" s="132"/>
      <c r="AH119" s="137">
        <v>13294.999999999998</v>
      </c>
      <c r="AI119" s="138"/>
      <c r="AJ119" s="140">
        <v>1109334.8177193285</v>
      </c>
      <c r="AK119" s="138"/>
      <c r="AL119" s="335">
        <v>40005</v>
      </c>
      <c r="AM119" s="138"/>
      <c r="AN119" s="142">
        <v>183716.31078504483</v>
      </c>
      <c r="AO119" s="138"/>
      <c r="AP119" s="143">
        <v>1096039.8177193285</v>
      </c>
      <c r="AQ119" s="135"/>
      <c r="AR119" s="138">
        <v>13294.999999999998</v>
      </c>
      <c r="AS119" s="135"/>
      <c r="AT119" s="138">
        <v>40005</v>
      </c>
      <c r="AU119" s="143">
        <v>0</v>
      </c>
      <c r="AV119" s="138">
        <v>0</v>
      </c>
      <c r="AW119" s="138">
        <v>0</v>
      </c>
      <c r="AX119" s="138">
        <v>0</v>
      </c>
      <c r="AY119" s="144">
        <v>0</v>
      </c>
      <c r="AZ119" s="145">
        <v>0</v>
      </c>
      <c r="BA119" s="146">
        <v>1149339.8177193285</v>
      </c>
      <c r="BB119" s="147">
        <v>0</v>
      </c>
      <c r="BD119" s="106">
        <v>1149339.8177193285</v>
      </c>
      <c r="BG119" s="148">
        <v>1149339.8177193285</v>
      </c>
      <c r="BI119" s="150">
        <v>0</v>
      </c>
      <c r="BL119" s="106">
        <v>1016065.7733221534</v>
      </c>
      <c r="BN119" s="151">
        <v>0</v>
      </c>
      <c r="BO119" s="152">
        <v>0</v>
      </c>
      <c r="BQ119" s="106">
        <v>380</v>
      </c>
      <c r="BR119" s="153">
        <v>3803369</v>
      </c>
      <c r="BS119" s="106">
        <v>3891.2</v>
      </c>
      <c r="BT119" s="106">
        <v>0</v>
      </c>
      <c r="BU119" s="149">
        <v>0</v>
      </c>
      <c r="BW119" s="149">
        <v>0</v>
      </c>
      <c r="BY119" s="149">
        <v>4042.4504323639244</v>
      </c>
      <c r="BZ119" s="268">
        <v>4042.4504325471703</v>
      </c>
      <c r="CA119" s="269">
        <v>-1.8324590200791135E-7</v>
      </c>
      <c r="CC119" s="149">
        <v>213</v>
      </c>
      <c r="CG119" s="149">
        <v>0</v>
      </c>
      <c r="CH119" s="268">
        <v>0</v>
      </c>
      <c r="CI119" s="270">
        <v>0</v>
      </c>
      <c r="CK119" s="149">
        <v>0</v>
      </c>
      <c r="CL119" s="268">
        <v>0</v>
      </c>
      <c r="CM119" s="270">
        <v>0</v>
      </c>
      <c r="CO119" s="149">
        <v>1016065.7733221534</v>
      </c>
      <c r="CP119" s="268">
        <v>1016065.7733221613</v>
      </c>
      <c r="CQ119" s="270">
        <v>-7.9162418842315674E-9</v>
      </c>
      <c r="CS119" s="149">
        <v>1016065.7733221534</v>
      </c>
      <c r="CT119" s="268">
        <v>1016065.7733221613</v>
      </c>
      <c r="CU119" s="270">
        <v>-7.9162418842315674E-9</v>
      </c>
      <c r="CW119" s="149">
        <v>45852.5710867874</v>
      </c>
      <c r="CX119" s="268">
        <v>45852.571086792464</v>
      </c>
      <c r="CY119" s="270">
        <v>-5.0640664994716644E-9</v>
      </c>
      <c r="DA119" s="149">
        <v>178917.86812121433</v>
      </c>
      <c r="DB119" s="268">
        <v>178917.86812121613</v>
      </c>
      <c r="DC119" s="270">
        <v>-1.8044374883174896E-9</v>
      </c>
      <c r="DE119" s="271">
        <v>2.564102564102564E-2</v>
      </c>
      <c r="DF119" s="271">
        <v>0</v>
      </c>
    </row>
    <row r="120" spans="1:110" x14ac:dyDescent="0.2">
      <c r="A120" s="155" t="s">
        <v>307</v>
      </c>
      <c r="B120" s="155"/>
      <c r="C120" s="128">
        <v>3333</v>
      </c>
      <c r="D120" s="129" t="s">
        <v>167</v>
      </c>
      <c r="E120" s="130"/>
      <c r="F120" s="131">
        <v>659058.432977346</v>
      </c>
      <c r="G120" s="132">
        <v>27956.800803919377</v>
      </c>
      <c r="H120" s="132">
        <v>16862.885423471627</v>
      </c>
      <c r="I120" s="132">
        <v>46016.258137084136</v>
      </c>
      <c r="J120" s="132">
        <v>0</v>
      </c>
      <c r="K120" s="132">
        <v>77027.322399986617</v>
      </c>
      <c r="L120" s="132">
        <v>9513.8170491786623</v>
      </c>
      <c r="M120" s="154">
        <v>117818.848</v>
      </c>
      <c r="N120" s="132">
        <v>0</v>
      </c>
      <c r="O120" s="160">
        <v>3200</v>
      </c>
      <c r="P120" s="134"/>
      <c r="Q120" s="135"/>
      <c r="R120" s="132">
        <v>0</v>
      </c>
      <c r="S120" s="132"/>
      <c r="T120" s="132">
        <v>0</v>
      </c>
      <c r="U120" s="136">
        <v>11256.556228132569</v>
      </c>
      <c r="V120" s="136">
        <v>0</v>
      </c>
      <c r="W120" s="137">
        <v>968710.92101911898</v>
      </c>
      <c r="X120" s="138">
        <v>965510.92101911898</v>
      </c>
      <c r="Y120" s="131">
        <v>124416</v>
      </c>
      <c r="Z120" s="139">
        <v>8157.1836926560791</v>
      </c>
      <c r="AA120" s="137">
        <v>132573.18369265608</v>
      </c>
      <c r="AB120" s="138"/>
      <c r="AC120" s="131">
        <v>3346.9999999999995</v>
      </c>
      <c r="AD120" s="135"/>
      <c r="AE120" s="132">
        <v>0</v>
      </c>
      <c r="AF120" s="135"/>
      <c r="AG120" s="132"/>
      <c r="AH120" s="137">
        <v>3346.9999999999995</v>
      </c>
      <c r="AI120" s="138"/>
      <c r="AJ120" s="140">
        <v>1104631.104711775</v>
      </c>
      <c r="AK120" s="138"/>
      <c r="AL120" s="335">
        <v>71905</v>
      </c>
      <c r="AM120" s="138"/>
      <c r="AN120" s="142">
        <v>155139.45055264514</v>
      </c>
      <c r="AO120" s="138"/>
      <c r="AP120" s="143">
        <v>1101284.104711775</v>
      </c>
      <c r="AQ120" s="135"/>
      <c r="AR120" s="138">
        <v>3346.9999999999995</v>
      </c>
      <c r="AS120" s="135"/>
      <c r="AT120" s="138">
        <v>71905</v>
      </c>
      <c r="AU120" s="143">
        <v>0</v>
      </c>
      <c r="AV120" s="138">
        <v>0</v>
      </c>
      <c r="AW120" s="138">
        <v>0</v>
      </c>
      <c r="AX120" s="138">
        <v>0</v>
      </c>
      <c r="AY120" s="144">
        <v>0</v>
      </c>
      <c r="AZ120" s="145">
        <v>0</v>
      </c>
      <c r="BA120" s="146">
        <v>1176536.104711775</v>
      </c>
      <c r="BB120" s="147">
        <v>0</v>
      </c>
      <c r="BD120" s="106">
        <v>1176536.104711775</v>
      </c>
      <c r="BG120" s="148">
        <v>1176536.104711775</v>
      </c>
      <c r="BI120" s="150">
        <v>0</v>
      </c>
      <c r="BL120" s="106">
        <v>968710.92101911898</v>
      </c>
      <c r="BN120" s="151">
        <v>0</v>
      </c>
      <c r="BO120" s="152">
        <v>0</v>
      </c>
      <c r="BQ120" s="106">
        <v>380</v>
      </c>
      <c r="BR120" s="153">
        <v>3803333</v>
      </c>
      <c r="BS120" s="106">
        <v>3200</v>
      </c>
      <c r="BT120" s="106">
        <v>0</v>
      </c>
      <c r="BU120" s="149">
        <v>0</v>
      </c>
      <c r="BW120" s="149">
        <v>0</v>
      </c>
      <c r="BY120" s="149">
        <v>3938.7235062685577</v>
      </c>
      <c r="BZ120" s="268">
        <v>3938.72350657277</v>
      </c>
      <c r="CA120" s="269">
        <v>-3.042123353225179E-7</v>
      </c>
      <c r="CC120" s="149">
        <v>211</v>
      </c>
      <c r="CG120" s="149">
        <v>11256.556228132569</v>
      </c>
      <c r="CH120" s="268">
        <v>11256.556293595362</v>
      </c>
      <c r="CI120" s="270">
        <v>-6.5462792917969637E-5</v>
      </c>
      <c r="CK120" s="149">
        <v>0</v>
      </c>
      <c r="CL120" s="268">
        <v>0</v>
      </c>
      <c r="CM120" s="270">
        <v>0</v>
      </c>
      <c r="CO120" s="149">
        <v>968710.92101911898</v>
      </c>
      <c r="CP120" s="268">
        <v>968710.92108459154</v>
      </c>
      <c r="CQ120" s="270">
        <v>-6.5472559072077274E-5</v>
      </c>
      <c r="CS120" s="149">
        <v>968710.92101911898</v>
      </c>
      <c r="CT120" s="268">
        <v>968710.92108459154</v>
      </c>
      <c r="CU120" s="270">
        <v>-6.5472559072077274E-5</v>
      </c>
      <c r="CW120" s="149">
        <v>46016.258137084136</v>
      </c>
      <c r="CX120" s="268">
        <v>46016.2581370892</v>
      </c>
      <c r="CY120" s="270">
        <v>-5.0640664994716644E-9</v>
      </c>
      <c r="DA120" s="149">
        <v>147185.05953108578</v>
      </c>
      <c r="DB120" s="268">
        <v>147185.05953108799</v>
      </c>
      <c r="DC120" s="270">
        <v>-2.2118911147117615E-9</v>
      </c>
      <c r="DE120" s="271">
        <v>1.8099547511312219E-2</v>
      </c>
      <c r="DF120" s="271">
        <v>0</v>
      </c>
    </row>
    <row r="121" spans="1:110" x14ac:dyDescent="0.2">
      <c r="A121" s="155" t="s">
        <v>307</v>
      </c>
      <c r="B121" s="155"/>
      <c r="C121" s="128">
        <v>3373</v>
      </c>
      <c r="D121" s="129" t="s">
        <v>169</v>
      </c>
      <c r="E121" s="130"/>
      <c r="F121" s="131">
        <v>381066.96124756499</v>
      </c>
      <c r="G121" s="132">
        <v>7016.1223999994509</v>
      </c>
      <c r="H121" s="132">
        <v>4861.5651275583341</v>
      </c>
      <c r="I121" s="132">
        <v>32066.153385823243</v>
      </c>
      <c r="J121" s="132">
        <v>0</v>
      </c>
      <c r="K121" s="132">
        <v>39826.467369223887</v>
      </c>
      <c r="L121" s="132">
        <v>9320.9355555539296</v>
      </c>
      <c r="M121" s="154">
        <v>117818.848</v>
      </c>
      <c r="N121" s="132">
        <v>0</v>
      </c>
      <c r="O121" s="160">
        <v>2483.1999999999998</v>
      </c>
      <c r="P121" s="134"/>
      <c r="Q121" s="135"/>
      <c r="R121" s="132">
        <v>0</v>
      </c>
      <c r="S121" s="132"/>
      <c r="T121" s="132">
        <v>0</v>
      </c>
      <c r="U121" s="136">
        <v>40552.461353886931</v>
      </c>
      <c r="V121" s="136">
        <v>0</v>
      </c>
      <c r="W121" s="137">
        <v>635012.71443961072</v>
      </c>
      <c r="X121" s="138">
        <v>632529.51443961076</v>
      </c>
      <c r="Y121" s="131">
        <v>0</v>
      </c>
      <c r="Z121" s="139">
        <v>0</v>
      </c>
      <c r="AA121" s="137">
        <v>28.296569458007809</v>
      </c>
      <c r="AB121" s="138"/>
      <c r="AC121" s="131">
        <v>8321.0000000000018</v>
      </c>
      <c r="AD121" s="135"/>
      <c r="AE121" s="132">
        <v>74.344772479502353</v>
      </c>
      <c r="AF121" s="135"/>
      <c r="AG121" s="132"/>
      <c r="AH121" s="137">
        <v>8395.3447724795042</v>
      </c>
      <c r="AI121" s="138"/>
      <c r="AJ121" s="140">
        <v>643436.35578154819</v>
      </c>
      <c r="AK121" s="138"/>
      <c r="AL121" s="335">
        <v>24865</v>
      </c>
      <c r="AM121" s="138"/>
      <c r="AN121" s="142">
        <v>78378.963326373312</v>
      </c>
      <c r="AO121" s="138"/>
      <c r="AP121" s="143">
        <v>635115.35578154819</v>
      </c>
      <c r="AQ121" s="135"/>
      <c r="AR121" s="138">
        <v>8321.0000000000018</v>
      </c>
      <c r="AS121" s="135"/>
      <c r="AT121" s="138">
        <v>24865</v>
      </c>
      <c r="AU121" s="143">
        <v>0</v>
      </c>
      <c r="AV121" s="138">
        <v>0</v>
      </c>
      <c r="AW121" s="138">
        <v>0</v>
      </c>
      <c r="AX121" s="138">
        <v>0</v>
      </c>
      <c r="AY121" s="144">
        <v>0</v>
      </c>
      <c r="AZ121" s="145">
        <v>0</v>
      </c>
      <c r="BA121" s="146">
        <v>668301.35578154819</v>
      </c>
      <c r="BB121" s="147">
        <v>0</v>
      </c>
      <c r="BD121" s="106">
        <v>668301.35578154819</v>
      </c>
      <c r="BG121" s="148">
        <v>668301.35578154819</v>
      </c>
      <c r="BI121" s="150">
        <v>28.296569458007809</v>
      </c>
      <c r="BL121" s="106">
        <v>635012.71443961072</v>
      </c>
      <c r="BN121" s="151">
        <v>0</v>
      </c>
      <c r="BO121" s="152">
        <v>0</v>
      </c>
      <c r="BQ121" s="106">
        <v>380</v>
      </c>
      <c r="BR121" s="153">
        <v>3803373</v>
      </c>
      <c r="BS121" s="106">
        <v>2483.1999999999998</v>
      </c>
      <c r="BT121" s="106">
        <v>0</v>
      </c>
      <c r="BU121" s="149">
        <v>0</v>
      </c>
      <c r="BW121" s="149">
        <v>0</v>
      </c>
      <c r="BY121" s="149">
        <v>4136.2155773032046</v>
      </c>
      <c r="BZ121" s="268">
        <v>4136.2155771653552</v>
      </c>
      <c r="CA121" s="269">
        <v>1.3784938346361741E-7</v>
      </c>
      <c r="CC121" s="149">
        <v>122</v>
      </c>
      <c r="CG121" s="149">
        <v>40552.461353886931</v>
      </c>
      <c r="CH121" s="268">
        <v>40552.461336728185</v>
      </c>
      <c r="CI121" s="270">
        <v>1.715874532237649E-5</v>
      </c>
      <c r="CK121" s="149">
        <v>0</v>
      </c>
      <c r="CL121" s="268">
        <v>0</v>
      </c>
      <c r="CM121" s="270">
        <v>0</v>
      </c>
      <c r="CO121" s="149">
        <v>635012.71443961072</v>
      </c>
      <c r="CP121" s="268">
        <v>635012.7144224568</v>
      </c>
      <c r="CQ121" s="270">
        <v>1.7153914086520672E-5</v>
      </c>
      <c r="CS121" s="149">
        <v>635012.71443961072</v>
      </c>
      <c r="CT121" s="268">
        <v>635012.7144224568</v>
      </c>
      <c r="CU121" s="270">
        <v>1.7153914086520672E-5</v>
      </c>
      <c r="CW121" s="149">
        <v>32066.153385823243</v>
      </c>
      <c r="CX121" s="268">
        <v>32066.153385826739</v>
      </c>
      <c r="CY121" s="270">
        <v>-3.4960976336151361E-9</v>
      </c>
      <c r="DA121" s="149">
        <v>78377.265532205827</v>
      </c>
      <c r="DB121" s="268">
        <v>78377.265532206919</v>
      </c>
      <c r="DC121" s="270">
        <v>-1.0913936421275139E-9</v>
      </c>
      <c r="DE121" s="271">
        <v>7.857142857142857E-2</v>
      </c>
      <c r="DF121" s="271">
        <v>0</v>
      </c>
    </row>
    <row r="122" spans="1:110" x14ac:dyDescent="0.2">
      <c r="A122" s="127" t="s">
        <v>305</v>
      </c>
      <c r="B122" s="127" t="s">
        <v>170</v>
      </c>
      <c r="C122" s="128">
        <v>3334</v>
      </c>
      <c r="D122" s="129" t="s">
        <v>171</v>
      </c>
      <c r="E122" s="130"/>
      <c r="F122" s="131">
        <v>662181.93265970307</v>
      </c>
      <c r="G122" s="132">
        <v>45351.699555552004</v>
      </c>
      <c r="H122" s="132">
        <v>29764.385953047185</v>
      </c>
      <c r="I122" s="132">
        <v>77730.838700460925</v>
      </c>
      <c r="J122" s="132">
        <v>8260.3637012723593</v>
      </c>
      <c r="K122" s="132">
        <v>102157.94265598236</v>
      </c>
      <c r="L122" s="132">
        <v>19117.812459013025</v>
      </c>
      <c r="M122" s="154">
        <v>117818.848</v>
      </c>
      <c r="N122" s="132">
        <v>0</v>
      </c>
      <c r="O122" s="133">
        <v>3123.2</v>
      </c>
      <c r="P122" s="134"/>
      <c r="Q122" s="135"/>
      <c r="R122" s="132">
        <v>-6336.7642084091221</v>
      </c>
      <c r="S122" s="132"/>
      <c r="T122" s="132">
        <v>0</v>
      </c>
      <c r="U122" s="136">
        <v>14273.381545785349</v>
      </c>
      <c r="V122" s="136">
        <v>0</v>
      </c>
      <c r="W122" s="137">
        <v>1073443.641022407</v>
      </c>
      <c r="X122" s="138">
        <v>1076657.2052308163</v>
      </c>
      <c r="Y122" s="131">
        <v>0</v>
      </c>
      <c r="Z122" s="139">
        <v>0</v>
      </c>
      <c r="AA122" s="137">
        <v>28.296569458007809</v>
      </c>
      <c r="AB122" s="138"/>
      <c r="AC122" s="131">
        <v>35433</v>
      </c>
      <c r="AD122" s="135"/>
      <c r="AE122" s="132">
        <v>14088.833915114168</v>
      </c>
      <c r="AF122" s="135"/>
      <c r="AG122" s="132"/>
      <c r="AH122" s="137">
        <v>49521.83391511417</v>
      </c>
      <c r="AI122" s="138"/>
      <c r="AJ122" s="140">
        <v>1122993.7715069791</v>
      </c>
      <c r="AK122" s="138"/>
      <c r="AL122" s="335">
        <v>111635</v>
      </c>
      <c r="AM122" s="138"/>
      <c r="AN122" s="142">
        <v>186664.12038880787</v>
      </c>
      <c r="AO122" s="138"/>
      <c r="AP122" s="143">
        <v>1093897.5357153884</v>
      </c>
      <c r="AQ122" s="135"/>
      <c r="AR122" s="138">
        <v>35433</v>
      </c>
      <c r="AS122" s="135"/>
      <c r="AT122" s="138">
        <v>111635</v>
      </c>
      <c r="AU122" s="143">
        <v>3701.574481744839</v>
      </c>
      <c r="AV122" s="138">
        <v>1233.858160581613</v>
      </c>
      <c r="AW122" s="138">
        <v>230.03928448834813</v>
      </c>
      <c r="AX122" s="138">
        <v>714.12892902081433</v>
      </c>
      <c r="AY122" s="144">
        <v>0</v>
      </c>
      <c r="AZ122" s="145">
        <v>457.16335257350818</v>
      </c>
      <c r="BA122" s="146">
        <v>1234628.7715069791</v>
      </c>
      <c r="BB122" s="147">
        <v>0</v>
      </c>
      <c r="BD122" s="106">
        <v>1240965.5357153884</v>
      </c>
      <c r="BG122" s="148">
        <v>1240965.5357153884</v>
      </c>
      <c r="BI122" s="150">
        <v>28.296569458007809</v>
      </c>
      <c r="BL122" s="106">
        <v>1079780.4052308162</v>
      </c>
      <c r="BN122" s="151">
        <v>6334.0807084591052</v>
      </c>
      <c r="BO122" s="152">
        <v>2.6834999500169943</v>
      </c>
      <c r="BQ122" s="106">
        <v>380</v>
      </c>
      <c r="BR122" s="153">
        <v>3803334</v>
      </c>
      <c r="BS122" s="106">
        <v>3123.2</v>
      </c>
      <c r="BT122" s="106">
        <v>0</v>
      </c>
      <c r="BU122" s="149">
        <v>0</v>
      </c>
      <c r="BW122" s="149">
        <v>0</v>
      </c>
      <c r="BY122" s="149">
        <v>4434.1396468313742</v>
      </c>
      <c r="BZ122" s="268">
        <v>4434.1396464788741</v>
      </c>
      <c r="CA122" s="269">
        <v>3.5250013752374798E-7</v>
      </c>
      <c r="CC122" s="149">
        <v>212</v>
      </c>
      <c r="CG122" s="149">
        <v>14273.381545785349</v>
      </c>
      <c r="CH122" s="268">
        <v>14273.381470535065</v>
      </c>
      <c r="CI122" s="270">
        <v>7.5250283771310933E-5</v>
      </c>
      <c r="CK122" s="149">
        <v>0</v>
      </c>
      <c r="CL122" s="268">
        <v>0</v>
      </c>
      <c r="CM122" s="270">
        <v>0</v>
      </c>
      <c r="CO122" s="149">
        <v>1073443.641022407</v>
      </c>
      <c r="CP122" s="268">
        <v>1073443.6409461824</v>
      </c>
      <c r="CQ122" s="270">
        <v>7.6224561780691147E-5</v>
      </c>
      <c r="CS122" s="149">
        <v>1079780.4052308162</v>
      </c>
      <c r="CT122" s="268">
        <v>1079780.4051545917</v>
      </c>
      <c r="CU122" s="270">
        <v>7.6224561780691147E-5</v>
      </c>
      <c r="CW122" s="149">
        <v>77730.838700460925</v>
      </c>
      <c r="CX122" s="268">
        <v>77730.838700469452</v>
      </c>
      <c r="CY122" s="270">
        <v>-8.5274223238229752E-9</v>
      </c>
      <c r="DA122" s="149">
        <v>186662.4225946404</v>
      </c>
      <c r="DB122" s="268">
        <v>186662.42259464419</v>
      </c>
      <c r="DC122" s="270">
        <v>-3.7834979593753815E-9</v>
      </c>
      <c r="DE122" s="271">
        <v>0.10232558139534884</v>
      </c>
      <c r="DF122" s="271">
        <v>0</v>
      </c>
    </row>
    <row r="123" spans="1:110" x14ac:dyDescent="0.2">
      <c r="A123" s="127" t="s">
        <v>305</v>
      </c>
      <c r="B123" s="127" t="s">
        <v>172</v>
      </c>
      <c r="C123" s="128">
        <v>3335</v>
      </c>
      <c r="D123" s="129" t="s">
        <v>173</v>
      </c>
      <c r="E123" s="130"/>
      <c r="F123" s="131">
        <v>1021384.3961307685</v>
      </c>
      <c r="G123" s="132">
        <v>59811.215828075539</v>
      </c>
      <c r="H123" s="132">
        <v>40088.389164065826</v>
      </c>
      <c r="I123" s="132">
        <v>133567.57996884757</v>
      </c>
      <c r="J123" s="132">
        <v>0</v>
      </c>
      <c r="K123" s="132">
        <v>154932.33839997314</v>
      </c>
      <c r="L123" s="132">
        <v>39560.967917518807</v>
      </c>
      <c r="M123" s="154">
        <v>117818.848</v>
      </c>
      <c r="N123" s="132">
        <v>0</v>
      </c>
      <c r="O123" s="133">
        <v>5683.2</v>
      </c>
      <c r="P123" s="134"/>
      <c r="Q123" s="135"/>
      <c r="R123" s="132">
        <v>-9671.9280664960916</v>
      </c>
      <c r="S123" s="132"/>
      <c r="T123" s="132">
        <v>0</v>
      </c>
      <c r="U123" s="136">
        <v>556.91682309191674</v>
      </c>
      <c r="V123" s="136">
        <v>0</v>
      </c>
      <c r="W123" s="137">
        <v>1563731.9241658456</v>
      </c>
      <c r="X123" s="138">
        <v>1567720.6522323417</v>
      </c>
      <c r="Y123" s="131">
        <v>104120.64</v>
      </c>
      <c r="Z123" s="139">
        <v>12470.063749617897</v>
      </c>
      <c r="AA123" s="137">
        <v>155755.73734961788</v>
      </c>
      <c r="AB123" s="138"/>
      <c r="AC123" s="131">
        <v>14922</v>
      </c>
      <c r="AD123" s="135"/>
      <c r="AE123" s="132">
        <v>0</v>
      </c>
      <c r="AF123" s="135"/>
      <c r="AG123" s="132"/>
      <c r="AH123" s="137">
        <v>14922</v>
      </c>
      <c r="AI123" s="138"/>
      <c r="AJ123" s="140">
        <v>1734409.6615154636</v>
      </c>
      <c r="AK123" s="138"/>
      <c r="AL123" s="335">
        <v>138535</v>
      </c>
      <c r="AM123" s="138"/>
      <c r="AN123" s="142">
        <v>294006.30259926402</v>
      </c>
      <c r="AO123" s="138"/>
      <c r="AP123" s="143">
        <v>1729159.5895819594</v>
      </c>
      <c r="AQ123" s="135"/>
      <c r="AR123" s="138">
        <v>14922</v>
      </c>
      <c r="AS123" s="135"/>
      <c r="AT123" s="138">
        <v>138535</v>
      </c>
      <c r="AU123" s="143">
        <v>5709.5040355215206</v>
      </c>
      <c r="AV123" s="138">
        <v>1903.1680118405068</v>
      </c>
      <c r="AW123" s="138">
        <v>354.82474541363132</v>
      </c>
      <c r="AX123" s="138">
        <v>1101.5101876877654</v>
      </c>
      <c r="AY123" s="144">
        <v>0</v>
      </c>
      <c r="AZ123" s="145">
        <v>602.9210860326682</v>
      </c>
      <c r="BA123" s="146">
        <v>1872944.6615154634</v>
      </c>
      <c r="BB123" s="147">
        <v>-2.3283064365386963E-10</v>
      </c>
      <c r="BD123" s="106">
        <v>1882616.5895819594</v>
      </c>
      <c r="BG123" s="148">
        <v>1882616.5895819594</v>
      </c>
      <c r="BI123" s="150">
        <v>39165.033599999995</v>
      </c>
      <c r="BL123" s="106">
        <v>1573403.8522323417</v>
      </c>
      <c r="BN123" s="151">
        <v>9827.8940805831826</v>
      </c>
      <c r="BO123" s="152">
        <v>-155.96601408709103</v>
      </c>
      <c r="BQ123" s="106">
        <v>380</v>
      </c>
      <c r="BR123" s="153">
        <v>3803335</v>
      </c>
      <c r="BS123" s="106">
        <v>5683.2</v>
      </c>
      <c r="BT123" s="106">
        <v>0</v>
      </c>
      <c r="BU123" s="149">
        <v>0</v>
      </c>
      <c r="BW123" s="149">
        <v>0</v>
      </c>
      <c r="BY123" s="149">
        <v>4347.0102663318994</v>
      </c>
      <c r="BZ123" s="268">
        <v>4347.0102661676647</v>
      </c>
      <c r="CA123" s="269">
        <v>1.6423473425675184E-7</v>
      </c>
      <c r="CC123" s="149">
        <v>327</v>
      </c>
      <c r="CG123" s="149">
        <v>556.91682309191674</v>
      </c>
      <c r="CH123" s="268">
        <v>556.91676828826644</v>
      </c>
      <c r="CI123" s="270">
        <v>5.4803650300527806E-5</v>
      </c>
      <c r="CK123" s="149">
        <v>0</v>
      </c>
      <c r="CL123" s="268">
        <v>0</v>
      </c>
      <c r="CM123" s="270">
        <v>0</v>
      </c>
      <c r="CO123" s="149">
        <v>1563731.9241658456</v>
      </c>
      <c r="CP123" s="268">
        <v>1563731.9241110666</v>
      </c>
      <c r="CQ123" s="270">
        <v>5.4778996855020523E-5</v>
      </c>
      <c r="CS123" s="149">
        <v>1573403.8522323417</v>
      </c>
      <c r="CT123" s="268">
        <v>1573403.8521775627</v>
      </c>
      <c r="CU123" s="270">
        <v>5.4778996855020523E-5</v>
      </c>
      <c r="CW123" s="149">
        <v>133567.57996884757</v>
      </c>
      <c r="CX123" s="268">
        <v>133567.57996886218</v>
      </c>
      <c r="CY123" s="270">
        <v>-1.4610122889280319E-8</v>
      </c>
      <c r="DA123" s="149">
        <v>284660.95835828694</v>
      </c>
      <c r="DB123" s="268">
        <v>284660.95835829264</v>
      </c>
      <c r="DC123" s="270">
        <v>-5.7043507695198059E-9</v>
      </c>
      <c r="DE123" s="271">
        <v>1.3550135501355014E-2</v>
      </c>
      <c r="DF123" s="271">
        <v>0</v>
      </c>
    </row>
    <row r="124" spans="1:110" x14ac:dyDescent="0.2">
      <c r="A124" s="155" t="s">
        <v>307</v>
      </c>
      <c r="B124" s="155"/>
      <c r="C124" s="128">
        <v>3354</v>
      </c>
      <c r="D124" s="129" t="s">
        <v>175</v>
      </c>
      <c r="E124" s="130"/>
      <c r="F124" s="131">
        <v>655934.93329498894</v>
      </c>
      <c r="G124" s="132">
        <v>15950.664905659127</v>
      </c>
      <c r="H124" s="132">
        <v>7821.251199998841</v>
      </c>
      <c r="I124" s="132">
        <v>55118.817599993927</v>
      </c>
      <c r="J124" s="132">
        <v>0</v>
      </c>
      <c r="K124" s="132">
        <v>72696.974482746184</v>
      </c>
      <c r="L124" s="132">
        <v>44037.431602202276</v>
      </c>
      <c r="M124" s="154">
        <v>117818.848</v>
      </c>
      <c r="N124" s="132">
        <v>0</v>
      </c>
      <c r="O124" s="160">
        <v>3225.6</v>
      </c>
      <c r="P124" s="134"/>
      <c r="Q124" s="135"/>
      <c r="R124" s="132">
        <v>0</v>
      </c>
      <c r="S124" s="132"/>
      <c r="T124" s="132">
        <v>0</v>
      </c>
      <c r="U124" s="136">
        <v>0</v>
      </c>
      <c r="V124" s="136">
        <v>0</v>
      </c>
      <c r="W124" s="137">
        <v>972604.52108558931</v>
      </c>
      <c r="X124" s="138">
        <v>969378.92108558933</v>
      </c>
      <c r="Y124" s="131">
        <v>94037.760000000009</v>
      </c>
      <c r="Z124" s="139">
        <v>7761.2933419351757</v>
      </c>
      <c r="AA124" s="137">
        <v>101799.05334193519</v>
      </c>
      <c r="AB124" s="138"/>
      <c r="AC124" s="131">
        <v>33686.000000000007</v>
      </c>
      <c r="AD124" s="135"/>
      <c r="AE124" s="132">
        <v>5415.6117198929678</v>
      </c>
      <c r="AF124" s="135"/>
      <c r="AG124" s="132"/>
      <c r="AH124" s="137">
        <v>39101.611719892971</v>
      </c>
      <c r="AI124" s="138"/>
      <c r="AJ124" s="140">
        <v>1113505.1861474174</v>
      </c>
      <c r="AK124" s="138"/>
      <c r="AL124" s="335">
        <v>36935</v>
      </c>
      <c r="AM124" s="138"/>
      <c r="AN124" s="142">
        <v>145913.40980345983</v>
      </c>
      <c r="AO124" s="138"/>
      <c r="AP124" s="143">
        <v>1079819.1861474176</v>
      </c>
      <c r="AQ124" s="135"/>
      <c r="AR124" s="138">
        <v>33686.000000000007</v>
      </c>
      <c r="AS124" s="135"/>
      <c r="AT124" s="138">
        <v>36935</v>
      </c>
      <c r="AU124" s="143">
        <v>0</v>
      </c>
      <c r="AV124" s="138">
        <v>0</v>
      </c>
      <c r="AW124" s="138">
        <v>0</v>
      </c>
      <c r="AX124" s="138">
        <v>0</v>
      </c>
      <c r="AY124" s="144">
        <v>0</v>
      </c>
      <c r="AZ124" s="145">
        <v>0</v>
      </c>
      <c r="BA124" s="146">
        <v>1150440.1861474176</v>
      </c>
      <c r="BB124" s="147">
        <v>2.3283064365386963E-10</v>
      </c>
      <c r="BD124" s="106">
        <v>1150440.1861474176</v>
      </c>
      <c r="BG124" s="148">
        <v>1150440.1861474176</v>
      </c>
      <c r="BI124" s="150">
        <v>0</v>
      </c>
      <c r="BL124" s="106">
        <v>972604.52108558931</v>
      </c>
      <c r="BN124" s="151">
        <v>0</v>
      </c>
      <c r="BO124" s="152">
        <v>0</v>
      </c>
      <c r="BQ124" s="106">
        <v>380</v>
      </c>
      <c r="BR124" s="153">
        <v>3803354</v>
      </c>
      <c r="BS124" s="106">
        <v>3225.6</v>
      </c>
      <c r="BT124" s="106">
        <v>0</v>
      </c>
      <c r="BU124" s="149">
        <v>0</v>
      </c>
      <c r="BW124" s="149">
        <v>0</v>
      </c>
      <c r="BY124" s="149">
        <v>3973.5446480625674</v>
      </c>
      <c r="BZ124" s="268">
        <v>3973.5446476190477</v>
      </c>
      <c r="CA124" s="269">
        <v>4.4351963879307732E-7</v>
      </c>
      <c r="CC124" s="149">
        <v>210</v>
      </c>
      <c r="CG124" s="149">
        <v>0</v>
      </c>
      <c r="CH124" s="268">
        <v>0</v>
      </c>
      <c r="CI124" s="270">
        <v>0</v>
      </c>
      <c r="CK124" s="149">
        <v>0</v>
      </c>
      <c r="CL124" s="268">
        <v>0</v>
      </c>
      <c r="CM124" s="270">
        <v>0</v>
      </c>
      <c r="CO124" s="149">
        <v>972604.52108558931</v>
      </c>
      <c r="CP124" s="268">
        <v>972604.52108559781</v>
      </c>
      <c r="CQ124" s="270">
        <v>-8.4983184933662415E-9</v>
      </c>
      <c r="CS124" s="149">
        <v>972604.52108558931</v>
      </c>
      <c r="CT124" s="268">
        <v>972604.52108559781</v>
      </c>
      <c r="CU124" s="270">
        <v>-8.4983184933662415E-9</v>
      </c>
      <c r="CW124" s="149">
        <v>55118.817599993927</v>
      </c>
      <c r="CX124" s="268">
        <v>55118.817600000046</v>
      </c>
      <c r="CY124" s="270">
        <v>-6.1190803535282612E-9</v>
      </c>
      <c r="DA124" s="149">
        <v>139805.46660294372</v>
      </c>
      <c r="DB124" s="268">
        <v>139805.46660294564</v>
      </c>
      <c r="DC124" s="270">
        <v>-1.9208528101444244E-9</v>
      </c>
      <c r="DE124" s="271">
        <v>6.1135371179039298E-2</v>
      </c>
      <c r="DF124" s="271">
        <v>0</v>
      </c>
    </row>
    <row r="125" spans="1:110" x14ac:dyDescent="0.2">
      <c r="A125" s="155" t="s">
        <v>307</v>
      </c>
      <c r="B125" s="155"/>
      <c r="C125" s="128">
        <v>3351</v>
      </c>
      <c r="D125" s="129" t="s">
        <v>177</v>
      </c>
      <c r="E125" s="130"/>
      <c r="F125" s="131">
        <v>655934.93329498894</v>
      </c>
      <c r="G125" s="132">
        <v>14515.543269229633</v>
      </c>
      <c r="H125" s="132">
        <v>7326.2905023685762</v>
      </c>
      <c r="I125" s="132">
        <v>36726.017402839556</v>
      </c>
      <c r="J125" s="132">
        <v>0</v>
      </c>
      <c r="K125" s="132">
        <v>73236.017564233145</v>
      </c>
      <c r="L125" s="132">
        <v>638.2236464087282</v>
      </c>
      <c r="M125" s="154">
        <v>117818.848</v>
      </c>
      <c r="N125" s="132">
        <v>0</v>
      </c>
      <c r="O125" s="160">
        <v>2739.2</v>
      </c>
      <c r="P125" s="134"/>
      <c r="Q125" s="135"/>
      <c r="R125" s="132">
        <v>0</v>
      </c>
      <c r="S125" s="132"/>
      <c r="T125" s="132">
        <v>0</v>
      </c>
      <c r="U125" s="136">
        <v>25182.738704221323</v>
      </c>
      <c r="V125" s="136">
        <v>0</v>
      </c>
      <c r="W125" s="137">
        <v>934117.81238428981</v>
      </c>
      <c r="X125" s="138">
        <v>931378.61238428985</v>
      </c>
      <c r="Y125" s="131">
        <v>109641.60000000002</v>
      </c>
      <c r="Z125" s="139">
        <v>5725.6808613336616</v>
      </c>
      <c r="AA125" s="137">
        <v>115367.28086133368</v>
      </c>
      <c r="AB125" s="138"/>
      <c r="AC125" s="131">
        <v>17737.999999999996</v>
      </c>
      <c r="AD125" s="135"/>
      <c r="AE125" s="132">
        <v>9504.1130818966103</v>
      </c>
      <c r="AF125" s="135"/>
      <c r="AG125" s="132"/>
      <c r="AH125" s="137">
        <v>27242.113081896605</v>
      </c>
      <c r="AI125" s="138"/>
      <c r="AJ125" s="140">
        <v>1076727.2063275201</v>
      </c>
      <c r="AK125" s="138"/>
      <c r="AL125" s="335">
        <v>35625</v>
      </c>
      <c r="AM125" s="138"/>
      <c r="AN125" s="142">
        <v>142692.1703581266</v>
      </c>
      <c r="AO125" s="138"/>
      <c r="AP125" s="143">
        <v>1058989.2063275201</v>
      </c>
      <c r="AQ125" s="135"/>
      <c r="AR125" s="138">
        <v>17737.999999999996</v>
      </c>
      <c r="AS125" s="135"/>
      <c r="AT125" s="138">
        <v>35625</v>
      </c>
      <c r="AU125" s="143">
        <v>0</v>
      </c>
      <c r="AV125" s="138">
        <v>0</v>
      </c>
      <c r="AW125" s="138">
        <v>0</v>
      </c>
      <c r="AX125" s="138">
        <v>0</v>
      </c>
      <c r="AY125" s="144">
        <v>0</v>
      </c>
      <c r="AZ125" s="145">
        <v>0</v>
      </c>
      <c r="BA125" s="146">
        <v>1112352.2063275201</v>
      </c>
      <c r="BB125" s="147">
        <v>0</v>
      </c>
      <c r="BD125" s="106">
        <v>1112352.2063275201</v>
      </c>
      <c r="BG125" s="148">
        <v>1112352.2063275201</v>
      </c>
      <c r="BI125" s="150">
        <v>0</v>
      </c>
      <c r="BL125" s="106">
        <v>934117.81238428981</v>
      </c>
      <c r="BN125" s="151">
        <v>0</v>
      </c>
      <c r="BO125" s="152">
        <v>0</v>
      </c>
      <c r="BQ125" s="106">
        <v>380</v>
      </c>
      <c r="BR125" s="153">
        <v>3803351</v>
      </c>
      <c r="BS125" s="106">
        <v>2739.2</v>
      </c>
      <c r="BT125" s="106">
        <v>0</v>
      </c>
      <c r="BU125" s="149">
        <v>0</v>
      </c>
      <c r="BW125" s="149">
        <v>0</v>
      </c>
      <c r="BY125" s="149">
        <v>3798.1314863879079</v>
      </c>
      <c r="BZ125" s="268">
        <v>3798.1314867298584</v>
      </c>
      <c r="CA125" s="269">
        <v>-3.419504537305329E-7</v>
      </c>
      <c r="CC125" s="149">
        <v>210</v>
      </c>
      <c r="CG125" s="149">
        <v>25182.738704221323</v>
      </c>
      <c r="CH125" s="268">
        <v>25182.738777460709</v>
      </c>
      <c r="CI125" s="270">
        <v>-7.3239385528722778E-5</v>
      </c>
      <c r="CK125" s="149">
        <v>0</v>
      </c>
      <c r="CL125" s="268">
        <v>0</v>
      </c>
      <c r="CM125" s="270">
        <v>0</v>
      </c>
      <c r="CO125" s="149">
        <v>934117.81238428981</v>
      </c>
      <c r="CP125" s="268">
        <v>934117.81245753565</v>
      </c>
      <c r="CQ125" s="270">
        <v>-7.3245842941105366E-5</v>
      </c>
      <c r="CS125" s="149">
        <v>934117.81238428981</v>
      </c>
      <c r="CT125" s="268">
        <v>934117.81245753565</v>
      </c>
      <c r="CU125" s="270">
        <v>-7.3245842941105366E-5</v>
      </c>
      <c r="CW125" s="149">
        <v>36726.017402839556</v>
      </c>
      <c r="CX125" s="268">
        <v>36726.017402843638</v>
      </c>
      <c r="CY125" s="270">
        <v>-4.0818122215569019E-9</v>
      </c>
      <c r="DA125" s="149">
        <v>135770.13350644658</v>
      </c>
      <c r="DB125" s="268">
        <v>135770.13350644801</v>
      </c>
      <c r="DC125" s="270">
        <v>-1.4260876923799515E-9</v>
      </c>
      <c r="DE125" s="271">
        <v>8.9686098654708519E-3</v>
      </c>
      <c r="DF125" s="271">
        <v>0</v>
      </c>
    </row>
    <row r="126" spans="1:110" x14ac:dyDescent="0.2">
      <c r="A126" s="155" t="s">
        <v>307</v>
      </c>
      <c r="B126" s="155"/>
      <c r="C126" s="156">
        <v>2032</v>
      </c>
      <c r="D126" s="129" t="s">
        <v>434</v>
      </c>
      <c r="E126" s="130"/>
      <c r="F126" s="131">
        <v>880826.91042469942</v>
      </c>
      <c r="G126" s="132">
        <v>72699.561103442582</v>
      </c>
      <c r="H126" s="132">
        <v>43399.196281683675</v>
      </c>
      <c r="I126" s="132">
        <v>108815.78802252322</v>
      </c>
      <c r="J126" s="132">
        <v>3539.4676331005357</v>
      </c>
      <c r="K126" s="132">
        <v>140381.54836361227</v>
      </c>
      <c r="L126" s="132">
        <v>18540.814661351396</v>
      </c>
      <c r="M126" s="154">
        <v>117818.848</v>
      </c>
      <c r="N126" s="132">
        <v>0</v>
      </c>
      <c r="O126" s="133">
        <v>6963.2</v>
      </c>
      <c r="P126" s="134"/>
      <c r="Q126" s="135"/>
      <c r="R126" s="132">
        <v>0</v>
      </c>
      <c r="S126" s="132"/>
      <c r="T126" s="132">
        <v>0</v>
      </c>
      <c r="U126" s="136">
        <v>55657.304676628206</v>
      </c>
      <c r="V126" s="136">
        <v>0</v>
      </c>
      <c r="W126" s="137">
        <v>1448642.6391670413</v>
      </c>
      <c r="X126" s="138">
        <v>1441679.4391670413</v>
      </c>
      <c r="Y126" s="131">
        <v>99662.400000000009</v>
      </c>
      <c r="Z126" s="139">
        <v>8654.3135262072465</v>
      </c>
      <c r="AA126" s="137">
        <v>108316.71352620726</v>
      </c>
      <c r="AB126" s="138"/>
      <c r="AC126" s="131">
        <v>41734</v>
      </c>
      <c r="AD126" s="135"/>
      <c r="AE126" s="132">
        <v>969.28911833345785</v>
      </c>
      <c r="AF126" s="135"/>
      <c r="AG126" s="132"/>
      <c r="AH126" s="137">
        <v>42703.289118333458</v>
      </c>
      <c r="AI126" s="138"/>
      <c r="AJ126" s="140">
        <v>1599662.641811582</v>
      </c>
      <c r="AK126" s="138"/>
      <c r="AL126" s="335">
        <v>166780</v>
      </c>
      <c r="AM126" s="138"/>
      <c r="AN126" s="142">
        <v>264238.56045779207</v>
      </c>
      <c r="AO126" s="138"/>
      <c r="AP126" s="143">
        <v>1557928.641811582</v>
      </c>
      <c r="AQ126" s="135"/>
      <c r="AR126" s="138">
        <v>41734</v>
      </c>
      <c r="AS126" s="135"/>
      <c r="AT126" s="138">
        <v>166780</v>
      </c>
      <c r="AU126" s="143">
        <v>0</v>
      </c>
      <c r="AV126" s="138">
        <v>0</v>
      </c>
      <c r="AW126" s="138">
        <v>0</v>
      </c>
      <c r="AX126" s="138">
        <v>0</v>
      </c>
      <c r="AY126" s="144">
        <v>0</v>
      </c>
      <c r="AZ126" s="145">
        <v>0</v>
      </c>
      <c r="BA126" s="146">
        <v>1766442.641811582</v>
      </c>
      <c r="BB126" s="147">
        <v>0</v>
      </c>
      <c r="BD126" s="106">
        <v>1766442.641811582</v>
      </c>
      <c r="BG126" s="148">
        <v>1766442.641811582</v>
      </c>
      <c r="BI126" s="150">
        <v>0</v>
      </c>
      <c r="BL126" s="106">
        <v>1448642.6391670413</v>
      </c>
      <c r="BN126" s="151">
        <v>0</v>
      </c>
      <c r="BO126" s="152">
        <v>0</v>
      </c>
      <c r="BQ126" s="106">
        <v>380</v>
      </c>
      <c r="BR126" s="153">
        <v>3802032</v>
      </c>
      <c r="BS126" s="106">
        <v>6963.2</v>
      </c>
      <c r="BT126" s="106">
        <v>0</v>
      </c>
      <c r="BU126" s="149">
        <v>0</v>
      </c>
      <c r="BW126" s="149">
        <v>0</v>
      </c>
      <c r="BY126" s="149">
        <v>4602.491277871789</v>
      </c>
      <c r="BZ126" s="268">
        <v>4602.4912778169009</v>
      </c>
      <c r="CA126" s="269">
        <v>5.4888005251996219E-8</v>
      </c>
      <c r="CC126" s="149">
        <v>282</v>
      </c>
      <c r="CG126" s="149">
        <v>55657.304676628206</v>
      </c>
      <c r="CH126" s="268">
        <v>55657.3046612408</v>
      </c>
      <c r="CI126" s="270">
        <v>1.538740616524592E-5</v>
      </c>
      <c r="CK126" s="149">
        <v>0</v>
      </c>
      <c r="CL126" s="268">
        <v>0</v>
      </c>
      <c r="CM126" s="270">
        <v>0</v>
      </c>
      <c r="CO126" s="149">
        <v>1448642.6391670413</v>
      </c>
      <c r="CP126" s="268">
        <v>1448642.6391512535</v>
      </c>
      <c r="CQ126" s="270">
        <v>1.5787780284881592E-5</v>
      </c>
      <c r="CS126" s="149">
        <v>1448642.6391670413</v>
      </c>
      <c r="CT126" s="268">
        <v>1448642.6391512535</v>
      </c>
      <c r="CU126" s="270">
        <v>1.5787780284881592E-5</v>
      </c>
      <c r="CW126" s="149">
        <v>108815.78802252322</v>
      </c>
      <c r="CX126" s="268">
        <v>108815.78802253515</v>
      </c>
      <c r="CY126" s="270">
        <v>-1.1932570487260818E-8</v>
      </c>
      <c r="DA126" s="149">
        <v>257739.55764621965</v>
      </c>
      <c r="DB126" s="268">
        <v>257739.55764622509</v>
      </c>
      <c r="DC126" s="270">
        <v>-5.4424162954092026E-9</v>
      </c>
      <c r="DE126" s="271">
        <v>8.7096774193548387E-2</v>
      </c>
      <c r="DF126" s="271">
        <v>0</v>
      </c>
    </row>
    <row r="127" spans="1:110" x14ac:dyDescent="0.2">
      <c r="A127" s="155" t="s">
        <v>307</v>
      </c>
      <c r="B127" s="155"/>
      <c r="C127" s="128">
        <v>3352</v>
      </c>
      <c r="D127" s="129" t="s">
        <v>178</v>
      </c>
      <c r="E127" s="130"/>
      <c r="F127" s="131">
        <v>646564.43424791761</v>
      </c>
      <c r="G127" s="132">
        <v>21176.103980767573</v>
      </c>
      <c r="H127" s="132">
        <v>10121.619199998497</v>
      </c>
      <c r="I127" s="132">
        <v>51868.297599994286</v>
      </c>
      <c r="J127" s="132">
        <v>0</v>
      </c>
      <c r="K127" s="132">
        <v>75996.447259077846</v>
      </c>
      <c r="L127" s="132">
        <v>10351.655999998186</v>
      </c>
      <c r="M127" s="154">
        <v>117818.848</v>
      </c>
      <c r="N127" s="132">
        <v>0</v>
      </c>
      <c r="O127" s="133">
        <v>2585.6</v>
      </c>
      <c r="P127" s="134"/>
      <c r="Q127" s="135"/>
      <c r="R127" s="132">
        <v>0</v>
      </c>
      <c r="S127" s="132"/>
      <c r="T127" s="132">
        <v>0</v>
      </c>
      <c r="U127" s="136">
        <v>0</v>
      </c>
      <c r="V127" s="136">
        <v>0</v>
      </c>
      <c r="W127" s="137">
        <v>936483.00628775381</v>
      </c>
      <c r="X127" s="138">
        <v>933897.40628775384</v>
      </c>
      <c r="Y127" s="131">
        <v>0</v>
      </c>
      <c r="Z127" s="139">
        <v>0</v>
      </c>
      <c r="AA127" s="137">
        <v>28.296569458007809</v>
      </c>
      <c r="AB127" s="138"/>
      <c r="AC127" s="131">
        <v>6644.0000000000009</v>
      </c>
      <c r="AD127" s="135"/>
      <c r="AE127" s="132">
        <v>0</v>
      </c>
      <c r="AF127" s="135"/>
      <c r="AG127" s="132"/>
      <c r="AH127" s="137">
        <v>6644.0000000000009</v>
      </c>
      <c r="AI127" s="138"/>
      <c r="AJ127" s="140">
        <v>943155.30285721179</v>
      </c>
      <c r="AK127" s="138"/>
      <c r="AL127" s="335">
        <v>40970</v>
      </c>
      <c r="AM127" s="138"/>
      <c r="AN127" s="142">
        <v>143410.45726405963</v>
      </c>
      <c r="AO127" s="138"/>
      <c r="AP127" s="143">
        <v>936511.30285721179</v>
      </c>
      <c r="AQ127" s="135"/>
      <c r="AR127" s="138">
        <v>6644.0000000000009</v>
      </c>
      <c r="AS127" s="135"/>
      <c r="AT127" s="138">
        <v>40970</v>
      </c>
      <c r="AU127" s="143">
        <v>0</v>
      </c>
      <c r="AV127" s="138">
        <v>0</v>
      </c>
      <c r="AW127" s="138">
        <v>0</v>
      </c>
      <c r="AX127" s="138">
        <v>0</v>
      </c>
      <c r="AY127" s="144">
        <v>0</v>
      </c>
      <c r="AZ127" s="145">
        <v>0</v>
      </c>
      <c r="BA127" s="146">
        <v>984125.30285721179</v>
      </c>
      <c r="BB127" s="147">
        <v>0</v>
      </c>
      <c r="BD127" s="106">
        <v>984125.30285721179</v>
      </c>
      <c r="BG127" s="148">
        <v>984125.30285721179</v>
      </c>
      <c r="BI127" s="150">
        <v>28.296569458007809</v>
      </c>
      <c r="BL127" s="106">
        <v>936483.00628775381</v>
      </c>
      <c r="BN127" s="151">
        <v>0</v>
      </c>
      <c r="BO127" s="152">
        <v>0</v>
      </c>
      <c r="BQ127" s="106">
        <v>380</v>
      </c>
      <c r="BR127" s="153">
        <v>3803352</v>
      </c>
      <c r="BS127" s="106">
        <v>2585.6</v>
      </c>
      <c r="BT127" s="106">
        <v>0</v>
      </c>
      <c r="BU127" s="149">
        <v>0</v>
      </c>
      <c r="BW127" s="149">
        <v>0</v>
      </c>
      <c r="BY127" s="149">
        <v>3809.2729531249238</v>
      </c>
      <c r="BZ127" s="268">
        <v>3809.2729526570051</v>
      </c>
      <c r="CA127" s="269">
        <v>4.6791865315753967E-7</v>
      </c>
      <c r="CC127" s="149">
        <v>207</v>
      </c>
      <c r="CG127" s="149">
        <v>0</v>
      </c>
      <c r="CH127" s="268">
        <v>0</v>
      </c>
      <c r="CI127" s="270">
        <v>0</v>
      </c>
      <c r="CK127" s="149">
        <v>0</v>
      </c>
      <c r="CL127" s="268">
        <v>0</v>
      </c>
      <c r="CM127" s="270">
        <v>0</v>
      </c>
      <c r="CO127" s="149">
        <v>936483.00628775381</v>
      </c>
      <c r="CP127" s="268">
        <v>936483.0062877629</v>
      </c>
      <c r="CQ127" s="270">
        <v>-9.0803951025009155E-9</v>
      </c>
      <c r="CS127" s="149">
        <v>936483.00628775381</v>
      </c>
      <c r="CT127" s="268">
        <v>936483.0062877629</v>
      </c>
      <c r="CU127" s="270">
        <v>-9.0803951025009155E-9</v>
      </c>
      <c r="CW127" s="149">
        <v>51868.297599994286</v>
      </c>
      <c r="CX127" s="268">
        <v>51868.29760000002</v>
      </c>
      <c r="CY127" s="270">
        <v>-5.7334545999765396E-9</v>
      </c>
      <c r="DA127" s="149">
        <v>143408.75946989216</v>
      </c>
      <c r="DB127" s="268">
        <v>143408.75946989417</v>
      </c>
      <c r="DC127" s="270">
        <v>-2.0081643015146255E-9</v>
      </c>
      <c r="DE127" s="271">
        <v>2.1645021645021644E-2</v>
      </c>
      <c r="DF127" s="271">
        <v>0</v>
      </c>
    </row>
    <row r="128" spans="1:110" x14ac:dyDescent="0.2">
      <c r="A128" s="155" t="s">
        <v>307</v>
      </c>
      <c r="B128" s="155"/>
      <c r="C128" s="128">
        <v>5208</v>
      </c>
      <c r="D128" s="129" t="s">
        <v>179</v>
      </c>
      <c r="E128" s="130"/>
      <c r="F128" s="131">
        <v>1308746.3669076208</v>
      </c>
      <c r="G128" s="132">
        <v>71946.462199046495</v>
      </c>
      <c r="H128" s="132">
        <v>42326.771199993775</v>
      </c>
      <c r="I128" s="132">
        <v>139517.31919998466</v>
      </c>
      <c r="J128" s="132">
        <v>0</v>
      </c>
      <c r="K128" s="132">
        <v>138700.53599319651</v>
      </c>
      <c r="L128" s="132">
        <v>26965.037949856003</v>
      </c>
      <c r="M128" s="154">
        <v>117818.848</v>
      </c>
      <c r="N128" s="132">
        <v>0</v>
      </c>
      <c r="O128" s="133">
        <v>8908.7999999999993</v>
      </c>
      <c r="P128" s="134"/>
      <c r="Q128" s="135"/>
      <c r="R128" s="132">
        <v>0</v>
      </c>
      <c r="S128" s="132"/>
      <c r="T128" s="132">
        <v>0</v>
      </c>
      <c r="U128" s="136">
        <v>38411.14982582652</v>
      </c>
      <c r="V128" s="136">
        <v>0</v>
      </c>
      <c r="W128" s="137">
        <v>1893341.2912755248</v>
      </c>
      <c r="X128" s="138">
        <v>1884432.4912755247</v>
      </c>
      <c r="Y128" s="131">
        <v>157464.00000000003</v>
      </c>
      <c r="Z128" s="139">
        <v>14315.424407400045</v>
      </c>
      <c r="AA128" s="137">
        <v>171779.42440740007</v>
      </c>
      <c r="AB128" s="138"/>
      <c r="AC128" s="131">
        <v>18312</v>
      </c>
      <c r="AD128" s="135"/>
      <c r="AE128" s="132">
        <v>0</v>
      </c>
      <c r="AF128" s="135"/>
      <c r="AG128" s="132"/>
      <c r="AH128" s="137">
        <v>18312</v>
      </c>
      <c r="AI128" s="138"/>
      <c r="AJ128" s="140">
        <v>2083432.7156829247</v>
      </c>
      <c r="AK128" s="138"/>
      <c r="AL128" s="335">
        <v>155640</v>
      </c>
      <c r="AM128" s="138"/>
      <c r="AN128" s="142">
        <v>304964.62632545544</v>
      </c>
      <c r="AO128" s="138"/>
      <c r="AP128" s="143">
        <v>2065120.7156829247</v>
      </c>
      <c r="AQ128" s="135"/>
      <c r="AR128" s="138">
        <v>18312</v>
      </c>
      <c r="AS128" s="135"/>
      <c r="AT128" s="138">
        <v>155640</v>
      </c>
      <c r="AU128" s="143">
        <v>0</v>
      </c>
      <c r="AV128" s="138">
        <v>0</v>
      </c>
      <c r="AW128" s="138">
        <v>0</v>
      </c>
      <c r="AX128" s="138">
        <v>0</v>
      </c>
      <c r="AY128" s="144">
        <v>0</v>
      </c>
      <c r="AZ128" s="145">
        <v>0</v>
      </c>
      <c r="BA128" s="146">
        <v>2239072.7156829247</v>
      </c>
      <c r="BB128" s="147">
        <v>0</v>
      </c>
      <c r="BD128" s="106">
        <v>2239072.7156829247</v>
      </c>
      <c r="BG128" s="148">
        <v>2239072.7156829247</v>
      </c>
      <c r="BI128" s="150">
        <v>0</v>
      </c>
      <c r="BL128" s="106">
        <v>1893341.2912755248</v>
      </c>
      <c r="BN128" s="151">
        <v>0</v>
      </c>
      <c r="BO128" s="152">
        <v>0</v>
      </c>
      <c r="BQ128" s="106">
        <v>380</v>
      </c>
      <c r="BR128" s="153">
        <v>3805208</v>
      </c>
      <c r="BS128" s="106">
        <v>8908.7999999999993</v>
      </c>
      <c r="BT128" s="106">
        <v>0</v>
      </c>
      <c r="BU128" s="149">
        <v>0</v>
      </c>
      <c r="BW128" s="149">
        <v>0</v>
      </c>
      <c r="BY128" s="149">
        <v>4133.5898808449738</v>
      </c>
      <c r="BZ128" s="268">
        <v>4133.5898809069213</v>
      </c>
      <c r="CA128" s="269">
        <v>-6.1947503127157688E-8</v>
      </c>
      <c r="CC128" s="149">
        <v>419</v>
      </c>
      <c r="CG128" s="149">
        <v>38411.14982582652</v>
      </c>
      <c r="CH128" s="268">
        <v>38411.149852274153</v>
      </c>
      <c r="CI128" s="270">
        <v>-2.6447632990311831E-5</v>
      </c>
      <c r="CK128" s="149">
        <v>0</v>
      </c>
      <c r="CL128" s="268">
        <v>0</v>
      </c>
      <c r="CM128" s="270">
        <v>0</v>
      </c>
      <c r="CO128" s="149">
        <v>1893341.2912755248</v>
      </c>
      <c r="CP128" s="268">
        <v>1893341.2913019999</v>
      </c>
      <c r="CQ128" s="270">
        <v>-2.6475172489881516E-5</v>
      </c>
      <c r="CS128" s="149">
        <v>1893341.2912755248</v>
      </c>
      <c r="CT128" s="268">
        <v>1893341.2913019999</v>
      </c>
      <c r="CU128" s="270">
        <v>-2.6475172489881516E-5</v>
      </c>
      <c r="CW128" s="149">
        <v>139517.31919998466</v>
      </c>
      <c r="CX128" s="268">
        <v>139517.31920000011</v>
      </c>
      <c r="CY128" s="270">
        <v>-1.5454133972525597E-8</v>
      </c>
      <c r="DA128" s="149">
        <v>294657.86086101143</v>
      </c>
      <c r="DB128" s="268">
        <v>294657.86086101772</v>
      </c>
      <c r="DC128" s="270">
        <v>-6.28642737865448E-9</v>
      </c>
      <c r="DE128" s="271">
        <v>4.856512141280353E-2</v>
      </c>
      <c r="DF128" s="271">
        <v>0</v>
      </c>
    </row>
    <row r="129" spans="1:110" x14ac:dyDescent="0.2">
      <c r="A129" s="155" t="s">
        <v>307</v>
      </c>
      <c r="B129" s="155"/>
      <c r="C129" s="128">
        <v>3367</v>
      </c>
      <c r="D129" s="129" t="s">
        <v>181</v>
      </c>
      <c r="E129" s="130"/>
      <c r="F129" s="131">
        <v>637193.9352008464</v>
      </c>
      <c r="G129" s="132">
        <v>4512.2603076919586</v>
      </c>
      <c r="H129" s="132">
        <v>3609.8082461533127</v>
      </c>
      <c r="I129" s="132">
        <v>11422.885061537203</v>
      </c>
      <c r="J129" s="132">
        <v>0</v>
      </c>
      <c r="K129" s="132">
        <v>54896.439167990589</v>
      </c>
      <c r="L129" s="132">
        <v>4413.0655280891133</v>
      </c>
      <c r="M129" s="154">
        <v>117818.848</v>
      </c>
      <c r="N129" s="132">
        <v>0</v>
      </c>
      <c r="O129" s="160">
        <v>3788.8</v>
      </c>
      <c r="P129" s="134"/>
      <c r="Q129" s="135"/>
      <c r="R129" s="132">
        <v>0</v>
      </c>
      <c r="S129" s="132"/>
      <c r="T129" s="132">
        <v>18852.75848769151</v>
      </c>
      <c r="U129" s="136">
        <v>7834.859704529983</v>
      </c>
      <c r="V129" s="136">
        <v>0</v>
      </c>
      <c r="W129" s="137">
        <v>864343.65970453003</v>
      </c>
      <c r="X129" s="138">
        <v>860554.85970452998</v>
      </c>
      <c r="Y129" s="131">
        <v>0</v>
      </c>
      <c r="Z129" s="139">
        <v>0</v>
      </c>
      <c r="AA129" s="137">
        <v>28.296569458007809</v>
      </c>
      <c r="AB129" s="138"/>
      <c r="AC129" s="131">
        <v>16642.000000000004</v>
      </c>
      <c r="AD129" s="135"/>
      <c r="AE129" s="132">
        <v>14122.36506653612</v>
      </c>
      <c r="AF129" s="135"/>
      <c r="AG129" s="132"/>
      <c r="AH129" s="137">
        <v>30764.365066536124</v>
      </c>
      <c r="AI129" s="138"/>
      <c r="AJ129" s="140">
        <v>895136.32134052413</v>
      </c>
      <c r="AK129" s="138"/>
      <c r="AL129" s="335">
        <v>23175</v>
      </c>
      <c r="AM129" s="138"/>
      <c r="AN129" s="142">
        <v>107178.30672852932</v>
      </c>
      <c r="AO129" s="138"/>
      <c r="AP129" s="143">
        <v>878494.32134052413</v>
      </c>
      <c r="AQ129" s="135"/>
      <c r="AR129" s="138">
        <v>16642.000000000004</v>
      </c>
      <c r="AS129" s="135"/>
      <c r="AT129" s="138">
        <v>23175</v>
      </c>
      <c r="AU129" s="143">
        <v>0</v>
      </c>
      <c r="AV129" s="138">
        <v>0</v>
      </c>
      <c r="AW129" s="138">
        <v>0</v>
      </c>
      <c r="AX129" s="138">
        <v>0</v>
      </c>
      <c r="AY129" s="144">
        <v>0</v>
      </c>
      <c r="AZ129" s="145">
        <v>0</v>
      </c>
      <c r="BA129" s="146">
        <v>918311.32134052413</v>
      </c>
      <c r="BB129" s="147">
        <v>0</v>
      </c>
      <c r="BD129" s="106">
        <v>918311.32134052413</v>
      </c>
      <c r="BG129" s="148">
        <v>918311.32134052413</v>
      </c>
      <c r="BI129" s="150">
        <v>28.296569458007809</v>
      </c>
      <c r="BL129" s="106">
        <v>864343.65970453003</v>
      </c>
      <c r="BN129" s="151">
        <v>0</v>
      </c>
      <c r="BO129" s="152">
        <v>0</v>
      </c>
      <c r="BQ129" s="106">
        <v>380</v>
      </c>
      <c r="BR129" s="153">
        <v>3803367</v>
      </c>
      <c r="BS129" s="106">
        <v>3788.8</v>
      </c>
      <c r="BT129" s="106">
        <v>0</v>
      </c>
      <c r="BU129" s="149">
        <v>0</v>
      </c>
      <c r="BW129" s="149">
        <v>0</v>
      </c>
      <c r="BY129" s="149">
        <v>3569.4733357580258</v>
      </c>
      <c r="BZ129" s="268">
        <v>3569.4733355769231</v>
      </c>
      <c r="CA129" s="269">
        <v>1.8110267774318345E-7</v>
      </c>
      <c r="CC129" s="149">
        <v>204</v>
      </c>
      <c r="CG129" s="149">
        <v>7834.859704529983</v>
      </c>
      <c r="CH129" s="268">
        <v>7834.8596668461869</v>
      </c>
      <c r="CI129" s="270">
        <v>3.7683796108467504E-5</v>
      </c>
      <c r="CK129" s="149">
        <v>18852.75848769151</v>
      </c>
      <c r="CL129" s="268">
        <v>18852.758487689309</v>
      </c>
      <c r="CM129" s="270">
        <v>2.2009771782904863E-9</v>
      </c>
      <c r="CO129" s="149">
        <v>864343.65970453003</v>
      </c>
      <c r="CP129" s="268">
        <v>864343.65966684627</v>
      </c>
      <c r="CQ129" s="270">
        <v>3.7683756090700626E-5</v>
      </c>
      <c r="CS129" s="149">
        <v>864343.65970453003</v>
      </c>
      <c r="CT129" s="268">
        <v>864343.65966684627</v>
      </c>
      <c r="CU129" s="270">
        <v>3.7683756090700626E-5</v>
      </c>
      <c r="CW129" s="149">
        <v>11422.885061537203</v>
      </c>
      <c r="CX129" s="268">
        <v>11422.885061538454</v>
      </c>
      <c r="CY129" s="270">
        <v>-1.2514647096395493E-9</v>
      </c>
      <c r="DA129" s="149">
        <v>107176.60893436184</v>
      </c>
      <c r="DB129" s="268">
        <v>107176.6089343623</v>
      </c>
      <c r="DC129" s="270">
        <v>-4.6566128730773926E-10</v>
      </c>
      <c r="DE129" s="271">
        <v>4.4247787610619468E-2</v>
      </c>
      <c r="DF129" s="271">
        <v>0</v>
      </c>
    </row>
    <row r="130" spans="1:110" x14ac:dyDescent="0.2">
      <c r="A130" s="127" t="s">
        <v>305</v>
      </c>
      <c r="B130" s="127" t="s">
        <v>182</v>
      </c>
      <c r="C130" s="128">
        <v>3338</v>
      </c>
      <c r="D130" s="129" t="s">
        <v>183</v>
      </c>
      <c r="E130" s="130"/>
      <c r="F130" s="131">
        <v>927679.40566005569</v>
      </c>
      <c r="G130" s="132">
        <v>58838.258769226159</v>
      </c>
      <c r="H130" s="132">
        <v>32256.438893109986</v>
      </c>
      <c r="I130" s="132">
        <v>111529.1696812992</v>
      </c>
      <c r="J130" s="132">
        <v>613.57356597522062</v>
      </c>
      <c r="K130" s="132">
        <v>131248.10159997747</v>
      </c>
      <c r="L130" s="132">
        <v>57150.587498088862</v>
      </c>
      <c r="M130" s="154">
        <v>117818.848</v>
      </c>
      <c r="N130" s="132">
        <v>0</v>
      </c>
      <c r="O130" s="133">
        <v>4889.6000000000004</v>
      </c>
      <c r="P130" s="134"/>
      <c r="Q130" s="135"/>
      <c r="R130" s="132">
        <v>-8830.1012794024191</v>
      </c>
      <c r="S130" s="132"/>
      <c r="T130" s="132">
        <v>0</v>
      </c>
      <c r="U130" s="136">
        <v>12430.835941357305</v>
      </c>
      <c r="V130" s="136">
        <v>0</v>
      </c>
      <c r="W130" s="137">
        <v>1445624.7183296878</v>
      </c>
      <c r="X130" s="138">
        <v>1449565.2196090901</v>
      </c>
      <c r="Y130" s="131">
        <v>53136</v>
      </c>
      <c r="Z130" s="139">
        <v>6800.1318834198755</v>
      </c>
      <c r="AA130" s="137">
        <v>59936.131883419876</v>
      </c>
      <c r="AB130" s="138"/>
      <c r="AC130" s="131">
        <v>16068</v>
      </c>
      <c r="AD130" s="135"/>
      <c r="AE130" s="132">
        <v>0</v>
      </c>
      <c r="AF130" s="135"/>
      <c r="AG130" s="132"/>
      <c r="AH130" s="137">
        <v>16068</v>
      </c>
      <c r="AI130" s="138"/>
      <c r="AJ130" s="140">
        <v>1521628.8502131077</v>
      </c>
      <c r="AK130" s="138"/>
      <c r="AL130" s="335">
        <v>135845</v>
      </c>
      <c r="AM130" s="138"/>
      <c r="AN130" s="142">
        <v>250557.8553355863</v>
      </c>
      <c r="AO130" s="138"/>
      <c r="AP130" s="143">
        <v>1514390.95149251</v>
      </c>
      <c r="AQ130" s="135"/>
      <c r="AR130" s="138">
        <v>16068</v>
      </c>
      <c r="AS130" s="135"/>
      <c r="AT130" s="138">
        <v>135845</v>
      </c>
      <c r="AU130" s="143">
        <v>5185.6963258406468</v>
      </c>
      <c r="AV130" s="138">
        <v>1728.5654419468824</v>
      </c>
      <c r="AW130" s="138">
        <v>322.27201647660092</v>
      </c>
      <c r="AX130" s="138">
        <v>1000.4542071659521</v>
      </c>
      <c r="AY130" s="144">
        <v>0</v>
      </c>
      <c r="AZ130" s="145">
        <v>593.11328797233762</v>
      </c>
      <c r="BA130" s="146">
        <v>1657473.8502131077</v>
      </c>
      <c r="BB130" s="147">
        <v>0</v>
      </c>
      <c r="BD130" s="106">
        <v>1666303.95149251</v>
      </c>
      <c r="BG130" s="148">
        <v>1666303.95149251</v>
      </c>
      <c r="BI130" s="150">
        <v>0</v>
      </c>
      <c r="BL130" s="106">
        <v>1454454.8196090902</v>
      </c>
      <c r="BN130" s="151">
        <v>9021.3057514453685</v>
      </c>
      <c r="BO130" s="152">
        <v>-191.20447204294942</v>
      </c>
      <c r="BQ130" s="106">
        <v>380</v>
      </c>
      <c r="BR130" s="153">
        <v>3803338</v>
      </c>
      <c r="BS130" s="106">
        <v>4889.6000000000004</v>
      </c>
      <c r="BT130" s="106">
        <v>0</v>
      </c>
      <c r="BU130" s="149">
        <v>0</v>
      </c>
      <c r="BW130" s="149">
        <v>0</v>
      </c>
      <c r="BY130" s="149">
        <v>4396.0730560807096</v>
      </c>
      <c r="BZ130" s="268">
        <v>4396.0730560655729</v>
      </c>
      <c r="CA130" s="269">
        <v>1.5136720321606845E-8</v>
      </c>
      <c r="CC130" s="149">
        <v>297</v>
      </c>
      <c r="CG130" s="149">
        <v>12430.835941357305</v>
      </c>
      <c r="CH130" s="268">
        <v>12430.835936823789</v>
      </c>
      <c r="CI130" s="270">
        <v>4.5335164031712338E-6</v>
      </c>
      <c r="CK130" s="149">
        <v>0</v>
      </c>
      <c r="CL130" s="268">
        <v>0</v>
      </c>
      <c r="CM130" s="270">
        <v>0</v>
      </c>
      <c r="CO130" s="149">
        <v>1445624.7183296878</v>
      </c>
      <c r="CP130" s="268">
        <v>1445624.7183251025</v>
      </c>
      <c r="CQ130" s="270">
        <v>4.5853666961193085E-6</v>
      </c>
      <c r="CS130" s="149">
        <v>1454454.8196090902</v>
      </c>
      <c r="CT130" s="268">
        <v>1454454.8196045049</v>
      </c>
      <c r="CU130" s="270">
        <v>4.5853666961193085E-6</v>
      </c>
      <c r="CW130" s="149">
        <v>111529.1696812992</v>
      </c>
      <c r="CX130" s="268">
        <v>111529.1696813116</v>
      </c>
      <c r="CY130" s="270">
        <v>-1.2398231774568558E-8</v>
      </c>
      <c r="DA130" s="149">
        <v>246961.6874225811</v>
      </c>
      <c r="DB130" s="268">
        <v>246961.68742258608</v>
      </c>
      <c r="DC130" s="270">
        <v>-4.9767550081014633E-9</v>
      </c>
      <c r="DE130" s="271">
        <v>4.4585987261146494E-2</v>
      </c>
      <c r="DF130" s="271">
        <v>0</v>
      </c>
    </row>
    <row r="131" spans="1:110" x14ac:dyDescent="0.2">
      <c r="A131" s="155" t="s">
        <v>307</v>
      </c>
      <c r="B131" s="155"/>
      <c r="C131" s="128">
        <v>3370</v>
      </c>
      <c r="D131" s="129" t="s">
        <v>184</v>
      </c>
      <c r="E131" s="130"/>
      <c r="F131" s="131">
        <v>827727.4158246289</v>
      </c>
      <c r="G131" s="132">
        <v>30857.725702476924</v>
      </c>
      <c r="H131" s="132">
        <v>18531.764607997244</v>
      </c>
      <c r="I131" s="132">
        <v>76671.465471991556</v>
      </c>
      <c r="J131" s="132">
        <v>0</v>
      </c>
      <c r="K131" s="132">
        <v>84164.214119985467</v>
      </c>
      <c r="L131" s="132">
        <v>8574.9011764690858</v>
      </c>
      <c r="M131" s="154">
        <v>117818.848</v>
      </c>
      <c r="N131" s="132">
        <v>0</v>
      </c>
      <c r="O131" s="133">
        <v>4198.3999999999996</v>
      </c>
      <c r="P131" s="134"/>
      <c r="Q131" s="135"/>
      <c r="R131" s="132">
        <v>0</v>
      </c>
      <c r="S131" s="132"/>
      <c r="T131" s="132">
        <v>0</v>
      </c>
      <c r="U131" s="136">
        <v>60824.021523601958</v>
      </c>
      <c r="V131" s="136">
        <v>0</v>
      </c>
      <c r="W131" s="137">
        <v>1229368.7564271512</v>
      </c>
      <c r="X131" s="138">
        <v>1225170.3564271512</v>
      </c>
      <c r="Y131" s="131">
        <v>122938.56</v>
      </c>
      <c r="Z131" s="139">
        <v>9956.596556232631</v>
      </c>
      <c r="AA131" s="137">
        <v>132895.15655623263</v>
      </c>
      <c r="AB131" s="138"/>
      <c r="AC131" s="131">
        <v>24963</v>
      </c>
      <c r="AD131" s="135"/>
      <c r="AE131" s="132">
        <v>10591.367611708822</v>
      </c>
      <c r="AF131" s="135"/>
      <c r="AG131" s="132"/>
      <c r="AH131" s="137">
        <v>35554.367611708818</v>
      </c>
      <c r="AI131" s="138"/>
      <c r="AJ131" s="140">
        <v>1397818.2805950926</v>
      </c>
      <c r="AK131" s="138"/>
      <c r="AL131" s="335">
        <v>85010</v>
      </c>
      <c r="AM131" s="138"/>
      <c r="AN131" s="142">
        <v>182895.88883855523</v>
      </c>
      <c r="AO131" s="138"/>
      <c r="AP131" s="143">
        <v>1409007.0639833775</v>
      </c>
      <c r="AQ131" s="135"/>
      <c r="AR131" s="138">
        <v>24963</v>
      </c>
      <c r="AS131" s="135"/>
      <c r="AT131" s="138">
        <v>85010</v>
      </c>
      <c r="AU131" s="143">
        <v>0</v>
      </c>
      <c r="AV131" s="138">
        <v>0</v>
      </c>
      <c r="AW131" s="138">
        <v>0</v>
      </c>
      <c r="AX131" s="138">
        <v>0</v>
      </c>
      <c r="AY131" s="144">
        <v>0</v>
      </c>
      <c r="AZ131" s="145">
        <v>0</v>
      </c>
      <c r="BA131" s="146">
        <v>1518980.0639833775</v>
      </c>
      <c r="BB131" s="147">
        <v>-1.1641532182693481E-10</v>
      </c>
      <c r="BD131" s="106">
        <v>1518980.0639833775</v>
      </c>
      <c r="BG131" s="148">
        <v>1518980.0639833775</v>
      </c>
      <c r="BI131" s="150">
        <v>0</v>
      </c>
      <c r="BL131" s="106">
        <v>1229368.7564271512</v>
      </c>
      <c r="BN131" s="151">
        <v>0</v>
      </c>
      <c r="BO131" s="152">
        <v>0</v>
      </c>
      <c r="BQ131" s="106">
        <v>380</v>
      </c>
      <c r="BR131" s="153">
        <v>3803370</v>
      </c>
      <c r="BS131" s="106">
        <v>4198.3999999999996</v>
      </c>
      <c r="BT131" s="106">
        <v>0</v>
      </c>
      <c r="BU131" s="149">
        <v>0</v>
      </c>
      <c r="BW131" s="149">
        <v>0</v>
      </c>
      <c r="BY131" s="149">
        <v>4096.7499386872041</v>
      </c>
      <c r="BZ131" s="268">
        <v>4096.7499388000006</v>
      </c>
      <c r="CA131" s="269">
        <v>-1.1279644240858033E-7</v>
      </c>
      <c r="CC131" s="149">
        <v>265</v>
      </c>
      <c r="CG131" s="149">
        <v>60824.021523601958</v>
      </c>
      <c r="CH131" s="268">
        <v>60824.02155407735</v>
      </c>
      <c r="CI131" s="270">
        <v>-3.0475392122752964E-5</v>
      </c>
      <c r="CK131" s="149">
        <v>0</v>
      </c>
      <c r="CL131" s="268">
        <v>0</v>
      </c>
      <c r="CM131" s="270">
        <v>0</v>
      </c>
      <c r="CO131" s="149">
        <v>1229368.7564271512</v>
      </c>
      <c r="CP131" s="268">
        <v>1229368.7564576401</v>
      </c>
      <c r="CQ131" s="270">
        <v>-3.0488939955830574E-5</v>
      </c>
      <c r="CS131" s="149">
        <v>1229368.7564271512</v>
      </c>
      <c r="CT131" s="268">
        <v>1229368.7564576401</v>
      </c>
      <c r="CU131" s="270">
        <v>-3.0488939955830574E-5</v>
      </c>
      <c r="CW131" s="149">
        <v>76671.465471991556</v>
      </c>
      <c r="CX131" s="268">
        <v>76671.465471999982</v>
      </c>
      <c r="CY131" s="270">
        <v>-8.4255589172244072E-9</v>
      </c>
      <c r="DA131" s="149">
        <v>174922.17944518127</v>
      </c>
      <c r="DB131" s="268">
        <v>174922.17944518436</v>
      </c>
      <c r="DC131" s="270">
        <v>-3.0850060284137726E-9</v>
      </c>
      <c r="DE131" s="271">
        <v>3.1746031746031744E-2</v>
      </c>
      <c r="DF131" s="271">
        <v>0</v>
      </c>
    </row>
    <row r="132" spans="1:110" x14ac:dyDescent="0.2">
      <c r="A132" s="127" t="s">
        <v>305</v>
      </c>
      <c r="B132" s="127" t="s">
        <v>185</v>
      </c>
      <c r="C132" s="128">
        <v>3021</v>
      </c>
      <c r="D132" s="129" t="s">
        <v>186</v>
      </c>
      <c r="E132" s="130"/>
      <c r="F132" s="131">
        <v>643440.93456556054</v>
      </c>
      <c r="G132" s="132">
        <v>26999.90068836998</v>
      </c>
      <c r="H132" s="132">
        <v>14262.28159999789</v>
      </c>
      <c r="I132" s="132">
        <v>54008.639999994062</v>
      </c>
      <c r="J132" s="132">
        <v>0</v>
      </c>
      <c r="K132" s="132">
        <v>71312.270206884365</v>
      </c>
      <c r="L132" s="132">
        <v>11459.136539323839</v>
      </c>
      <c r="M132" s="154">
        <v>117818.848</v>
      </c>
      <c r="N132" s="132">
        <v>0</v>
      </c>
      <c r="O132" s="133">
        <v>14970</v>
      </c>
      <c r="P132" s="134"/>
      <c r="Q132" s="135"/>
      <c r="R132" s="132">
        <v>-5985.3669047780713</v>
      </c>
      <c r="S132" s="132"/>
      <c r="T132" s="132">
        <v>0</v>
      </c>
      <c r="U132" s="136">
        <v>27837.318929378642</v>
      </c>
      <c r="V132" s="136">
        <v>0</v>
      </c>
      <c r="W132" s="137">
        <v>976123.96362473129</v>
      </c>
      <c r="X132" s="138">
        <v>967139.33052950935</v>
      </c>
      <c r="Y132" s="131">
        <v>0</v>
      </c>
      <c r="Z132" s="139">
        <v>0</v>
      </c>
      <c r="AA132" s="137">
        <v>28.296569458007809</v>
      </c>
      <c r="AB132" s="138"/>
      <c r="AC132" s="131">
        <v>11704.000000000002</v>
      </c>
      <c r="AD132" s="135"/>
      <c r="AE132" s="132">
        <v>4970.3520030830623</v>
      </c>
      <c r="AF132" s="135"/>
      <c r="AG132" s="132"/>
      <c r="AH132" s="137">
        <v>16674.352003083062</v>
      </c>
      <c r="AI132" s="138"/>
      <c r="AJ132" s="140">
        <v>992826.61219727236</v>
      </c>
      <c r="AK132" s="138"/>
      <c r="AL132" s="335">
        <v>49765</v>
      </c>
      <c r="AM132" s="138"/>
      <c r="AN132" s="142">
        <v>141272.16730585479</v>
      </c>
      <c r="AO132" s="138"/>
      <c r="AP132" s="143">
        <v>987107.97910205042</v>
      </c>
      <c r="AQ132" s="135"/>
      <c r="AR132" s="138">
        <v>11704.000000000002</v>
      </c>
      <c r="AS132" s="135"/>
      <c r="AT132" s="138">
        <v>49765</v>
      </c>
      <c r="AU132" s="143">
        <v>3596.8129398086639</v>
      </c>
      <c r="AV132" s="138">
        <v>1198.937646602888</v>
      </c>
      <c r="AW132" s="138">
        <v>223.52873870094206</v>
      </c>
      <c r="AX132" s="138">
        <v>693.91773291645166</v>
      </c>
      <c r="AY132" s="144">
        <v>0</v>
      </c>
      <c r="AZ132" s="145">
        <v>272.1698467491259</v>
      </c>
      <c r="BA132" s="146">
        <v>1042591.6121972724</v>
      </c>
      <c r="BB132" s="147">
        <v>0</v>
      </c>
      <c r="BD132" s="106">
        <v>1048576.9791020504</v>
      </c>
      <c r="BG132" s="148">
        <v>1048576.9791020504</v>
      </c>
      <c r="BI132" s="150">
        <v>28.296569458007809</v>
      </c>
      <c r="BL132" s="106">
        <v>982109.33052950935</v>
      </c>
      <c r="BN132" s="151">
        <v>5953.8635112810962</v>
      </c>
      <c r="BO132" s="152">
        <v>31.50339349697515</v>
      </c>
      <c r="BQ132" s="106">
        <v>380</v>
      </c>
      <c r="BR132" s="153">
        <v>3803021</v>
      </c>
      <c r="BS132" s="106">
        <v>14970</v>
      </c>
      <c r="BT132" s="106">
        <v>0</v>
      </c>
      <c r="BU132" s="149">
        <v>0</v>
      </c>
      <c r="BW132" s="149">
        <v>0</v>
      </c>
      <c r="BY132" s="149">
        <v>4042.0734938583159</v>
      </c>
      <c r="BZ132" s="268">
        <v>4042.0734936893205</v>
      </c>
      <c r="CA132" s="269">
        <v>1.6899548427318223E-7</v>
      </c>
      <c r="CC132" s="149">
        <v>206</v>
      </c>
      <c r="CG132" s="149">
        <v>27837.318929378642</v>
      </c>
      <c r="CH132" s="268">
        <v>27837.318893859221</v>
      </c>
      <c r="CI132" s="270">
        <v>3.5519420634955168E-5</v>
      </c>
      <c r="CK132" s="149">
        <v>0</v>
      </c>
      <c r="CL132" s="268">
        <v>0</v>
      </c>
      <c r="CM132" s="270">
        <v>0</v>
      </c>
      <c r="CO132" s="149">
        <v>976123.96362473129</v>
      </c>
      <c r="CP132" s="268">
        <v>976123.96358922205</v>
      </c>
      <c r="CQ132" s="270">
        <v>3.5509234294295311E-5</v>
      </c>
      <c r="CS132" s="149">
        <v>982109.33052950935</v>
      </c>
      <c r="CT132" s="268">
        <v>982109.33049400011</v>
      </c>
      <c r="CU132" s="270">
        <v>3.5509234294295311E-5</v>
      </c>
      <c r="CW132" s="149">
        <v>54008.639999994062</v>
      </c>
      <c r="CX132" s="268">
        <v>54008.640000000014</v>
      </c>
      <c r="CY132" s="270">
        <v>-5.9517333284020424E-9</v>
      </c>
      <c r="DA132" s="149">
        <v>141270.46951168732</v>
      </c>
      <c r="DB132" s="268">
        <v>141270.46951168965</v>
      </c>
      <c r="DC132" s="270">
        <v>-2.3283064365386963E-9</v>
      </c>
      <c r="DE132" s="271">
        <v>3.0434782608695653E-2</v>
      </c>
      <c r="DF132" s="271">
        <v>0</v>
      </c>
    </row>
    <row r="133" spans="1:110" x14ac:dyDescent="0.2">
      <c r="A133" s="127" t="s">
        <v>305</v>
      </c>
      <c r="B133" s="127" t="s">
        <v>187</v>
      </c>
      <c r="C133" s="128">
        <v>3347</v>
      </c>
      <c r="D133" s="129" t="s">
        <v>188</v>
      </c>
      <c r="E133" s="130"/>
      <c r="F133" s="131">
        <v>615329.43742434669</v>
      </c>
      <c r="G133" s="132">
        <v>42837.201114424504</v>
      </c>
      <c r="H133" s="132">
        <v>21623.459199996814</v>
      </c>
      <c r="I133" s="132">
        <v>64685.34799999289</v>
      </c>
      <c r="J133" s="132">
        <v>0</v>
      </c>
      <c r="K133" s="132">
        <v>78191.099178509918</v>
      </c>
      <c r="L133" s="132">
        <v>39347.66366665977</v>
      </c>
      <c r="M133" s="154">
        <v>117818.848</v>
      </c>
      <c r="N133" s="132">
        <v>0</v>
      </c>
      <c r="O133" s="133">
        <v>2969.6</v>
      </c>
      <c r="P133" s="134"/>
      <c r="Q133" s="135"/>
      <c r="R133" s="132">
        <v>-5895.4075593502357</v>
      </c>
      <c r="S133" s="132"/>
      <c r="T133" s="132">
        <v>0</v>
      </c>
      <c r="U133" s="136">
        <v>49885.850611265283</v>
      </c>
      <c r="V133" s="136">
        <v>0</v>
      </c>
      <c r="W133" s="137">
        <v>1026793.0996358455</v>
      </c>
      <c r="X133" s="138">
        <v>1029718.9071951958</v>
      </c>
      <c r="Y133" s="131">
        <v>82684.800000000003</v>
      </c>
      <c r="Z133" s="139">
        <v>9006.0764667161275</v>
      </c>
      <c r="AA133" s="137">
        <v>91690.87646671613</v>
      </c>
      <c r="AB133" s="138"/>
      <c r="AC133" s="131">
        <v>21244</v>
      </c>
      <c r="AD133" s="135"/>
      <c r="AE133" s="132">
        <v>0</v>
      </c>
      <c r="AF133" s="135"/>
      <c r="AG133" s="132"/>
      <c r="AH133" s="137">
        <v>21244</v>
      </c>
      <c r="AI133" s="138"/>
      <c r="AJ133" s="140">
        <v>1139727.9761025617</v>
      </c>
      <c r="AK133" s="138"/>
      <c r="AL133" s="335">
        <v>87425</v>
      </c>
      <c r="AM133" s="138"/>
      <c r="AN133" s="142">
        <v>159291.37663422653</v>
      </c>
      <c r="AO133" s="138"/>
      <c r="AP133" s="143">
        <v>1124379.3836619118</v>
      </c>
      <c r="AQ133" s="135"/>
      <c r="AR133" s="138">
        <v>21244</v>
      </c>
      <c r="AS133" s="135"/>
      <c r="AT133" s="138">
        <v>87425</v>
      </c>
      <c r="AU133" s="143">
        <v>3439.6706269044021</v>
      </c>
      <c r="AV133" s="138">
        <v>1146.5568756348007</v>
      </c>
      <c r="AW133" s="138">
        <v>213.76292001983293</v>
      </c>
      <c r="AX133" s="138">
        <v>663.60093875990765</v>
      </c>
      <c r="AY133" s="144">
        <v>0</v>
      </c>
      <c r="AZ133" s="145">
        <v>431.81619803129257</v>
      </c>
      <c r="BA133" s="146">
        <v>1227152.9761025617</v>
      </c>
      <c r="BB133" s="147">
        <v>0</v>
      </c>
      <c r="BD133" s="106">
        <v>1233048.3836619118</v>
      </c>
      <c r="BG133" s="148">
        <v>1233048.3836619118</v>
      </c>
      <c r="BI133" s="150">
        <v>0</v>
      </c>
      <c r="BL133" s="106">
        <v>1032688.5071951958</v>
      </c>
      <c r="BN133" s="151">
        <v>5865.2805277050702</v>
      </c>
      <c r="BO133" s="152">
        <v>30.127031645165516</v>
      </c>
      <c r="BQ133" s="106">
        <v>380</v>
      </c>
      <c r="BR133" s="153">
        <v>3803347</v>
      </c>
      <c r="BS133" s="106">
        <v>2969.6</v>
      </c>
      <c r="BT133" s="106">
        <v>0</v>
      </c>
      <c r="BU133" s="149">
        <v>0</v>
      </c>
      <c r="BW133" s="149">
        <v>0</v>
      </c>
      <c r="BY133" s="149">
        <v>4538.1708927799136</v>
      </c>
      <c r="BZ133" s="268">
        <v>4538.1708923857868</v>
      </c>
      <c r="CA133" s="269">
        <v>3.9412680052919313E-7</v>
      </c>
      <c r="CC133" s="149">
        <v>197</v>
      </c>
      <c r="CG133" s="149">
        <v>49885.850611265283</v>
      </c>
      <c r="CH133" s="268">
        <v>49885.850532055803</v>
      </c>
      <c r="CI133" s="270">
        <v>7.9209479736164212E-5</v>
      </c>
      <c r="CK133" s="149">
        <v>0</v>
      </c>
      <c r="CL133" s="268">
        <v>0</v>
      </c>
      <c r="CM133" s="270">
        <v>0</v>
      </c>
      <c r="CO133" s="149">
        <v>1026793.0996358455</v>
      </c>
      <c r="CP133" s="268">
        <v>1026793.0995566498</v>
      </c>
      <c r="CQ133" s="270">
        <v>7.9195713624358177E-5</v>
      </c>
      <c r="CS133" s="149">
        <v>1032688.5071951958</v>
      </c>
      <c r="CT133" s="268">
        <v>1032688.5071160001</v>
      </c>
      <c r="CU133" s="270">
        <v>7.9195713624358177E-5</v>
      </c>
      <c r="CW133" s="149">
        <v>64685.34799999289</v>
      </c>
      <c r="CX133" s="268">
        <v>64685.348000000013</v>
      </c>
      <c r="CY133" s="270">
        <v>-7.123162504285574E-9</v>
      </c>
      <c r="DA133" s="149">
        <v>153789.92404622358</v>
      </c>
      <c r="DB133" s="268">
        <v>153789.92404622666</v>
      </c>
      <c r="DC133" s="270">
        <v>-3.0850060284137726E-9</v>
      </c>
      <c r="DE133" s="271">
        <v>4.7619047619047616E-2</v>
      </c>
      <c r="DF133" s="271">
        <v>0</v>
      </c>
    </row>
    <row r="134" spans="1:110" x14ac:dyDescent="0.2">
      <c r="A134" s="127" t="s">
        <v>305</v>
      </c>
      <c r="B134" s="127" t="s">
        <v>189</v>
      </c>
      <c r="C134" s="128">
        <v>3355</v>
      </c>
      <c r="D134" s="129" t="s">
        <v>190</v>
      </c>
      <c r="E134" s="130"/>
      <c r="F134" s="131">
        <v>640317.43488320347</v>
      </c>
      <c r="G134" s="132">
        <v>29896.529090906748</v>
      </c>
      <c r="H134" s="132">
        <v>20342.469960781295</v>
      </c>
      <c r="I134" s="132">
        <v>79902.488235285316</v>
      </c>
      <c r="J134" s="132">
        <v>0</v>
      </c>
      <c r="K134" s="132">
        <v>106909.9599999815</v>
      </c>
      <c r="L134" s="132">
        <v>15377.459999997265</v>
      </c>
      <c r="M134" s="154">
        <v>117818.848</v>
      </c>
      <c r="N134" s="132">
        <v>0</v>
      </c>
      <c r="O134" s="133">
        <v>3763.2</v>
      </c>
      <c r="P134" s="134"/>
      <c r="Q134" s="135"/>
      <c r="R134" s="132">
        <v>-5986.8321165593889</v>
      </c>
      <c r="S134" s="132"/>
      <c r="T134" s="132">
        <v>0</v>
      </c>
      <c r="U134" s="136">
        <v>18878.401491268422</v>
      </c>
      <c r="V134" s="136">
        <v>0</v>
      </c>
      <c r="W134" s="137">
        <v>1027219.9595448645</v>
      </c>
      <c r="X134" s="138">
        <v>1029443.5916614239</v>
      </c>
      <c r="Y134" s="131">
        <v>81388.800000000003</v>
      </c>
      <c r="Z134" s="139">
        <v>8706.7640764342359</v>
      </c>
      <c r="AA134" s="137">
        <v>90095.564076434239</v>
      </c>
      <c r="AB134" s="138"/>
      <c r="AC134" s="131">
        <v>26058.999999999996</v>
      </c>
      <c r="AD134" s="135"/>
      <c r="AE134" s="132">
        <v>6984.4952944031511</v>
      </c>
      <c r="AF134" s="135"/>
      <c r="AG134" s="132"/>
      <c r="AH134" s="137">
        <v>33043.495294403147</v>
      </c>
      <c r="AI134" s="138"/>
      <c r="AJ134" s="140">
        <v>1150359.0189157019</v>
      </c>
      <c r="AK134" s="138"/>
      <c r="AL134" s="335">
        <v>87080</v>
      </c>
      <c r="AM134" s="138"/>
      <c r="AN134" s="142">
        <v>189924.09856024472</v>
      </c>
      <c r="AO134" s="138"/>
      <c r="AP134" s="143">
        <v>1130286.851032261</v>
      </c>
      <c r="AQ134" s="135"/>
      <c r="AR134" s="138">
        <v>26058.999999999996</v>
      </c>
      <c r="AS134" s="135"/>
      <c r="AT134" s="138">
        <v>87080</v>
      </c>
      <c r="AU134" s="143">
        <v>3579.3526828193017</v>
      </c>
      <c r="AV134" s="138">
        <v>1193.1175609397671</v>
      </c>
      <c r="AW134" s="138">
        <v>222.44364773637437</v>
      </c>
      <c r="AX134" s="138">
        <v>690.54920023239117</v>
      </c>
      <c r="AY134" s="144">
        <v>0</v>
      </c>
      <c r="AZ134" s="145">
        <v>301.36902483155438</v>
      </c>
      <c r="BA134" s="146">
        <v>1237439.0189157017</v>
      </c>
      <c r="BB134" s="147">
        <v>-2.3283064365386963E-10</v>
      </c>
      <c r="BD134" s="106">
        <v>1243425.851032261</v>
      </c>
      <c r="BG134" s="148">
        <v>1243425.851032261</v>
      </c>
      <c r="BI134" s="150">
        <v>0</v>
      </c>
      <c r="BL134" s="106">
        <v>1033206.7916614239</v>
      </c>
      <c r="BN134" s="151">
        <v>5926.4305221465365</v>
      </c>
      <c r="BO134" s="152">
        <v>60.401594412852319</v>
      </c>
      <c r="BQ134" s="106">
        <v>380</v>
      </c>
      <c r="BR134" s="153">
        <v>3803355</v>
      </c>
      <c r="BS134" s="106">
        <v>3763.2</v>
      </c>
      <c r="BT134" s="106">
        <v>0</v>
      </c>
      <c r="BU134" s="149">
        <v>0</v>
      </c>
      <c r="BW134" s="149">
        <v>0</v>
      </c>
      <c r="BY134" s="149">
        <v>4359.7548716471729</v>
      </c>
      <c r="BZ134" s="268">
        <v>4359.754871568628</v>
      </c>
      <c r="CA134" s="269">
        <v>7.8544871939811856E-8</v>
      </c>
      <c r="CC134" s="149">
        <v>205</v>
      </c>
      <c r="CG134" s="149">
        <v>18878.401491268422</v>
      </c>
      <c r="CH134" s="268">
        <v>18878.401474830338</v>
      </c>
      <c r="CI134" s="270">
        <v>1.6438083548564464E-5</v>
      </c>
      <c r="CK134" s="149">
        <v>0</v>
      </c>
      <c r="CL134" s="268">
        <v>0</v>
      </c>
      <c r="CM134" s="270">
        <v>0</v>
      </c>
      <c r="CO134" s="149">
        <v>1027219.9595448645</v>
      </c>
      <c r="CP134" s="268">
        <v>1027219.9595284406</v>
      </c>
      <c r="CQ134" s="270">
        <v>1.6423873603343964E-5</v>
      </c>
      <c r="CS134" s="149">
        <v>1033206.7916614239</v>
      </c>
      <c r="CT134" s="268">
        <v>1033206.791645</v>
      </c>
      <c r="CU134" s="270">
        <v>1.6423873603343964E-5</v>
      </c>
      <c r="CW134" s="149">
        <v>79902.488235285316</v>
      </c>
      <c r="CX134" s="268">
        <v>79902.488235294062</v>
      </c>
      <c r="CY134" s="270">
        <v>-8.7457010522484779E-9</v>
      </c>
      <c r="DA134" s="149">
        <v>184518.36471565865</v>
      </c>
      <c r="DB134" s="268">
        <v>184518.36471566185</v>
      </c>
      <c r="DC134" s="270">
        <v>-3.2014213502407074E-9</v>
      </c>
      <c r="DE134" s="271">
        <v>2.2123893805309734E-2</v>
      </c>
      <c r="DF134" s="271">
        <v>0</v>
      </c>
    </row>
    <row r="135" spans="1:110" x14ac:dyDescent="0.2">
      <c r="A135" s="127" t="s">
        <v>305</v>
      </c>
      <c r="B135" s="127" t="s">
        <v>191</v>
      </c>
      <c r="C135" s="128">
        <v>3013</v>
      </c>
      <c r="D135" s="129" t="s">
        <v>192</v>
      </c>
      <c r="E135" s="130"/>
      <c r="F135" s="131">
        <v>1296252.3681781923</v>
      </c>
      <c r="G135" s="132">
        <v>74147.784077664095</v>
      </c>
      <c r="H135" s="132">
        <v>51947.689775648636</v>
      </c>
      <c r="I135" s="132">
        <v>136129.89185678691</v>
      </c>
      <c r="J135" s="132">
        <v>0</v>
      </c>
      <c r="K135" s="132">
        <v>141769.92726603051</v>
      </c>
      <c r="L135" s="132">
        <v>56594.708300825674</v>
      </c>
      <c r="M135" s="154">
        <v>117818.848</v>
      </c>
      <c r="N135" s="132">
        <v>0</v>
      </c>
      <c r="O135" s="133">
        <v>45056</v>
      </c>
      <c r="P135" s="134"/>
      <c r="Q135" s="135"/>
      <c r="R135" s="132">
        <v>-12257.035468984768</v>
      </c>
      <c r="S135" s="132"/>
      <c r="T135" s="132">
        <v>0</v>
      </c>
      <c r="U135" s="136">
        <v>25391.384891645284</v>
      </c>
      <c r="V135" s="136">
        <v>0</v>
      </c>
      <c r="W135" s="137">
        <v>1932851.5668778084</v>
      </c>
      <c r="X135" s="138">
        <v>1900052.6023467933</v>
      </c>
      <c r="Y135" s="131">
        <v>100893.6</v>
      </c>
      <c r="Z135" s="139">
        <v>8293.9012631214428</v>
      </c>
      <c r="AA135" s="137">
        <v>109187.50126312145</v>
      </c>
      <c r="AB135" s="138"/>
      <c r="AC135" s="131">
        <v>28302.999999999996</v>
      </c>
      <c r="AD135" s="135"/>
      <c r="AE135" s="132">
        <v>0</v>
      </c>
      <c r="AF135" s="135"/>
      <c r="AG135" s="132"/>
      <c r="AH135" s="137">
        <v>28302.999999999996</v>
      </c>
      <c r="AI135" s="138"/>
      <c r="AJ135" s="140">
        <v>2070342.0681409298</v>
      </c>
      <c r="AK135" s="138"/>
      <c r="AL135" s="335">
        <v>179195</v>
      </c>
      <c r="AM135" s="138"/>
      <c r="AN135" s="142">
        <v>305308.74729594967</v>
      </c>
      <c r="AO135" s="138"/>
      <c r="AP135" s="143">
        <v>2054296.1036099147</v>
      </c>
      <c r="AQ135" s="135"/>
      <c r="AR135" s="138">
        <v>28302.999999999996</v>
      </c>
      <c r="AS135" s="135"/>
      <c r="AT135" s="138">
        <v>179195</v>
      </c>
      <c r="AU135" s="143">
        <v>7246.0066505854156</v>
      </c>
      <c r="AV135" s="138">
        <v>2415.3355501951387</v>
      </c>
      <c r="AW135" s="138">
        <v>450.31275029558714</v>
      </c>
      <c r="AX135" s="138">
        <v>1397.9410638850845</v>
      </c>
      <c r="AY135" s="144">
        <v>0</v>
      </c>
      <c r="AZ135" s="145">
        <v>747.439454023542</v>
      </c>
      <c r="BA135" s="146">
        <v>2249537.06814093</v>
      </c>
      <c r="BB135" s="147">
        <v>2.3283064365386963E-10</v>
      </c>
      <c r="BD135" s="106">
        <v>2261794.1036099149</v>
      </c>
      <c r="BG135" s="148">
        <v>2261794.1036099149</v>
      </c>
      <c r="BI135" s="150">
        <v>0</v>
      </c>
      <c r="BL135" s="106">
        <v>1945108.6023467933</v>
      </c>
      <c r="BN135" s="151">
        <v>12311.098279234175</v>
      </c>
      <c r="BO135" s="152">
        <v>-54.062810249406539</v>
      </c>
      <c r="BQ135" s="106">
        <v>380</v>
      </c>
      <c r="BR135" s="153">
        <v>3803013</v>
      </c>
      <c r="BS135" s="106">
        <v>45056</v>
      </c>
      <c r="BT135" s="106">
        <v>0</v>
      </c>
      <c r="BU135" s="149">
        <v>0</v>
      </c>
      <c r="BW135" s="149">
        <v>0</v>
      </c>
      <c r="BY135" s="149">
        <v>4210.3325167653984</v>
      </c>
      <c r="BZ135" s="268">
        <v>4210.332516706444</v>
      </c>
      <c r="CA135" s="269">
        <v>5.8954356063622981E-8</v>
      </c>
      <c r="CC135" s="149">
        <v>415</v>
      </c>
      <c r="CG135" s="149">
        <v>25391.384891645284</v>
      </c>
      <c r="CH135" s="268">
        <v>25391.384866660719</v>
      </c>
      <c r="CI135" s="270">
        <v>2.4984565243357792E-5</v>
      </c>
      <c r="CK135" s="149">
        <v>0</v>
      </c>
      <c r="CL135" s="268">
        <v>0</v>
      </c>
      <c r="CM135" s="270">
        <v>0</v>
      </c>
      <c r="CO135" s="149">
        <v>1932851.5668778084</v>
      </c>
      <c r="CP135" s="268">
        <v>1932851.5668528527</v>
      </c>
      <c r="CQ135" s="270">
        <v>2.4955719709396362E-5</v>
      </c>
      <c r="CS135" s="149">
        <v>1945108.6023467933</v>
      </c>
      <c r="CT135" s="268">
        <v>1945108.6023218376</v>
      </c>
      <c r="CU135" s="270">
        <v>2.4955719709396362E-5</v>
      </c>
      <c r="CW135" s="149">
        <v>136129.89185678691</v>
      </c>
      <c r="CX135" s="268">
        <v>136129.89185680216</v>
      </c>
      <c r="CY135" s="270">
        <v>-1.5250407159328461E-8</v>
      </c>
      <c r="DA135" s="149">
        <v>298757.49722016236</v>
      </c>
      <c r="DB135" s="268">
        <v>298757.49722016894</v>
      </c>
      <c r="DC135" s="270">
        <v>-6.577465683221817E-9</v>
      </c>
      <c r="DE135" s="271">
        <v>4.7511312217194568E-2</v>
      </c>
      <c r="DF135" s="271">
        <v>0</v>
      </c>
    </row>
    <row r="136" spans="1:110" x14ac:dyDescent="0.2">
      <c r="A136" s="155" t="s">
        <v>307</v>
      </c>
      <c r="B136" s="155"/>
      <c r="C136" s="156">
        <v>2010</v>
      </c>
      <c r="D136" s="129" t="s">
        <v>193</v>
      </c>
      <c r="E136" s="130"/>
      <c r="F136" s="131">
        <v>1155694.8824721233</v>
      </c>
      <c r="G136" s="132">
        <v>83388.339999993463</v>
      </c>
      <c r="H136" s="132">
        <v>47645.121999992894</v>
      </c>
      <c r="I136" s="132">
        <v>155414.80804346115</v>
      </c>
      <c r="J136" s="132">
        <v>14408.17450607562</v>
      </c>
      <c r="K136" s="132">
        <v>199692.1974388143</v>
      </c>
      <c r="L136" s="132">
        <v>81787.623803666662</v>
      </c>
      <c r="M136" s="154">
        <v>117818.848</v>
      </c>
      <c r="N136" s="132">
        <v>0</v>
      </c>
      <c r="O136" s="133">
        <v>6195.2</v>
      </c>
      <c r="P136" s="134"/>
      <c r="Q136" s="135"/>
      <c r="R136" s="132">
        <v>0</v>
      </c>
      <c r="S136" s="132"/>
      <c r="T136" s="132">
        <v>0</v>
      </c>
      <c r="U136" s="136">
        <v>24642.550736980047</v>
      </c>
      <c r="V136" s="136">
        <v>0</v>
      </c>
      <c r="W136" s="137">
        <v>1886687.7470011073</v>
      </c>
      <c r="X136" s="138">
        <v>1880492.5470011074</v>
      </c>
      <c r="Y136" s="131">
        <v>132580.79999999999</v>
      </c>
      <c r="Z136" s="139">
        <v>17639.428535469866</v>
      </c>
      <c r="AA136" s="137">
        <v>195559.06053546985</v>
      </c>
      <c r="AB136" s="138"/>
      <c r="AC136" s="131">
        <v>40128</v>
      </c>
      <c r="AD136" s="135"/>
      <c r="AE136" s="132">
        <v>0</v>
      </c>
      <c r="AF136" s="135"/>
      <c r="AG136" s="132"/>
      <c r="AH136" s="137">
        <v>40128</v>
      </c>
      <c r="AI136" s="138"/>
      <c r="AJ136" s="140">
        <v>2122374.8075365773</v>
      </c>
      <c r="AK136" s="138"/>
      <c r="AL136" s="335">
        <v>202715</v>
      </c>
      <c r="AM136" s="138"/>
      <c r="AN136" s="142">
        <v>363329.00443117536</v>
      </c>
      <c r="AO136" s="138"/>
      <c r="AP136" s="143">
        <v>2082246.8075365771</v>
      </c>
      <c r="AQ136" s="135"/>
      <c r="AR136" s="138">
        <v>40128</v>
      </c>
      <c r="AS136" s="135"/>
      <c r="AT136" s="138">
        <v>202715</v>
      </c>
      <c r="AU136" s="143">
        <v>0</v>
      </c>
      <c r="AV136" s="138">
        <v>0</v>
      </c>
      <c r="AW136" s="138">
        <v>0</v>
      </c>
      <c r="AX136" s="138">
        <v>0</v>
      </c>
      <c r="AY136" s="144">
        <v>0</v>
      </c>
      <c r="AZ136" s="145">
        <v>0</v>
      </c>
      <c r="BA136" s="146">
        <v>2325089.8075365769</v>
      </c>
      <c r="BB136" s="147">
        <v>-4.6566128730773926E-10</v>
      </c>
      <c r="BD136" s="106">
        <v>2325089.8075365769</v>
      </c>
      <c r="BG136" s="148">
        <v>2325089.8075365769</v>
      </c>
      <c r="BI136" s="150">
        <v>45338.831999999995</v>
      </c>
      <c r="BL136" s="106">
        <v>1886687.7470011073</v>
      </c>
      <c r="BN136" s="151">
        <v>0</v>
      </c>
      <c r="BO136" s="152">
        <v>0</v>
      </c>
      <c r="BQ136" s="106">
        <v>380</v>
      </c>
      <c r="BR136" s="153">
        <v>3802010</v>
      </c>
      <c r="BS136" s="106">
        <v>6195.2</v>
      </c>
      <c r="BT136" s="106">
        <v>0</v>
      </c>
      <c r="BU136" s="149">
        <v>0</v>
      </c>
      <c r="BW136" s="149">
        <v>0</v>
      </c>
      <c r="BY136" s="149">
        <v>4670.5715394835916</v>
      </c>
      <c r="BZ136" s="268">
        <v>4670.5715391304348</v>
      </c>
      <c r="CA136" s="269">
        <v>3.5315679269842803E-7</v>
      </c>
      <c r="CC136" s="149">
        <v>370</v>
      </c>
      <c r="CG136" s="149">
        <v>24642.550736980047</v>
      </c>
      <c r="CH136" s="268">
        <v>24642.550605396122</v>
      </c>
      <c r="CI136" s="270">
        <v>1.3158392539480701E-4</v>
      </c>
      <c r="CK136" s="149">
        <v>0</v>
      </c>
      <c r="CL136" s="268">
        <v>0</v>
      </c>
      <c r="CM136" s="270">
        <v>0</v>
      </c>
      <c r="CO136" s="149">
        <v>1886687.7470011073</v>
      </c>
      <c r="CP136" s="268">
        <v>1886687.746867826</v>
      </c>
      <c r="CQ136" s="270">
        <v>1.3328134082257748E-4</v>
      </c>
      <c r="CS136" s="149">
        <v>1886687.7470011073</v>
      </c>
      <c r="CT136" s="268">
        <v>1886687.746867826</v>
      </c>
      <c r="CU136" s="270">
        <v>1.3328134082257748E-4</v>
      </c>
      <c r="CW136" s="149">
        <v>155414.80804346115</v>
      </c>
      <c r="CX136" s="268">
        <v>155414.80804347814</v>
      </c>
      <c r="CY136" s="270">
        <v>-1.6996636986732483E-8</v>
      </c>
      <c r="DA136" s="149">
        <v>351595.46079904714</v>
      </c>
      <c r="DB136" s="268">
        <v>351595.46079905413</v>
      </c>
      <c r="DC136" s="270">
        <v>-6.9849193096160889E-9</v>
      </c>
      <c r="DE136" s="271">
        <v>0.12213740458015267</v>
      </c>
      <c r="DF136" s="271">
        <v>0</v>
      </c>
    </row>
    <row r="137" spans="1:110" x14ac:dyDescent="0.2">
      <c r="A137" s="127" t="s">
        <v>305</v>
      </c>
      <c r="B137" s="127" t="s">
        <v>194</v>
      </c>
      <c r="C137" s="128">
        <v>3301</v>
      </c>
      <c r="D137" s="129" t="s">
        <v>195</v>
      </c>
      <c r="E137" s="130"/>
      <c r="F137" s="131">
        <v>659058.432977346</v>
      </c>
      <c r="G137" s="132">
        <v>27496.763310342678</v>
      </c>
      <c r="H137" s="132">
        <v>18402.943999997278</v>
      </c>
      <c r="I137" s="132">
        <v>49092.853599994589</v>
      </c>
      <c r="J137" s="132">
        <v>0</v>
      </c>
      <c r="K137" s="132">
        <v>59054.280506656571</v>
      </c>
      <c r="L137" s="132">
        <v>2565.0512265188927</v>
      </c>
      <c r="M137" s="154">
        <v>117818.848</v>
      </c>
      <c r="N137" s="132">
        <v>0</v>
      </c>
      <c r="O137" s="133">
        <v>2457.6</v>
      </c>
      <c r="P137" s="134"/>
      <c r="Q137" s="135"/>
      <c r="R137" s="132">
        <v>-6129.0453111387178</v>
      </c>
      <c r="S137" s="132"/>
      <c r="T137" s="132">
        <v>0</v>
      </c>
      <c r="U137" s="136">
        <v>34691.52653573663</v>
      </c>
      <c r="V137" s="136">
        <v>0</v>
      </c>
      <c r="W137" s="137">
        <v>964509.25484545389</v>
      </c>
      <c r="X137" s="138">
        <v>968180.70015659265</v>
      </c>
      <c r="Y137" s="131">
        <v>0</v>
      </c>
      <c r="Z137" s="139">
        <v>0</v>
      </c>
      <c r="AA137" s="137">
        <v>28.296569458007809</v>
      </c>
      <c r="AB137" s="138"/>
      <c r="AC137" s="131">
        <v>4974</v>
      </c>
      <c r="AD137" s="135"/>
      <c r="AE137" s="132">
        <v>0</v>
      </c>
      <c r="AF137" s="135"/>
      <c r="AG137" s="132"/>
      <c r="AH137" s="137">
        <v>4974</v>
      </c>
      <c r="AI137" s="138"/>
      <c r="AJ137" s="140">
        <v>969511.55141491187</v>
      </c>
      <c r="AK137" s="138"/>
      <c r="AL137" s="335">
        <v>70595</v>
      </c>
      <c r="AM137" s="138"/>
      <c r="AN137" s="142">
        <v>130153.64487393595</v>
      </c>
      <c r="AO137" s="138"/>
      <c r="AP137" s="143">
        <v>970666.5967260506</v>
      </c>
      <c r="AQ137" s="135"/>
      <c r="AR137" s="138">
        <v>4974</v>
      </c>
      <c r="AS137" s="135"/>
      <c r="AT137" s="138">
        <v>70595</v>
      </c>
      <c r="AU137" s="143">
        <v>3684.1142247554762</v>
      </c>
      <c r="AV137" s="138">
        <v>1228.0380749184922</v>
      </c>
      <c r="AW137" s="138">
        <v>228.95419352378045</v>
      </c>
      <c r="AX137" s="138">
        <v>710.76039633675384</v>
      </c>
      <c r="AY137" s="144">
        <v>0</v>
      </c>
      <c r="AZ137" s="145">
        <v>277.1784216042152</v>
      </c>
      <c r="BA137" s="146">
        <v>1040106.5514149119</v>
      </c>
      <c r="BB137" s="147">
        <v>0</v>
      </c>
      <c r="BD137" s="106">
        <v>1046235.5967260506</v>
      </c>
      <c r="BG137" s="148">
        <v>1046235.5967260506</v>
      </c>
      <c r="BI137" s="150">
        <v>28.296569458007809</v>
      </c>
      <c r="BL137" s="106">
        <v>970638.30015659262</v>
      </c>
      <c r="BN137" s="151">
        <v>6096.7772721685151</v>
      </c>
      <c r="BO137" s="152">
        <v>32.268038970202724</v>
      </c>
      <c r="BQ137" s="106">
        <v>380</v>
      </c>
      <c r="BR137" s="153">
        <v>3803301</v>
      </c>
      <c r="BS137" s="106">
        <v>2457.6</v>
      </c>
      <c r="BT137" s="106">
        <v>0</v>
      </c>
      <c r="BU137" s="149">
        <v>0</v>
      </c>
      <c r="BW137" s="149">
        <v>0</v>
      </c>
      <c r="BY137" s="149">
        <v>3951.1283902824671</v>
      </c>
      <c r="BZ137" s="268">
        <v>3951.1283905213268</v>
      </c>
      <c r="CA137" s="269">
        <v>-2.3885968403192237E-7</v>
      </c>
      <c r="CC137" s="149">
        <v>211</v>
      </c>
      <c r="CG137" s="149">
        <v>34691.52653573663</v>
      </c>
      <c r="CH137" s="268">
        <v>34691.526587133594</v>
      </c>
      <c r="CI137" s="270">
        <v>-5.139696440892294E-5</v>
      </c>
      <c r="CK137" s="149">
        <v>0</v>
      </c>
      <c r="CL137" s="268">
        <v>0</v>
      </c>
      <c r="CM137" s="270">
        <v>0</v>
      </c>
      <c r="CO137" s="149">
        <v>964509.25484545389</v>
      </c>
      <c r="CP137" s="268">
        <v>964509.25489686127</v>
      </c>
      <c r="CQ137" s="270">
        <v>-5.1407376304268837E-5</v>
      </c>
      <c r="CS137" s="149">
        <v>970638.30015659262</v>
      </c>
      <c r="CT137" s="268">
        <v>970638.300208</v>
      </c>
      <c r="CU137" s="270">
        <v>-5.1407376304268837E-5</v>
      </c>
      <c r="CW137" s="149">
        <v>49092.853599994589</v>
      </c>
      <c r="CX137" s="268">
        <v>49092.853600000031</v>
      </c>
      <c r="CY137" s="270">
        <v>-5.4424162954092026E-9</v>
      </c>
      <c r="DA137" s="149">
        <v>130151.94707976846</v>
      </c>
      <c r="DB137" s="268">
        <v>130151.94707977082</v>
      </c>
      <c r="DC137" s="270">
        <v>-2.35741026699543E-9</v>
      </c>
      <c r="DE137" s="271">
        <v>3.1531531531531529E-2</v>
      </c>
      <c r="DF137" s="271">
        <v>0</v>
      </c>
    </row>
    <row r="138" spans="1:110" x14ac:dyDescent="0.2">
      <c r="A138" s="155" t="s">
        <v>307</v>
      </c>
      <c r="B138" s="155"/>
      <c r="C138" s="156">
        <v>2022</v>
      </c>
      <c r="D138" s="155" t="s">
        <v>196</v>
      </c>
      <c r="E138" s="130"/>
      <c r="F138" s="131">
        <v>624699.93647141801</v>
      </c>
      <c r="G138" s="132">
        <v>23937.839593906756</v>
      </c>
      <c r="H138" s="132">
        <v>13080.523921566679</v>
      </c>
      <c r="I138" s="132">
        <v>53685.058823523505</v>
      </c>
      <c r="J138" s="132">
        <v>0</v>
      </c>
      <c r="K138" s="132">
        <v>93316.703431936563</v>
      </c>
      <c r="L138" s="132">
        <v>57537.940229874926</v>
      </c>
      <c r="M138" s="154">
        <v>117818.848</v>
      </c>
      <c r="N138" s="132">
        <v>0</v>
      </c>
      <c r="O138" s="133">
        <v>5632</v>
      </c>
      <c r="P138" s="134"/>
      <c r="Q138" s="135"/>
      <c r="R138" s="132">
        <v>0</v>
      </c>
      <c r="S138" s="132"/>
      <c r="T138" s="132">
        <v>0</v>
      </c>
      <c r="U138" s="136">
        <v>4129.8499166857218</v>
      </c>
      <c r="V138" s="136">
        <v>0</v>
      </c>
      <c r="W138" s="137">
        <v>993838.70038891211</v>
      </c>
      <c r="X138" s="138">
        <v>988206.70038891211</v>
      </c>
      <c r="Y138" s="131">
        <v>51990.13069306931</v>
      </c>
      <c r="Z138" s="139">
        <v>5538.98980441803</v>
      </c>
      <c r="AA138" s="137">
        <v>57529.12049748734</v>
      </c>
      <c r="AB138" s="138"/>
      <c r="AC138" s="131">
        <v>8321.0000000000018</v>
      </c>
      <c r="AD138" s="135"/>
      <c r="AE138" s="132">
        <v>0</v>
      </c>
      <c r="AF138" s="135"/>
      <c r="AG138" s="132"/>
      <c r="AH138" s="137">
        <v>8321.0000000000018</v>
      </c>
      <c r="AI138" s="138"/>
      <c r="AJ138" s="140">
        <v>1059688.8208863994</v>
      </c>
      <c r="AK138" s="138"/>
      <c r="AL138" s="335">
        <v>57490</v>
      </c>
      <c r="AM138" s="138"/>
      <c r="AN138" s="142">
        <v>164267.38590370837</v>
      </c>
      <c r="AO138" s="138"/>
      <c r="AP138" s="143">
        <v>1051367.8208863994</v>
      </c>
      <c r="AQ138" s="135"/>
      <c r="AR138" s="138">
        <v>8321.0000000000018</v>
      </c>
      <c r="AS138" s="135"/>
      <c r="AT138" s="138">
        <v>57490</v>
      </c>
      <c r="AU138" s="143">
        <v>0</v>
      </c>
      <c r="AV138" s="138">
        <v>0</v>
      </c>
      <c r="AW138" s="138">
        <v>0</v>
      </c>
      <c r="AX138" s="138">
        <v>0</v>
      </c>
      <c r="AY138" s="144">
        <v>0</v>
      </c>
      <c r="AZ138" s="145">
        <v>0</v>
      </c>
      <c r="BA138" s="146">
        <v>1117178.8208863994</v>
      </c>
      <c r="BB138" s="147">
        <v>0</v>
      </c>
      <c r="BD138" s="106">
        <v>1117178.8208863994</v>
      </c>
      <c r="BG138" s="148">
        <v>1117178.8208863994</v>
      </c>
      <c r="BI138" s="150">
        <v>0</v>
      </c>
      <c r="BL138" s="106">
        <v>993838.70038891211</v>
      </c>
      <c r="BN138" s="151">
        <v>0</v>
      </c>
      <c r="BO138" s="152">
        <v>0</v>
      </c>
      <c r="BQ138" s="106">
        <v>380</v>
      </c>
      <c r="BR138" s="153">
        <v>3802022</v>
      </c>
      <c r="BS138" s="106">
        <v>5632</v>
      </c>
      <c r="BT138" s="106">
        <v>0</v>
      </c>
      <c r="BU138" s="149">
        <v>0</v>
      </c>
      <c r="BW138" s="149">
        <v>0</v>
      </c>
      <c r="BY138" s="149">
        <v>4266.6071195534905</v>
      </c>
      <c r="BZ138" s="268">
        <v>4266.6071196078428</v>
      </c>
      <c r="CA138" s="269">
        <v>-5.4352312872651964E-8</v>
      </c>
      <c r="CC138" s="149">
        <v>200</v>
      </c>
      <c r="CG138" s="149">
        <v>4129.8499166857218</v>
      </c>
      <c r="CH138" s="268">
        <v>4129.8499277637893</v>
      </c>
      <c r="CI138" s="270">
        <v>-1.1078067473135889E-5</v>
      </c>
      <c r="CK138" s="149">
        <v>0</v>
      </c>
      <c r="CL138" s="268">
        <v>0</v>
      </c>
      <c r="CM138" s="270">
        <v>0</v>
      </c>
      <c r="CO138" s="149">
        <v>993838.70038891211</v>
      </c>
      <c r="CP138" s="268">
        <v>993838.70039999997</v>
      </c>
      <c r="CQ138" s="270">
        <v>-1.1087860912084579E-5</v>
      </c>
      <c r="CS138" s="149">
        <v>993838.70038891211</v>
      </c>
      <c r="CT138" s="268">
        <v>993838.70039999997</v>
      </c>
      <c r="CU138" s="270">
        <v>-1.1087860912084579E-5</v>
      </c>
      <c r="CW138" s="149">
        <v>53685.058823523505</v>
      </c>
      <c r="CX138" s="268">
        <v>53685.058823529391</v>
      </c>
      <c r="CY138" s="270">
        <v>-5.8862497098743916E-9</v>
      </c>
      <c r="DA138" s="149">
        <v>160815.63867385912</v>
      </c>
      <c r="DB138" s="268">
        <v>160815.63867386134</v>
      </c>
      <c r="DC138" s="270">
        <v>-2.2118911147117615E-9</v>
      </c>
      <c r="DE138" s="271">
        <v>2.358490566037736E-2</v>
      </c>
      <c r="DF138" s="271">
        <v>0</v>
      </c>
    </row>
    <row r="139" spans="1:110" x14ac:dyDescent="0.2">
      <c r="A139" s="127" t="s">
        <v>305</v>
      </c>
      <c r="B139" s="127" t="s">
        <v>197</v>
      </c>
      <c r="C139" s="128">
        <v>3313</v>
      </c>
      <c r="D139" s="129" t="s">
        <v>198</v>
      </c>
      <c r="E139" s="130"/>
      <c r="F139" s="131">
        <v>1268140.8710369784</v>
      </c>
      <c r="G139" s="132">
        <v>82472.859417654647</v>
      </c>
      <c r="H139" s="132">
        <v>56311.65548234454</v>
      </c>
      <c r="I139" s="132">
        <v>133304.75672155392</v>
      </c>
      <c r="J139" s="132">
        <v>1361.5119248691528</v>
      </c>
      <c r="K139" s="132">
        <v>198699.00550496567</v>
      </c>
      <c r="L139" s="132">
        <v>74864.652484493985</v>
      </c>
      <c r="M139" s="154">
        <v>117818.848</v>
      </c>
      <c r="N139" s="132">
        <v>9120.9974559970997</v>
      </c>
      <c r="O139" s="133">
        <v>6758.4</v>
      </c>
      <c r="P139" s="134"/>
      <c r="Q139" s="135"/>
      <c r="R139" s="132">
        <v>-12091.349876485969</v>
      </c>
      <c r="S139" s="132"/>
      <c r="T139" s="132">
        <v>0</v>
      </c>
      <c r="U139" s="136">
        <v>0</v>
      </c>
      <c r="V139" s="136">
        <v>0</v>
      </c>
      <c r="W139" s="137">
        <v>1936762.2081523715</v>
      </c>
      <c r="X139" s="138">
        <v>1932974.1605728604</v>
      </c>
      <c r="Y139" s="131">
        <v>125064.00000000001</v>
      </c>
      <c r="Z139" s="139">
        <v>14207.36469625069</v>
      </c>
      <c r="AA139" s="137">
        <v>139271.3646962507</v>
      </c>
      <c r="AB139" s="138"/>
      <c r="AC139" s="131">
        <v>11668.000000000002</v>
      </c>
      <c r="AD139" s="135"/>
      <c r="AE139" s="132">
        <v>0</v>
      </c>
      <c r="AF139" s="135"/>
      <c r="AG139" s="132"/>
      <c r="AH139" s="137">
        <v>11668.000000000002</v>
      </c>
      <c r="AI139" s="138"/>
      <c r="AJ139" s="140">
        <v>2087701.5728486222</v>
      </c>
      <c r="AK139" s="138"/>
      <c r="AL139" s="335">
        <v>205440</v>
      </c>
      <c r="AM139" s="138"/>
      <c r="AN139" s="142">
        <v>364226.81788697938</v>
      </c>
      <c r="AO139" s="138"/>
      <c r="AP139" s="143">
        <v>2088124.9227251082</v>
      </c>
      <c r="AQ139" s="135"/>
      <c r="AR139" s="138">
        <v>11668.000000000002</v>
      </c>
      <c r="AS139" s="135"/>
      <c r="AT139" s="138">
        <v>205440</v>
      </c>
      <c r="AU139" s="143">
        <v>7088.8643376811542</v>
      </c>
      <c r="AV139" s="138">
        <v>2362.9547792270514</v>
      </c>
      <c r="AW139" s="138">
        <v>440.54693161447801</v>
      </c>
      <c r="AX139" s="138">
        <v>1367.6242697285406</v>
      </c>
      <c r="AY139" s="144">
        <v>0</v>
      </c>
      <c r="AZ139" s="145">
        <v>831.35955823474569</v>
      </c>
      <c r="BA139" s="146">
        <v>2293141.5728486227</v>
      </c>
      <c r="BB139" s="147">
        <v>4.6566128730773926E-10</v>
      </c>
      <c r="BD139" s="106">
        <v>2305232.9227251085</v>
      </c>
      <c r="BG139" s="148">
        <v>2305232.9227251085</v>
      </c>
      <c r="BI139" s="150">
        <v>0</v>
      </c>
      <c r="BL139" s="106">
        <v>1948853.5580288575</v>
      </c>
      <c r="BN139" s="151">
        <v>12088.518105754767</v>
      </c>
      <c r="BO139" s="152">
        <v>2.8317707312016864</v>
      </c>
      <c r="BQ139" s="106">
        <v>380</v>
      </c>
      <c r="BR139" s="153">
        <v>3803313</v>
      </c>
      <c r="BS139" s="106">
        <v>6758.4</v>
      </c>
      <c r="BT139" s="106">
        <v>9120.9974559970997</v>
      </c>
      <c r="BU139" s="149">
        <v>9120.9974559970997</v>
      </c>
      <c r="BW139" s="149">
        <v>8855.3373359195066</v>
      </c>
      <c r="BY139" s="149">
        <v>4346.5468327365579</v>
      </c>
      <c r="BZ139" s="268">
        <v>4346.5468327550998</v>
      </c>
      <c r="CA139" s="269">
        <v>-1.8541868485044688E-8</v>
      </c>
      <c r="CC139" s="149">
        <v>406</v>
      </c>
      <c r="CG139" s="149">
        <v>0</v>
      </c>
      <c r="CH139" s="268">
        <v>0</v>
      </c>
      <c r="CI139" s="270">
        <v>0</v>
      </c>
      <c r="CK139" s="149">
        <v>0</v>
      </c>
      <c r="CL139" s="268">
        <v>0</v>
      </c>
      <c r="CM139" s="270">
        <v>0</v>
      </c>
      <c r="CO139" s="149">
        <v>1936762.2081523715</v>
      </c>
      <c r="CP139" s="268">
        <v>1936762.2081522376</v>
      </c>
      <c r="CQ139" s="270">
        <v>1.3387762010097504E-7</v>
      </c>
      <c r="CS139" s="149">
        <v>1948853.5580288575</v>
      </c>
      <c r="CT139" s="268">
        <v>1948853.5580287236</v>
      </c>
      <c r="CU139" s="270">
        <v>1.3387762010097504E-7</v>
      </c>
      <c r="CW139" s="149">
        <v>133304.75672155392</v>
      </c>
      <c r="CX139" s="268">
        <v>133304.75672156864</v>
      </c>
      <c r="CY139" s="270">
        <v>-1.4726538211107254E-8</v>
      </c>
      <c r="DA139" s="149">
        <v>355870.53600520431</v>
      </c>
      <c r="DB139" s="268">
        <v>355870.536005211</v>
      </c>
      <c r="DC139" s="270">
        <v>-6.6938810050487518E-9</v>
      </c>
      <c r="DE139" s="271">
        <v>8.1447963800904979E-2</v>
      </c>
      <c r="DF139" s="271">
        <v>0</v>
      </c>
    </row>
    <row r="140" spans="1:110" x14ac:dyDescent="0.2">
      <c r="A140" s="155" t="s">
        <v>307</v>
      </c>
      <c r="B140" s="155"/>
      <c r="C140" s="128">
        <v>3371</v>
      </c>
      <c r="D140" s="129" t="s">
        <v>199</v>
      </c>
      <c r="E140" s="130"/>
      <c r="F140" s="131">
        <v>649687.93393027468</v>
      </c>
      <c r="G140" s="132">
        <v>12019.147636362695</v>
      </c>
      <c r="H140" s="132">
        <v>9201.4719999986355</v>
      </c>
      <c r="I140" s="132">
        <v>19748.159199997826</v>
      </c>
      <c r="J140" s="132">
        <v>0</v>
      </c>
      <c r="K140" s="132">
        <v>46331.479647449727</v>
      </c>
      <c r="L140" s="132">
        <v>3878.5865762705112</v>
      </c>
      <c r="M140" s="154">
        <v>117818.848</v>
      </c>
      <c r="N140" s="132">
        <v>0</v>
      </c>
      <c r="O140" s="133">
        <v>4224</v>
      </c>
      <c r="P140" s="134"/>
      <c r="Q140" s="135"/>
      <c r="R140" s="132">
        <v>0</v>
      </c>
      <c r="S140" s="132"/>
      <c r="T140" s="132">
        <v>10754.373009645991</v>
      </c>
      <c r="U140" s="136">
        <v>18703.610004070215</v>
      </c>
      <c r="V140" s="136">
        <v>0</v>
      </c>
      <c r="W140" s="137">
        <v>892367.61000407021</v>
      </c>
      <c r="X140" s="138">
        <v>888143.61000407021</v>
      </c>
      <c r="Y140" s="131">
        <v>81682.559999999998</v>
      </c>
      <c r="Z140" s="139">
        <v>4011.5565265525656</v>
      </c>
      <c r="AA140" s="137">
        <v>85694.116526552563</v>
      </c>
      <c r="AB140" s="138"/>
      <c r="AC140" s="131">
        <v>38206</v>
      </c>
      <c r="AD140" s="135"/>
      <c r="AE140" s="132">
        <v>30894.869923066759</v>
      </c>
      <c r="AF140" s="135"/>
      <c r="AG140" s="132"/>
      <c r="AH140" s="137">
        <v>69100.869923066755</v>
      </c>
      <c r="AI140" s="138"/>
      <c r="AJ140" s="140">
        <v>1047162.5964536895</v>
      </c>
      <c r="AK140" s="138"/>
      <c r="AL140" s="335">
        <v>35625</v>
      </c>
      <c r="AM140" s="138"/>
      <c r="AN140" s="142">
        <v>109583.57068347321</v>
      </c>
      <c r="AO140" s="138"/>
      <c r="AP140" s="143">
        <v>1008956.5964536896</v>
      </c>
      <c r="AQ140" s="135"/>
      <c r="AR140" s="138">
        <v>38206</v>
      </c>
      <c r="AS140" s="135"/>
      <c r="AT140" s="138">
        <v>35625</v>
      </c>
      <c r="AU140" s="143">
        <v>0</v>
      </c>
      <c r="AV140" s="138">
        <v>0</v>
      </c>
      <c r="AW140" s="138">
        <v>0</v>
      </c>
      <c r="AX140" s="138">
        <v>0</v>
      </c>
      <c r="AY140" s="144">
        <v>0</v>
      </c>
      <c r="AZ140" s="145">
        <v>0</v>
      </c>
      <c r="BA140" s="146">
        <v>1082787.5964536895</v>
      </c>
      <c r="BB140" s="147">
        <v>0</v>
      </c>
      <c r="BD140" s="106">
        <v>1082787.5964536895</v>
      </c>
      <c r="BG140" s="148">
        <v>1082787.5964536895</v>
      </c>
      <c r="BI140" s="150">
        <v>0</v>
      </c>
      <c r="BL140" s="106">
        <v>892367.61000407021</v>
      </c>
      <c r="BN140" s="151">
        <v>0</v>
      </c>
      <c r="BO140" s="152">
        <v>0</v>
      </c>
      <c r="BQ140" s="106">
        <v>380</v>
      </c>
      <c r="BR140" s="153">
        <v>3803371</v>
      </c>
      <c r="BS140" s="106">
        <v>4224</v>
      </c>
      <c r="BT140" s="106">
        <v>0</v>
      </c>
      <c r="BU140" s="149">
        <v>0</v>
      </c>
      <c r="BW140" s="149">
        <v>0</v>
      </c>
      <c r="BY140" s="149">
        <v>3630.8670908939957</v>
      </c>
      <c r="BZ140" s="268">
        <v>3630.8670908653849</v>
      </c>
      <c r="CA140" s="269">
        <v>2.8610884328372777E-8</v>
      </c>
      <c r="CC140" s="149">
        <v>208</v>
      </c>
      <c r="CG140" s="149">
        <v>18703.610004070215</v>
      </c>
      <c r="CH140" s="268">
        <v>18703.609998000044</v>
      </c>
      <c r="CI140" s="270">
        <v>6.0701713664457202E-6</v>
      </c>
      <c r="CK140" s="149">
        <v>10754.373009645991</v>
      </c>
      <c r="CL140" s="268">
        <v>10754.373009641422</v>
      </c>
      <c r="CM140" s="270">
        <v>4.5693013817071915E-9</v>
      </c>
      <c r="CO140" s="149">
        <v>892367.61000407021</v>
      </c>
      <c r="CP140" s="268">
        <v>892367.60999800009</v>
      </c>
      <c r="CQ140" s="270">
        <v>6.0701277107000351E-6</v>
      </c>
      <c r="CS140" s="149">
        <v>892367.61000407021</v>
      </c>
      <c r="CT140" s="268">
        <v>892367.60999800009</v>
      </c>
      <c r="CU140" s="270">
        <v>6.0701277107000351E-6</v>
      </c>
      <c r="CW140" s="149">
        <v>19748.159199997826</v>
      </c>
      <c r="CX140" s="268">
        <v>19748.159200000016</v>
      </c>
      <c r="CY140" s="270">
        <v>-2.1900632418692112E-9</v>
      </c>
      <c r="DA140" s="149">
        <v>104441.92369188006</v>
      </c>
      <c r="DB140" s="268">
        <v>104441.92369188109</v>
      </c>
      <c r="DC140" s="270">
        <v>-1.0331859812140465E-9</v>
      </c>
      <c r="DE140" s="271">
        <v>8.8105726872246704E-3</v>
      </c>
      <c r="DF140" s="271">
        <v>0</v>
      </c>
    </row>
    <row r="141" spans="1:110" x14ac:dyDescent="0.2">
      <c r="A141" s="127" t="s">
        <v>305</v>
      </c>
      <c r="B141" s="127" t="s">
        <v>200</v>
      </c>
      <c r="C141" s="128">
        <v>3349</v>
      </c>
      <c r="D141" s="129" t="s">
        <v>201</v>
      </c>
      <c r="E141" s="130"/>
      <c r="F141" s="131">
        <v>468524.95235356351</v>
      </c>
      <c r="G141" s="132">
        <v>30704.064406777255</v>
      </c>
      <c r="H141" s="132">
        <v>18254.533161287603</v>
      </c>
      <c r="I141" s="132">
        <v>47407.583999994786</v>
      </c>
      <c r="J141" s="132">
        <v>0</v>
      </c>
      <c r="K141" s="132">
        <v>78031.232999986532</v>
      </c>
      <c r="L141" s="132">
        <v>24815.999999995642</v>
      </c>
      <c r="M141" s="154">
        <v>117818.848</v>
      </c>
      <c r="N141" s="132">
        <v>0</v>
      </c>
      <c r="O141" s="133">
        <v>3507.2</v>
      </c>
      <c r="P141" s="134"/>
      <c r="Q141" s="135"/>
      <c r="R141" s="132">
        <v>-4469.6042504275038</v>
      </c>
      <c r="S141" s="132"/>
      <c r="T141" s="132">
        <v>0</v>
      </c>
      <c r="U141" s="136">
        <v>0</v>
      </c>
      <c r="V141" s="136">
        <v>0</v>
      </c>
      <c r="W141" s="137">
        <v>784594.81067117781</v>
      </c>
      <c r="X141" s="138">
        <v>785557.21492160531</v>
      </c>
      <c r="Y141" s="131">
        <v>0</v>
      </c>
      <c r="Z141" s="139">
        <v>0</v>
      </c>
      <c r="AA141" s="137">
        <v>28.296569458007809</v>
      </c>
      <c r="AB141" s="138"/>
      <c r="AC141" s="131">
        <v>3346.9999999999995</v>
      </c>
      <c r="AD141" s="135"/>
      <c r="AE141" s="132">
        <v>0</v>
      </c>
      <c r="AF141" s="135"/>
      <c r="AG141" s="132"/>
      <c r="AH141" s="137">
        <v>3346.9999999999995</v>
      </c>
      <c r="AI141" s="138"/>
      <c r="AJ141" s="140">
        <v>787970.10724063579</v>
      </c>
      <c r="AK141" s="138"/>
      <c r="AL141" s="335">
        <v>79355</v>
      </c>
      <c r="AM141" s="138"/>
      <c r="AN141" s="142">
        <v>135152.84730241299</v>
      </c>
      <c r="AO141" s="138"/>
      <c r="AP141" s="143">
        <v>789092.71149106324</v>
      </c>
      <c r="AQ141" s="135"/>
      <c r="AR141" s="138">
        <v>3346.9999999999995</v>
      </c>
      <c r="AS141" s="135"/>
      <c r="AT141" s="138">
        <v>79355</v>
      </c>
      <c r="AU141" s="143">
        <v>2619.0385484043672</v>
      </c>
      <c r="AV141" s="138">
        <v>873.01284946812245</v>
      </c>
      <c r="AW141" s="138">
        <v>162.76364468515197</v>
      </c>
      <c r="AX141" s="138">
        <v>505.27990260906671</v>
      </c>
      <c r="AY141" s="144">
        <v>0</v>
      </c>
      <c r="AZ141" s="145">
        <v>309.50930526079514</v>
      </c>
      <c r="BA141" s="146">
        <v>867325.10724063579</v>
      </c>
      <c r="BB141" s="147">
        <v>0</v>
      </c>
      <c r="BD141" s="106">
        <v>871794.71149106324</v>
      </c>
      <c r="BG141" s="148">
        <v>871794.71149106324</v>
      </c>
      <c r="BI141" s="150">
        <v>28.296569458007809</v>
      </c>
      <c r="BL141" s="106">
        <v>789064.41492160526</v>
      </c>
      <c r="BN141" s="151">
        <v>4594.8870491050329</v>
      </c>
      <c r="BO141" s="152">
        <v>-125.28279867752917</v>
      </c>
      <c r="BQ141" s="106">
        <v>380</v>
      </c>
      <c r="BR141" s="153">
        <v>3803349</v>
      </c>
      <c r="BS141" s="106">
        <v>3507.2</v>
      </c>
      <c r="BT141" s="106">
        <v>0</v>
      </c>
      <c r="BU141" s="149">
        <v>0</v>
      </c>
      <c r="BW141" s="149">
        <v>0</v>
      </c>
      <c r="BY141" s="149">
        <v>4345.2078560143646</v>
      </c>
      <c r="BZ141" s="268">
        <v>4345.2078554838718</v>
      </c>
      <c r="CA141" s="269">
        <v>5.304927981342189E-7</v>
      </c>
      <c r="CC141" s="149">
        <v>150</v>
      </c>
      <c r="CG141" s="149">
        <v>0</v>
      </c>
      <c r="CH141" s="268">
        <v>0</v>
      </c>
      <c r="CI141" s="270">
        <v>0</v>
      </c>
      <c r="CK141" s="149">
        <v>0</v>
      </c>
      <c r="CL141" s="268">
        <v>0</v>
      </c>
      <c r="CM141" s="270">
        <v>0</v>
      </c>
      <c r="CO141" s="149">
        <v>784594.81067117781</v>
      </c>
      <c r="CP141" s="268">
        <v>784594.81067118817</v>
      </c>
      <c r="CQ141" s="270">
        <v>-1.0360963642597198E-8</v>
      </c>
      <c r="CS141" s="149">
        <v>789064.41492160526</v>
      </c>
      <c r="CT141" s="268">
        <v>789064.41492161562</v>
      </c>
      <c r="CU141" s="270">
        <v>-1.0360963642597198E-8</v>
      </c>
      <c r="CW141" s="149">
        <v>47407.583999994786</v>
      </c>
      <c r="CX141" s="268">
        <v>47407.58400000001</v>
      </c>
      <c r="CY141" s="270">
        <v>-5.2241375669836998E-9</v>
      </c>
      <c r="DA141" s="149">
        <v>135151.14950824552</v>
      </c>
      <c r="DB141" s="268">
        <v>135151.14950824788</v>
      </c>
      <c r="DC141" s="270">
        <v>-2.35741026699543E-9</v>
      </c>
      <c r="DE141" s="271">
        <v>5.4644808743169397E-2</v>
      </c>
      <c r="DF141" s="271">
        <v>0</v>
      </c>
    </row>
    <row r="142" spans="1:110" x14ac:dyDescent="0.2">
      <c r="A142" s="155" t="s">
        <v>307</v>
      </c>
      <c r="B142" s="155"/>
      <c r="C142" s="128">
        <v>3350</v>
      </c>
      <c r="D142" s="129" t="s">
        <v>202</v>
      </c>
      <c r="E142" s="130"/>
      <c r="F142" s="131">
        <v>1296252.3681781923</v>
      </c>
      <c r="G142" s="132">
        <v>38047.753333330351</v>
      </c>
      <c r="H142" s="132">
        <v>17482.796799997406</v>
      </c>
      <c r="I142" s="132">
        <v>101396.22079998883</v>
      </c>
      <c r="J142" s="132">
        <v>0</v>
      </c>
      <c r="K142" s="132">
        <v>123363.66359997852</v>
      </c>
      <c r="L142" s="132">
        <v>12183.831123593365</v>
      </c>
      <c r="M142" s="154">
        <v>117818.848</v>
      </c>
      <c r="N142" s="132">
        <v>0</v>
      </c>
      <c r="O142" s="133">
        <v>5222.3999999999996</v>
      </c>
      <c r="P142" s="134"/>
      <c r="Q142" s="135"/>
      <c r="R142" s="132">
        <v>0</v>
      </c>
      <c r="S142" s="132"/>
      <c r="T142" s="132">
        <v>28154.518164919522</v>
      </c>
      <c r="U142" s="136">
        <v>0</v>
      </c>
      <c r="V142" s="136">
        <v>0</v>
      </c>
      <c r="W142" s="137">
        <v>1739922.4</v>
      </c>
      <c r="X142" s="138">
        <v>1734700</v>
      </c>
      <c r="Y142" s="131">
        <v>126926.35200000001</v>
      </c>
      <c r="Z142" s="139">
        <v>8751.6783937299042</v>
      </c>
      <c r="AA142" s="137">
        <v>135678.03039372992</v>
      </c>
      <c r="AB142" s="138"/>
      <c r="AC142" s="131">
        <v>26016</v>
      </c>
      <c r="AD142" s="135"/>
      <c r="AE142" s="132">
        <v>0</v>
      </c>
      <c r="AF142" s="135"/>
      <c r="AG142" s="132"/>
      <c r="AH142" s="137">
        <v>26016</v>
      </c>
      <c r="AI142" s="138"/>
      <c r="AJ142" s="140">
        <v>1901616.4303937298</v>
      </c>
      <c r="AK142" s="138"/>
      <c r="AL142" s="335">
        <v>100840</v>
      </c>
      <c r="AM142" s="138"/>
      <c r="AN142" s="142">
        <v>264407.43671947205</v>
      </c>
      <c r="AO142" s="138"/>
      <c r="AP142" s="143">
        <v>1875600.4303937298</v>
      </c>
      <c r="AQ142" s="135"/>
      <c r="AR142" s="138">
        <v>26016</v>
      </c>
      <c r="AS142" s="135"/>
      <c r="AT142" s="138">
        <v>100840</v>
      </c>
      <c r="AU142" s="143">
        <v>0</v>
      </c>
      <c r="AV142" s="138">
        <v>0</v>
      </c>
      <c r="AW142" s="138">
        <v>0</v>
      </c>
      <c r="AX142" s="138">
        <v>0</v>
      </c>
      <c r="AY142" s="144">
        <v>0</v>
      </c>
      <c r="AZ142" s="145">
        <v>0</v>
      </c>
      <c r="BA142" s="146">
        <v>2002456.4303937298</v>
      </c>
      <c r="BB142" s="147">
        <v>0</v>
      </c>
      <c r="BD142" s="106">
        <v>2002456.4303937298</v>
      </c>
      <c r="BG142" s="148">
        <v>2002456.4303937298</v>
      </c>
      <c r="BI142" s="150">
        <v>0</v>
      </c>
      <c r="BL142" s="106">
        <v>1739922.4</v>
      </c>
      <c r="BN142" s="151">
        <v>0</v>
      </c>
      <c r="BO142" s="152">
        <v>0</v>
      </c>
      <c r="BQ142" s="106">
        <v>380</v>
      </c>
      <c r="BR142" s="153">
        <v>3803350</v>
      </c>
      <c r="BS142" s="106">
        <v>5222.3999999999996</v>
      </c>
      <c r="BT142" s="106">
        <v>0</v>
      </c>
      <c r="BU142" s="149">
        <v>0</v>
      </c>
      <c r="BW142" s="149">
        <v>0</v>
      </c>
      <c r="BY142" s="149">
        <v>3779.4397729750067</v>
      </c>
      <c r="BZ142" s="268">
        <v>3779.4397730120486</v>
      </c>
      <c r="CA142" s="269">
        <v>-3.7041900213807821E-8</v>
      </c>
      <c r="CC142" s="149">
        <v>415</v>
      </c>
      <c r="CG142" s="149">
        <v>0</v>
      </c>
      <c r="CH142" s="268">
        <v>0</v>
      </c>
      <c r="CI142" s="270">
        <v>0</v>
      </c>
      <c r="CK142" s="149">
        <v>28154.518164919522</v>
      </c>
      <c r="CL142" s="268">
        <v>28154.518164902693</v>
      </c>
      <c r="CM142" s="270">
        <v>1.6829289961606264E-8</v>
      </c>
      <c r="CO142" s="149">
        <v>1739922.4</v>
      </c>
      <c r="CP142" s="268">
        <v>1739922.4</v>
      </c>
      <c r="CQ142" s="270">
        <v>0</v>
      </c>
      <c r="CS142" s="149">
        <v>1739922.4</v>
      </c>
      <c r="CT142" s="268">
        <v>1739922.4</v>
      </c>
      <c r="CU142" s="270">
        <v>0</v>
      </c>
      <c r="CW142" s="149">
        <v>101396.22079998883</v>
      </c>
      <c r="CX142" s="268">
        <v>101396.22079999998</v>
      </c>
      <c r="CY142" s="270">
        <v>-1.1146767064929008E-8</v>
      </c>
      <c r="DA142" s="149">
        <v>256266.75489584825</v>
      </c>
      <c r="DB142" s="268">
        <v>256266.75489585203</v>
      </c>
      <c r="DC142" s="270">
        <v>-3.7834979593753815E-9</v>
      </c>
      <c r="DE142" s="271">
        <v>2.4663677130044841E-2</v>
      </c>
      <c r="DF142" s="271">
        <v>0</v>
      </c>
    </row>
    <row r="143" spans="1:110" x14ac:dyDescent="0.2">
      <c r="A143" s="127" t="s">
        <v>305</v>
      </c>
      <c r="B143" s="127" t="s">
        <v>203</v>
      </c>
      <c r="C143" s="128">
        <v>2134</v>
      </c>
      <c r="D143" s="129" t="s">
        <v>204</v>
      </c>
      <c r="E143" s="130"/>
      <c r="F143" s="131">
        <v>324843.96696513734</v>
      </c>
      <c r="G143" s="132">
        <v>4228.9593535350223</v>
      </c>
      <c r="H143" s="132">
        <v>3383.1674828277792</v>
      </c>
      <c r="I143" s="132">
        <v>6036.1171393932755</v>
      </c>
      <c r="J143" s="132">
        <v>56.736349097712996</v>
      </c>
      <c r="K143" s="132">
        <v>18983.03679999676</v>
      </c>
      <c r="L143" s="132">
        <v>0</v>
      </c>
      <c r="M143" s="154">
        <v>117818.848</v>
      </c>
      <c r="N143" s="132">
        <v>0</v>
      </c>
      <c r="O143" s="133">
        <v>14845.25</v>
      </c>
      <c r="P143" s="134"/>
      <c r="Q143" s="135"/>
      <c r="R143" s="132">
        <v>-2926.9621046776547</v>
      </c>
      <c r="S143" s="132"/>
      <c r="T143" s="132">
        <v>0</v>
      </c>
      <c r="U143" s="136">
        <v>56683.448890274041</v>
      </c>
      <c r="V143" s="136">
        <v>0</v>
      </c>
      <c r="W143" s="137">
        <v>543952.56887558429</v>
      </c>
      <c r="X143" s="138">
        <v>532034.28098026197</v>
      </c>
      <c r="Y143" s="131">
        <v>45178.559999999998</v>
      </c>
      <c r="Z143" s="139">
        <v>1776.0249716339677</v>
      </c>
      <c r="AA143" s="137">
        <v>46954.584971633965</v>
      </c>
      <c r="AB143" s="138"/>
      <c r="AC143" s="131">
        <v>11296.000000000002</v>
      </c>
      <c r="AD143" s="135"/>
      <c r="AE143" s="132">
        <v>0</v>
      </c>
      <c r="AF143" s="135"/>
      <c r="AG143" s="132"/>
      <c r="AH143" s="137">
        <v>11296.000000000002</v>
      </c>
      <c r="AI143" s="138"/>
      <c r="AJ143" s="140">
        <v>602203.15384721826</v>
      </c>
      <c r="AK143" s="138"/>
      <c r="AL143" s="335">
        <v>10415</v>
      </c>
      <c r="AM143" s="138"/>
      <c r="AN143" s="142">
        <v>49301.952407954217</v>
      </c>
      <c r="AO143" s="138"/>
      <c r="AP143" s="143">
        <v>593834.11595189595</v>
      </c>
      <c r="AQ143" s="135"/>
      <c r="AR143" s="138">
        <v>11296.000000000002</v>
      </c>
      <c r="AS143" s="135"/>
      <c r="AT143" s="138">
        <v>10415</v>
      </c>
      <c r="AU143" s="143">
        <v>1815.8667268936945</v>
      </c>
      <c r="AV143" s="138">
        <v>605.28890896456483</v>
      </c>
      <c r="AW143" s="138">
        <v>112.8494603150387</v>
      </c>
      <c r="AX143" s="138">
        <v>350.32739914228625</v>
      </c>
      <c r="AY143" s="144">
        <v>0</v>
      </c>
      <c r="AZ143" s="145">
        <v>42.629609362070461</v>
      </c>
      <c r="BA143" s="146">
        <v>612618.15384721826</v>
      </c>
      <c r="BB143" s="147">
        <v>0</v>
      </c>
      <c r="BD143" s="106">
        <v>615545.11595189595</v>
      </c>
      <c r="BG143" s="148">
        <v>615545.11595189595</v>
      </c>
      <c r="BI143" s="150">
        <v>0</v>
      </c>
      <c r="BL143" s="106">
        <v>546879.53098026197</v>
      </c>
      <c r="BN143" s="151">
        <v>2771.1027923520928</v>
      </c>
      <c r="BO143" s="152">
        <v>155.85931232556186</v>
      </c>
      <c r="BQ143" s="106">
        <v>380</v>
      </c>
      <c r="BR143" s="153">
        <v>3802134</v>
      </c>
      <c r="BS143" s="106">
        <v>14845.25</v>
      </c>
      <c r="BT143" s="106">
        <v>0</v>
      </c>
      <c r="BU143" s="149">
        <v>0</v>
      </c>
      <c r="BW143" s="149">
        <v>0</v>
      </c>
      <c r="BY143" s="149">
        <v>3904.7457860130276</v>
      </c>
      <c r="BZ143" s="268">
        <v>3904.7457858585858</v>
      </c>
      <c r="CA143" s="269">
        <v>1.5444175005541183E-7</v>
      </c>
      <c r="CC143" s="149">
        <v>104</v>
      </c>
      <c r="CG143" s="149">
        <v>56683.448890274041</v>
      </c>
      <c r="CH143" s="268">
        <v>56683.448873896217</v>
      </c>
      <c r="CI143" s="270">
        <v>1.6377824067603797E-5</v>
      </c>
      <c r="CK143" s="149">
        <v>0</v>
      </c>
      <c r="CL143" s="268">
        <v>0</v>
      </c>
      <c r="CM143" s="270">
        <v>0</v>
      </c>
      <c r="CO143" s="149">
        <v>543952.56887558429</v>
      </c>
      <c r="CP143" s="268">
        <v>543952.56885920116</v>
      </c>
      <c r="CQ143" s="270">
        <v>1.6383128240704536E-5</v>
      </c>
      <c r="CS143" s="149">
        <v>546879.53098026197</v>
      </c>
      <c r="CT143" s="268">
        <v>546879.53096387885</v>
      </c>
      <c r="CU143" s="270">
        <v>1.6383128240704536E-5</v>
      </c>
      <c r="CW143" s="149">
        <v>6036.1171393932755</v>
      </c>
      <c r="CX143" s="268">
        <v>6036.117139393933</v>
      </c>
      <c r="CY143" s="270">
        <v>-6.5756466938182712E-10</v>
      </c>
      <c r="DA143" s="149">
        <v>46484.677309656181</v>
      </c>
      <c r="DB143" s="268">
        <v>46484.677309656516</v>
      </c>
      <c r="DC143" s="270">
        <v>-3.3469405025243759E-10</v>
      </c>
      <c r="DE143" s="271">
        <v>5.8252427184466021E-2</v>
      </c>
      <c r="DF143" s="271">
        <v>0</v>
      </c>
    </row>
    <row r="144" spans="1:110" x14ac:dyDescent="0.2">
      <c r="A144" s="127" t="s">
        <v>305</v>
      </c>
      <c r="B144" s="127" t="s">
        <v>205</v>
      </c>
      <c r="C144" s="128">
        <v>2148</v>
      </c>
      <c r="D144" s="129" t="s">
        <v>206</v>
      </c>
      <c r="E144" s="130"/>
      <c r="F144" s="131">
        <v>883950.41010705649</v>
      </c>
      <c r="G144" s="132">
        <v>18144.541175674254</v>
      </c>
      <c r="H144" s="132">
        <v>11263.047474046771</v>
      </c>
      <c r="I144" s="132">
        <v>33495.323792383853</v>
      </c>
      <c r="J144" s="132">
        <v>0</v>
      </c>
      <c r="K144" s="132">
        <v>119205.60830767188</v>
      </c>
      <c r="L144" s="132">
        <v>28875.183806446563</v>
      </c>
      <c r="M144" s="154">
        <v>117818.848</v>
      </c>
      <c r="N144" s="132">
        <v>0</v>
      </c>
      <c r="O144" s="133">
        <v>19086.75</v>
      </c>
      <c r="P144" s="134"/>
      <c r="Q144" s="135"/>
      <c r="R144" s="132">
        <v>-8031.6167282381211</v>
      </c>
      <c r="S144" s="132"/>
      <c r="T144" s="132">
        <v>0</v>
      </c>
      <c r="U144" s="136">
        <v>0</v>
      </c>
      <c r="V144" s="136">
        <v>0</v>
      </c>
      <c r="W144" s="137">
        <v>1223808.095935042</v>
      </c>
      <c r="X144" s="138">
        <v>1212752.9626632801</v>
      </c>
      <c r="Y144" s="131">
        <v>0</v>
      </c>
      <c r="Z144" s="139">
        <v>0</v>
      </c>
      <c r="AA144" s="137">
        <v>28.296569458007809</v>
      </c>
      <c r="AB144" s="138"/>
      <c r="AC144" s="131">
        <v>15015</v>
      </c>
      <c r="AD144" s="135"/>
      <c r="AE144" s="132">
        <v>3956.5480671587829</v>
      </c>
      <c r="AF144" s="135"/>
      <c r="AG144" s="132"/>
      <c r="AH144" s="137">
        <v>18971.548067158783</v>
      </c>
      <c r="AI144" s="138"/>
      <c r="AJ144" s="140">
        <v>1242807.9405716588</v>
      </c>
      <c r="AK144" s="138"/>
      <c r="AL144" s="335">
        <v>44040</v>
      </c>
      <c r="AM144" s="138"/>
      <c r="AN144" s="142">
        <v>199882.11812789756</v>
      </c>
      <c r="AO144" s="138"/>
      <c r="AP144" s="143">
        <v>1235824.5572998968</v>
      </c>
      <c r="AQ144" s="135"/>
      <c r="AR144" s="138">
        <v>15015</v>
      </c>
      <c r="AS144" s="135"/>
      <c r="AT144" s="138">
        <v>44040</v>
      </c>
      <c r="AU144" s="143">
        <v>4941.252727989573</v>
      </c>
      <c r="AV144" s="138">
        <v>1647.0842426631912</v>
      </c>
      <c r="AW144" s="138">
        <v>307.08074297265341</v>
      </c>
      <c r="AX144" s="138">
        <v>953.29474958910589</v>
      </c>
      <c r="AY144" s="144">
        <v>0</v>
      </c>
      <c r="AZ144" s="145">
        <v>182.9042650235987</v>
      </c>
      <c r="BA144" s="146">
        <v>1286847.9405716588</v>
      </c>
      <c r="BB144" s="147">
        <v>0</v>
      </c>
      <c r="BD144" s="106">
        <v>1294879.5572998968</v>
      </c>
      <c r="BG144" s="148">
        <v>1294879.5572998968</v>
      </c>
      <c r="BI144" s="150">
        <v>28.296569458007809</v>
      </c>
      <c r="BL144" s="106">
        <v>1231839.7126632801</v>
      </c>
      <c r="BN144" s="151">
        <v>8157.7018466326672</v>
      </c>
      <c r="BO144" s="152">
        <v>-126.08511839454604</v>
      </c>
      <c r="BQ144" s="106">
        <v>380</v>
      </c>
      <c r="BR144" s="153">
        <v>3802148</v>
      </c>
      <c r="BS144" s="106">
        <v>19086.75</v>
      </c>
      <c r="BT144" s="106">
        <v>0</v>
      </c>
      <c r="BU144" s="149">
        <v>0</v>
      </c>
      <c r="BW144" s="149">
        <v>0</v>
      </c>
      <c r="BY144" s="149">
        <v>3764.9855669293001</v>
      </c>
      <c r="BZ144" s="268">
        <v>3764.9855671280279</v>
      </c>
      <c r="CA144" s="269">
        <v>-1.9872777556884103E-7</v>
      </c>
      <c r="CC144" s="149">
        <v>283</v>
      </c>
      <c r="CG144" s="149">
        <v>0</v>
      </c>
      <c r="CH144" s="268">
        <v>0</v>
      </c>
      <c r="CI144" s="270">
        <v>0</v>
      </c>
      <c r="CK144" s="149">
        <v>0</v>
      </c>
      <c r="CL144" s="268">
        <v>0</v>
      </c>
      <c r="CM144" s="270">
        <v>0</v>
      </c>
      <c r="CO144" s="149">
        <v>1223808.095935042</v>
      </c>
      <c r="CP144" s="268">
        <v>1223808.0959350485</v>
      </c>
      <c r="CQ144" s="270">
        <v>-6.5192580223083496E-9</v>
      </c>
      <c r="CS144" s="149">
        <v>1231839.7126632801</v>
      </c>
      <c r="CT144" s="268">
        <v>1231839.7126632866</v>
      </c>
      <c r="CU144" s="270">
        <v>-6.5192580223083496E-9</v>
      </c>
      <c r="CW144" s="149">
        <v>33495.323792383853</v>
      </c>
      <c r="CX144" s="268">
        <v>33495.323792387535</v>
      </c>
      <c r="CY144" s="270">
        <v>-3.6816345527768135E-9</v>
      </c>
      <c r="DA144" s="149">
        <v>199880.42033373009</v>
      </c>
      <c r="DB144" s="268">
        <v>199880.42033373163</v>
      </c>
      <c r="DC144" s="270">
        <v>-1.5425030142068863E-9</v>
      </c>
      <c r="DE144" s="271">
        <v>2.922077922077922E-2</v>
      </c>
      <c r="DF144" s="271">
        <v>0</v>
      </c>
    </row>
    <row r="145" spans="1:110" x14ac:dyDescent="0.2">
      <c r="A145" s="127" t="s">
        <v>305</v>
      </c>
      <c r="B145" s="127" t="s">
        <v>207</v>
      </c>
      <c r="C145" s="128">
        <v>2081</v>
      </c>
      <c r="D145" s="129" t="s">
        <v>208</v>
      </c>
      <c r="E145" s="130"/>
      <c r="F145" s="131">
        <v>615329.43742434669</v>
      </c>
      <c r="G145" s="132">
        <v>17702.050624998614</v>
      </c>
      <c r="H145" s="132">
        <v>14020.806506075254</v>
      </c>
      <c r="I145" s="132">
        <v>20345.409440881736</v>
      </c>
      <c r="J145" s="132">
        <v>0</v>
      </c>
      <c r="K145" s="132">
        <v>52479.611610801709</v>
      </c>
      <c r="L145" s="132">
        <v>10114.284693331558</v>
      </c>
      <c r="M145" s="154">
        <v>117818.848</v>
      </c>
      <c r="N145" s="132">
        <v>0</v>
      </c>
      <c r="O145" s="133">
        <v>22829.25</v>
      </c>
      <c r="P145" s="134"/>
      <c r="Q145" s="135"/>
      <c r="R145" s="132">
        <v>-5642.0351438113157</v>
      </c>
      <c r="S145" s="132"/>
      <c r="T145" s="132">
        <v>0</v>
      </c>
      <c r="U145" s="136">
        <v>48979.527811755426</v>
      </c>
      <c r="V145" s="136">
        <v>0</v>
      </c>
      <c r="W145" s="137">
        <v>913977.19096837949</v>
      </c>
      <c r="X145" s="138">
        <v>896789.97611219087</v>
      </c>
      <c r="Y145" s="131">
        <v>0</v>
      </c>
      <c r="Z145" s="139">
        <v>0</v>
      </c>
      <c r="AA145" s="137">
        <v>28.296569458007809</v>
      </c>
      <c r="AB145" s="138"/>
      <c r="AC145" s="131">
        <v>19989</v>
      </c>
      <c r="AD145" s="135"/>
      <c r="AE145" s="132">
        <v>15384.650413078149</v>
      </c>
      <c r="AF145" s="135"/>
      <c r="AG145" s="132"/>
      <c r="AH145" s="137">
        <v>35373.650413078147</v>
      </c>
      <c r="AI145" s="138"/>
      <c r="AJ145" s="140">
        <v>949379.13795091561</v>
      </c>
      <c r="AK145" s="138"/>
      <c r="AL145" s="335">
        <v>45730</v>
      </c>
      <c r="AM145" s="138"/>
      <c r="AN145" s="142">
        <v>110570.20913757557</v>
      </c>
      <c r="AO145" s="138"/>
      <c r="AP145" s="143">
        <v>988469.6445010266</v>
      </c>
      <c r="AQ145" s="135"/>
      <c r="AR145" s="138">
        <v>19989</v>
      </c>
      <c r="AS145" s="135"/>
      <c r="AT145" s="138">
        <v>45730</v>
      </c>
      <c r="AU145" s="143">
        <v>3439.6706269044021</v>
      </c>
      <c r="AV145" s="138">
        <v>1146.5568756348007</v>
      </c>
      <c r="AW145" s="138">
        <v>213.76292001983293</v>
      </c>
      <c r="AX145" s="138">
        <v>663.60093875990765</v>
      </c>
      <c r="AY145" s="144">
        <v>0</v>
      </c>
      <c r="AZ145" s="145">
        <v>178.44378249237215</v>
      </c>
      <c r="BA145" s="146">
        <v>1048546.6093572153</v>
      </c>
      <c r="BB145" s="147">
        <v>1.0913936421275139E-10</v>
      </c>
      <c r="BD145" s="106">
        <v>1054188.6445010267</v>
      </c>
      <c r="BG145" s="148">
        <v>1054188.6445010267</v>
      </c>
      <c r="BI145" s="150">
        <v>28.296569458007809</v>
      </c>
      <c r="BL145" s="106">
        <v>919619.22611219087</v>
      </c>
      <c r="BN145" s="151">
        <v>5156.1186208227055</v>
      </c>
      <c r="BO145" s="152">
        <v>485.91652298861027</v>
      </c>
      <c r="BQ145" s="106">
        <v>380</v>
      </c>
      <c r="BR145" s="153">
        <v>3802081</v>
      </c>
      <c r="BS145" s="106">
        <v>22829.25</v>
      </c>
      <c r="BT145" s="106">
        <v>0</v>
      </c>
      <c r="BU145" s="149">
        <v>0</v>
      </c>
      <c r="BW145" s="149">
        <v>0</v>
      </c>
      <c r="BY145" s="149">
        <v>3876.6354539274948</v>
      </c>
      <c r="BZ145" s="268">
        <v>3876.6354535911605</v>
      </c>
      <c r="CA145" s="269">
        <v>3.3633432394708507E-7</v>
      </c>
      <c r="CC145" s="149">
        <v>197</v>
      </c>
      <c r="CG145" s="149">
        <v>48979.527811755426</v>
      </c>
      <c r="CH145" s="268">
        <v>48979.527744166568</v>
      </c>
      <c r="CI145" s="270">
        <v>6.7588858655653894E-5</v>
      </c>
      <c r="CK145" s="149">
        <v>0</v>
      </c>
      <c r="CL145" s="268">
        <v>0</v>
      </c>
      <c r="CM145" s="270">
        <v>0</v>
      </c>
      <c r="CO145" s="149">
        <v>913977.19096837949</v>
      </c>
      <c r="CP145" s="268">
        <v>913977.19090079644</v>
      </c>
      <c r="CQ145" s="270">
        <v>6.7583052441477776E-5</v>
      </c>
      <c r="CS145" s="149">
        <v>919619.22611219087</v>
      </c>
      <c r="CT145" s="268">
        <v>919619.22604460781</v>
      </c>
      <c r="CU145" s="270">
        <v>6.7583052441477776E-5</v>
      </c>
      <c r="CW145" s="149">
        <v>20345.409440881736</v>
      </c>
      <c r="CX145" s="268">
        <v>20345.409440883977</v>
      </c>
      <c r="CY145" s="270">
        <v>-2.2409949451684952E-9</v>
      </c>
      <c r="DA145" s="149">
        <v>110568.51134340808</v>
      </c>
      <c r="DB145" s="268">
        <v>110568.51134340939</v>
      </c>
      <c r="DC145" s="270">
        <v>-1.3096723705530167E-9</v>
      </c>
      <c r="DE145" s="271">
        <v>1.1363636363636364E-2</v>
      </c>
      <c r="DF145" s="271">
        <v>0</v>
      </c>
    </row>
    <row r="146" spans="1:110" x14ac:dyDescent="0.2">
      <c r="A146" s="127" t="s">
        <v>305</v>
      </c>
      <c r="B146" s="127" t="s">
        <v>209</v>
      </c>
      <c r="C146" s="128">
        <v>2057</v>
      </c>
      <c r="D146" s="129" t="s">
        <v>210</v>
      </c>
      <c r="E146" s="130"/>
      <c r="F146" s="131">
        <v>1349351.8627782629</v>
      </c>
      <c r="G146" s="132">
        <v>87181.836770635375</v>
      </c>
      <c r="H146" s="132">
        <v>50599.654282561329</v>
      </c>
      <c r="I146" s="132">
        <v>119398.73376879421</v>
      </c>
      <c r="J146" s="132">
        <v>0</v>
      </c>
      <c r="K146" s="132">
        <v>200559.91053909587</v>
      </c>
      <c r="L146" s="132">
        <v>23952.903469491885</v>
      </c>
      <c r="M146" s="154">
        <v>117818.848</v>
      </c>
      <c r="N146" s="132">
        <v>0</v>
      </c>
      <c r="O146" s="133">
        <v>55808</v>
      </c>
      <c r="P146" s="134"/>
      <c r="Q146" s="135"/>
      <c r="R146" s="132">
        <v>-12859.901383969252</v>
      </c>
      <c r="S146" s="132"/>
      <c r="T146" s="132">
        <v>0</v>
      </c>
      <c r="U146" s="136">
        <v>0</v>
      </c>
      <c r="V146" s="136">
        <v>0</v>
      </c>
      <c r="W146" s="137">
        <v>1991811.8482248725</v>
      </c>
      <c r="X146" s="138">
        <v>1948863.7496088417</v>
      </c>
      <c r="Y146" s="131">
        <v>185716.80000000002</v>
      </c>
      <c r="Z146" s="139">
        <v>13428.064601194812</v>
      </c>
      <c r="AA146" s="137">
        <v>272458.72060119483</v>
      </c>
      <c r="AB146" s="138"/>
      <c r="AC146" s="131">
        <v>36538</v>
      </c>
      <c r="AD146" s="135"/>
      <c r="AE146" s="132">
        <v>2239.1613110950275</v>
      </c>
      <c r="AF146" s="132">
        <v>132000</v>
      </c>
      <c r="AG146" s="132"/>
      <c r="AH146" s="137">
        <v>170777.16131109503</v>
      </c>
      <c r="AI146" s="138"/>
      <c r="AJ146" s="140">
        <v>2435047.7301371624</v>
      </c>
      <c r="AK146" s="138"/>
      <c r="AL146" s="335">
        <v>214095</v>
      </c>
      <c r="AM146" s="138"/>
      <c r="AN146" s="142">
        <v>376823.18698513391</v>
      </c>
      <c r="AO146" s="138"/>
      <c r="AP146" s="143">
        <v>2411369.6315211318</v>
      </c>
      <c r="AQ146" s="135"/>
      <c r="AR146" s="138">
        <v>36538</v>
      </c>
      <c r="AS146" s="135"/>
      <c r="AT146" s="138">
        <v>214095</v>
      </c>
      <c r="AU146" s="143">
        <v>7542.8310194045771</v>
      </c>
      <c r="AV146" s="138">
        <v>2514.2770064681922</v>
      </c>
      <c r="AW146" s="138">
        <v>468.75929669323767</v>
      </c>
      <c r="AX146" s="138">
        <v>1455.2061195141121</v>
      </c>
      <c r="AY146" s="144">
        <v>0</v>
      </c>
      <c r="AZ146" s="145">
        <v>878.82794188913169</v>
      </c>
      <c r="BA146" s="146">
        <v>2649142.7301371624</v>
      </c>
      <c r="BB146" s="147">
        <v>0</v>
      </c>
      <c r="BD146" s="106">
        <v>2662002.6315211318</v>
      </c>
      <c r="BG146" s="148">
        <v>2662002.6315211318</v>
      </c>
      <c r="BI146" s="150">
        <v>73313.856</v>
      </c>
      <c r="BL146" s="106">
        <v>2004671.7496088417</v>
      </c>
      <c r="BN146" s="151">
        <v>12912.297459666486</v>
      </c>
      <c r="BO146" s="152">
        <v>-52.396075697233755</v>
      </c>
      <c r="BQ146" s="106">
        <v>380</v>
      </c>
      <c r="BR146" s="153">
        <v>3802057</v>
      </c>
      <c r="BS146" s="106">
        <v>55808</v>
      </c>
      <c r="BT146" s="106">
        <v>0</v>
      </c>
      <c r="BU146" s="149">
        <v>0</v>
      </c>
      <c r="BW146" s="149">
        <v>0</v>
      </c>
      <c r="BY146" s="149">
        <v>4060.772406921179</v>
      </c>
      <c r="BZ146" s="268">
        <v>4060.7724068807338</v>
      </c>
      <c r="CA146" s="269">
        <v>4.0445229387842119E-8</v>
      </c>
      <c r="CC146" s="149">
        <v>432</v>
      </c>
      <c r="CG146" s="149">
        <v>0</v>
      </c>
      <c r="CH146" s="268">
        <v>0</v>
      </c>
      <c r="CI146" s="270">
        <v>0</v>
      </c>
      <c r="CK146" s="149">
        <v>0</v>
      </c>
      <c r="CL146" s="268">
        <v>0</v>
      </c>
      <c r="CM146" s="270">
        <v>0</v>
      </c>
      <c r="CO146" s="149">
        <v>1991811.8482248725</v>
      </c>
      <c r="CP146" s="268">
        <v>1991811.8482249</v>
      </c>
      <c r="CQ146" s="270">
        <v>-2.7474015951156616E-8</v>
      </c>
      <c r="CS146" s="149">
        <v>2004671.7496088417</v>
      </c>
      <c r="CT146" s="268">
        <v>2004671.7496088692</v>
      </c>
      <c r="CU146" s="270">
        <v>-2.7474015951156616E-8</v>
      </c>
      <c r="CW146" s="149">
        <v>119398.73376879421</v>
      </c>
      <c r="CX146" s="268">
        <v>119398.73376880746</v>
      </c>
      <c r="CY146" s="270">
        <v>-1.3256794773042202E-8</v>
      </c>
      <c r="DA146" s="149">
        <v>360475.66374906222</v>
      </c>
      <c r="DB146" s="268">
        <v>360475.66374906851</v>
      </c>
      <c r="DC146" s="270">
        <v>-6.28642737865448E-9</v>
      </c>
      <c r="DE146" s="271">
        <v>2.8384279475982533E-2</v>
      </c>
      <c r="DF146" s="271">
        <v>0</v>
      </c>
    </row>
    <row r="147" spans="1:110" x14ac:dyDescent="0.2">
      <c r="A147" s="127" t="s">
        <v>305</v>
      </c>
      <c r="B147" s="127" t="s">
        <v>211</v>
      </c>
      <c r="C147" s="128">
        <v>2058</v>
      </c>
      <c r="D147" s="129" t="s">
        <v>212</v>
      </c>
      <c r="E147" s="130"/>
      <c r="F147" s="131">
        <v>1299375.8678605494</v>
      </c>
      <c r="G147" s="132">
        <v>25755.316363634349</v>
      </c>
      <c r="H147" s="132">
        <v>14262.281599997883</v>
      </c>
      <c r="I147" s="132">
        <v>33535.364799996314</v>
      </c>
      <c r="J147" s="132">
        <v>0</v>
      </c>
      <c r="K147" s="132">
        <v>104135.51615998223</v>
      </c>
      <c r="L147" s="132">
        <v>1928.3983820221338</v>
      </c>
      <c r="M147" s="154">
        <v>117818.848</v>
      </c>
      <c r="N147" s="132">
        <v>0</v>
      </c>
      <c r="O147" s="133">
        <v>34560</v>
      </c>
      <c r="P147" s="134"/>
      <c r="Q147" s="135"/>
      <c r="R147" s="132">
        <v>-11796.953917978706</v>
      </c>
      <c r="S147" s="132"/>
      <c r="T147" s="132">
        <v>142068.40683381789</v>
      </c>
      <c r="U147" s="136">
        <v>0</v>
      </c>
      <c r="V147" s="136">
        <v>0</v>
      </c>
      <c r="W147" s="137">
        <v>1761643.0460820212</v>
      </c>
      <c r="X147" s="138">
        <v>1738880</v>
      </c>
      <c r="Y147" s="131">
        <v>185068.80000000002</v>
      </c>
      <c r="Z147" s="139">
        <v>7723.7098408432212</v>
      </c>
      <c r="AA147" s="137">
        <v>192792.50984084324</v>
      </c>
      <c r="AB147" s="138"/>
      <c r="AC147" s="131">
        <v>3346.9999999999995</v>
      </c>
      <c r="AD147" s="135"/>
      <c r="AE147" s="132">
        <v>0</v>
      </c>
      <c r="AF147" s="135"/>
      <c r="AG147" s="132"/>
      <c r="AH147" s="137">
        <v>3346.9999999999995</v>
      </c>
      <c r="AI147" s="138"/>
      <c r="AJ147" s="140">
        <v>1957782.5559228645</v>
      </c>
      <c r="AK147" s="138"/>
      <c r="AL147" s="335">
        <v>65800</v>
      </c>
      <c r="AM147" s="138"/>
      <c r="AN147" s="142">
        <v>230026.40792686254</v>
      </c>
      <c r="AO147" s="138"/>
      <c r="AP147" s="143">
        <v>1966232.5098408433</v>
      </c>
      <c r="AQ147" s="135"/>
      <c r="AR147" s="138">
        <v>3346.9999999999995</v>
      </c>
      <c r="AS147" s="135"/>
      <c r="AT147" s="138">
        <v>65800</v>
      </c>
      <c r="AU147" s="143">
        <v>7263.4669075747779</v>
      </c>
      <c r="AV147" s="138">
        <v>2421.1556358582593</v>
      </c>
      <c r="AW147" s="138">
        <v>451.39784126015479</v>
      </c>
      <c r="AX147" s="138">
        <v>1401.309596569145</v>
      </c>
      <c r="AY147" s="144">
        <v>0</v>
      </c>
      <c r="AZ147" s="145">
        <v>259.62393671636903</v>
      </c>
      <c r="BA147" s="146">
        <v>2023582.5559228645</v>
      </c>
      <c r="BB147" s="147">
        <v>0</v>
      </c>
      <c r="BD147" s="106">
        <v>2035379.5098408433</v>
      </c>
      <c r="BG147" s="148">
        <v>2035379.5098408433</v>
      </c>
      <c r="BI147" s="150">
        <v>0</v>
      </c>
      <c r="BL147" s="106">
        <v>1773440</v>
      </c>
      <c r="BN147" s="151">
        <v>11733.335414606174</v>
      </c>
      <c r="BO147" s="152">
        <v>63.618503372532359</v>
      </c>
      <c r="BQ147" s="106">
        <v>380</v>
      </c>
      <c r="BR147" s="153">
        <v>3802058</v>
      </c>
      <c r="BS147" s="106">
        <v>34560</v>
      </c>
      <c r="BT147" s="106">
        <v>0</v>
      </c>
      <c r="BU147" s="149">
        <v>0</v>
      </c>
      <c r="BW147" s="149">
        <v>0</v>
      </c>
      <c r="BY147" s="149">
        <v>3646.6616153846157</v>
      </c>
      <c r="BZ147" s="268">
        <v>3646.6616153846157</v>
      </c>
      <c r="CA147" s="269">
        <v>0</v>
      </c>
      <c r="CC147" s="149">
        <v>416</v>
      </c>
      <c r="CG147" s="149">
        <v>0</v>
      </c>
      <c r="CH147" s="268">
        <v>0</v>
      </c>
      <c r="CI147" s="270">
        <v>0</v>
      </c>
      <c r="CK147" s="149">
        <v>142068.40683381789</v>
      </c>
      <c r="CL147" s="268">
        <v>142068.40683381003</v>
      </c>
      <c r="CM147" s="270">
        <v>7.8580342233181E-9</v>
      </c>
      <c r="CO147" s="149">
        <v>1761643.0460820212</v>
      </c>
      <c r="CP147" s="268">
        <v>1761643.0460820212</v>
      </c>
      <c r="CQ147" s="270">
        <v>0</v>
      </c>
      <c r="CS147" s="149">
        <v>1773440</v>
      </c>
      <c r="CT147" s="268">
        <v>1773440</v>
      </c>
      <c r="CU147" s="270">
        <v>0</v>
      </c>
      <c r="CW147" s="149">
        <v>33535.364799996314</v>
      </c>
      <c r="CX147" s="268">
        <v>33535.364800000003</v>
      </c>
      <c r="CY147" s="270">
        <v>-3.6889105103909969E-9</v>
      </c>
      <c r="DA147" s="149">
        <v>218458.85733641195</v>
      </c>
      <c r="DB147" s="268">
        <v>218458.85733641373</v>
      </c>
      <c r="DC147" s="270">
        <v>-1.7753336578607559E-9</v>
      </c>
      <c r="DE147" s="271">
        <v>1.7777777777777778E-2</v>
      </c>
      <c r="DF147" s="271">
        <v>0</v>
      </c>
    </row>
    <row r="148" spans="1:110" x14ac:dyDescent="0.2">
      <c r="A148" s="155" t="s">
        <v>307</v>
      </c>
      <c r="B148" s="155"/>
      <c r="C148" s="156">
        <v>3368</v>
      </c>
      <c r="D148" s="129" t="s">
        <v>213</v>
      </c>
      <c r="E148" s="130"/>
      <c r="F148" s="131">
        <v>537241.94536541949</v>
      </c>
      <c r="G148" s="132">
        <v>5072.6063589739615</v>
      </c>
      <c r="H148" s="132">
        <v>855.48820756743942</v>
      </c>
      <c r="I148" s="132">
        <v>483.53681297291979</v>
      </c>
      <c r="J148" s="132">
        <v>753.20157414438813</v>
      </c>
      <c r="K148" s="132">
        <v>32434.59267814007</v>
      </c>
      <c r="L148" s="132">
        <v>2938.3582608690494</v>
      </c>
      <c r="M148" s="154">
        <v>117818.848</v>
      </c>
      <c r="N148" s="132">
        <v>0</v>
      </c>
      <c r="O148" s="133">
        <v>2432</v>
      </c>
      <c r="P148" s="134"/>
      <c r="Q148" s="135"/>
      <c r="R148" s="132">
        <v>0</v>
      </c>
      <c r="S148" s="132"/>
      <c r="T148" s="132">
        <v>21361.422741912538</v>
      </c>
      <c r="U148" s="136">
        <v>8158.9060446681688</v>
      </c>
      <c r="V148" s="136">
        <v>0</v>
      </c>
      <c r="W148" s="137">
        <v>729550.90604466817</v>
      </c>
      <c r="X148" s="138">
        <v>727118.90604466817</v>
      </c>
      <c r="Y148" s="131">
        <v>0</v>
      </c>
      <c r="Z148" s="139">
        <v>0</v>
      </c>
      <c r="AA148" s="137">
        <v>28.296569458007809</v>
      </c>
      <c r="AB148" s="138"/>
      <c r="AC148" s="131">
        <v>7746.9999999999991</v>
      </c>
      <c r="AD148" s="135"/>
      <c r="AE148" s="132">
        <v>0</v>
      </c>
      <c r="AF148" s="135"/>
      <c r="AG148" s="132"/>
      <c r="AH148" s="137">
        <v>7746.9999999999991</v>
      </c>
      <c r="AI148" s="138"/>
      <c r="AJ148" s="140">
        <v>737326.20261412614</v>
      </c>
      <c r="AK148" s="138"/>
      <c r="AL148" s="335">
        <v>12760</v>
      </c>
      <c r="AM148" s="138"/>
      <c r="AN148" s="142">
        <v>74249.846937514158</v>
      </c>
      <c r="AO148" s="138"/>
      <c r="AP148" s="143">
        <v>729579.20261412614</v>
      </c>
      <c r="AQ148" s="135"/>
      <c r="AR148" s="138">
        <v>7746.9999999999991</v>
      </c>
      <c r="AS148" s="135"/>
      <c r="AT148" s="138">
        <v>12760</v>
      </c>
      <c r="AU148" s="143">
        <v>0</v>
      </c>
      <c r="AV148" s="138">
        <v>0</v>
      </c>
      <c r="AW148" s="138">
        <v>0</v>
      </c>
      <c r="AX148" s="138">
        <v>0</v>
      </c>
      <c r="AY148" s="144">
        <v>0</v>
      </c>
      <c r="AZ148" s="145">
        <v>0</v>
      </c>
      <c r="BA148" s="146">
        <v>750086.20261412614</v>
      </c>
      <c r="BB148" s="147">
        <v>0</v>
      </c>
      <c r="BD148" s="106">
        <v>750086.20261412614</v>
      </c>
      <c r="BG148" s="148">
        <v>750086.20261412614</v>
      </c>
      <c r="BI148" s="150">
        <v>28.296569458007809</v>
      </c>
      <c r="BL148" s="106">
        <v>729550.90604466817</v>
      </c>
      <c r="BN148" s="151">
        <v>0</v>
      </c>
      <c r="BO148" s="152">
        <v>0</v>
      </c>
      <c r="BQ148" s="106">
        <v>380</v>
      </c>
      <c r="BR148" s="153">
        <v>3803368</v>
      </c>
      <c r="BS148" s="106">
        <v>2432</v>
      </c>
      <c r="BT148" s="106">
        <v>0</v>
      </c>
      <c r="BU148" s="149">
        <v>0</v>
      </c>
      <c r="BW148" s="149">
        <v>0</v>
      </c>
      <c r="BY148" s="149">
        <v>3472.9825469942325</v>
      </c>
      <c r="BZ148" s="268">
        <v>3472.9825470270275</v>
      </c>
      <c r="CA148" s="269">
        <v>-3.2795014703879133E-8</v>
      </c>
      <c r="CC148" s="149">
        <v>172</v>
      </c>
      <c r="CG148" s="149">
        <v>8158.9060446681688</v>
      </c>
      <c r="CH148" s="268">
        <v>8158.9060504216786</v>
      </c>
      <c r="CI148" s="270">
        <v>-5.7535098676453345E-6</v>
      </c>
      <c r="CK148" s="149">
        <v>21361.422741912538</v>
      </c>
      <c r="CL148" s="268">
        <v>21361.422742002411</v>
      </c>
      <c r="CM148" s="270">
        <v>-8.9872628450393677E-8</v>
      </c>
      <c r="CO148" s="149">
        <v>729550.90604466817</v>
      </c>
      <c r="CP148" s="268">
        <v>729550.90605042165</v>
      </c>
      <c r="CQ148" s="270">
        <v>-5.7534780353307724E-6</v>
      </c>
      <c r="CS148" s="149">
        <v>729550.90604466817</v>
      </c>
      <c r="CT148" s="268">
        <v>729550.90605042165</v>
      </c>
      <c r="CU148" s="270">
        <v>-5.7534780353307724E-6</v>
      </c>
      <c r="CW148" s="149">
        <v>483.53681297291979</v>
      </c>
      <c r="CX148" s="268">
        <v>483.53681297297243</v>
      </c>
      <c r="CY148" s="270">
        <v>-5.2637005865108222E-11</v>
      </c>
      <c r="DA148" s="149">
        <v>74248.149143346673</v>
      </c>
      <c r="DB148" s="268">
        <v>74248.149143346789</v>
      </c>
      <c r="DC148" s="270">
        <v>-1.1641532182693481E-10</v>
      </c>
      <c r="DE148" s="271">
        <v>5.6410256410256411E-2</v>
      </c>
      <c r="DF148" s="271">
        <v>0</v>
      </c>
    </row>
    <row r="149" spans="1:110" x14ac:dyDescent="0.2">
      <c r="A149" s="155" t="s">
        <v>307</v>
      </c>
      <c r="B149" s="155"/>
      <c r="C149" s="156">
        <v>2060</v>
      </c>
      <c r="D149" s="129" t="s">
        <v>214</v>
      </c>
      <c r="E149" s="130"/>
      <c r="F149" s="131">
        <v>1649207.8322845434</v>
      </c>
      <c r="G149" s="132">
        <v>96976.770345542158</v>
      </c>
      <c r="H149" s="132">
        <v>58770.692129023577</v>
      </c>
      <c r="I149" s="132">
        <v>207353.60137632125</v>
      </c>
      <c r="J149" s="132">
        <v>15933.71445601159</v>
      </c>
      <c r="K149" s="132">
        <v>223232.36262693821</v>
      </c>
      <c r="L149" s="132">
        <v>96210.391199983162</v>
      </c>
      <c r="M149" s="154">
        <v>117818.848</v>
      </c>
      <c r="N149" s="132">
        <v>0</v>
      </c>
      <c r="O149" s="133">
        <v>13926.4</v>
      </c>
      <c r="P149" s="134"/>
      <c r="Q149" s="135"/>
      <c r="R149" s="132">
        <v>0</v>
      </c>
      <c r="S149" s="132"/>
      <c r="T149" s="132">
        <v>0</v>
      </c>
      <c r="U149" s="136">
        <v>0</v>
      </c>
      <c r="V149" s="136">
        <v>0</v>
      </c>
      <c r="W149" s="137">
        <v>2479430.6124183633</v>
      </c>
      <c r="X149" s="138">
        <v>2465504.2124183634</v>
      </c>
      <c r="Y149" s="131">
        <v>152591.80990099011</v>
      </c>
      <c r="Z149" s="139">
        <v>17707.946990500612</v>
      </c>
      <c r="AA149" s="137">
        <v>170299.75689149072</v>
      </c>
      <c r="AB149" s="138"/>
      <c r="AC149" s="131">
        <v>24482.000000000004</v>
      </c>
      <c r="AD149" s="135"/>
      <c r="AE149" s="132">
        <v>0</v>
      </c>
      <c r="AF149" s="135"/>
      <c r="AG149" s="132"/>
      <c r="AH149" s="137">
        <v>24482.000000000004</v>
      </c>
      <c r="AI149" s="138"/>
      <c r="AJ149" s="140">
        <v>2674212.3693098542</v>
      </c>
      <c r="AK149" s="138"/>
      <c r="AL149" s="335">
        <v>217890</v>
      </c>
      <c r="AM149" s="138"/>
      <c r="AN149" s="142">
        <v>439770.86065009178</v>
      </c>
      <c r="AO149" s="138"/>
      <c r="AP149" s="143">
        <v>2649730.3693098542</v>
      </c>
      <c r="AQ149" s="135"/>
      <c r="AR149" s="138">
        <v>24482.000000000004</v>
      </c>
      <c r="AS149" s="135"/>
      <c r="AT149" s="138">
        <v>217890</v>
      </c>
      <c r="AU149" s="143">
        <v>0</v>
      </c>
      <c r="AV149" s="138">
        <v>0</v>
      </c>
      <c r="AW149" s="138">
        <v>0</v>
      </c>
      <c r="AX149" s="138">
        <v>0</v>
      </c>
      <c r="AY149" s="144">
        <v>0</v>
      </c>
      <c r="AZ149" s="145">
        <v>0</v>
      </c>
      <c r="BA149" s="146">
        <v>2892102.3693098542</v>
      </c>
      <c r="BB149" s="147">
        <v>0</v>
      </c>
      <c r="BD149" s="106">
        <v>2892102.3693098542</v>
      </c>
      <c r="BG149" s="148">
        <v>2892102.3693098542</v>
      </c>
      <c r="BI149" s="150">
        <v>0</v>
      </c>
      <c r="BL149" s="106">
        <v>2479430.6124183633</v>
      </c>
      <c r="BN149" s="151">
        <v>0</v>
      </c>
      <c r="BO149" s="152">
        <v>0</v>
      </c>
      <c r="BQ149" s="106">
        <v>380</v>
      </c>
      <c r="BR149" s="272">
        <v>3802042</v>
      </c>
      <c r="BS149" s="106">
        <v>13926.4</v>
      </c>
      <c r="BT149" s="106">
        <v>0</v>
      </c>
      <c r="BU149" s="149">
        <v>0</v>
      </c>
      <c r="BW149" s="149">
        <v>0</v>
      </c>
      <c r="BY149" s="149">
        <v>4314.4804541572412</v>
      </c>
      <c r="BZ149" s="268">
        <v>4314.4804541218646</v>
      </c>
      <c r="CA149" s="269">
        <v>3.537661541486159E-8</v>
      </c>
      <c r="CC149" s="149">
        <v>528</v>
      </c>
      <c r="CG149" s="149">
        <v>0</v>
      </c>
      <c r="CH149" s="268">
        <v>0</v>
      </c>
      <c r="CI149" s="270">
        <v>0</v>
      </c>
      <c r="CK149" s="149">
        <v>0</v>
      </c>
      <c r="CL149" s="268">
        <v>0</v>
      </c>
      <c r="CM149" s="270">
        <v>0</v>
      </c>
      <c r="CO149" s="149">
        <v>2479430.6124183633</v>
      </c>
      <c r="CP149" s="268">
        <v>2479430.6124164918</v>
      </c>
      <c r="CQ149" s="270">
        <v>1.8714927136898041E-6</v>
      </c>
      <c r="CS149" s="149">
        <v>2479430.6124183633</v>
      </c>
      <c r="CT149" s="268">
        <v>2479430.6124164918</v>
      </c>
      <c r="CU149" s="270">
        <v>1.8714927136898041E-6</v>
      </c>
      <c r="CW149" s="149">
        <v>207353.60137632125</v>
      </c>
      <c r="CX149" s="268">
        <v>207353.60137634419</v>
      </c>
      <c r="CY149" s="270">
        <v>-2.2933818399906158E-8</v>
      </c>
      <c r="DA149" s="149">
        <v>429552.87523660233</v>
      </c>
      <c r="DB149" s="268">
        <v>429552.87523661123</v>
      </c>
      <c r="DC149" s="270">
        <v>-8.9057721197605133E-9</v>
      </c>
      <c r="DE149" s="271">
        <v>7.9124579124579125E-2</v>
      </c>
      <c r="DF149" s="271">
        <v>0</v>
      </c>
    </row>
    <row r="150" spans="1:110" x14ac:dyDescent="0.2">
      <c r="A150" s="155" t="s">
        <v>307</v>
      </c>
      <c r="B150" s="155"/>
      <c r="C150" s="128">
        <v>2061</v>
      </c>
      <c r="D150" s="129" t="s">
        <v>215</v>
      </c>
      <c r="E150" s="130"/>
      <c r="F150" s="131">
        <v>1627343.3345080439</v>
      </c>
      <c r="G150" s="132">
        <v>67063.61654873121</v>
      </c>
      <c r="H150" s="132">
        <v>35197.340710775497</v>
      </c>
      <c r="I150" s="132">
        <v>114066.89090556362</v>
      </c>
      <c r="J150" s="132">
        <v>0</v>
      </c>
      <c r="K150" s="132">
        <v>186851.33099073669</v>
      </c>
      <c r="L150" s="132">
        <v>9861.3625118262207</v>
      </c>
      <c r="M150" s="154">
        <v>117818.848</v>
      </c>
      <c r="N150" s="132">
        <v>0</v>
      </c>
      <c r="O150" s="133">
        <v>11980.8</v>
      </c>
      <c r="P150" s="134"/>
      <c r="Q150" s="135"/>
      <c r="R150" s="132">
        <v>0</v>
      </c>
      <c r="S150" s="132"/>
      <c r="T150" s="132">
        <v>19577.275824322627</v>
      </c>
      <c r="U150" s="136">
        <v>0</v>
      </c>
      <c r="V150" s="136">
        <v>0</v>
      </c>
      <c r="W150" s="137">
        <v>2189760.7999999998</v>
      </c>
      <c r="X150" s="138">
        <v>2177780</v>
      </c>
      <c r="Y150" s="131">
        <v>111456</v>
      </c>
      <c r="Z150" s="139">
        <v>5519.5578290332487</v>
      </c>
      <c r="AA150" s="137">
        <v>116975.55782903325</v>
      </c>
      <c r="AB150" s="138"/>
      <c r="AC150" s="131">
        <v>16642.000000000004</v>
      </c>
      <c r="AD150" s="135"/>
      <c r="AE150" s="132">
        <v>0</v>
      </c>
      <c r="AF150" s="135"/>
      <c r="AG150" s="132"/>
      <c r="AH150" s="137">
        <v>16642.000000000004</v>
      </c>
      <c r="AI150" s="138"/>
      <c r="AJ150" s="140">
        <v>2323378.3578290329</v>
      </c>
      <c r="AK150" s="138"/>
      <c r="AL150" s="335">
        <v>161675</v>
      </c>
      <c r="AM150" s="138"/>
      <c r="AN150" s="142">
        <v>365262.00100658694</v>
      </c>
      <c r="AO150" s="138"/>
      <c r="AP150" s="143">
        <v>2306736.3578290329</v>
      </c>
      <c r="AQ150" s="135"/>
      <c r="AR150" s="138">
        <v>16642.000000000004</v>
      </c>
      <c r="AS150" s="135"/>
      <c r="AT150" s="138">
        <v>161675</v>
      </c>
      <c r="AU150" s="143">
        <v>0</v>
      </c>
      <c r="AV150" s="138">
        <v>0</v>
      </c>
      <c r="AW150" s="138">
        <v>0</v>
      </c>
      <c r="AX150" s="138">
        <v>0</v>
      </c>
      <c r="AY150" s="144">
        <v>0</v>
      </c>
      <c r="AZ150" s="145">
        <v>0</v>
      </c>
      <c r="BA150" s="146">
        <v>2485053.3578290329</v>
      </c>
      <c r="BB150" s="147">
        <v>0</v>
      </c>
      <c r="BD150" s="106">
        <v>2485053.3578290329</v>
      </c>
      <c r="BG150" s="148">
        <v>2485053.3578290329</v>
      </c>
      <c r="BI150" s="150">
        <v>0</v>
      </c>
      <c r="BL150" s="106">
        <v>2189760.7999999998</v>
      </c>
      <c r="BN150" s="151">
        <v>0</v>
      </c>
      <c r="BO150" s="152">
        <v>0</v>
      </c>
      <c r="BQ150" s="106">
        <v>380</v>
      </c>
      <c r="BR150" s="153">
        <v>3802061</v>
      </c>
      <c r="BS150" s="106">
        <v>11980.8</v>
      </c>
      <c r="BT150" s="106">
        <v>0</v>
      </c>
      <c r="BU150" s="149">
        <v>0</v>
      </c>
      <c r="BW150" s="149">
        <v>0</v>
      </c>
      <c r="BY150" s="149">
        <v>3788.1919511716724</v>
      </c>
      <c r="BZ150" s="268">
        <v>3788.1919511152423</v>
      </c>
      <c r="CA150" s="269">
        <v>5.6430053518852219E-8</v>
      </c>
      <c r="CC150" s="149">
        <v>521</v>
      </c>
      <c r="CG150" s="149">
        <v>0</v>
      </c>
      <c r="CH150" s="268">
        <v>0</v>
      </c>
      <c r="CI150" s="270">
        <v>0</v>
      </c>
      <c r="CK150" s="149">
        <v>19577.275824322627</v>
      </c>
      <c r="CL150" s="268">
        <v>19577.275824299548</v>
      </c>
      <c r="CM150" s="270">
        <v>2.3079337552189827E-8</v>
      </c>
      <c r="CO150" s="149">
        <v>2189760.7999999998</v>
      </c>
      <c r="CP150" s="268">
        <v>2189760.7999999998</v>
      </c>
      <c r="CQ150" s="270">
        <v>0</v>
      </c>
      <c r="CS150" s="149">
        <v>2189760.7999999998</v>
      </c>
      <c r="CT150" s="268">
        <v>2189760.7999999998</v>
      </c>
      <c r="CU150" s="270">
        <v>0</v>
      </c>
      <c r="CW150" s="149">
        <v>114066.89090556362</v>
      </c>
      <c r="CX150" s="268">
        <v>114066.89090557618</v>
      </c>
      <c r="CY150" s="270">
        <v>-1.2558302842080593E-8</v>
      </c>
      <c r="DA150" s="149">
        <v>358243.46753684495</v>
      </c>
      <c r="DB150" s="268">
        <v>358243.46753685019</v>
      </c>
      <c r="DC150" s="270">
        <v>-5.2386894822120667E-9</v>
      </c>
      <c r="DE150" s="271">
        <v>5.5743243243243243E-2</v>
      </c>
      <c r="DF150" s="271">
        <v>0</v>
      </c>
    </row>
    <row r="151" spans="1:110" x14ac:dyDescent="0.2">
      <c r="A151" s="127" t="s">
        <v>305</v>
      </c>
      <c r="B151" s="127" t="s">
        <v>216</v>
      </c>
      <c r="C151" s="128">
        <v>2200</v>
      </c>
      <c r="D151" s="129" t="s">
        <v>217</v>
      </c>
      <c r="E151" s="130"/>
      <c r="F151" s="131">
        <v>637193.9352008464</v>
      </c>
      <c r="G151" s="132">
        <v>40074.232633660227</v>
      </c>
      <c r="H151" s="132">
        <v>28524.563199995759</v>
      </c>
      <c r="I151" s="132">
        <v>62344.973599993144</v>
      </c>
      <c r="J151" s="132">
        <v>0</v>
      </c>
      <c r="K151" s="132">
        <v>69245.814399987998</v>
      </c>
      <c r="L151" s="132">
        <v>4514.5153103440407</v>
      </c>
      <c r="M151" s="154">
        <v>117818.848</v>
      </c>
      <c r="N151" s="132">
        <v>0</v>
      </c>
      <c r="O151" s="133">
        <v>12225.5</v>
      </c>
      <c r="P151" s="134"/>
      <c r="Q151" s="135"/>
      <c r="R151" s="132">
        <v>-6061.693491087899</v>
      </c>
      <c r="S151" s="132"/>
      <c r="T151" s="132">
        <v>0</v>
      </c>
      <c r="U151" s="136">
        <v>0</v>
      </c>
      <c r="V151" s="136">
        <v>0</v>
      </c>
      <c r="W151" s="137">
        <v>965880.68885373976</v>
      </c>
      <c r="X151" s="138">
        <v>959716.88234482764</v>
      </c>
      <c r="Y151" s="131">
        <v>0</v>
      </c>
      <c r="Z151" s="139">
        <v>0</v>
      </c>
      <c r="AA151" s="137">
        <v>28.296569458007809</v>
      </c>
      <c r="AB151" s="138"/>
      <c r="AC151" s="131">
        <v>11094</v>
      </c>
      <c r="AD151" s="135"/>
      <c r="AE151" s="132">
        <v>0</v>
      </c>
      <c r="AF151" s="135"/>
      <c r="AG151" s="132"/>
      <c r="AH151" s="137">
        <v>11094</v>
      </c>
      <c r="AI151" s="138"/>
      <c r="AJ151" s="140">
        <v>977002.98542319774</v>
      </c>
      <c r="AK151" s="138"/>
      <c r="AL151" s="335">
        <v>104185</v>
      </c>
      <c r="AM151" s="138"/>
      <c r="AN151" s="142">
        <v>146917.70875696195</v>
      </c>
      <c r="AO151" s="138"/>
      <c r="AP151" s="143">
        <v>971970.67891428561</v>
      </c>
      <c r="AQ151" s="135"/>
      <c r="AR151" s="138">
        <v>11094</v>
      </c>
      <c r="AS151" s="135"/>
      <c r="AT151" s="138">
        <v>104185</v>
      </c>
      <c r="AU151" s="143">
        <v>3561.8924258299389</v>
      </c>
      <c r="AV151" s="138">
        <v>1187.2974752766463</v>
      </c>
      <c r="AW151" s="138">
        <v>221.35855677180669</v>
      </c>
      <c r="AX151" s="138">
        <v>687.18066754833069</v>
      </c>
      <c r="AY151" s="144">
        <v>0</v>
      </c>
      <c r="AZ151" s="145">
        <v>403.96436566117592</v>
      </c>
      <c r="BA151" s="146">
        <v>1081187.9854231977</v>
      </c>
      <c r="BB151" s="147">
        <v>0</v>
      </c>
      <c r="BD151" s="106">
        <v>1087249.6789142857</v>
      </c>
      <c r="BG151" s="148">
        <v>1087249.6789142857</v>
      </c>
      <c r="BI151" s="150">
        <v>28.296569458007809</v>
      </c>
      <c r="BL151" s="106">
        <v>971942.38234482764</v>
      </c>
      <c r="BN151" s="151">
        <v>6030.4959557802149</v>
      </c>
      <c r="BO151" s="152">
        <v>31.19753530768412</v>
      </c>
      <c r="BQ151" s="106">
        <v>380</v>
      </c>
      <c r="BR151" s="153">
        <v>3802200</v>
      </c>
      <c r="BS151" s="106">
        <v>12225.5</v>
      </c>
      <c r="BT151" s="106">
        <v>0</v>
      </c>
      <c r="BU151" s="149">
        <v>0</v>
      </c>
      <c r="BW151" s="149">
        <v>0</v>
      </c>
      <c r="BY151" s="149">
        <v>4024.4520770005429</v>
      </c>
      <c r="BZ151" s="268">
        <v>4024.4520774509806</v>
      </c>
      <c r="CA151" s="269">
        <v>-4.504377102421131E-7</v>
      </c>
      <c r="CC151" s="149">
        <v>204</v>
      </c>
      <c r="CG151" s="149">
        <v>0</v>
      </c>
      <c r="CH151" s="268">
        <v>0</v>
      </c>
      <c r="CI151" s="270">
        <v>0</v>
      </c>
      <c r="CK151" s="149">
        <v>0</v>
      </c>
      <c r="CL151" s="268">
        <v>0</v>
      </c>
      <c r="CM151" s="270">
        <v>0</v>
      </c>
      <c r="CO151" s="149">
        <v>965880.68885373976</v>
      </c>
      <c r="CP151" s="268">
        <v>965880.68885375396</v>
      </c>
      <c r="CQ151" s="270">
        <v>-1.4202669262886047E-8</v>
      </c>
      <c r="CS151" s="149">
        <v>971942.38234482764</v>
      </c>
      <c r="CT151" s="268">
        <v>971942.38234484184</v>
      </c>
      <c r="CU151" s="270">
        <v>-1.4202669262886047E-8</v>
      </c>
      <c r="CW151" s="149">
        <v>62344.973599993144</v>
      </c>
      <c r="CX151" s="268">
        <v>62344.973600000027</v>
      </c>
      <c r="CY151" s="270">
        <v>-6.8830559030175209E-9</v>
      </c>
      <c r="DA151" s="149">
        <v>146916.01096279448</v>
      </c>
      <c r="DB151" s="268">
        <v>146916.01096279768</v>
      </c>
      <c r="DC151" s="270">
        <v>-3.2014213502407074E-9</v>
      </c>
      <c r="DE151" s="271">
        <v>5.3333333333333337E-2</v>
      </c>
      <c r="DF151" s="271">
        <v>0</v>
      </c>
    </row>
    <row r="152" spans="1:110" x14ac:dyDescent="0.2">
      <c r="A152" s="127" t="s">
        <v>305</v>
      </c>
      <c r="B152" s="127" t="s">
        <v>218</v>
      </c>
      <c r="C152" s="128">
        <v>3362</v>
      </c>
      <c r="D152" s="129" t="s">
        <v>219</v>
      </c>
      <c r="E152" s="130"/>
      <c r="F152" s="131">
        <v>759010.42281277291</v>
      </c>
      <c r="G152" s="132">
        <v>42897.131430376387</v>
      </c>
      <c r="H152" s="132">
        <v>28864.181166541144</v>
      </c>
      <c r="I152" s="132">
        <v>25638.392395633546</v>
      </c>
      <c r="J152" s="132">
        <v>397.6999855022367</v>
      </c>
      <c r="K152" s="132">
        <v>67923.774015051153</v>
      </c>
      <c r="L152" s="132">
        <v>8020.283039998596</v>
      </c>
      <c r="M152" s="154">
        <v>117818.848</v>
      </c>
      <c r="N152" s="132">
        <v>0</v>
      </c>
      <c r="O152" s="133">
        <v>6707.2</v>
      </c>
      <c r="P152" s="134"/>
      <c r="Q152" s="135"/>
      <c r="R152" s="132">
        <v>-7171.7741308644918</v>
      </c>
      <c r="S152" s="132"/>
      <c r="T152" s="132">
        <v>0</v>
      </c>
      <c r="U152" s="136">
        <v>1987.9286538658198</v>
      </c>
      <c r="V152" s="136">
        <v>0</v>
      </c>
      <c r="W152" s="137">
        <v>1052094.0873688774</v>
      </c>
      <c r="X152" s="138">
        <v>1052558.661499742</v>
      </c>
      <c r="Y152" s="131">
        <v>45100.80000000001</v>
      </c>
      <c r="Z152" s="139">
        <v>1850.9005768600473</v>
      </c>
      <c r="AA152" s="137">
        <v>46951.700576860057</v>
      </c>
      <c r="AB152" s="138"/>
      <c r="AC152" s="131">
        <v>14958</v>
      </c>
      <c r="AD152" s="135"/>
      <c r="AE152" s="132">
        <v>13343.478529161408</v>
      </c>
      <c r="AF152" s="135"/>
      <c r="AG152" s="132"/>
      <c r="AH152" s="137">
        <v>28301.47852916141</v>
      </c>
      <c r="AI152" s="138"/>
      <c r="AJ152" s="140">
        <v>1127347.2664748989</v>
      </c>
      <c r="AK152" s="138"/>
      <c r="AL152" s="335">
        <v>92770</v>
      </c>
      <c r="AM152" s="138"/>
      <c r="AN152" s="142">
        <v>150047.10593322231</v>
      </c>
      <c r="AO152" s="138"/>
      <c r="AP152" s="143">
        <v>1119561.0406057632</v>
      </c>
      <c r="AQ152" s="135"/>
      <c r="AR152" s="138">
        <v>14958</v>
      </c>
      <c r="AS152" s="135"/>
      <c r="AT152" s="138">
        <v>92770</v>
      </c>
      <c r="AU152" s="143">
        <v>4242.8424484150746</v>
      </c>
      <c r="AV152" s="138">
        <v>1414.2808161383582</v>
      </c>
      <c r="AW152" s="138">
        <v>263.67710438994618</v>
      </c>
      <c r="AX152" s="138">
        <v>818.55344222668805</v>
      </c>
      <c r="AY152" s="144">
        <v>0</v>
      </c>
      <c r="AZ152" s="145">
        <v>432.42031969442434</v>
      </c>
      <c r="BA152" s="146">
        <v>1220117.2664748987</v>
      </c>
      <c r="BB152" s="147">
        <v>-2.3283064365386963E-10</v>
      </c>
      <c r="BD152" s="106">
        <v>1227289.0406057632</v>
      </c>
      <c r="BG152" s="148">
        <v>1227289.0406057632</v>
      </c>
      <c r="BI152" s="150">
        <v>0</v>
      </c>
      <c r="BL152" s="106">
        <v>1059265.8614997419</v>
      </c>
      <c r="BN152" s="151">
        <v>8074.149791103082</v>
      </c>
      <c r="BO152" s="152">
        <v>-902.37566023859017</v>
      </c>
      <c r="BQ152" s="106">
        <v>380</v>
      </c>
      <c r="BR152" s="153">
        <v>3803362</v>
      </c>
      <c r="BS152" s="106">
        <v>6707.2</v>
      </c>
      <c r="BT152" s="106">
        <v>0</v>
      </c>
      <c r="BU152" s="149">
        <v>0</v>
      </c>
      <c r="BW152" s="149">
        <v>0</v>
      </c>
      <c r="BY152" s="149">
        <v>3771.2410776234242</v>
      </c>
      <c r="BZ152" s="268">
        <v>3771.2410774545456</v>
      </c>
      <c r="CA152" s="269">
        <v>1.6887861420400441E-7</v>
      </c>
      <c r="CC152" s="149">
        <v>243</v>
      </c>
      <c r="CG152" s="149">
        <v>1987.9286538658198</v>
      </c>
      <c r="CH152" s="268">
        <v>1987.9286120447332</v>
      </c>
      <c r="CI152" s="270">
        <v>4.1821086597337853E-5</v>
      </c>
      <c r="CK152" s="149">
        <v>0</v>
      </c>
      <c r="CL152" s="268">
        <v>0</v>
      </c>
      <c r="CM152" s="270">
        <v>0</v>
      </c>
      <c r="CO152" s="149">
        <v>1052094.0873688774</v>
      </c>
      <c r="CP152" s="268">
        <v>1052094.0873270191</v>
      </c>
      <c r="CQ152" s="270">
        <v>4.1858293116092682E-5</v>
      </c>
      <c r="CS152" s="149">
        <v>1059265.8614997419</v>
      </c>
      <c r="CT152" s="268">
        <v>1059265.8614578836</v>
      </c>
      <c r="CU152" s="270">
        <v>4.1858293116092682E-5</v>
      </c>
      <c r="CW152" s="149">
        <v>25638.392395633546</v>
      </c>
      <c r="CX152" s="268">
        <v>25638.392395636365</v>
      </c>
      <c r="CY152" s="270">
        <v>-2.8194335754960775E-9</v>
      </c>
      <c r="DA152" s="149">
        <v>147230.00389861071</v>
      </c>
      <c r="DB152" s="268">
        <v>147230.0038986131</v>
      </c>
      <c r="DC152" s="270">
        <v>-2.3865140974521637E-9</v>
      </c>
      <c r="DE152" s="271">
        <v>4.2042042042042045E-2</v>
      </c>
      <c r="DF152" s="271">
        <v>0</v>
      </c>
    </row>
    <row r="153" spans="1:110" x14ac:dyDescent="0.2">
      <c r="A153" s="155" t="s">
        <v>307</v>
      </c>
      <c r="B153" s="155"/>
      <c r="C153" s="128">
        <v>2135</v>
      </c>
      <c r="D153" s="129" t="s">
        <v>220</v>
      </c>
      <c r="E153" s="130"/>
      <c r="F153" s="131">
        <v>902691.40820119902</v>
      </c>
      <c r="G153" s="132">
        <v>33471.153138886271</v>
      </c>
      <c r="H153" s="132">
        <v>16905.728538829091</v>
      </c>
      <c r="I153" s="132">
        <v>56046.16526459864</v>
      </c>
      <c r="J153" s="132">
        <v>0</v>
      </c>
      <c r="K153" s="132">
        <v>143274.15476540753</v>
      </c>
      <c r="L153" s="132">
        <v>66399.37722087196</v>
      </c>
      <c r="M153" s="154">
        <v>117818.848</v>
      </c>
      <c r="N153" s="132">
        <v>0</v>
      </c>
      <c r="O153" s="133">
        <v>7936</v>
      </c>
      <c r="P153" s="134"/>
      <c r="Q153" s="135"/>
      <c r="R153" s="132">
        <v>0</v>
      </c>
      <c r="S153" s="132"/>
      <c r="T153" s="132">
        <v>0</v>
      </c>
      <c r="U153" s="136">
        <v>14602.681824169122</v>
      </c>
      <c r="V153" s="136">
        <v>0</v>
      </c>
      <c r="W153" s="137">
        <v>1359145.5169539617</v>
      </c>
      <c r="X153" s="138">
        <v>1351209.5169539617</v>
      </c>
      <c r="Y153" s="131">
        <v>101606.40000000001</v>
      </c>
      <c r="Z153" s="139">
        <v>10142.419242861622</v>
      </c>
      <c r="AA153" s="137">
        <v>111748.81924286163</v>
      </c>
      <c r="AB153" s="138"/>
      <c r="AC153" s="131">
        <v>11668.000000000002</v>
      </c>
      <c r="AD153" s="135"/>
      <c r="AE153" s="132">
        <v>0</v>
      </c>
      <c r="AF153" s="135"/>
      <c r="AG153" s="132"/>
      <c r="AH153" s="137">
        <v>11668.000000000002</v>
      </c>
      <c r="AI153" s="138"/>
      <c r="AJ153" s="140">
        <v>1482562.3361968233</v>
      </c>
      <c r="AK153" s="138"/>
      <c r="AL153" s="335">
        <v>72630</v>
      </c>
      <c r="AM153" s="138"/>
      <c r="AN153" s="142">
        <v>241963.28523089323</v>
      </c>
      <c r="AO153" s="138"/>
      <c r="AP153" s="143">
        <v>1480250.9377683036</v>
      </c>
      <c r="AQ153" s="135"/>
      <c r="AR153" s="138">
        <v>11668.000000000002</v>
      </c>
      <c r="AS153" s="135"/>
      <c r="AT153" s="138">
        <v>72630</v>
      </c>
      <c r="AU153" s="143">
        <v>0</v>
      </c>
      <c r="AV153" s="138">
        <v>0</v>
      </c>
      <c r="AW153" s="138">
        <v>0</v>
      </c>
      <c r="AX153" s="138">
        <v>0</v>
      </c>
      <c r="AY153" s="144">
        <v>0</v>
      </c>
      <c r="AZ153" s="145">
        <v>0</v>
      </c>
      <c r="BA153" s="146">
        <v>1564548.9377683036</v>
      </c>
      <c r="BB153" s="147">
        <v>1.837179297581315E-10</v>
      </c>
      <c r="BD153" s="106">
        <v>1564548.9377683036</v>
      </c>
      <c r="BG153" s="148">
        <v>1564548.9377683036</v>
      </c>
      <c r="BI153" s="150">
        <v>0</v>
      </c>
      <c r="BL153" s="106">
        <v>1359145.5169539617</v>
      </c>
      <c r="BN153" s="151">
        <v>0</v>
      </c>
      <c r="BO153" s="152">
        <v>0</v>
      </c>
      <c r="BQ153" s="106">
        <v>380</v>
      </c>
      <c r="BR153" s="153">
        <v>3802135</v>
      </c>
      <c r="BS153" s="106">
        <v>7936</v>
      </c>
      <c r="BT153" s="106">
        <v>0</v>
      </c>
      <c r="BU153" s="149">
        <v>0</v>
      </c>
      <c r="BW153" s="149">
        <v>0</v>
      </c>
      <c r="BY153" s="149">
        <v>4184.1056684780569</v>
      </c>
      <c r="BZ153" s="268">
        <v>4184.1056680412375</v>
      </c>
      <c r="CA153" s="269">
        <v>4.3681939132511616E-7</v>
      </c>
      <c r="CC153" s="149">
        <v>289</v>
      </c>
      <c r="CG153" s="149">
        <v>14602.681824169122</v>
      </c>
      <c r="CH153" s="268">
        <v>14602.681695392241</v>
      </c>
      <c r="CI153" s="270">
        <v>1.2877688095613848E-4</v>
      </c>
      <c r="CK153" s="149">
        <v>0</v>
      </c>
      <c r="CL153" s="268">
        <v>0</v>
      </c>
      <c r="CM153" s="270">
        <v>0</v>
      </c>
      <c r="CO153" s="149">
        <v>1359145.5169539617</v>
      </c>
      <c r="CP153" s="268">
        <v>1359145.5168251961</v>
      </c>
      <c r="CQ153" s="270">
        <v>1.2876559048891068E-4</v>
      </c>
      <c r="CS153" s="149">
        <v>1359145.5169539617</v>
      </c>
      <c r="CT153" s="268">
        <v>1359145.5168251961</v>
      </c>
      <c r="CU153" s="270">
        <v>1.2876559048891068E-4</v>
      </c>
      <c r="CW153" s="149">
        <v>56046.16526459864</v>
      </c>
      <c r="CX153" s="268">
        <v>56046.165264604751</v>
      </c>
      <c r="CY153" s="270">
        <v>-6.1118043959140778E-9</v>
      </c>
      <c r="DA153" s="149">
        <v>235258.35607632154</v>
      </c>
      <c r="DB153" s="268">
        <v>235258.35607632407</v>
      </c>
      <c r="DC153" s="270">
        <v>-2.5320332497358322E-9</v>
      </c>
      <c r="DE153" s="271">
        <v>1.9292604501607719E-2</v>
      </c>
      <c r="DF153" s="271">
        <v>0</v>
      </c>
    </row>
    <row r="154" spans="1:110" x14ac:dyDescent="0.2">
      <c r="A154" s="127" t="s">
        <v>305</v>
      </c>
      <c r="B154" s="127" t="s">
        <v>221</v>
      </c>
      <c r="C154" s="128">
        <v>2071</v>
      </c>
      <c r="D154" s="129" t="s">
        <v>222</v>
      </c>
      <c r="E154" s="130"/>
      <c r="F154" s="131">
        <v>1333734.3643664774</v>
      </c>
      <c r="G154" s="132">
        <v>61391.070999995194</v>
      </c>
      <c r="H154" s="132">
        <v>33886.726370158038</v>
      </c>
      <c r="I154" s="132">
        <v>56136.089894632518</v>
      </c>
      <c r="J154" s="132">
        <v>0</v>
      </c>
      <c r="K154" s="132">
        <v>183946.96143154736</v>
      </c>
      <c r="L154" s="132">
        <v>45831.722146333399</v>
      </c>
      <c r="M154" s="154">
        <v>117818.848</v>
      </c>
      <c r="N154" s="132">
        <v>0</v>
      </c>
      <c r="O154" s="133">
        <v>40192</v>
      </c>
      <c r="P154" s="134"/>
      <c r="Q154" s="135"/>
      <c r="R154" s="132">
        <v>-12461.250271482118</v>
      </c>
      <c r="S154" s="132"/>
      <c r="T154" s="132">
        <v>0</v>
      </c>
      <c r="U154" s="136">
        <v>0</v>
      </c>
      <c r="V154" s="136">
        <v>0</v>
      </c>
      <c r="W154" s="137">
        <v>1860476.5329376617</v>
      </c>
      <c r="X154" s="138">
        <v>1832745.7832091439</v>
      </c>
      <c r="Y154" s="131">
        <v>177422.40000000002</v>
      </c>
      <c r="Z154" s="139">
        <v>10774.877554168663</v>
      </c>
      <c r="AA154" s="137">
        <v>188197.27755416869</v>
      </c>
      <c r="AB154" s="138"/>
      <c r="AC154" s="131">
        <v>37312</v>
      </c>
      <c r="AD154" s="135"/>
      <c r="AE154" s="132">
        <v>0</v>
      </c>
      <c r="AF154" s="135"/>
      <c r="AG154" s="132"/>
      <c r="AH154" s="137">
        <v>37312</v>
      </c>
      <c r="AI154" s="138"/>
      <c r="AJ154" s="140">
        <v>2085985.8104918303</v>
      </c>
      <c r="AK154" s="138"/>
      <c r="AL154" s="335">
        <v>144225</v>
      </c>
      <c r="AM154" s="138"/>
      <c r="AN154" s="142">
        <v>329970.10613176937</v>
      </c>
      <c r="AO154" s="138"/>
      <c r="AP154" s="143">
        <v>2061135.0607633125</v>
      </c>
      <c r="AQ154" s="135"/>
      <c r="AR154" s="138">
        <v>37312</v>
      </c>
      <c r="AS154" s="135"/>
      <c r="AT154" s="138">
        <v>144225</v>
      </c>
      <c r="AU154" s="143">
        <v>7455.5297344577648</v>
      </c>
      <c r="AV154" s="138">
        <v>2485.1765781525883</v>
      </c>
      <c r="AW154" s="138">
        <v>463.33384187039928</v>
      </c>
      <c r="AX154" s="138">
        <v>1438.3634560938099</v>
      </c>
      <c r="AY154" s="144">
        <v>0</v>
      </c>
      <c r="AZ154" s="145">
        <v>618.84666090755661</v>
      </c>
      <c r="BA154" s="146">
        <v>2230210.8104918306</v>
      </c>
      <c r="BB154" s="147">
        <v>2.3283064365386963E-10</v>
      </c>
      <c r="BD154" s="106">
        <v>2242672.0607633125</v>
      </c>
      <c r="BG154" s="148">
        <v>2242672.0607633125</v>
      </c>
      <c r="BI154" s="150">
        <v>0</v>
      </c>
      <c r="BL154" s="106">
        <v>1872937.7832091439</v>
      </c>
      <c r="BN154" s="151">
        <v>12454.010201689416</v>
      </c>
      <c r="BO154" s="152">
        <v>7.240069792702343</v>
      </c>
      <c r="BQ154" s="106">
        <v>380</v>
      </c>
      <c r="BR154" s="153">
        <v>3802071</v>
      </c>
      <c r="BS154" s="106">
        <v>40192</v>
      </c>
      <c r="BT154" s="106">
        <v>0</v>
      </c>
      <c r="BU154" s="149">
        <v>0</v>
      </c>
      <c r="BW154" s="149">
        <v>0</v>
      </c>
      <c r="BY154" s="149">
        <v>3879.32485387835</v>
      </c>
      <c r="BZ154" s="268">
        <v>3879.3248538461535</v>
      </c>
      <c r="CA154" s="269">
        <v>3.2196567190112546E-8</v>
      </c>
      <c r="CC154" s="149">
        <v>427</v>
      </c>
      <c r="CG154" s="149">
        <v>0</v>
      </c>
      <c r="CH154" s="268">
        <v>0</v>
      </c>
      <c r="CI154" s="270">
        <v>0</v>
      </c>
      <c r="CK154" s="149">
        <v>0</v>
      </c>
      <c r="CL154" s="268">
        <v>0</v>
      </c>
      <c r="CM154" s="270">
        <v>0</v>
      </c>
      <c r="CO154" s="149">
        <v>1860476.5329376617</v>
      </c>
      <c r="CP154" s="268">
        <v>1860476.5329376776</v>
      </c>
      <c r="CQ154" s="270">
        <v>-1.5832483768463135E-8</v>
      </c>
      <c r="CS154" s="149">
        <v>1872937.7832091439</v>
      </c>
      <c r="CT154" s="268">
        <v>1872937.7832091597</v>
      </c>
      <c r="CU154" s="270">
        <v>-1.5832483768463135E-8</v>
      </c>
      <c r="CW154" s="149">
        <v>56136.089894632518</v>
      </c>
      <c r="CX154" s="268">
        <v>56136.089894638651</v>
      </c>
      <c r="CY154" s="270">
        <v>-6.133632268756628E-9</v>
      </c>
      <c r="DA154" s="149">
        <v>318678.26947851927</v>
      </c>
      <c r="DB154" s="268">
        <v>318678.26947852294</v>
      </c>
      <c r="DC154" s="270">
        <v>-3.6670826375484467E-9</v>
      </c>
      <c r="DE154" s="271">
        <v>1.5521064301552107E-2</v>
      </c>
      <c r="DF154" s="271">
        <v>0</v>
      </c>
    </row>
    <row r="155" spans="1:110" x14ac:dyDescent="0.2">
      <c r="A155" s="155" t="s">
        <v>307</v>
      </c>
      <c r="B155" s="155"/>
      <c r="C155" s="128">
        <v>2193</v>
      </c>
      <c r="D155" s="129" t="s">
        <v>223</v>
      </c>
      <c r="E155" s="130"/>
      <c r="F155" s="131">
        <v>1161941.8818368374</v>
      </c>
      <c r="G155" s="132">
        <v>70342.502999994496</v>
      </c>
      <c r="H155" s="132">
        <v>39843.834311105216</v>
      </c>
      <c r="I155" s="132">
        <v>141215.28924442892</v>
      </c>
      <c r="J155" s="132">
        <v>3954.121920474216</v>
      </c>
      <c r="K155" s="132">
        <v>160450.66799997227</v>
      </c>
      <c r="L155" s="132">
        <v>89914.383999984173</v>
      </c>
      <c r="M155" s="154">
        <v>117818.848</v>
      </c>
      <c r="N155" s="132">
        <v>0</v>
      </c>
      <c r="O155" s="133">
        <v>7731.2</v>
      </c>
      <c r="P155" s="134"/>
      <c r="Q155" s="135"/>
      <c r="R155" s="132">
        <v>0</v>
      </c>
      <c r="S155" s="132"/>
      <c r="T155" s="132">
        <v>0</v>
      </c>
      <c r="U155" s="136">
        <v>0</v>
      </c>
      <c r="V155" s="136">
        <v>0</v>
      </c>
      <c r="W155" s="137">
        <v>1793212.7303127968</v>
      </c>
      <c r="X155" s="138">
        <v>1785481.5303127968</v>
      </c>
      <c r="Y155" s="131">
        <v>85860</v>
      </c>
      <c r="Z155" s="139">
        <v>10957.804876570648</v>
      </c>
      <c r="AA155" s="137">
        <v>96817.804876570648</v>
      </c>
      <c r="AB155" s="138"/>
      <c r="AC155" s="131">
        <v>26589.999999999996</v>
      </c>
      <c r="AD155" s="135"/>
      <c r="AE155" s="132">
        <v>0</v>
      </c>
      <c r="AF155" s="135"/>
      <c r="AG155" s="132"/>
      <c r="AH155" s="137">
        <v>26589.999999999996</v>
      </c>
      <c r="AI155" s="138"/>
      <c r="AJ155" s="140">
        <v>1916620.5351893674</v>
      </c>
      <c r="AK155" s="138"/>
      <c r="AL155" s="335">
        <v>156020</v>
      </c>
      <c r="AM155" s="138"/>
      <c r="AN155" s="142">
        <v>310632.67267777823</v>
      </c>
      <c r="AO155" s="138"/>
      <c r="AP155" s="143">
        <v>1890030.5351893674</v>
      </c>
      <c r="AQ155" s="135"/>
      <c r="AR155" s="138">
        <v>26589.999999999996</v>
      </c>
      <c r="AS155" s="135"/>
      <c r="AT155" s="138">
        <v>156020</v>
      </c>
      <c r="AU155" s="143">
        <v>0</v>
      </c>
      <c r="AV155" s="138">
        <v>0</v>
      </c>
      <c r="AW155" s="138">
        <v>0</v>
      </c>
      <c r="AX155" s="138">
        <v>0</v>
      </c>
      <c r="AY155" s="144">
        <v>0</v>
      </c>
      <c r="AZ155" s="145">
        <v>0</v>
      </c>
      <c r="BA155" s="146">
        <v>2072640.5351893674</v>
      </c>
      <c r="BB155" s="147">
        <v>0</v>
      </c>
      <c r="BD155" s="106">
        <v>2072640.5351893674</v>
      </c>
      <c r="BG155" s="148">
        <v>2072640.5351893674</v>
      </c>
      <c r="BI155" s="150">
        <v>0</v>
      </c>
      <c r="BL155" s="106">
        <v>1793212.7303127968</v>
      </c>
      <c r="BN155" s="151">
        <v>0</v>
      </c>
      <c r="BO155" s="152">
        <v>0</v>
      </c>
      <c r="BQ155" s="106">
        <v>380</v>
      </c>
      <c r="BR155" s="153">
        <v>3802193</v>
      </c>
      <c r="BS155" s="106">
        <v>7731.2</v>
      </c>
      <c r="BT155" s="106">
        <v>0</v>
      </c>
      <c r="BU155" s="149">
        <v>0</v>
      </c>
      <c r="BW155" s="149">
        <v>0</v>
      </c>
      <c r="BY155" s="149">
        <v>4350.6180378574809</v>
      </c>
      <c r="BZ155" s="268">
        <v>4350.6180375661379</v>
      </c>
      <c r="CA155" s="269">
        <v>2.9134298529243097E-7</v>
      </c>
      <c r="CC155" s="149">
        <v>372</v>
      </c>
      <c r="CG155" s="149">
        <v>0</v>
      </c>
      <c r="CH155" s="268">
        <v>0</v>
      </c>
      <c r="CI155" s="270">
        <v>0</v>
      </c>
      <c r="CK155" s="149">
        <v>0</v>
      </c>
      <c r="CL155" s="268">
        <v>0</v>
      </c>
      <c r="CM155" s="270">
        <v>0</v>
      </c>
      <c r="CO155" s="149">
        <v>1793212.7303127968</v>
      </c>
      <c r="CP155" s="268">
        <v>1793212.7303123495</v>
      </c>
      <c r="CQ155" s="270">
        <v>4.4726766645908356E-7</v>
      </c>
      <c r="CS155" s="149">
        <v>1793212.7303127968</v>
      </c>
      <c r="CT155" s="268">
        <v>1793212.7303123495</v>
      </c>
      <c r="CU155" s="270">
        <v>4.4726766645908356E-7</v>
      </c>
      <c r="CW155" s="149">
        <v>141215.28924442892</v>
      </c>
      <c r="CX155" s="268">
        <v>141215.28924444449</v>
      </c>
      <c r="CY155" s="270">
        <v>-1.5570549294352531E-8</v>
      </c>
      <c r="DA155" s="149">
        <v>304823.60438518401</v>
      </c>
      <c r="DB155" s="268">
        <v>304823.60438519012</v>
      </c>
      <c r="DC155" s="270">
        <v>-6.1118043959140778E-9</v>
      </c>
      <c r="DE155" s="271">
        <v>5.1094890510948905E-2</v>
      </c>
      <c r="DF155" s="271">
        <v>0</v>
      </c>
    </row>
    <row r="156" spans="1:110" x14ac:dyDescent="0.2">
      <c r="A156" s="155" t="s">
        <v>307</v>
      </c>
      <c r="B156" s="155"/>
      <c r="C156" s="156">
        <v>2028</v>
      </c>
      <c r="D156" s="129" t="s">
        <v>224</v>
      </c>
      <c r="E156" s="130"/>
      <c r="F156" s="131">
        <v>1642960.8329198293</v>
      </c>
      <c r="G156" s="132">
        <v>118113.32973850665</v>
      </c>
      <c r="H156" s="132">
        <v>73039.61174108008</v>
      </c>
      <c r="I156" s="132">
        <v>154238.31054543756</v>
      </c>
      <c r="J156" s="132">
        <v>6886.9199135531753</v>
      </c>
      <c r="K156" s="132">
        <v>248602.22939021231</v>
      </c>
      <c r="L156" s="132">
        <v>113376.50468569456</v>
      </c>
      <c r="M156" s="154">
        <v>117818.848</v>
      </c>
      <c r="N156" s="132">
        <v>0</v>
      </c>
      <c r="O156" s="133">
        <v>13746.344816280003</v>
      </c>
      <c r="P156" s="134"/>
      <c r="Q156" s="135"/>
      <c r="R156" s="132">
        <v>0</v>
      </c>
      <c r="S156" s="132"/>
      <c r="T156" s="132">
        <v>0</v>
      </c>
      <c r="U156" s="136">
        <v>26191.682657264639</v>
      </c>
      <c r="V156" s="136">
        <v>0</v>
      </c>
      <c r="W156" s="137">
        <v>2514974.6144078579</v>
      </c>
      <c r="X156" s="138">
        <v>2501228.2695915778</v>
      </c>
      <c r="Y156" s="131">
        <v>127182.93861386141</v>
      </c>
      <c r="Z156" s="139">
        <v>14558.183296385498</v>
      </c>
      <c r="AA156" s="137">
        <v>141741.1219102469</v>
      </c>
      <c r="AB156" s="138"/>
      <c r="AC156" s="131">
        <v>29363.000000000004</v>
      </c>
      <c r="AD156" s="135"/>
      <c r="AE156" s="132">
        <v>0</v>
      </c>
      <c r="AF156" s="135"/>
      <c r="AG156" s="132"/>
      <c r="AH156" s="137">
        <v>29363.000000000004</v>
      </c>
      <c r="AI156" s="138"/>
      <c r="AJ156" s="140">
        <v>2686078.7363181049</v>
      </c>
      <c r="AK156" s="138"/>
      <c r="AL156" s="335">
        <v>270345</v>
      </c>
      <c r="AM156" s="138"/>
      <c r="AN156" s="142">
        <v>459206.7090395682</v>
      </c>
      <c r="AO156" s="138"/>
      <c r="AP156" s="143">
        <v>2656715.7363181049</v>
      </c>
      <c r="AQ156" s="135"/>
      <c r="AR156" s="138">
        <v>29363.000000000004</v>
      </c>
      <c r="AS156" s="135"/>
      <c r="AT156" s="138">
        <v>270345</v>
      </c>
      <c r="AU156" s="143">
        <v>0</v>
      </c>
      <c r="AV156" s="138">
        <v>0</v>
      </c>
      <c r="AW156" s="138">
        <v>0</v>
      </c>
      <c r="AX156" s="138">
        <v>0</v>
      </c>
      <c r="AY156" s="144">
        <v>0</v>
      </c>
      <c r="AZ156" s="145">
        <v>0</v>
      </c>
      <c r="BA156" s="146">
        <v>2956423.7363181049</v>
      </c>
      <c r="BB156" s="147">
        <v>0</v>
      </c>
      <c r="BD156" s="106">
        <v>2956423.7363181049</v>
      </c>
      <c r="BG156" s="148">
        <v>2956423.7363181049</v>
      </c>
      <c r="BI156" s="150">
        <v>0</v>
      </c>
      <c r="BL156" s="106">
        <v>2514974.6144078579</v>
      </c>
      <c r="BN156" s="151">
        <v>0</v>
      </c>
      <c r="BO156" s="152">
        <v>0</v>
      </c>
      <c r="BQ156" s="106">
        <v>380</v>
      </c>
      <c r="BR156" s="153">
        <v>3802028</v>
      </c>
      <c r="BS156" s="106">
        <v>13746.344816280003</v>
      </c>
      <c r="BT156" s="106">
        <v>0</v>
      </c>
      <c r="BU156" s="149">
        <v>0</v>
      </c>
      <c r="BW156" s="149">
        <v>0</v>
      </c>
      <c r="BY156" s="149">
        <v>4442.3496264660744</v>
      </c>
      <c r="BZ156" s="268">
        <v>4442.3496265454542</v>
      </c>
      <c r="CA156" s="269">
        <v>-7.9379788076039404E-8</v>
      </c>
      <c r="CC156" s="149">
        <v>526</v>
      </c>
      <c r="CG156" s="149">
        <v>26191.682657264639</v>
      </c>
      <c r="CH156" s="268">
        <v>26191.682700642697</v>
      </c>
      <c r="CI156" s="270">
        <v>-4.3378058762755245E-5</v>
      </c>
      <c r="CK156" s="149">
        <v>0</v>
      </c>
      <c r="CL156" s="268">
        <v>0</v>
      </c>
      <c r="CM156" s="270">
        <v>0</v>
      </c>
      <c r="CO156" s="149">
        <v>2514974.6144078579</v>
      </c>
      <c r="CP156" s="268">
        <v>2514974.6144504473</v>
      </c>
      <c r="CQ156" s="270">
        <v>-4.2589381337165833E-5</v>
      </c>
      <c r="CS156" s="149">
        <v>2514974.6144078579</v>
      </c>
      <c r="CT156" s="268">
        <v>2514974.6144504473</v>
      </c>
      <c r="CU156" s="270">
        <v>-4.2589381337165833E-5</v>
      </c>
      <c r="CW156" s="149">
        <v>154238.31054543756</v>
      </c>
      <c r="CX156" s="268">
        <v>154238.31054545447</v>
      </c>
      <c r="CY156" s="270">
        <v>-1.6909325495362282E-8</v>
      </c>
      <c r="DA156" s="149">
        <v>450702.2417249534</v>
      </c>
      <c r="DB156" s="268">
        <v>450702.2417249619</v>
      </c>
      <c r="DC156" s="270">
        <v>-8.4983184933662415E-9</v>
      </c>
      <c r="DE156" s="271">
        <v>6.2300319488817889E-2</v>
      </c>
      <c r="DF156" s="271">
        <v>0</v>
      </c>
    </row>
    <row r="157" spans="1:110" x14ac:dyDescent="0.2">
      <c r="A157" s="155" t="s">
        <v>307</v>
      </c>
      <c r="B157" s="155"/>
      <c r="C157" s="156">
        <v>2012</v>
      </c>
      <c r="D157" s="129" t="s">
        <v>225</v>
      </c>
      <c r="E157" s="130"/>
      <c r="F157" s="131">
        <v>1339981.3637311917</v>
      </c>
      <c r="G157" s="132">
        <v>70906.1266299157</v>
      </c>
      <c r="H157" s="132">
        <v>40908.210933327195</v>
      </c>
      <c r="I157" s="132">
        <v>132158.64199998544</v>
      </c>
      <c r="J157" s="132">
        <v>23236.000429910888</v>
      </c>
      <c r="K157" s="132">
        <v>194944.45477966766</v>
      </c>
      <c r="L157" s="132">
        <v>128012.22396224167</v>
      </c>
      <c r="M157" s="154">
        <v>117818.848</v>
      </c>
      <c r="N157" s="132">
        <v>0</v>
      </c>
      <c r="O157" s="133">
        <v>8038.4</v>
      </c>
      <c r="P157" s="134"/>
      <c r="Q157" s="135"/>
      <c r="R157" s="132">
        <v>0</v>
      </c>
      <c r="S157" s="132"/>
      <c r="T157" s="132">
        <v>0</v>
      </c>
      <c r="U157" s="136">
        <v>25031.574179869378</v>
      </c>
      <c r="V157" s="136">
        <v>0</v>
      </c>
      <c r="W157" s="137">
        <v>2081035.8446461097</v>
      </c>
      <c r="X157" s="138">
        <v>2072997.4446461098</v>
      </c>
      <c r="Y157" s="131">
        <v>107438.39999999999</v>
      </c>
      <c r="Z157" s="139">
        <v>12895.936948299612</v>
      </c>
      <c r="AA157" s="137">
        <v>134321.84894829959</v>
      </c>
      <c r="AB157" s="138"/>
      <c r="AC157" s="131">
        <v>14922</v>
      </c>
      <c r="AD157" s="135"/>
      <c r="AE157" s="132">
        <v>0</v>
      </c>
      <c r="AF157" s="135"/>
      <c r="AG157" s="132"/>
      <c r="AH157" s="137">
        <v>14922</v>
      </c>
      <c r="AI157" s="138"/>
      <c r="AJ157" s="140">
        <v>2230279.6935944092</v>
      </c>
      <c r="AK157" s="138"/>
      <c r="AL157" s="335">
        <v>161400</v>
      </c>
      <c r="AM157" s="138"/>
      <c r="AN157" s="142">
        <v>359086.79855068534</v>
      </c>
      <c r="AO157" s="138"/>
      <c r="AP157" s="143">
        <v>2215357.6935944092</v>
      </c>
      <c r="AQ157" s="135"/>
      <c r="AR157" s="138">
        <v>14922</v>
      </c>
      <c r="AS157" s="135"/>
      <c r="AT157" s="138">
        <v>161400</v>
      </c>
      <c r="AU157" s="143">
        <v>0</v>
      </c>
      <c r="AV157" s="138">
        <v>0</v>
      </c>
      <c r="AW157" s="138">
        <v>0</v>
      </c>
      <c r="AX157" s="138">
        <v>0</v>
      </c>
      <c r="AY157" s="144">
        <v>0</v>
      </c>
      <c r="AZ157" s="145">
        <v>0</v>
      </c>
      <c r="BA157" s="146">
        <v>2391679.6935944092</v>
      </c>
      <c r="BB157" s="147">
        <v>0</v>
      </c>
      <c r="BD157" s="106">
        <v>2391679.6935944092</v>
      </c>
      <c r="BG157" s="148">
        <v>2391679.6935944092</v>
      </c>
      <c r="BI157" s="150">
        <v>13987.511999999999</v>
      </c>
      <c r="BL157" s="106">
        <v>2081035.8446461097</v>
      </c>
      <c r="BN157" s="151">
        <v>0</v>
      </c>
      <c r="BO157" s="152">
        <v>0</v>
      </c>
      <c r="BQ157" s="106">
        <v>380</v>
      </c>
      <c r="BR157" s="153">
        <v>3802012</v>
      </c>
      <c r="BS157" s="106">
        <v>8038.4</v>
      </c>
      <c r="BT157" s="106">
        <v>0</v>
      </c>
      <c r="BU157" s="149">
        <v>0</v>
      </c>
      <c r="BW157" s="149">
        <v>0</v>
      </c>
      <c r="BY157" s="149">
        <v>4468.1626140274002</v>
      </c>
      <c r="BZ157" s="268">
        <v>4468.1626141025645</v>
      </c>
      <c r="CA157" s="269">
        <v>-7.5164280133321881E-8</v>
      </c>
      <c r="CC157" s="149">
        <v>429</v>
      </c>
      <c r="CG157" s="149">
        <v>25031.574179869378</v>
      </c>
      <c r="CH157" s="268">
        <v>25031.574215520119</v>
      </c>
      <c r="CI157" s="270">
        <v>-3.5650740755954757E-5</v>
      </c>
      <c r="CK157" s="149">
        <v>0</v>
      </c>
      <c r="CL157" s="268">
        <v>0</v>
      </c>
      <c r="CM157" s="270">
        <v>0</v>
      </c>
      <c r="CO157" s="149">
        <v>2081035.8446461097</v>
      </c>
      <c r="CP157" s="268">
        <v>2081035.8446790001</v>
      </c>
      <c r="CQ157" s="270">
        <v>-3.2890355214476585E-5</v>
      </c>
      <c r="CS157" s="149">
        <v>2081035.8446461097</v>
      </c>
      <c r="CT157" s="268">
        <v>2081035.8446790001</v>
      </c>
      <c r="CU157" s="270">
        <v>-3.2890355214476585E-5</v>
      </c>
      <c r="CW157" s="149">
        <v>132158.64199998544</v>
      </c>
      <c r="CX157" s="268">
        <v>132158.64199999993</v>
      </c>
      <c r="CY157" s="270">
        <v>-1.4493707567453384E-8</v>
      </c>
      <c r="DA157" s="149">
        <v>351027.48761378735</v>
      </c>
      <c r="DB157" s="268">
        <v>351027.48761379323</v>
      </c>
      <c r="DC157" s="270">
        <v>-5.8789737522602081E-9</v>
      </c>
      <c r="DE157" s="271">
        <v>0.14363636363636365</v>
      </c>
      <c r="DF157" s="271">
        <v>0</v>
      </c>
    </row>
    <row r="158" spans="1:110" x14ac:dyDescent="0.2">
      <c r="A158" s="127" t="s">
        <v>305</v>
      </c>
      <c r="B158" s="127" t="s">
        <v>226</v>
      </c>
      <c r="C158" s="128">
        <v>2074</v>
      </c>
      <c r="D158" s="129" t="s">
        <v>227</v>
      </c>
      <c r="E158" s="130"/>
      <c r="F158" s="131">
        <v>1949063.8017908242</v>
      </c>
      <c r="G158" s="132">
        <v>117119.05759484613</v>
      </c>
      <c r="H158" s="132">
        <v>77113.695440765165</v>
      </c>
      <c r="I158" s="132">
        <v>128182.8360698888</v>
      </c>
      <c r="J158" s="132">
        <v>0</v>
      </c>
      <c r="K158" s="132">
        <v>234342.31635858025</v>
      </c>
      <c r="L158" s="132">
        <v>20803.327999996352</v>
      </c>
      <c r="M158" s="154">
        <v>117818.848</v>
      </c>
      <c r="N158" s="132">
        <v>28071.644517795416</v>
      </c>
      <c r="O158" s="133">
        <v>44032</v>
      </c>
      <c r="P158" s="134"/>
      <c r="Q158" s="135"/>
      <c r="R158" s="132">
        <v>-18486.602127634706</v>
      </c>
      <c r="S158" s="132"/>
      <c r="T158" s="132">
        <v>0</v>
      </c>
      <c r="U158" s="136">
        <v>0</v>
      </c>
      <c r="V158" s="136">
        <v>0</v>
      </c>
      <c r="W158" s="137">
        <v>2698060.9256450618</v>
      </c>
      <c r="X158" s="138">
        <v>2644443.8832549015</v>
      </c>
      <c r="Y158" s="131">
        <v>134913.60000000001</v>
      </c>
      <c r="Z158" s="139">
        <v>8405.8516065273725</v>
      </c>
      <c r="AA158" s="137">
        <v>143319.45160652738</v>
      </c>
      <c r="AB158" s="138"/>
      <c r="AC158" s="131">
        <v>55389.199999999983</v>
      </c>
      <c r="AD158" s="135"/>
      <c r="AE158" s="132">
        <v>2731.6828209127198</v>
      </c>
      <c r="AF158" s="135"/>
      <c r="AG158" s="132"/>
      <c r="AH158" s="137">
        <v>58120.882820912702</v>
      </c>
      <c r="AI158" s="138"/>
      <c r="AJ158" s="140">
        <v>2899501.2600725018</v>
      </c>
      <c r="AK158" s="138"/>
      <c r="AL158" s="335">
        <v>268275</v>
      </c>
      <c r="AM158" s="138"/>
      <c r="AN158" s="142">
        <v>462885.87681866169</v>
      </c>
      <c r="AO158" s="138"/>
      <c r="AP158" s="143">
        <v>2862598.662200137</v>
      </c>
      <c r="AQ158" s="135"/>
      <c r="AR158" s="138">
        <v>55389.199999999983</v>
      </c>
      <c r="AS158" s="135"/>
      <c r="AT158" s="138">
        <v>268275</v>
      </c>
      <c r="AU158" s="143">
        <v>10895.200361362167</v>
      </c>
      <c r="AV158" s="138">
        <v>3631.733453787389</v>
      </c>
      <c r="AW158" s="138">
        <v>677.09676189023219</v>
      </c>
      <c r="AX158" s="138">
        <v>2101.9643948537177</v>
      </c>
      <c r="AY158" s="144">
        <v>0</v>
      </c>
      <c r="AZ158" s="145">
        <v>1180.6071557411992</v>
      </c>
      <c r="BA158" s="146">
        <v>3167776.2600725023</v>
      </c>
      <c r="BB158" s="147">
        <v>4.6566128730773926E-10</v>
      </c>
      <c r="BD158" s="106">
        <v>3186262.8622001372</v>
      </c>
      <c r="BG158" s="148">
        <v>3186262.8622001372</v>
      </c>
      <c r="BI158" s="150">
        <v>0</v>
      </c>
      <c r="BL158" s="106">
        <v>2716547.5277726967</v>
      </c>
      <c r="BN158" s="151">
        <v>18214.336157454985</v>
      </c>
      <c r="BO158" s="152">
        <v>272.26597017972017</v>
      </c>
      <c r="BQ158" s="106">
        <v>380</v>
      </c>
      <c r="BR158" s="153">
        <v>3802074</v>
      </c>
      <c r="BS158" s="106">
        <v>44032</v>
      </c>
      <c r="BT158" s="106">
        <v>28071.644517795416</v>
      </c>
      <c r="BU158" s="149">
        <v>28071.644517795416</v>
      </c>
      <c r="BW158" s="149">
        <v>27135.499502608916</v>
      </c>
      <c r="BY158" s="149">
        <v>3913.7336843291587</v>
      </c>
      <c r="BZ158" s="268">
        <v>3913.7336842999853</v>
      </c>
      <c r="CA158" s="269">
        <v>2.9173406801419333E-8</v>
      </c>
      <c r="CC158" s="149">
        <v>624</v>
      </c>
      <c r="CG158" s="149">
        <v>0</v>
      </c>
      <c r="CH158" s="268">
        <v>0</v>
      </c>
      <c r="CI158" s="270">
        <v>0</v>
      </c>
      <c r="CK158" s="149">
        <v>0</v>
      </c>
      <c r="CL158" s="268">
        <v>0</v>
      </c>
      <c r="CM158" s="270">
        <v>0</v>
      </c>
      <c r="CO158" s="149">
        <v>2698060.9256450618</v>
      </c>
      <c r="CP158" s="268">
        <v>2698060.9256450962</v>
      </c>
      <c r="CQ158" s="270">
        <v>-3.4458935260772705E-8</v>
      </c>
      <c r="CS158" s="149">
        <v>2716547.5277726967</v>
      </c>
      <c r="CT158" s="268">
        <v>2716547.5277727311</v>
      </c>
      <c r="CU158" s="270">
        <v>-3.4458935260772705E-8</v>
      </c>
      <c r="CW158" s="149">
        <v>128182.8360698888</v>
      </c>
      <c r="CX158" s="268">
        <v>128182.83606990286</v>
      </c>
      <c r="CY158" s="270">
        <v>-1.4057150110602379E-8</v>
      </c>
      <c r="DA158" s="149">
        <v>454286.70972227002</v>
      </c>
      <c r="DB158" s="268">
        <v>454286.70972227806</v>
      </c>
      <c r="DC158" s="270">
        <v>-8.0326572060585022E-9</v>
      </c>
      <c r="DE158" s="271">
        <v>2.3809523809523808E-2</v>
      </c>
      <c r="DF158" s="271">
        <v>0</v>
      </c>
    </row>
    <row r="159" spans="1:110" x14ac:dyDescent="0.2">
      <c r="A159" s="155" t="s">
        <v>307</v>
      </c>
      <c r="B159" s="155"/>
      <c r="C159" s="128">
        <v>2117</v>
      </c>
      <c r="D159" s="129" t="s">
        <v>228</v>
      </c>
      <c r="E159" s="130"/>
      <c r="F159" s="131">
        <v>1021384.3961307685</v>
      </c>
      <c r="G159" s="132">
        <v>20837.128421050998</v>
      </c>
      <c r="H159" s="132">
        <v>9374.8528522241286</v>
      </c>
      <c r="I159" s="132">
        <v>16090.585951333544</v>
      </c>
      <c r="J159" s="132">
        <v>0</v>
      </c>
      <c r="K159" s="132">
        <v>96750.780067725354</v>
      </c>
      <c r="L159" s="132">
        <v>1841.7622116037817</v>
      </c>
      <c r="M159" s="154">
        <v>117818.848</v>
      </c>
      <c r="N159" s="132">
        <v>0</v>
      </c>
      <c r="O159" s="133">
        <v>5888</v>
      </c>
      <c r="P159" s="134"/>
      <c r="Q159" s="135"/>
      <c r="R159" s="132">
        <v>0</v>
      </c>
      <c r="S159" s="132"/>
      <c r="T159" s="132">
        <v>82761.646365293811</v>
      </c>
      <c r="U159" s="136">
        <v>0</v>
      </c>
      <c r="V159" s="136">
        <v>0</v>
      </c>
      <c r="W159" s="137">
        <v>1372748</v>
      </c>
      <c r="X159" s="138">
        <v>1366860</v>
      </c>
      <c r="Y159" s="131">
        <v>0</v>
      </c>
      <c r="Z159" s="139">
        <v>0</v>
      </c>
      <c r="AA159" s="137">
        <v>28.296569458007809</v>
      </c>
      <c r="AB159" s="138"/>
      <c r="AC159" s="131">
        <v>21042</v>
      </c>
      <c r="AD159" s="135"/>
      <c r="AE159" s="132">
        <v>2372.6081924229984</v>
      </c>
      <c r="AF159" s="135"/>
      <c r="AG159" s="132"/>
      <c r="AH159" s="137">
        <v>23414.608192422998</v>
      </c>
      <c r="AI159" s="138"/>
      <c r="AJ159" s="140">
        <v>1396190.9047618811</v>
      </c>
      <c r="AK159" s="138"/>
      <c r="AL159" s="335">
        <v>59075</v>
      </c>
      <c r="AM159" s="138"/>
      <c r="AN159" s="142">
        <v>184024.56873460824</v>
      </c>
      <c r="AO159" s="138"/>
      <c r="AP159" s="143">
        <v>1375148.9047618809</v>
      </c>
      <c r="AQ159" s="135"/>
      <c r="AR159" s="138">
        <v>21042</v>
      </c>
      <c r="AS159" s="135"/>
      <c r="AT159" s="138">
        <v>59075</v>
      </c>
      <c r="AU159" s="143">
        <v>0</v>
      </c>
      <c r="AV159" s="138">
        <v>0</v>
      </c>
      <c r="AW159" s="138">
        <v>0</v>
      </c>
      <c r="AX159" s="138">
        <v>0</v>
      </c>
      <c r="AY159" s="144">
        <v>0</v>
      </c>
      <c r="AZ159" s="145">
        <v>0</v>
      </c>
      <c r="BA159" s="146">
        <v>1455265.9047618809</v>
      </c>
      <c r="BB159" s="147">
        <v>-2.3283064365386963E-10</v>
      </c>
      <c r="BD159" s="106">
        <v>1455265.9047618809</v>
      </c>
      <c r="BG159" s="148">
        <v>1455265.9047618809</v>
      </c>
      <c r="BI159" s="150">
        <v>28.296569458007809</v>
      </c>
      <c r="BL159" s="106">
        <v>1372748</v>
      </c>
      <c r="BN159" s="151">
        <v>0</v>
      </c>
      <c r="BO159" s="152">
        <v>0</v>
      </c>
      <c r="BQ159" s="106">
        <v>380</v>
      </c>
      <c r="BR159" s="153">
        <v>3802117</v>
      </c>
      <c r="BS159" s="106">
        <v>5888</v>
      </c>
      <c r="BT159" s="106">
        <v>0</v>
      </c>
      <c r="BU159" s="149">
        <v>0</v>
      </c>
      <c r="BW159" s="149">
        <v>0</v>
      </c>
      <c r="BY159" s="149">
        <v>3580.2691750741842</v>
      </c>
      <c r="BZ159" s="268">
        <v>3580.2691750741842</v>
      </c>
      <c r="CA159" s="269">
        <v>0</v>
      </c>
      <c r="CC159" s="149">
        <v>327</v>
      </c>
      <c r="CG159" s="149">
        <v>0</v>
      </c>
      <c r="CH159" s="268">
        <v>0</v>
      </c>
      <c r="CI159" s="270">
        <v>0</v>
      </c>
      <c r="CK159" s="149">
        <v>82761.646365293811</v>
      </c>
      <c r="CL159" s="268">
        <v>82761.646365288878</v>
      </c>
      <c r="CM159" s="270">
        <v>4.9330992624163628E-9</v>
      </c>
      <c r="CO159" s="149">
        <v>1372748</v>
      </c>
      <c r="CP159" s="268">
        <v>1372748</v>
      </c>
      <c r="CQ159" s="270">
        <v>0</v>
      </c>
      <c r="CS159" s="149">
        <v>1372748</v>
      </c>
      <c r="CT159" s="268">
        <v>1372748</v>
      </c>
      <c r="CU159" s="270">
        <v>0</v>
      </c>
      <c r="CW159" s="149">
        <v>16090.585951333544</v>
      </c>
      <c r="CX159" s="268">
        <v>16090.585951335301</v>
      </c>
      <c r="CY159" s="270">
        <v>-1.7571437638252974E-9</v>
      </c>
      <c r="DA159" s="149">
        <v>184022.87094044077</v>
      </c>
      <c r="DB159" s="268">
        <v>184022.87094044188</v>
      </c>
      <c r="DC159" s="270">
        <v>-1.1059455573558807E-9</v>
      </c>
      <c r="DE159" s="271">
        <v>3.875968992248062E-2</v>
      </c>
      <c r="DF159" s="271">
        <v>0</v>
      </c>
    </row>
    <row r="160" spans="1:110" x14ac:dyDescent="0.2">
      <c r="A160" s="155" t="s">
        <v>307</v>
      </c>
      <c r="B160" s="155"/>
      <c r="C160" s="128">
        <v>3035</v>
      </c>
      <c r="D160" s="129" t="s">
        <v>229</v>
      </c>
      <c r="E160" s="130"/>
      <c r="F160" s="131">
        <v>331090.96632985154</v>
      </c>
      <c r="G160" s="132">
        <v>7769.3801568621357</v>
      </c>
      <c r="H160" s="132">
        <v>5870.1983407398493</v>
      </c>
      <c r="I160" s="132">
        <v>6307.0274814807881</v>
      </c>
      <c r="J160" s="132">
        <v>0</v>
      </c>
      <c r="K160" s="132">
        <v>26687.027862064311</v>
      </c>
      <c r="L160" s="132">
        <v>1281.5236923074692</v>
      </c>
      <c r="M160" s="154">
        <v>117818.848</v>
      </c>
      <c r="N160" s="132">
        <v>0</v>
      </c>
      <c r="O160" s="133">
        <v>2073.6</v>
      </c>
      <c r="P160" s="134"/>
      <c r="Q160" s="135"/>
      <c r="R160" s="132">
        <v>0</v>
      </c>
      <c r="S160" s="132"/>
      <c r="T160" s="132">
        <v>0</v>
      </c>
      <c r="U160" s="136">
        <v>47769.879847413744</v>
      </c>
      <c r="V160" s="136">
        <v>0</v>
      </c>
      <c r="W160" s="137">
        <v>546668.45171071985</v>
      </c>
      <c r="X160" s="138">
        <v>544594.85171071975</v>
      </c>
      <c r="Y160" s="131">
        <v>10497.599999999999</v>
      </c>
      <c r="Z160" s="139">
        <v>762.47845959243205</v>
      </c>
      <c r="AA160" s="137">
        <v>11260.078459592431</v>
      </c>
      <c r="AB160" s="138"/>
      <c r="AC160" s="131">
        <v>4974</v>
      </c>
      <c r="AD160" s="135"/>
      <c r="AE160" s="132">
        <v>0</v>
      </c>
      <c r="AF160" s="135"/>
      <c r="AG160" s="132"/>
      <c r="AH160" s="137">
        <v>4974</v>
      </c>
      <c r="AI160" s="138"/>
      <c r="AJ160" s="140">
        <v>562902.53017031227</v>
      </c>
      <c r="AK160" s="138"/>
      <c r="AL160" s="335">
        <v>32245</v>
      </c>
      <c r="AM160" s="138"/>
      <c r="AN160" s="142">
        <v>56785.336326394528</v>
      </c>
      <c r="AO160" s="138"/>
      <c r="AP160" s="143">
        <v>557928.53017031227</v>
      </c>
      <c r="AQ160" s="135"/>
      <c r="AR160" s="138">
        <v>4974</v>
      </c>
      <c r="AS160" s="135"/>
      <c r="AT160" s="138">
        <v>32245</v>
      </c>
      <c r="AU160" s="143">
        <v>0</v>
      </c>
      <c r="AV160" s="138">
        <v>0</v>
      </c>
      <c r="AW160" s="138">
        <v>0</v>
      </c>
      <c r="AX160" s="138">
        <v>0</v>
      </c>
      <c r="AY160" s="144">
        <v>0</v>
      </c>
      <c r="AZ160" s="145">
        <v>0</v>
      </c>
      <c r="BA160" s="146">
        <v>595147.53017031227</v>
      </c>
      <c r="BB160" s="147">
        <v>0</v>
      </c>
      <c r="BD160" s="106">
        <v>595147.53017031227</v>
      </c>
      <c r="BG160" s="148">
        <v>595147.53017031227</v>
      </c>
      <c r="BI160" s="150">
        <v>0</v>
      </c>
      <c r="BL160" s="106">
        <v>546668.45171071985</v>
      </c>
      <c r="BN160" s="151">
        <v>0</v>
      </c>
      <c r="BO160" s="152">
        <v>0</v>
      </c>
      <c r="BQ160" s="106">
        <v>380</v>
      </c>
      <c r="BR160" s="153">
        <v>3803035</v>
      </c>
      <c r="BS160" s="106">
        <v>2073.6</v>
      </c>
      <c r="BT160" s="106">
        <v>0</v>
      </c>
      <c r="BU160" s="149">
        <v>0</v>
      </c>
      <c r="BW160" s="149">
        <v>0</v>
      </c>
      <c r="BY160" s="149">
        <v>3947.2438375020333</v>
      </c>
      <c r="BZ160" s="268">
        <v>3947.2438379629639</v>
      </c>
      <c r="CA160" s="269">
        <v>-4.6093055061646737E-7</v>
      </c>
      <c r="CC160" s="149">
        <v>106</v>
      </c>
      <c r="CG160" s="149">
        <v>47769.879847413744</v>
      </c>
      <c r="CH160" s="268">
        <v>47769.879897247331</v>
      </c>
      <c r="CI160" s="270">
        <v>-4.9833586672320962E-5</v>
      </c>
      <c r="CK160" s="149">
        <v>0</v>
      </c>
      <c r="CL160" s="268">
        <v>0</v>
      </c>
      <c r="CM160" s="270">
        <v>0</v>
      </c>
      <c r="CO160" s="149">
        <v>546668.45171071985</v>
      </c>
      <c r="CP160" s="268">
        <v>546668.45176055562</v>
      </c>
      <c r="CQ160" s="270">
        <v>-4.9835769459605217E-5</v>
      </c>
      <c r="CS160" s="149">
        <v>546668.45171071985</v>
      </c>
      <c r="CT160" s="268">
        <v>546668.45176055562</v>
      </c>
      <c r="CU160" s="270">
        <v>-4.9835769459605217E-5</v>
      </c>
      <c r="CW160" s="149">
        <v>6307.0274814807881</v>
      </c>
      <c r="CX160" s="268">
        <v>6307.0274814814766</v>
      </c>
      <c r="CY160" s="270">
        <v>-6.8848748924210668E-10</v>
      </c>
      <c r="DA160" s="149">
        <v>56109.73161881898</v>
      </c>
      <c r="DB160" s="268">
        <v>56109.731618819475</v>
      </c>
      <c r="DC160" s="270">
        <v>-4.9476511776447296E-10</v>
      </c>
      <c r="DE160" s="271">
        <v>6.8627450980392163E-2</v>
      </c>
      <c r="DF160" s="271">
        <v>0</v>
      </c>
    </row>
    <row r="161" spans="1:152" x14ac:dyDescent="0.2">
      <c r="A161" s="155" t="s">
        <v>307</v>
      </c>
      <c r="B161" s="155"/>
      <c r="C161" s="156">
        <v>2078</v>
      </c>
      <c r="D161" s="129" t="s">
        <v>230</v>
      </c>
      <c r="E161" s="130"/>
      <c r="F161" s="131">
        <v>1265017.3713546214</v>
      </c>
      <c r="G161" s="132">
        <v>126185.37630378759</v>
      </c>
      <c r="H161" s="132">
        <v>77833.970430368223</v>
      </c>
      <c r="I161" s="132">
        <v>150581.55754935052</v>
      </c>
      <c r="J161" s="132">
        <v>276.87973674207603</v>
      </c>
      <c r="K161" s="132">
        <v>176609.4839999695</v>
      </c>
      <c r="L161" s="132">
        <v>9255.1897922832559</v>
      </c>
      <c r="M161" s="154">
        <v>117818.848</v>
      </c>
      <c r="N161" s="132">
        <v>0</v>
      </c>
      <c r="O161" s="133">
        <v>7065.6</v>
      </c>
      <c r="P161" s="134"/>
      <c r="Q161" s="135"/>
      <c r="R161" s="132">
        <v>0</v>
      </c>
      <c r="S161" s="132"/>
      <c r="T161" s="132">
        <v>0</v>
      </c>
      <c r="U161" s="136">
        <v>41556.138899479294</v>
      </c>
      <c r="V161" s="136">
        <v>0</v>
      </c>
      <c r="W161" s="137">
        <v>1972200.4160666019</v>
      </c>
      <c r="X161" s="138">
        <v>1965134.8160666018</v>
      </c>
      <c r="Y161" s="131">
        <v>151753.13108910891</v>
      </c>
      <c r="Z161" s="139">
        <v>11267.096573937335</v>
      </c>
      <c r="AA161" s="137">
        <v>163020.22766304624</v>
      </c>
      <c r="AB161" s="138"/>
      <c r="AC161" s="131">
        <v>16068</v>
      </c>
      <c r="AD161" s="135"/>
      <c r="AE161" s="132">
        <v>0</v>
      </c>
      <c r="AF161" s="135"/>
      <c r="AG161" s="132"/>
      <c r="AH161" s="137">
        <v>16068</v>
      </c>
      <c r="AI161" s="138"/>
      <c r="AJ161" s="140">
        <v>2151288.6437296481</v>
      </c>
      <c r="AK161" s="138"/>
      <c r="AL161" s="335">
        <v>269310</v>
      </c>
      <c r="AM161" s="138"/>
      <c r="AN161" s="142">
        <v>362263.14826637285</v>
      </c>
      <c r="AO161" s="138"/>
      <c r="AP161" s="143">
        <v>2135220.6437296481</v>
      </c>
      <c r="AQ161" s="135"/>
      <c r="AR161" s="138">
        <v>16068</v>
      </c>
      <c r="AS161" s="135"/>
      <c r="AT161" s="138">
        <v>269310</v>
      </c>
      <c r="AU161" s="143">
        <v>0</v>
      </c>
      <c r="AV161" s="138">
        <v>0</v>
      </c>
      <c r="AW161" s="138">
        <v>0</v>
      </c>
      <c r="AX161" s="138">
        <v>0</v>
      </c>
      <c r="AY161" s="144">
        <v>0</v>
      </c>
      <c r="AZ161" s="145">
        <v>0</v>
      </c>
      <c r="BA161" s="146">
        <v>2420598.6437296481</v>
      </c>
      <c r="BB161" s="147">
        <v>0</v>
      </c>
      <c r="BD161" s="106">
        <v>2420598.6437296481</v>
      </c>
      <c r="BG161" s="148">
        <v>2420598.6437296481</v>
      </c>
      <c r="BI161" s="150">
        <v>0</v>
      </c>
      <c r="BL161" s="106">
        <v>1972200.4160666019</v>
      </c>
      <c r="BN161" s="151">
        <v>0</v>
      </c>
      <c r="BO161" s="152">
        <v>0</v>
      </c>
      <c r="BQ161" s="106">
        <v>380</v>
      </c>
      <c r="BR161" s="272">
        <v>3802035</v>
      </c>
      <c r="BS161" s="106">
        <v>7065.6</v>
      </c>
      <c r="BT161" s="106">
        <v>0</v>
      </c>
      <c r="BU161" s="149">
        <v>0</v>
      </c>
      <c r="BW161" s="149">
        <v>0</v>
      </c>
      <c r="BY161" s="149">
        <v>4471.8372502217426</v>
      </c>
      <c r="BZ161" s="268">
        <v>4471.8372503797473</v>
      </c>
      <c r="CA161" s="269">
        <v>-1.5800469554960728E-7</v>
      </c>
      <c r="CC161" s="149">
        <v>405</v>
      </c>
      <c r="CG161" s="149">
        <v>41556.138899479294</v>
      </c>
      <c r="CH161" s="268">
        <v>41556.138964746409</v>
      </c>
      <c r="CI161" s="270">
        <v>-6.5267115132883191E-5</v>
      </c>
      <c r="CK161" s="149">
        <v>0</v>
      </c>
      <c r="CL161" s="268">
        <v>0</v>
      </c>
      <c r="CM161" s="270">
        <v>0</v>
      </c>
      <c r="CO161" s="149">
        <v>1972200.4160666019</v>
      </c>
      <c r="CP161" s="268">
        <v>1972200.4161318736</v>
      </c>
      <c r="CQ161" s="270">
        <v>-6.5271742641925812E-5</v>
      </c>
      <c r="CS161" s="149">
        <v>1972200.4160666019</v>
      </c>
      <c r="CT161" s="268">
        <v>1972200.4161318736</v>
      </c>
      <c r="CU161" s="270">
        <v>-6.5271742641925812E-5</v>
      </c>
      <c r="CW161" s="149">
        <v>150581.55754935052</v>
      </c>
      <c r="CX161" s="268">
        <v>150581.55754936716</v>
      </c>
      <c r="CY161" s="270">
        <v>-1.6647391021251678E-8</v>
      </c>
      <c r="DA161" s="149">
        <v>352481.93460659008</v>
      </c>
      <c r="DB161" s="268">
        <v>352481.93460659869</v>
      </c>
      <c r="DC161" s="270">
        <v>-8.6147338151931763E-9</v>
      </c>
      <c r="DE161" s="271">
        <v>5.7831325301204821E-2</v>
      </c>
      <c r="DF161" s="271">
        <v>0</v>
      </c>
    </row>
    <row r="162" spans="1:152" x14ac:dyDescent="0.2">
      <c r="A162" s="155" t="s">
        <v>307</v>
      </c>
      <c r="B162" s="155"/>
      <c r="C162" s="156">
        <v>2030</v>
      </c>
      <c r="D162" s="129" t="s">
        <v>435</v>
      </c>
      <c r="E162" s="130"/>
      <c r="F162" s="131">
        <v>599711.93901256123</v>
      </c>
      <c r="G162" s="132">
        <v>48378.873402058067</v>
      </c>
      <c r="H162" s="132">
        <v>35618.601290317289</v>
      </c>
      <c r="I162" s="132">
        <v>77937.629316120452</v>
      </c>
      <c r="J162" s="132">
        <v>1709.6928621405277</v>
      </c>
      <c r="K162" s="132">
        <v>77879.125333319811</v>
      </c>
      <c r="L162" s="132">
        <v>1288.0109268290414</v>
      </c>
      <c r="M162" s="154">
        <v>117818.848</v>
      </c>
      <c r="N162" s="132">
        <v>0</v>
      </c>
      <c r="O162" s="133">
        <v>3251.2</v>
      </c>
      <c r="P162" s="134"/>
      <c r="Q162" s="135"/>
      <c r="R162" s="132">
        <v>0</v>
      </c>
      <c r="S162" s="132"/>
      <c r="T162" s="132">
        <v>0</v>
      </c>
      <c r="U162" s="136">
        <v>41648.07154231274</v>
      </c>
      <c r="V162" s="136">
        <v>0</v>
      </c>
      <c r="W162" s="137">
        <v>1005241.9916856589</v>
      </c>
      <c r="X162" s="138">
        <v>1001990.791685659</v>
      </c>
      <c r="Y162" s="131">
        <v>106528.4198019802</v>
      </c>
      <c r="Z162" s="139">
        <v>9468.3921380614192</v>
      </c>
      <c r="AA162" s="137">
        <v>148473.56394004161</v>
      </c>
      <c r="AB162" s="138"/>
      <c r="AC162" s="131">
        <v>18312</v>
      </c>
      <c r="AD162" s="135"/>
      <c r="AE162" s="132">
        <v>3767.6129153596376</v>
      </c>
      <c r="AF162" s="135"/>
      <c r="AG162" s="132"/>
      <c r="AH162" s="137">
        <v>22079.612915359638</v>
      </c>
      <c r="AI162" s="138"/>
      <c r="AJ162" s="140">
        <v>1175795.1685410603</v>
      </c>
      <c r="AK162" s="138"/>
      <c r="AL162" s="335">
        <v>126430</v>
      </c>
      <c r="AM162" s="138"/>
      <c r="AN162" s="142">
        <v>168698.0667383931</v>
      </c>
      <c r="AO162" s="138"/>
      <c r="AP162" s="143">
        <v>1157483.1685410603</v>
      </c>
      <c r="AQ162" s="135"/>
      <c r="AR162" s="138">
        <v>18312</v>
      </c>
      <c r="AS162" s="135"/>
      <c r="AT162" s="138">
        <v>126430</v>
      </c>
      <c r="AU162" s="143">
        <v>0</v>
      </c>
      <c r="AV162" s="138">
        <v>0</v>
      </c>
      <c r="AW162" s="138">
        <v>0</v>
      </c>
      <c r="AX162" s="138">
        <v>0</v>
      </c>
      <c r="AY162" s="144">
        <v>0</v>
      </c>
      <c r="AZ162" s="145">
        <v>0</v>
      </c>
      <c r="BA162" s="146">
        <v>1302225.1685410603</v>
      </c>
      <c r="BB162" s="147">
        <v>0</v>
      </c>
      <c r="BD162" s="106">
        <v>1302225.1685410603</v>
      </c>
      <c r="BG162" s="148">
        <v>1302225.1685410603</v>
      </c>
      <c r="BI162" s="150">
        <v>32476.752</v>
      </c>
      <c r="BL162" s="106">
        <v>1005241.9916856589</v>
      </c>
      <c r="BN162" s="151">
        <v>0</v>
      </c>
      <c r="BO162" s="152">
        <v>0</v>
      </c>
      <c r="BQ162" s="106">
        <v>380</v>
      </c>
      <c r="BR162" s="153">
        <v>3802030</v>
      </c>
      <c r="BS162" s="106">
        <v>3251.2</v>
      </c>
      <c r="BT162" s="106">
        <v>0</v>
      </c>
      <c r="BU162" s="149">
        <v>0</v>
      </c>
      <c r="BW162" s="149">
        <v>0</v>
      </c>
      <c r="BY162" s="149">
        <v>4514.7668693099413</v>
      </c>
      <c r="BZ162" s="268">
        <v>4514.7668693548394</v>
      </c>
      <c r="CA162" s="269">
        <v>-4.4898115447722375E-8</v>
      </c>
      <c r="CC162" s="149">
        <v>192</v>
      </c>
      <c r="CG162" s="149">
        <v>41648.07154231274</v>
      </c>
      <c r="CH162" s="268">
        <v>41648.071551292771</v>
      </c>
      <c r="CI162" s="270">
        <v>-8.9800305431708694E-6</v>
      </c>
      <c r="CK162" s="149">
        <v>0</v>
      </c>
      <c r="CL162" s="268">
        <v>0</v>
      </c>
      <c r="CM162" s="270">
        <v>0</v>
      </c>
      <c r="CO162" s="149">
        <v>1005241.9916856589</v>
      </c>
      <c r="CP162" s="268">
        <v>1005241.9916944518</v>
      </c>
      <c r="CQ162" s="270">
        <v>-8.7928492575883865E-6</v>
      </c>
      <c r="CS162" s="149">
        <v>1005241.9916856589</v>
      </c>
      <c r="CT162" s="268">
        <v>1005241.9916944518</v>
      </c>
      <c r="CU162" s="270">
        <v>-8.7928492575883865E-6</v>
      </c>
      <c r="CW162" s="149">
        <v>77937.629316120452</v>
      </c>
      <c r="CX162" s="268">
        <v>77937.629316129023</v>
      </c>
      <c r="CY162" s="270">
        <v>-8.5710780695080757E-9</v>
      </c>
      <c r="DA162" s="149">
        <v>159789.6529019906</v>
      </c>
      <c r="DB162" s="268">
        <v>159789.65290199462</v>
      </c>
      <c r="DC162" s="270">
        <v>-4.0163286030292511E-9</v>
      </c>
      <c r="DE162" s="271">
        <v>4.716981132075472E-2</v>
      </c>
      <c r="DF162" s="271">
        <v>0</v>
      </c>
    </row>
    <row r="163" spans="1:152" x14ac:dyDescent="0.2">
      <c r="A163" s="127" t="s">
        <v>305</v>
      </c>
      <c r="B163" s="127" t="s">
        <v>231</v>
      </c>
      <c r="C163" s="128">
        <v>2100</v>
      </c>
      <c r="D163" s="129" t="s">
        <v>232</v>
      </c>
      <c r="E163" s="130"/>
      <c r="F163" s="131">
        <v>665305.43234206014</v>
      </c>
      <c r="G163" s="132">
        <v>39854.701090905968</v>
      </c>
      <c r="H163" s="132">
        <v>22506.184145451203</v>
      </c>
      <c r="I163" s="132">
        <v>55781.29199999386</v>
      </c>
      <c r="J163" s="132">
        <v>0</v>
      </c>
      <c r="K163" s="132">
        <v>61594.375995495051</v>
      </c>
      <c r="L163" s="132">
        <v>0</v>
      </c>
      <c r="M163" s="154">
        <v>117818.848</v>
      </c>
      <c r="N163" s="132">
        <v>0</v>
      </c>
      <c r="O163" s="133">
        <v>14845.25</v>
      </c>
      <c r="P163" s="134"/>
      <c r="Q163" s="135"/>
      <c r="R163" s="132">
        <v>-6309.0862216452606</v>
      </c>
      <c r="S163" s="132"/>
      <c r="T163" s="132">
        <v>0</v>
      </c>
      <c r="U163" s="136">
        <v>37202.79584349005</v>
      </c>
      <c r="V163" s="136">
        <v>0</v>
      </c>
      <c r="W163" s="137">
        <v>1008599.7931957509</v>
      </c>
      <c r="X163" s="138">
        <v>1000063.6294173962</v>
      </c>
      <c r="Y163" s="131">
        <v>0</v>
      </c>
      <c r="Z163" s="139">
        <v>0</v>
      </c>
      <c r="AA163" s="137">
        <v>28.296569458007809</v>
      </c>
      <c r="AB163" s="138"/>
      <c r="AC163" s="131">
        <v>13338</v>
      </c>
      <c r="AD163" s="135"/>
      <c r="AE163" s="132">
        <v>4097.614958869377</v>
      </c>
      <c r="AF163" s="135"/>
      <c r="AG163" s="132"/>
      <c r="AH163" s="137">
        <v>17435.614958869377</v>
      </c>
      <c r="AI163" s="138"/>
      <c r="AJ163" s="140">
        <v>1026063.7047240783</v>
      </c>
      <c r="AK163" s="138"/>
      <c r="AL163" s="335">
        <v>81700</v>
      </c>
      <c r="AM163" s="138"/>
      <c r="AN163" s="142">
        <v>138463.67897343423</v>
      </c>
      <c r="AO163" s="138"/>
      <c r="AP163" s="143">
        <v>1019034.7909457235</v>
      </c>
      <c r="AQ163" s="135"/>
      <c r="AR163" s="138">
        <v>13338</v>
      </c>
      <c r="AS163" s="135"/>
      <c r="AT163" s="138">
        <v>81700</v>
      </c>
      <c r="AU163" s="143">
        <v>3719.0347387342017</v>
      </c>
      <c r="AV163" s="138">
        <v>1239.6782462447338</v>
      </c>
      <c r="AW163" s="138">
        <v>231.12437545291581</v>
      </c>
      <c r="AX163" s="138">
        <v>717.49746170487469</v>
      </c>
      <c r="AY163" s="144">
        <v>0</v>
      </c>
      <c r="AZ163" s="145">
        <v>401.75139950853509</v>
      </c>
      <c r="BA163" s="146">
        <v>1107763.7047240783</v>
      </c>
      <c r="BB163" s="147">
        <v>0</v>
      </c>
      <c r="BD163" s="106">
        <v>1114072.7909457237</v>
      </c>
      <c r="BG163" s="148">
        <v>1114072.7909457237</v>
      </c>
      <c r="BI163" s="150">
        <v>28.296569458007809</v>
      </c>
      <c r="BL163" s="106">
        <v>1014908.8794173962</v>
      </c>
      <c r="BN163" s="151">
        <v>6158.643548439085</v>
      </c>
      <c r="BO163" s="152">
        <v>150.44267320617564</v>
      </c>
      <c r="BQ163" s="106">
        <v>380</v>
      </c>
      <c r="BR163" s="153">
        <v>3802100</v>
      </c>
      <c r="BS163" s="106">
        <v>14845.25</v>
      </c>
      <c r="BT163" s="106">
        <v>0</v>
      </c>
      <c r="BU163" s="149">
        <v>0</v>
      </c>
      <c r="BW163" s="149">
        <v>0</v>
      </c>
      <c r="BY163" s="149">
        <v>4060.7787048577566</v>
      </c>
      <c r="BZ163" s="268">
        <v>4060.7787052631579</v>
      </c>
      <c r="CA163" s="269">
        <v>-4.0540135159972124E-7</v>
      </c>
      <c r="CC163" s="149">
        <v>213</v>
      </c>
      <c r="CG163" s="149">
        <v>37202.79584349005</v>
      </c>
      <c r="CH163" s="268">
        <v>37202.7959315548</v>
      </c>
      <c r="CI163" s="270">
        <v>-8.8064749434124678E-5</v>
      </c>
      <c r="CK163" s="149">
        <v>0</v>
      </c>
      <c r="CL163" s="268">
        <v>0</v>
      </c>
      <c r="CM163" s="270">
        <v>0</v>
      </c>
      <c r="CO163" s="149">
        <v>1008599.7931957509</v>
      </c>
      <c r="CP163" s="268">
        <v>1008599.7932838284</v>
      </c>
      <c r="CQ163" s="270">
        <v>-8.8077504187822342E-5</v>
      </c>
      <c r="CS163" s="149">
        <v>1014908.8794173962</v>
      </c>
      <c r="CT163" s="268">
        <v>1014908.8795054737</v>
      </c>
      <c r="CU163" s="270">
        <v>-8.8077504187822342E-5</v>
      </c>
      <c r="CW163" s="149">
        <v>55781.29199999386</v>
      </c>
      <c r="CX163" s="268">
        <v>55781.292000000045</v>
      </c>
      <c r="CY163" s="270">
        <v>-6.184563972055912E-9</v>
      </c>
      <c r="DA163" s="149">
        <v>138461.98117926676</v>
      </c>
      <c r="DB163" s="268">
        <v>138461.98117926961</v>
      </c>
      <c r="DC163" s="270">
        <v>-2.852175384759903E-9</v>
      </c>
      <c r="DE163" s="271">
        <v>4.0909090909090909E-2</v>
      </c>
      <c r="DF163" s="271">
        <v>0</v>
      </c>
    </row>
    <row r="164" spans="1:152" ht="12" thickBot="1" x14ac:dyDescent="0.25">
      <c r="A164" s="155" t="s">
        <v>307</v>
      </c>
      <c r="B164" s="155"/>
      <c r="C164" s="128">
        <v>3036</v>
      </c>
      <c r="D164" s="129" t="s">
        <v>330</v>
      </c>
      <c r="E164" s="130"/>
      <c r="F164" s="131">
        <v>1058866.3923190534</v>
      </c>
      <c r="G164" s="132">
        <v>29707.609599997675</v>
      </c>
      <c r="H164" s="132">
        <v>14831.022890795339</v>
      </c>
      <c r="I164" s="132">
        <v>38424.413793860796</v>
      </c>
      <c r="J164" s="132">
        <v>0</v>
      </c>
      <c r="K164" s="132">
        <v>105283.93228654907</v>
      </c>
      <c r="L164" s="132">
        <v>6497.5551219500821</v>
      </c>
      <c r="M164" s="154">
        <v>117818.848</v>
      </c>
      <c r="N164" s="132">
        <v>0</v>
      </c>
      <c r="O164" s="133">
        <v>3251.2</v>
      </c>
      <c r="P164" s="134"/>
      <c r="Q164" s="135"/>
      <c r="R164" s="132">
        <v>0</v>
      </c>
      <c r="S164" s="132"/>
      <c r="T164" s="132">
        <v>45590.225987793696</v>
      </c>
      <c r="U164" s="136">
        <v>12275.303152753506</v>
      </c>
      <c r="V164" s="136">
        <v>0</v>
      </c>
      <c r="W164" s="137">
        <v>1432546.5031527535</v>
      </c>
      <c r="X164" s="138">
        <v>1429295.3031527535</v>
      </c>
      <c r="Y164" s="131">
        <v>0</v>
      </c>
      <c r="Z164" s="139">
        <v>0</v>
      </c>
      <c r="AA164" s="137">
        <v>28.296569458007809</v>
      </c>
      <c r="AB164" s="138"/>
      <c r="AC164" s="131">
        <v>18269</v>
      </c>
      <c r="AD164" s="135"/>
      <c r="AE164" s="132">
        <v>235.27479070080156</v>
      </c>
      <c r="AF164" s="135"/>
      <c r="AG164" s="132"/>
      <c r="AH164" s="137">
        <v>18504.274790700802</v>
      </c>
      <c r="AI164" s="138"/>
      <c r="AJ164" s="140">
        <v>1451079.0745129122</v>
      </c>
      <c r="AK164" s="138"/>
      <c r="AL164" s="335">
        <v>96805</v>
      </c>
      <c r="AM164" s="138"/>
      <c r="AN164" s="142">
        <v>203692.27863380747</v>
      </c>
      <c r="AO164" s="138"/>
      <c r="AP164" s="143">
        <v>1487701.984132597</v>
      </c>
      <c r="AQ164" s="135"/>
      <c r="AR164" s="138">
        <v>18269</v>
      </c>
      <c r="AS164" s="135"/>
      <c r="AT164" s="138">
        <v>96805</v>
      </c>
      <c r="AU164" s="143">
        <v>0</v>
      </c>
      <c r="AV164" s="138">
        <v>0</v>
      </c>
      <c r="AW164" s="138">
        <v>0</v>
      </c>
      <c r="AX164" s="138">
        <v>0</v>
      </c>
      <c r="AY164" s="144">
        <v>0</v>
      </c>
      <c r="AZ164" s="145">
        <v>0</v>
      </c>
      <c r="BA164" s="146">
        <v>1602775.984132597</v>
      </c>
      <c r="BB164" s="147">
        <v>1.5279510989785194E-10</v>
      </c>
      <c r="BD164" s="106">
        <v>1602775.984132597</v>
      </c>
      <c r="BG164" s="148">
        <v>1602775.984132597</v>
      </c>
      <c r="BI164" s="150">
        <v>28.296569458007809</v>
      </c>
      <c r="BL164" s="106">
        <v>1432546.5031527535</v>
      </c>
      <c r="BN164" s="151">
        <v>0</v>
      </c>
      <c r="BO164" s="152">
        <v>0</v>
      </c>
      <c r="BQ164" s="106">
        <v>380</v>
      </c>
      <c r="BR164" s="272">
        <v>3802050</v>
      </c>
      <c r="BS164" s="106">
        <v>3251.2</v>
      </c>
      <c r="BT164" s="106">
        <v>0</v>
      </c>
      <c r="BU164" s="149">
        <v>0</v>
      </c>
      <c r="BW164" s="149">
        <v>0</v>
      </c>
      <c r="BY164" s="149">
        <v>3792.8059897991602</v>
      </c>
      <c r="BZ164" s="268">
        <v>3792.8059895705524</v>
      </c>
      <c r="CA164" s="269">
        <v>2.2860785975353792E-7</v>
      </c>
      <c r="CC164" s="149">
        <v>339</v>
      </c>
      <c r="CG164" s="149">
        <v>12275.303152753506</v>
      </c>
      <c r="CH164" s="268">
        <v>12275.303073705662</v>
      </c>
      <c r="CI164" s="270">
        <v>7.9047844337765127E-5</v>
      </c>
      <c r="CK164" s="149">
        <v>45590.225987793696</v>
      </c>
      <c r="CL164" s="268">
        <v>45590.225987784797</v>
      </c>
      <c r="CM164" s="270">
        <v>8.8984961621463299E-9</v>
      </c>
      <c r="CO164" s="149">
        <v>1432546.5031527535</v>
      </c>
      <c r="CP164" s="268">
        <v>1432546.5030737056</v>
      </c>
      <c r="CQ164" s="270">
        <v>7.904786616563797E-5</v>
      </c>
      <c r="CS164" s="149">
        <v>1432546.5031527535</v>
      </c>
      <c r="CT164" s="268">
        <v>1432546.5030737056</v>
      </c>
      <c r="CU164" s="270">
        <v>7.904786616563797E-5</v>
      </c>
      <c r="CW164" s="149">
        <v>38424.413793860796</v>
      </c>
      <c r="CX164" s="268">
        <v>38424.413793865009</v>
      </c>
      <c r="CY164" s="270">
        <v>-4.2127794586122036E-9</v>
      </c>
      <c r="DA164" s="149">
        <v>203690.58083964</v>
      </c>
      <c r="DB164" s="268">
        <v>203690.58083964197</v>
      </c>
      <c r="DC164" s="270">
        <v>-1.9790604710578918E-9</v>
      </c>
      <c r="DE164" s="271">
        <v>5.0595238095238096E-2</v>
      </c>
      <c r="DF164" s="271">
        <v>0</v>
      </c>
    </row>
    <row r="165" spans="1:152" ht="12" hidden="1" thickBot="1" x14ac:dyDescent="0.25">
      <c r="A165" s="127"/>
      <c r="B165" s="127"/>
      <c r="C165" s="128"/>
      <c r="D165" s="129"/>
      <c r="E165" s="130"/>
      <c r="F165" s="131"/>
      <c r="G165" s="132"/>
      <c r="H165" s="132"/>
      <c r="I165" s="132"/>
      <c r="J165" s="132"/>
      <c r="K165" s="132"/>
      <c r="L165" s="132"/>
      <c r="M165" s="154"/>
      <c r="N165" s="132"/>
      <c r="O165" s="161"/>
      <c r="P165" s="134"/>
      <c r="Q165" s="135"/>
      <c r="R165" s="132"/>
      <c r="S165" s="132"/>
      <c r="T165" s="132"/>
      <c r="U165" s="136"/>
      <c r="V165" s="136"/>
      <c r="W165" s="137"/>
      <c r="X165" s="138"/>
      <c r="Y165" s="131"/>
      <c r="Z165" s="132"/>
      <c r="AA165" s="137"/>
      <c r="AB165" s="138"/>
      <c r="AC165" s="131"/>
      <c r="AD165" s="135"/>
      <c r="AE165" s="132"/>
      <c r="AF165" s="135"/>
      <c r="AG165" s="132"/>
      <c r="AH165" s="137"/>
      <c r="AI165" s="138"/>
      <c r="AJ165" s="140"/>
      <c r="AK165" s="138"/>
      <c r="AL165" s="141"/>
      <c r="AM165" s="138"/>
      <c r="AN165" s="142"/>
      <c r="AO165" s="138"/>
      <c r="AP165" s="143"/>
      <c r="AQ165" s="135"/>
      <c r="AR165" s="138"/>
      <c r="AS165" s="135"/>
      <c r="AT165" s="138"/>
      <c r="AU165" s="143"/>
      <c r="AV165" s="138"/>
      <c r="AW165" s="138"/>
      <c r="AX165" s="138"/>
      <c r="AY165" s="138"/>
      <c r="AZ165" s="145"/>
      <c r="BA165" s="146"/>
      <c r="BB165" s="147"/>
      <c r="BD165" s="106"/>
      <c r="BG165" s="148"/>
      <c r="BI165" s="150"/>
      <c r="BL165" s="106"/>
      <c r="BN165" s="151"/>
      <c r="BO165" s="152"/>
      <c r="BZ165" s="268"/>
      <c r="CH165" s="268"/>
      <c r="CL165" s="268"/>
      <c r="CP165" s="268"/>
      <c r="CT165" s="268"/>
      <c r="CX165" s="268"/>
      <c r="DB165" s="268"/>
      <c r="DE165" s="271"/>
      <c r="DF165" s="271"/>
    </row>
    <row r="166" spans="1:152" ht="12" hidden="1" thickBot="1" x14ac:dyDescent="0.25">
      <c r="A166" s="127"/>
      <c r="B166" s="127"/>
      <c r="C166" s="128"/>
      <c r="D166" s="129"/>
      <c r="E166" s="130"/>
      <c r="F166" s="131"/>
      <c r="G166" s="132"/>
      <c r="H166" s="132"/>
      <c r="I166" s="132"/>
      <c r="J166" s="132"/>
      <c r="K166" s="132"/>
      <c r="L166" s="132"/>
      <c r="M166" s="154"/>
      <c r="N166" s="132"/>
      <c r="O166" s="161"/>
      <c r="P166" s="134"/>
      <c r="Q166" s="135"/>
      <c r="R166" s="132"/>
      <c r="S166" s="132"/>
      <c r="T166" s="132"/>
      <c r="U166" s="136"/>
      <c r="V166" s="136"/>
      <c r="W166" s="137"/>
      <c r="X166" s="138"/>
      <c r="Y166" s="131"/>
      <c r="Z166" s="132"/>
      <c r="AA166" s="137"/>
      <c r="AB166" s="138"/>
      <c r="AC166" s="131"/>
      <c r="AD166" s="135"/>
      <c r="AE166" s="132"/>
      <c r="AF166" s="135"/>
      <c r="AG166" s="132"/>
      <c r="AH166" s="137"/>
      <c r="AI166" s="138"/>
      <c r="AJ166" s="140"/>
      <c r="AK166" s="138"/>
      <c r="AL166" s="141"/>
      <c r="AM166" s="138"/>
      <c r="AN166" s="142"/>
      <c r="AO166" s="138"/>
      <c r="AP166" s="143"/>
      <c r="AQ166" s="135"/>
      <c r="AR166" s="138"/>
      <c r="AS166" s="135"/>
      <c r="AT166" s="138"/>
      <c r="AU166" s="143"/>
      <c r="AV166" s="138"/>
      <c r="AW166" s="138"/>
      <c r="AX166" s="138"/>
      <c r="AY166" s="138"/>
      <c r="AZ166" s="145"/>
      <c r="BA166" s="146"/>
      <c r="BB166" s="147"/>
      <c r="BD166" s="106"/>
      <c r="BG166" s="148"/>
      <c r="BI166" s="150"/>
      <c r="BL166" s="106"/>
      <c r="BN166" s="151"/>
      <c r="BO166" s="152"/>
      <c r="BZ166" s="268"/>
      <c r="CH166" s="268"/>
      <c r="CL166" s="268"/>
      <c r="CP166" s="268"/>
      <c r="CT166" s="268"/>
      <c r="CX166" s="268"/>
      <c r="DB166" s="268"/>
      <c r="DE166" s="271"/>
      <c r="DF166" s="271"/>
    </row>
    <row r="167" spans="1:152" ht="12" hidden="1" thickBot="1" x14ac:dyDescent="0.25">
      <c r="A167" s="127"/>
      <c r="B167" s="127"/>
      <c r="C167" s="128"/>
      <c r="D167" s="129"/>
      <c r="E167" s="130"/>
      <c r="F167" s="131"/>
      <c r="G167" s="132"/>
      <c r="H167" s="132"/>
      <c r="I167" s="132"/>
      <c r="J167" s="132"/>
      <c r="K167" s="132"/>
      <c r="L167" s="132"/>
      <c r="M167" s="154"/>
      <c r="N167" s="132"/>
      <c r="O167" s="161"/>
      <c r="P167" s="134"/>
      <c r="Q167" s="135"/>
      <c r="R167" s="132"/>
      <c r="S167" s="132"/>
      <c r="T167" s="132"/>
      <c r="U167" s="136"/>
      <c r="V167" s="136"/>
      <c r="W167" s="137">
        <v>0</v>
      </c>
      <c r="X167" s="138"/>
      <c r="Y167" s="131"/>
      <c r="Z167" s="132"/>
      <c r="AA167" s="137">
        <v>0</v>
      </c>
      <c r="AB167" s="138"/>
      <c r="AC167" s="131"/>
      <c r="AD167" s="135"/>
      <c r="AE167" s="132"/>
      <c r="AF167" s="135"/>
      <c r="AG167" s="132"/>
      <c r="AH167" s="137">
        <v>0</v>
      </c>
      <c r="AI167" s="138"/>
      <c r="AJ167" s="140">
        <v>0</v>
      </c>
      <c r="AK167" s="138"/>
      <c r="AL167" s="141">
        <v>0</v>
      </c>
      <c r="AM167" s="138"/>
      <c r="AN167" s="142">
        <v>0</v>
      </c>
      <c r="AO167" s="138"/>
      <c r="AP167" s="143">
        <v>54891.909619684651</v>
      </c>
      <c r="AQ167" s="135"/>
      <c r="AR167" s="138">
        <v>0</v>
      </c>
      <c r="AS167" s="135"/>
      <c r="AT167" s="138">
        <v>0</v>
      </c>
      <c r="AU167" s="143"/>
      <c r="AV167" s="138"/>
      <c r="AW167" s="138"/>
      <c r="AX167" s="138"/>
      <c r="AY167" s="138"/>
      <c r="AZ167" s="145"/>
      <c r="BA167" s="146">
        <v>54891.909619684651</v>
      </c>
      <c r="BB167" s="147">
        <v>0</v>
      </c>
      <c r="BD167" s="106">
        <v>54891.909619684651</v>
      </c>
      <c r="BG167" s="148">
        <v>54891.909619684651</v>
      </c>
      <c r="BI167" s="150">
        <v>0</v>
      </c>
      <c r="BL167" s="106">
        <v>0</v>
      </c>
      <c r="BN167" s="151"/>
      <c r="BO167" s="152">
        <v>-9321.9136981996453</v>
      </c>
      <c r="BZ167" s="268"/>
      <c r="CH167" s="268"/>
      <c r="CL167" s="268"/>
      <c r="CP167" s="268"/>
      <c r="CT167" s="268"/>
      <c r="CX167" s="268"/>
      <c r="DB167" s="268"/>
      <c r="DE167" s="271"/>
      <c r="DF167" s="271"/>
    </row>
    <row r="168" spans="1:152" ht="12" hidden="1" thickBot="1" x14ac:dyDescent="0.25">
      <c r="A168" s="127"/>
      <c r="B168" s="127"/>
      <c r="C168" s="128"/>
      <c r="D168" s="129"/>
      <c r="E168" s="130"/>
      <c r="F168" s="131"/>
      <c r="G168" s="132"/>
      <c r="H168" s="132"/>
      <c r="I168" s="132"/>
      <c r="J168" s="132"/>
      <c r="K168" s="132"/>
      <c r="L168" s="132"/>
      <c r="M168" s="154"/>
      <c r="N168" s="132"/>
      <c r="O168" s="161"/>
      <c r="P168" s="134"/>
      <c r="Q168" s="135"/>
      <c r="R168" s="132"/>
      <c r="S168" s="132"/>
      <c r="T168" s="132"/>
      <c r="U168" s="136"/>
      <c r="V168" s="136"/>
      <c r="W168" s="137"/>
      <c r="X168" s="138"/>
      <c r="Y168" s="131"/>
      <c r="Z168" s="132"/>
      <c r="AA168" s="137"/>
      <c r="AB168" s="138"/>
      <c r="AC168" s="131"/>
      <c r="AD168" s="135"/>
      <c r="AE168" s="132"/>
      <c r="AF168" s="135"/>
      <c r="AG168" s="132"/>
      <c r="AH168" s="137"/>
      <c r="AI168" s="138"/>
      <c r="AJ168" s="140"/>
      <c r="AK168" s="138"/>
      <c r="AL168" s="141"/>
      <c r="AM168" s="138"/>
      <c r="AN168" s="142"/>
      <c r="AO168" s="138"/>
      <c r="AP168" s="143"/>
      <c r="AQ168" s="135"/>
      <c r="AR168" s="138"/>
      <c r="AS168" s="135"/>
      <c r="AT168" s="138"/>
      <c r="AU168" s="143"/>
      <c r="AV168" s="138"/>
      <c r="AW168" s="138"/>
      <c r="AX168" s="138"/>
      <c r="AY168" s="138"/>
      <c r="AZ168" s="145"/>
      <c r="BA168" s="146"/>
      <c r="BB168" s="147"/>
      <c r="BD168" s="106"/>
      <c r="BG168" s="148"/>
      <c r="BI168" s="150"/>
      <c r="BL168" s="106"/>
      <c r="BN168" s="151"/>
      <c r="BO168" s="152"/>
      <c r="BZ168" s="268"/>
      <c r="CH168" s="268"/>
      <c r="CL168" s="268"/>
      <c r="CP168" s="268"/>
      <c r="CT168" s="268"/>
      <c r="CX168" s="268"/>
      <c r="DB168" s="268"/>
      <c r="DE168" s="271"/>
      <c r="DF168" s="271"/>
    </row>
    <row r="169" spans="1:152" s="94" customFormat="1" x14ac:dyDescent="0.2">
      <c r="C169" s="87" t="s">
        <v>390</v>
      </c>
      <c r="D169" s="63" t="s">
        <v>305</v>
      </c>
      <c r="E169" s="138">
        <v>76</v>
      </c>
      <c r="F169" s="162">
        <v>81895038.171720564</v>
      </c>
      <c r="G169" s="163">
        <v>3826649.8927554106</v>
      </c>
      <c r="H169" s="163">
        <v>2278916.3297792114</v>
      </c>
      <c r="I169" s="163">
        <v>5670158.2262415309</v>
      </c>
      <c r="J169" s="163">
        <v>110687.13028910027</v>
      </c>
      <c r="K169" s="163">
        <v>9630709.1130304895</v>
      </c>
      <c r="L169" s="163">
        <v>2160653.454797558</v>
      </c>
      <c r="M169" s="163">
        <v>8954232.4480000082</v>
      </c>
      <c r="N169" s="163">
        <v>112398.79663956349</v>
      </c>
      <c r="O169" s="163">
        <v>1868777.3084374799</v>
      </c>
      <c r="P169" s="163">
        <v>0</v>
      </c>
      <c r="Q169" s="163">
        <v>0</v>
      </c>
      <c r="R169" s="163">
        <v>-765731.0308094814</v>
      </c>
      <c r="S169" s="163">
        <v>0</v>
      </c>
      <c r="T169" s="163">
        <v>2783427.3399301274</v>
      </c>
      <c r="U169" s="163">
        <v>1118219.7707819757</v>
      </c>
      <c r="V169" s="163">
        <v>0</v>
      </c>
      <c r="W169" s="164">
        <v>119644136.95159353</v>
      </c>
      <c r="X169" s="138"/>
      <c r="Y169" s="162">
        <v>6127603.3439999986</v>
      </c>
      <c r="Z169" s="163">
        <v>482757.81026736449</v>
      </c>
      <c r="AA169" s="164">
        <v>7119430.0615343582</v>
      </c>
      <c r="AB169" s="88"/>
      <c r="AC169" s="162">
        <v>2000360.8</v>
      </c>
      <c r="AD169" s="163">
        <v>412000</v>
      </c>
      <c r="AE169" s="163">
        <v>448138.51288954366</v>
      </c>
      <c r="AF169" s="163">
        <v>356000</v>
      </c>
      <c r="AG169" s="163">
        <v>0</v>
      </c>
      <c r="AH169" s="164">
        <v>3216499.3128895434</v>
      </c>
      <c r="AI169" s="88"/>
      <c r="AJ169" s="165">
        <v>129980066.32601739</v>
      </c>
      <c r="AK169" s="88"/>
      <c r="AL169" s="337">
        <v>9026970</v>
      </c>
      <c r="AM169" s="88"/>
      <c r="AN169" s="167">
        <v>18888751.653602153</v>
      </c>
      <c r="AO169" s="88"/>
      <c r="AP169" s="168">
        <v>128922793.19730626</v>
      </c>
      <c r="AQ169" s="169">
        <v>0</v>
      </c>
      <c r="AR169" s="169">
        <v>2000360.8</v>
      </c>
      <c r="AS169" s="169">
        <v>0</v>
      </c>
      <c r="AT169" s="170">
        <v>9026970</v>
      </c>
      <c r="AU169" s="168">
        <v>457790.4780040941</v>
      </c>
      <c r="AV169" s="169">
        <v>152596.82600136468</v>
      </c>
      <c r="AW169" s="169">
        <v>28449.999999999989</v>
      </c>
      <c r="AX169" s="169">
        <v>88319.558443380782</v>
      </c>
      <c r="AY169" s="169">
        <v>0</v>
      </c>
      <c r="AZ169" s="170">
        <v>38574.168360642063</v>
      </c>
      <c r="BA169" s="168">
        <v>139184392.96649674</v>
      </c>
      <c r="BB169" s="170">
        <v>3.0763658287469298E-9</v>
      </c>
      <c r="BC169" s="92"/>
      <c r="BD169" s="171">
        <v>139950123.99730629</v>
      </c>
      <c r="BE169" s="171">
        <v>795023.20864389965</v>
      </c>
      <c r="BF169" s="171">
        <v>0</v>
      </c>
      <c r="BG169" s="171">
        <v>140745147.2059502</v>
      </c>
      <c r="BH169" s="93"/>
      <c r="BI169" s="171">
        <v>509068.90726699249</v>
      </c>
      <c r="BJ169" s="93"/>
      <c r="BK169" s="93"/>
      <c r="BL169" s="93"/>
      <c r="BM169" s="93"/>
      <c r="BN169" s="93"/>
      <c r="BO169" s="93"/>
      <c r="BP169" s="93"/>
      <c r="BQ169" s="106"/>
      <c r="BR169" s="153"/>
      <c r="BS169" s="106"/>
      <c r="BT169" s="106"/>
      <c r="BU169" s="93"/>
      <c r="BV169" s="93"/>
      <c r="BW169" s="93"/>
      <c r="BX169" s="93"/>
      <c r="BY169" s="93"/>
      <c r="BZ169" s="273"/>
      <c r="CA169" s="93"/>
      <c r="CB169" s="93"/>
      <c r="CC169" s="93"/>
      <c r="CD169" s="93"/>
      <c r="CE169" s="93"/>
      <c r="CF169" s="93"/>
      <c r="CG169" s="93"/>
      <c r="CH169" s="273"/>
      <c r="CI169" s="92"/>
      <c r="CJ169" s="93"/>
      <c r="CK169" s="93"/>
      <c r="CL169" s="273"/>
      <c r="CM169" s="92"/>
      <c r="CN169" s="93"/>
      <c r="CO169" s="93"/>
      <c r="CP169" s="273"/>
      <c r="CQ169" s="92"/>
      <c r="CR169" s="93"/>
      <c r="CS169" s="93"/>
      <c r="CT169" s="273"/>
      <c r="CU169" s="92"/>
      <c r="CV169" s="93"/>
      <c r="CW169" s="93"/>
      <c r="CX169" s="273"/>
      <c r="CY169" s="92"/>
      <c r="CZ169" s="93"/>
      <c r="DA169" s="93"/>
      <c r="DB169" s="273"/>
      <c r="DC169" s="92"/>
      <c r="DD169" s="93"/>
      <c r="DE169" s="274"/>
      <c r="DF169" s="274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</row>
    <row r="170" spans="1:152" x14ac:dyDescent="0.2">
      <c r="C170" s="87" t="s">
        <v>390</v>
      </c>
      <c r="D170" s="64" t="s">
        <v>307</v>
      </c>
      <c r="E170" s="138">
        <v>81</v>
      </c>
      <c r="F170" s="162">
        <v>84143957.943017691</v>
      </c>
      <c r="G170" s="163">
        <v>4558562.9492500229</v>
      </c>
      <c r="H170" s="163">
        <v>2745008.0008911812</v>
      </c>
      <c r="I170" s="163">
        <v>7529440.6977109779</v>
      </c>
      <c r="J170" s="163">
        <v>156301.43425303698</v>
      </c>
      <c r="K170" s="163">
        <v>10734113.13150687</v>
      </c>
      <c r="L170" s="163">
        <v>3631149.7006954919</v>
      </c>
      <c r="M170" s="163">
        <v>9189870.1440000068</v>
      </c>
      <c r="N170" s="163">
        <v>33375.889373321275</v>
      </c>
      <c r="O170" s="163">
        <v>483372.30851628003</v>
      </c>
      <c r="P170" s="163">
        <v>0</v>
      </c>
      <c r="Q170" s="163">
        <v>0</v>
      </c>
      <c r="R170" s="163">
        <v>0</v>
      </c>
      <c r="S170" s="163">
        <v>0</v>
      </c>
      <c r="T170" s="163">
        <v>725368.05150157865</v>
      </c>
      <c r="U170" s="163">
        <v>2403379.173957183</v>
      </c>
      <c r="V170" s="163">
        <v>0</v>
      </c>
      <c r="W170" s="137">
        <v>126333899.42467362</v>
      </c>
      <c r="X170" s="138"/>
      <c r="Y170" s="162">
        <v>7634233.6652673259</v>
      </c>
      <c r="Z170" s="163">
        <v>693918.15578313172</v>
      </c>
      <c r="AA170" s="137">
        <v>9394119.2095923275</v>
      </c>
      <c r="AB170" s="88"/>
      <c r="AC170" s="162">
        <v>1908073</v>
      </c>
      <c r="AD170" s="163">
        <v>0</v>
      </c>
      <c r="AE170" s="163">
        <v>331865.80891767645</v>
      </c>
      <c r="AF170" s="163">
        <v>0</v>
      </c>
      <c r="AG170" s="163">
        <v>0</v>
      </c>
      <c r="AH170" s="137">
        <v>2239938.8089176766</v>
      </c>
      <c r="AI170" s="88"/>
      <c r="AJ170" s="140">
        <v>137967957.44318357</v>
      </c>
      <c r="AK170" s="88"/>
      <c r="AL170" s="335">
        <v>10684855</v>
      </c>
      <c r="AM170" s="88"/>
      <c r="AN170" s="173">
        <v>20991382.925833929</v>
      </c>
      <c r="AO170" s="88"/>
      <c r="AP170" s="162">
        <v>136204388.12654504</v>
      </c>
      <c r="AQ170" s="163">
        <v>0</v>
      </c>
      <c r="AR170" s="163">
        <v>1908073</v>
      </c>
      <c r="AS170" s="163">
        <v>0</v>
      </c>
      <c r="AT170" s="174">
        <v>10684855</v>
      </c>
      <c r="AU170" s="162">
        <v>0</v>
      </c>
      <c r="AV170" s="163">
        <v>0</v>
      </c>
      <c r="AW170" s="163">
        <v>0</v>
      </c>
      <c r="AX170" s="163">
        <v>0</v>
      </c>
      <c r="AY170" s="163">
        <v>0</v>
      </c>
      <c r="AZ170" s="174">
        <v>0</v>
      </c>
      <c r="BA170" s="162">
        <v>148797316.12654507</v>
      </c>
      <c r="BB170" s="174">
        <v>-6.8030203692615032E-10</v>
      </c>
      <c r="BD170" s="175">
        <v>148797316.12654507</v>
      </c>
      <c r="BE170" s="175">
        <v>0</v>
      </c>
      <c r="BF170" s="175">
        <v>0</v>
      </c>
      <c r="BG170" s="175">
        <v>148797316.12654507</v>
      </c>
      <c r="BI170" s="175">
        <v>1065967.3885418696</v>
      </c>
      <c r="BQ170" s="106"/>
      <c r="BR170" s="153"/>
      <c r="BS170" s="106"/>
      <c r="BT170" s="106"/>
      <c r="BZ170" s="268"/>
      <c r="CH170" s="268"/>
      <c r="CL170" s="268"/>
      <c r="CP170" s="268"/>
      <c r="CT170" s="268"/>
      <c r="CX170" s="268"/>
      <c r="DB170" s="268"/>
      <c r="DE170" s="271"/>
      <c r="DF170" s="271"/>
    </row>
    <row r="171" spans="1:152" ht="12" thickBot="1" x14ac:dyDescent="0.25">
      <c r="B171" s="130"/>
      <c r="C171" s="176" t="s">
        <v>390</v>
      </c>
      <c r="D171" s="65" t="s">
        <v>308</v>
      </c>
      <c r="E171" s="138">
        <v>3</v>
      </c>
      <c r="F171" s="162">
        <v>3648247.6289930809</v>
      </c>
      <c r="G171" s="163">
        <v>142281.03387695417</v>
      </c>
      <c r="H171" s="163">
        <v>95292.332639603876</v>
      </c>
      <c r="I171" s="163">
        <v>298134.66538069054</v>
      </c>
      <c r="J171" s="163">
        <v>23289.000372023784</v>
      </c>
      <c r="K171" s="163">
        <v>404707.87436024495</v>
      </c>
      <c r="L171" s="163">
        <v>126918.88243299956</v>
      </c>
      <c r="M171" s="163">
        <v>235637.696</v>
      </c>
      <c r="N171" s="163">
        <v>0</v>
      </c>
      <c r="O171" s="163">
        <v>16691.2</v>
      </c>
      <c r="P171" s="163">
        <v>0</v>
      </c>
      <c r="Q171" s="163">
        <v>0</v>
      </c>
      <c r="R171" s="163">
        <v>0</v>
      </c>
      <c r="S171" s="163">
        <v>0</v>
      </c>
      <c r="T171" s="163">
        <v>14960.463199821897</v>
      </c>
      <c r="U171" s="163">
        <v>187736.68359918799</v>
      </c>
      <c r="V171" s="163">
        <v>0</v>
      </c>
      <c r="W171" s="177">
        <v>5193897.4608546076</v>
      </c>
      <c r="X171" s="138"/>
      <c r="Y171" s="162">
        <v>0</v>
      </c>
      <c r="Z171" s="163">
        <v>0</v>
      </c>
      <c r="AA171" s="177">
        <v>84.889708374023428</v>
      </c>
      <c r="AB171" s="163"/>
      <c r="AC171" s="162">
        <v>56511</v>
      </c>
      <c r="AD171" s="163">
        <v>0</v>
      </c>
      <c r="AE171" s="163">
        <v>16888.284598366932</v>
      </c>
      <c r="AF171" s="163">
        <v>0</v>
      </c>
      <c r="AG171" s="163">
        <v>0</v>
      </c>
      <c r="AH171" s="177">
        <v>73399.284598366939</v>
      </c>
      <c r="AI171" s="163"/>
      <c r="AJ171" s="178">
        <v>5267381.6351613486</v>
      </c>
      <c r="AK171" s="163"/>
      <c r="AL171" s="338">
        <v>360425</v>
      </c>
      <c r="AM171" s="163"/>
      <c r="AN171" s="180">
        <v>800389.0265053981</v>
      </c>
      <c r="AO171" s="163"/>
      <c r="AP171" s="181">
        <v>5210870.6351613486</v>
      </c>
      <c r="AQ171" s="182">
        <v>0</v>
      </c>
      <c r="AR171" s="182">
        <v>56511</v>
      </c>
      <c r="AS171" s="182">
        <v>0</v>
      </c>
      <c r="AT171" s="183">
        <v>360425</v>
      </c>
      <c r="AU171" s="181">
        <v>0</v>
      </c>
      <c r="AV171" s="182">
        <v>0</v>
      </c>
      <c r="AW171" s="182">
        <v>0</v>
      </c>
      <c r="AX171" s="182">
        <v>0</v>
      </c>
      <c r="AY171" s="182">
        <v>0</v>
      </c>
      <c r="AZ171" s="183">
        <v>0</v>
      </c>
      <c r="BA171" s="181">
        <v>5627806.6351613486</v>
      </c>
      <c r="BB171" s="183">
        <v>-2.3283064365386963E-10</v>
      </c>
      <c r="BD171" s="184">
        <v>5627806.6351613486</v>
      </c>
      <c r="BE171" s="184">
        <v>0</v>
      </c>
      <c r="BF171" s="184">
        <v>0</v>
      </c>
      <c r="BG171" s="184">
        <v>5627806.6351613486</v>
      </c>
      <c r="BI171" s="184">
        <v>84.889708374023428</v>
      </c>
      <c r="BN171" s="106"/>
      <c r="BO171" s="185">
        <v>-9321.9136981996453</v>
      </c>
      <c r="BQ171" s="106"/>
      <c r="BR171" s="153"/>
      <c r="BS171" s="106"/>
      <c r="BT171" s="106"/>
      <c r="BZ171" s="268"/>
      <c r="CH171" s="268"/>
      <c r="CL171" s="268"/>
      <c r="CP171" s="268"/>
      <c r="CT171" s="268"/>
      <c r="CX171" s="268"/>
      <c r="DB171" s="268"/>
      <c r="DE171" s="271"/>
      <c r="DF171" s="271"/>
    </row>
    <row r="172" spans="1:152" ht="7.5" customHeight="1" x14ac:dyDescent="0.2">
      <c r="B172" s="130"/>
      <c r="C172" s="176"/>
      <c r="D172" s="65"/>
      <c r="E172" s="130"/>
      <c r="F172" s="162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74"/>
      <c r="X172" s="163"/>
      <c r="Y172" s="162"/>
      <c r="Z172" s="163"/>
      <c r="AA172" s="174"/>
      <c r="AB172" s="163"/>
      <c r="AC172" s="162"/>
      <c r="AD172" s="163"/>
      <c r="AE172" s="163"/>
      <c r="AF172" s="163"/>
      <c r="AG172" s="163"/>
      <c r="AH172" s="174"/>
      <c r="AI172" s="163"/>
      <c r="AJ172" s="175"/>
      <c r="AK172" s="163"/>
      <c r="AL172" s="175"/>
      <c r="AM172" s="163"/>
      <c r="AN172" s="175"/>
      <c r="AO172" s="163"/>
      <c r="AP172" s="162"/>
      <c r="AQ172" s="163"/>
      <c r="AR172" s="163"/>
      <c r="AS172" s="163"/>
      <c r="AT172" s="174"/>
      <c r="AU172" s="162"/>
      <c r="AV172" s="163"/>
      <c r="AW172" s="163"/>
      <c r="AX172" s="163"/>
      <c r="AY172" s="163"/>
      <c r="AZ172" s="174"/>
      <c r="BA172" s="162"/>
      <c r="BB172" s="174"/>
      <c r="BQ172" s="106"/>
      <c r="BR172" s="153"/>
      <c r="BS172" s="106"/>
      <c r="BT172" s="106"/>
      <c r="BZ172" s="268"/>
      <c r="CH172" s="268"/>
      <c r="CL172" s="268"/>
      <c r="CP172" s="268"/>
      <c r="CT172" s="268"/>
      <c r="CX172" s="268"/>
      <c r="DB172" s="268"/>
      <c r="DE172" s="271"/>
      <c r="DF172" s="271"/>
    </row>
    <row r="173" spans="1:152" s="187" customFormat="1" x14ac:dyDescent="0.2">
      <c r="A173" s="172"/>
      <c r="B173" s="186"/>
      <c r="C173" s="95" t="s">
        <v>391</v>
      </c>
      <c r="E173" s="188">
        <v>160</v>
      </c>
      <c r="F173" s="162">
        <v>169687243.74373135</v>
      </c>
      <c r="G173" s="163">
        <v>8527493.8758823872</v>
      </c>
      <c r="H173" s="163">
        <v>5119216.663309996</v>
      </c>
      <c r="I173" s="163">
        <v>13497733.589333199</v>
      </c>
      <c r="J173" s="163">
        <v>290277.56491416105</v>
      </c>
      <c r="K173" s="163">
        <v>20769530.118897606</v>
      </c>
      <c r="L173" s="163">
        <v>5918722.0379260499</v>
      </c>
      <c r="M173" s="163">
        <v>18379740.288000014</v>
      </c>
      <c r="N173" s="163">
        <v>145774.68601288478</v>
      </c>
      <c r="O173" s="163">
        <v>2368840.8169537601</v>
      </c>
      <c r="P173" s="163">
        <v>0</v>
      </c>
      <c r="Q173" s="163">
        <v>0</v>
      </c>
      <c r="R173" s="163">
        <v>-765731.0308094814</v>
      </c>
      <c r="S173" s="163">
        <v>0</v>
      </c>
      <c r="T173" s="163">
        <v>3523755.8546315278</v>
      </c>
      <c r="U173" s="163">
        <v>3709335.6283383467</v>
      </c>
      <c r="V173" s="163">
        <v>0</v>
      </c>
      <c r="W173" s="174">
        <v>251171933.83712175</v>
      </c>
      <c r="X173" s="88"/>
      <c r="Y173" s="162">
        <v>13761837.009267325</v>
      </c>
      <c r="Z173" s="163">
        <v>1176675.9660504963</v>
      </c>
      <c r="AA173" s="174">
        <v>16513634.160835059</v>
      </c>
      <c r="AB173" s="88"/>
      <c r="AC173" s="162">
        <v>3964944.8</v>
      </c>
      <c r="AD173" s="163">
        <v>412000</v>
      </c>
      <c r="AE173" s="163">
        <v>796892.60640558705</v>
      </c>
      <c r="AF173" s="163">
        <v>356000</v>
      </c>
      <c r="AG173" s="163">
        <v>0</v>
      </c>
      <c r="AH173" s="174">
        <v>5529837.4064055867</v>
      </c>
      <c r="AI173" s="88"/>
      <c r="AJ173" s="175">
        <v>273215405.4043625</v>
      </c>
      <c r="AK173" s="88"/>
      <c r="AL173" s="175">
        <v>20072250</v>
      </c>
      <c r="AM173" s="88"/>
      <c r="AN173" s="175">
        <v>40680523.605941474</v>
      </c>
      <c r="AO173" s="88"/>
      <c r="AP173" s="162">
        <v>270338051.95901263</v>
      </c>
      <c r="AQ173" s="163">
        <v>0</v>
      </c>
      <c r="AR173" s="163">
        <v>3964944.8</v>
      </c>
      <c r="AS173" s="163">
        <v>0</v>
      </c>
      <c r="AT173" s="174">
        <v>20072250</v>
      </c>
      <c r="AU173" s="162">
        <v>457790.4780040941</v>
      </c>
      <c r="AV173" s="163">
        <v>152596.82600136468</v>
      </c>
      <c r="AW173" s="163">
        <v>28449.999999999989</v>
      </c>
      <c r="AX173" s="163">
        <v>88319.558443380782</v>
      </c>
      <c r="AY173" s="163">
        <v>0</v>
      </c>
      <c r="AZ173" s="174">
        <v>38574.168360642063</v>
      </c>
      <c r="BA173" s="162">
        <v>293609515.72820312</v>
      </c>
      <c r="BB173" s="174">
        <v>2.1632331481669098E-9</v>
      </c>
      <c r="BC173" s="100"/>
      <c r="BD173" s="88">
        <v>294375246.7590127</v>
      </c>
      <c r="BE173" s="88">
        <v>795023.20864389965</v>
      </c>
      <c r="BF173" s="88">
        <v>0</v>
      </c>
      <c r="BG173" s="88">
        <v>295170269.96765661</v>
      </c>
      <c r="BI173" s="88">
        <v>1575121.1855172359</v>
      </c>
      <c r="BQ173" s="106"/>
      <c r="BR173" s="153"/>
      <c r="BS173" s="106"/>
      <c r="BT173" s="106"/>
      <c r="BZ173" s="268"/>
      <c r="CH173" s="268"/>
      <c r="CI173" s="100"/>
      <c r="CL173" s="268"/>
      <c r="CM173" s="100"/>
      <c r="CP173" s="268"/>
      <c r="CQ173" s="100"/>
      <c r="CT173" s="268"/>
      <c r="CU173" s="100"/>
      <c r="CX173" s="268"/>
      <c r="CY173" s="100"/>
      <c r="DB173" s="268"/>
      <c r="DC173" s="100"/>
      <c r="DE173" s="271"/>
      <c r="DF173" s="271"/>
    </row>
    <row r="174" spans="1:152" ht="12" thickBot="1" x14ac:dyDescent="0.25">
      <c r="A174" s="189" t="s">
        <v>392</v>
      </c>
      <c r="F174" s="143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45"/>
      <c r="Y174" s="143"/>
      <c r="Z174" s="191">
        <v>0</v>
      </c>
      <c r="AA174" s="145"/>
      <c r="AC174" s="191">
        <v>0</v>
      </c>
      <c r="AD174" s="191">
        <v>0</v>
      </c>
      <c r="AE174" s="191">
        <v>0</v>
      </c>
      <c r="AF174" s="191">
        <v>0</v>
      </c>
      <c r="AG174" s="138"/>
      <c r="AH174" s="145"/>
      <c r="AJ174" s="192"/>
      <c r="AL174" s="192"/>
      <c r="AN174" s="275">
        <v>-8.149072527885437E-9</v>
      </c>
      <c r="AP174" s="193"/>
      <c r="AQ174" s="194"/>
      <c r="AR174" s="194"/>
      <c r="AS174" s="138"/>
      <c r="AT174" s="147"/>
      <c r="AU174" s="193"/>
      <c r="AV174" s="194"/>
      <c r="AW174" s="194"/>
      <c r="AX174" s="194"/>
      <c r="AY174" s="194"/>
      <c r="AZ174" s="195">
        <v>0</v>
      </c>
      <c r="BA174" s="193"/>
      <c r="BB174" s="195">
        <v>2.1632331481669098E-9</v>
      </c>
      <c r="BQ174" s="106"/>
      <c r="BR174" s="153"/>
      <c r="BS174" s="106"/>
      <c r="BT174" s="106"/>
      <c r="BZ174" s="268"/>
      <c r="CH174" s="268"/>
      <c r="CL174" s="268"/>
      <c r="CP174" s="268"/>
      <c r="CT174" s="268"/>
      <c r="CX174" s="268"/>
      <c r="DB174" s="268"/>
      <c r="DE174" s="271"/>
      <c r="DF174" s="271"/>
    </row>
    <row r="175" spans="1:152" ht="12" thickBot="1" x14ac:dyDescent="0.25">
      <c r="A175" s="189" t="s">
        <v>392</v>
      </c>
      <c r="D175" s="196" t="s">
        <v>393</v>
      </c>
      <c r="F175" s="191">
        <v>0</v>
      </c>
      <c r="G175" s="191">
        <v>0</v>
      </c>
      <c r="H175" s="191">
        <v>0</v>
      </c>
      <c r="I175" s="191">
        <v>0</v>
      </c>
      <c r="J175" s="191">
        <v>0</v>
      </c>
      <c r="K175" s="191">
        <v>0</v>
      </c>
      <c r="L175" s="191">
        <v>0</v>
      </c>
      <c r="M175" s="138"/>
      <c r="N175" s="197">
        <v>0</v>
      </c>
      <c r="O175" s="138"/>
      <c r="P175" s="138"/>
      <c r="Q175" s="138"/>
      <c r="R175" s="197">
        <v>0</v>
      </c>
      <c r="S175" s="138"/>
      <c r="T175" s="197">
        <v>0</v>
      </c>
      <c r="U175" s="197">
        <v>0</v>
      </c>
      <c r="V175" s="197"/>
      <c r="W175" s="198">
        <v>251171933.83712178</v>
      </c>
      <c r="Y175" s="199" t="s">
        <v>393</v>
      </c>
      <c r="Z175" s="138"/>
      <c r="AA175" s="200">
        <v>16513634.160835056</v>
      </c>
      <c r="AC175" s="199" t="s">
        <v>393</v>
      </c>
      <c r="AD175" s="138"/>
      <c r="AE175" s="138"/>
      <c r="AF175" s="138"/>
      <c r="AG175" s="138"/>
      <c r="AH175" s="145"/>
      <c r="AJ175" s="192"/>
      <c r="AL175" s="192"/>
      <c r="AN175" s="192"/>
      <c r="AP175" s="193"/>
      <c r="AQ175" s="194"/>
      <c r="AR175" s="194"/>
      <c r="AS175" s="138"/>
      <c r="AT175" s="147"/>
      <c r="AU175" s="193"/>
      <c r="AV175" s="194"/>
      <c r="AW175" s="194"/>
      <c r="AX175" s="194"/>
      <c r="AY175" s="194"/>
      <c r="AZ175" s="147"/>
      <c r="BA175" s="193"/>
      <c r="BB175" s="147"/>
      <c r="BE175" s="201">
        <v>0</v>
      </c>
      <c r="BF175" s="201"/>
      <c r="BI175" s="201">
        <v>0</v>
      </c>
      <c r="BQ175" s="106"/>
      <c r="BR175" s="153"/>
      <c r="BS175" s="106"/>
      <c r="BT175" s="106"/>
      <c r="BZ175" s="268"/>
      <c r="CH175" s="268"/>
      <c r="CL175" s="268"/>
      <c r="CP175" s="268"/>
      <c r="CT175" s="268"/>
      <c r="CX175" s="268"/>
      <c r="DB175" s="268"/>
      <c r="DE175" s="271"/>
      <c r="DF175" s="271"/>
    </row>
    <row r="176" spans="1:152" ht="12" thickBot="1" x14ac:dyDescent="0.25">
      <c r="A176" s="189" t="s">
        <v>392</v>
      </c>
      <c r="D176" s="202" t="s">
        <v>394</v>
      </c>
      <c r="F176" s="203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5"/>
      <c r="W176" s="206">
        <v>0</v>
      </c>
      <c r="Y176" s="207" t="s">
        <v>394</v>
      </c>
      <c r="Z176" s="204"/>
      <c r="AA176" s="206">
        <v>0</v>
      </c>
      <c r="AC176" s="207"/>
      <c r="AD176" s="205"/>
      <c r="AE176" s="204"/>
      <c r="AF176" s="204"/>
      <c r="AG176" s="204"/>
      <c r="AH176" s="227"/>
      <c r="AJ176" s="206">
        <v>0</v>
      </c>
      <c r="AL176" s="206">
        <v>0</v>
      </c>
      <c r="AN176" s="209"/>
      <c r="AP176" s="210"/>
      <c r="AQ176" s="211"/>
      <c r="AR176" s="211"/>
      <c r="AS176" s="204"/>
      <c r="AT176" s="212"/>
      <c r="AU176" s="210"/>
      <c r="AV176" s="211"/>
      <c r="AW176" s="211"/>
      <c r="AX176" s="211"/>
      <c r="AY176" s="211"/>
      <c r="AZ176" s="212"/>
      <c r="BA176" s="210"/>
      <c r="BB176" s="212"/>
      <c r="BQ176" s="106"/>
      <c r="BR176" s="153"/>
      <c r="BS176" s="106"/>
      <c r="BT176" s="106"/>
      <c r="BZ176" s="268"/>
      <c r="CH176" s="268"/>
      <c r="CL176" s="268"/>
      <c r="CP176" s="268"/>
      <c r="CT176" s="268"/>
      <c r="CX176" s="268"/>
      <c r="DB176" s="268"/>
      <c r="DE176" s="271"/>
      <c r="DF176" s="271"/>
    </row>
    <row r="177" spans="1:110" x14ac:dyDescent="0.2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213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E177" s="149"/>
      <c r="BF177" s="149"/>
      <c r="BG177" s="149"/>
      <c r="BQ177" s="106"/>
      <c r="BR177" s="153"/>
      <c r="BS177" s="106"/>
      <c r="BT177" s="106"/>
      <c r="BZ177" s="268"/>
      <c r="CH177" s="268"/>
      <c r="CL177" s="268"/>
      <c r="CP177" s="268"/>
      <c r="CT177" s="268"/>
      <c r="CX177" s="268"/>
      <c r="DB177" s="268"/>
      <c r="DE177" s="271"/>
      <c r="DF177" s="271"/>
    </row>
    <row r="178" spans="1:110" x14ac:dyDescent="0.2">
      <c r="P178" s="100" t="e">
        <v>#REF!</v>
      </c>
      <c r="AP178" s="214" t="s">
        <v>395</v>
      </c>
      <c r="BQ178" s="106"/>
      <c r="BR178" s="153"/>
      <c r="BS178" s="106"/>
      <c r="BT178" s="106"/>
      <c r="BZ178" s="268"/>
      <c r="CH178" s="268"/>
      <c r="CL178" s="268"/>
      <c r="CP178" s="268"/>
      <c r="CT178" s="268"/>
      <c r="CX178" s="268"/>
      <c r="DB178" s="268"/>
      <c r="DE178" s="271"/>
      <c r="DF178" s="271"/>
    </row>
    <row r="179" spans="1:110" x14ac:dyDescent="0.2">
      <c r="O179" s="100">
        <v>1813276.5084374801</v>
      </c>
      <c r="P179" s="100">
        <v>5895360.3498558979</v>
      </c>
      <c r="R179" s="100">
        <v>-765731.0308094814</v>
      </c>
      <c r="Y179" s="100">
        <v>597780</v>
      </c>
      <c r="Z179" s="100">
        <v>54530.585997032562</v>
      </c>
      <c r="AE179" s="100">
        <v>-13122.542308354041</v>
      </c>
      <c r="AP179" s="100">
        <v>114422527.11126767</v>
      </c>
      <c r="AT179" s="100">
        <v>7923245</v>
      </c>
      <c r="BI179" s="100">
        <v>56.593138916015619</v>
      </c>
      <c r="BQ179" s="106"/>
      <c r="BR179" s="153"/>
      <c r="BS179" s="106"/>
      <c r="BT179" s="106"/>
      <c r="BZ179" s="268"/>
      <c r="CH179" s="268"/>
      <c r="CL179" s="268"/>
      <c r="CP179" s="268"/>
      <c r="CT179" s="268"/>
      <c r="CX179" s="268"/>
      <c r="DB179" s="268"/>
      <c r="DE179" s="271"/>
      <c r="DF179" s="271"/>
    </row>
    <row r="180" spans="1:110" x14ac:dyDescent="0.2">
      <c r="AP180" s="106">
        <v>113974388.59837812</v>
      </c>
      <c r="BQ180" s="106"/>
      <c r="BR180" s="153"/>
      <c r="BS180" s="106"/>
      <c r="BT180" s="106"/>
      <c r="BZ180" s="268"/>
      <c r="CH180" s="268"/>
      <c r="CL180" s="268"/>
      <c r="CP180" s="268"/>
      <c r="CT180" s="268"/>
      <c r="CX180" s="268"/>
      <c r="DB180" s="268"/>
      <c r="DE180" s="271"/>
      <c r="DF180" s="271"/>
    </row>
    <row r="181" spans="1:110" x14ac:dyDescent="0.2">
      <c r="BQ181" s="106"/>
      <c r="BR181" s="153"/>
      <c r="BS181" s="106"/>
      <c r="BT181" s="106"/>
      <c r="BZ181" s="268"/>
      <c r="CH181" s="268"/>
      <c r="CL181" s="268"/>
      <c r="CP181" s="268"/>
      <c r="CT181" s="268"/>
      <c r="CX181" s="268"/>
      <c r="DB181" s="268"/>
      <c r="DE181" s="271"/>
      <c r="DF181" s="271"/>
    </row>
    <row r="182" spans="1:110" x14ac:dyDescent="0.2">
      <c r="BQ182" s="106"/>
      <c r="BR182" s="153"/>
      <c r="BS182" s="106"/>
      <c r="BT182" s="106"/>
      <c r="BZ182" s="268"/>
      <c r="CH182" s="268"/>
      <c r="CL182" s="268"/>
      <c r="CP182" s="268"/>
      <c r="CT182" s="268"/>
      <c r="CX182" s="268"/>
      <c r="DB182" s="268"/>
      <c r="DE182" s="271"/>
      <c r="DF182" s="271"/>
    </row>
    <row r="183" spans="1:110" x14ac:dyDescent="0.2">
      <c r="BQ183" s="106"/>
      <c r="BR183" s="153"/>
      <c r="BS183" s="106"/>
      <c r="BT183" s="106"/>
      <c r="BZ183" s="268"/>
      <c r="CH183" s="268"/>
      <c r="CL183" s="268"/>
      <c r="CP183" s="268"/>
      <c r="CT183" s="268"/>
      <c r="CX183" s="268"/>
      <c r="DB183" s="268"/>
      <c r="DE183" s="271"/>
      <c r="DF183" s="271"/>
    </row>
    <row r="184" spans="1:110" x14ac:dyDescent="0.2">
      <c r="O184" s="191"/>
      <c r="T184" s="100">
        <v>40</v>
      </c>
      <c r="U184" s="100">
        <v>91</v>
      </c>
      <c r="BQ184" s="106"/>
      <c r="BR184" s="153"/>
      <c r="BS184" s="106"/>
      <c r="BT184" s="106"/>
      <c r="BZ184" s="268"/>
      <c r="CH184" s="268"/>
      <c r="CL184" s="268"/>
      <c r="CP184" s="268"/>
      <c r="CT184" s="268"/>
      <c r="CX184" s="268"/>
      <c r="DB184" s="268"/>
      <c r="DE184" s="271"/>
      <c r="DF184" s="271"/>
    </row>
    <row r="185" spans="1:110" x14ac:dyDescent="0.2">
      <c r="D185" s="172" t="s">
        <v>396</v>
      </c>
      <c r="F185" s="100">
        <v>15615777.647316992</v>
      </c>
      <c r="H185" s="100">
        <v>-4016606.1727500148</v>
      </c>
      <c r="I185" s="100">
        <v>-5429415.4636999927</v>
      </c>
      <c r="J185" s="100">
        <v>-243720.40409999987</v>
      </c>
      <c r="K185" s="100">
        <v>18163058.030835047</v>
      </c>
      <c r="L185" s="100">
        <v>3504008.3580599995</v>
      </c>
      <c r="M185" s="100">
        <v>-9095259.7119999863</v>
      </c>
      <c r="N185" s="100">
        <v>22271.635174688534</v>
      </c>
      <c r="O185" s="100">
        <v>-720583.45128223905</v>
      </c>
      <c r="R185" s="100">
        <v>1616722.0616864983</v>
      </c>
      <c r="T185" s="215"/>
      <c r="U185" s="215"/>
      <c r="V185" s="215"/>
      <c r="W185" s="216"/>
      <c r="BQ185" s="106"/>
      <c r="BR185" s="153"/>
      <c r="BS185" s="106"/>
      <c r="BT185" s="106"/>
      <c r="BZ185" s="268"/>
      <c r="CH185" s="268"/>
      <c r="CL185" s="268"/>
      <c r="CP185" s="268"/>
      <c r="CT185" s="268"/>
      <c r="CX185" s="268"/>
      <c r="DB185" s="268"/>
      <c r="DE185" s="271"/>
      <c r="DF185" s="271"/>
    </row>
    <row r="186" spans="1:110" x14ac:dyDescent="0.2">
      <c r="D186" s="172" t="s">
        <v>397</v>
      </c>
      <c r="T186" s="363"/>
      <c r="U186" s="363"/>
      <c r="V186" s="363"/>
      <c r="W186" s="216"/>
      <c r="BQ186" s="106"/>
      <c r="BR186" s="153"/>
      <c r="BS186" s="106"/>
      <c r="BT186" s="106"/>
      <c r="BZ186" s="268"/>
      <c r="CH186" s="268"/>
      <c r="CL186" s="268"/>
      <c r="CP186" s="268"/>
      <c r="CT186" s="268"/>
      <c r="CX186" s="268"/>
      <c r="DB186" s="268"/>
      <c r="DE186" s="271"/>
      <c r="DF186" s="271"/>
    </row>
    <row r="187" spans="1:110" x14ac:dyDescent="0.2">
      <c r="BQ187" s="106"/>
      <c r="BR187" s="153"/>
      <c r="BS187" s="106"/>
      <c r="BT187" s="106"/>
      <c r="BZ187" s="268"/>
      <c r="CH187" s="268"/>
      <c r="CL187" s="268"/>
      <c r="CP187" s="268"/>
      <c r="CT187" s="268"/>
      <c r="CX187" s="268"/>
      <c r="DB187" s="268"/>
      <c r="DE187" s="271"/>
      <c r="DF187" s="271"/>
    </row>
    <row r="188" spans="1:110" x14ac:dyDescent="0.2">
      <c r="BQ188" s="106"/>
      <c r="BR188" s="153"/>
      <c r="BS188" s="106"/>
      <c r="BT188" s="106"/>
      <c r="BZ188" s="268"/>
      <c r="CH188" s="268"/>
      <c r="CL188" s="268"/>
      <c r="CP188" s="268"/>
      <c r="CT188" s="268"/>
      <c r="CX188" s="268"/>
      <c r="DB188" s="268"/>
      <c r="DE188" s="271"/>
      <c r="DF188" s="271"/>
    </row>
    <row r="189" spans="1:110" x14ac:dyDescent="0.2">
      <c r="BQ189" s="106"/>
      <c r="BR189" s="153"/>
      <c r="BS189" s="106"/>
      <c r="BT189" s="106"/>
      <c r="BZ189" s="268"/>
      <c r="CH189" s="268"/>
      <c r="CL189" s="268"/>
      <c r="CP189" s="268"/>
      <c r="CT189" s="268"/>
      <c r="CX189" s="268"/>
      <c r="DB189" s="268"/>
      <c r="DE189" s="271"/>
      <c r="DF189" s="271"/>
    </row>
    <row r="190" spans="1:110" x14ac:dyDescent="0.2">
      <c r="BQ190" s="106"/>
      <c r="BR190" s="153"/>
      <c r="BS190" s="106"/>
      <c r="BT190" s="106"/>
      <c r="BZ190" s="268"/>
      <c r="CH190" s="268"/>
      <c r="CL190" s="268"/>
      <c r="CP190" s="268"/>
      <c r="CT190" s="268"/>
      <c r="CX190" s="268"/>
      <c r="DB190" s="268"/>
      <c r="DE190" s="271"/>
      <c r="DF190" s="271"/>
    </row>
    <row r="191" spans="1:110" x14ac:dyDescent="0.2">
      <c r="A191" s="276">
        <v>76</v>
      </c>
      <c r="B191" s="172" t="s">
        <v>468</v>
      </c>
      <c r="BQ191" s="106"/>
      <c r="BR191" s="153"/>
      <c r="BS191" s="106"/>
      <c r="BT191" s="106"/>
      <c r="BZ191" s="268"/>
      <c r="CH191" s="268"/>
      <c r="CL191" s="268"/>
      <c r="CP191" s="268"/>
      <c r="CT191" s="268"/>
      <c r="CX191" s="268"/>
      <c r="DB191" s="268"/>
      <c r="DE191" s="271"/>
      <c r="DF191" s="271"/>
    </row>
    <row r="192" spans="1:110" x14ac:dyDescent="0.2">
      <c r="BQ192" s="106"/>
      <c r="BR192" s="153"/>
      <c r="BS192" s="106"/>
      <c r="BT192" s="106"/>
      <c r="BZ192" s="268"/>
      <c r="CH192" s="268"/>
      <c r="CL192" s="268"/>
      <c r="CP192" s="268"/>
      <c r="CT192" s="268"/>
      <c r="CX192" s="268"/>
      <c r="DB192" s="268"/>
      <c r="DE192" s="271"/>
      <c r="DF192" s="271"/>
    </row>
    <row r="193" spans="1:110" x14ac:dyDescent="0.2">
      <c r="A193" s="149"/>
      <c r="B193" s="149"/>
      <c r="C193" s="149"/>
      <c r="D193" s="339" t="s">
        <v>4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E193" s="149"/>
      <c r="BF193" s="149"/>
      <c r="BG193" s="149"/>
      <c r="BQ193" s="106">
        <v>380</v>
      </c>
      <c r="BR193" s="272">
        <v>3804061</v>
      </c>
      <c r="BS193" s="106">
        <v>46713.326247960009</v>
      </c>
      <c r="BT193" s="106">
        <v>0</v>
      </c>
      <c r="BU193" s="149">
        <v>0</v>
      </c>
      <c r="BV193" s="149">
        <v>0</v>
      </c>
      <c r="BW193" s="149">
        <v>0</v>
      </c>
      <c r="BY193" s="149">
        <v>5281.6596641967089</v>
      </c>
      <c r="BZ193" s="268">
        <v>5281.659664200477</v>
      </c>
      <c r="CA193" s="269">
        <v>-3.7680365494452417E-9</v>
      </c>
      <c r="CC193" s="149">
        <v>403</v>
      </c>
      <c r="CD193" s="149">
        <v>529</v>
      </c>
      <c r="CE193" s="149">
        <v>339</v>
      </c>
      <c r="CG193" s="149">
        <v>0</v>
      </c>
      <c r="CH193" s="268">
        <v>0</v>
      </c>
      <c r="CI193" s="270">
        <v>0</v>
      </c>
      <c r="CK193" s="149">
        <v>0</v>
      </c>
      <c r="CL193" s="268">
        <v>0</v>
      </c>
      <c r="CM193" s="270">
        <v>0</v>
      </c>
      <c r="CO193" s="149">
        <v>7153033.8291094033</v>
      </c>
      <c r="CP193" s="268">
        <v>7153033.8291085996</v>
      </c>
      <c r="CQ193" s="270">
        <v>8.0373138189315796E-7</v>
      </c>
      <c r="CS193" s="149">
        <v>7153033.8291094033</v>
      </c>
      <c r="CT193" s="268">
        <v>7153033.8291085996</v>
      </c>
      <c r="CU193" s="270">
        <v>8.0373138189315796E-7</v>
      </c>
      <c r="CW193" s="149">
        <v>401818.43849799392</v>
      </c>
      <c r="CX193" s="268">
        <v>401818.43849799718</v>
      </c>
      <c r="CY193" s="270">
        <v>-3.2596290111541748E-9</v>
      </c>
      <c r="DA193" s="149">
        <v>1055013.1301243368</v>
      </c>
      <c r="DB193" s="268">
        <v>1055013.1301241387</v>
      </c>
      <c r="DC193" s="270">
        <v>1.9813887774944305E-7</v>
      </c>
      <c r="DE193" s="271">
        <v>4.7945205479452052E-2</v>
      </c>
      <c r="DF193" s="271">
        <v>5.2873563218390804E-2</v>
      </c>
    </row>
    <row r="194" spans="1:110" x14ac:dyDescent="0.2">
      <c r="A194" s="149"/>
      <c r="B194" s="149"/>
      <c r="C194" s="149"/>
      <c r="D194" s="339" t="s">
        <v>234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E194" s="149"/>
      <c r="BF194" s="149"/>
      <c r="BG194" s="149"/>
      <c r="BQ194" s="106">
        <v>380</v>
      </c>
      <c r="BR194" s="153">
        <v>3804064</v>
      </c>
      <c r="BS194" s="106">
        <v>59380.127605640009</v>
      </c>
      <c r="BT194" s="106">
        <v>0</v>
      </c>
      <c r="BU194" s="149">
        <v>994350.23334872455</v>
      </c>
      <c r="BV194" s="149">
        <v>994350.23334872455</v>
      </c>
      <c r="BW194" s="149">
        <v>997436.31877530529</v>
      </c>
      <c r="BY194" s="149">
        <v>5179.7122397111916</v>
      </c>
      <c r="BZ194" s="268">
        <v>5179.7122397290213</v>
      </c>
      <c r="CA194" s="269">
        <v>-1.7829734133556485E-8</v>
      </c>
      <c r="CD194" s="149">
        <v>817</v>
      </c>
      <c r="CE194" s="149">
        <v>558</v>
      </c>
      <c r="CG194" s="149">
        <v>0</v>
      </c>
      <c r="CH194" s="268">
        <v>0</v>
      </c>
      <c r="CI194" s="270">
        <v>0</v>
      </c>
      <c r="CK194" s="149">
        <v>155650.57455334568</v>
      </c>
      <c r="CL194" s="268">
        <v>155650.57455361634</v>
      </c>
      <c r="CM194" s="270">
        <v>-2.7066562324762344E-7</v>
      </c>
      <c r="CO194" s="149">
        <v>8499355.3609543648</v>
      </c>
      <c r="CP194" s="268">
        <v>8499355.3609543648</v>
      </c>
      <c r="CQ194" s="270">
        <v>0</v>
      </c>
      <c r="CS194" s="149">
        <v>8499355.3609543648</v>
      </c>
      <c r="CT194" s="268">
        <v>8499355.3609543648</v>
      </c>
      <c r="CU194" s="270">
        <v>0</v>
      </c>
      <c r="CW194" s="149">
        <v>123635.7532851974</v>
      </c>
      <c r="CX194" s="268">
        <v>123635.75328519841</v>
      </c>
      <c r="CY194" s="270">
        <v>-1.0186340659856796E-9</v>
      </c>
      <c r="DA194" s="149">
        <v>868920.66266865167</v>
      </c>
      <c r="DB194" s="268">
        <v>868920.66266844689</v>
      </c>
      <c r="DC194" s="270">
        <v>2.0477455109357834E-7</v>
      </c>
      <c r="DE194" s="271">
        <v>0</v>
      </c>
      <c r="DF194" s="271">
        <v>1.725327812284334E-2</v>
      </c>
    </row>
    <row r="195" spans="1:110" x14ac:dyDescent="0.2">
      <c r="A195" s="149"/>
      <c r="B195" s="149"/>
      <c r="C195" s="149"/>
      <c r="D195" s="339" t="s">
        <v>237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E195" s="149"/>
      <c r="BF195" s="149"/>
      <c r="BG195" s="149"/>
      <c r="BQ195" s="106">
        <v>380</v>
      </c>
      <c r="BR195" s="153">
        <v>3804025</v>
      </c>
      <c r="BS195" s="106">
        <v>26445.478935840001</v>
      </c>
      <c r="BT195" s="106">
        <v>0</v>
      </c>
      <c r="BU195" s="149">
        <v>0</v>
      </c>
      <c r="BV195" s="149">
        <v>0</v>
      </c>
      <c r="BW195" s="149">
        <v>0</v>
      </c>
      <c r="BY195" s="149">
        <v>6496.834468044558</v>
      </c>
      <c r="BZ195" s="268">
        <v>6496.8344677908935</v>
      </c>
      <c r="CA195" s="269">
        <v>2.536644387873821E-7</v>
      </c>
      <c r="CD195" s="149">
        <v>419</v>
      </c>
      <c r="CE195" s="149">
        <v>249</v>
      </c>
      <c r="CG195" s="149">
        <v>333905.28571594786</v>
      </c>
      <c r="CH195" s="268">
        <v>333905.28554311249</v>
      </c>
      <c r="CI195" s="270">
        <v>1.7283536726608872E-4</v>
      </c>
      <c r="CK195" s="149">
        <v>0</v>
      </c>
      <c r="CL195" s="268">
        <v>0</v>
      </c>
      <c r="CM195" s="270">
        <v>0</v>
      </c>
      <c r="CO195" s="149">
        <v>4570947.4600827936</v>
      </c>
      <c r="CP195" s="268">
        <v>4570947.4599098433</v>
      </c>
      <c r="CQ195" s="270">
        <v>1.7295032739639282E-4</v>
      </c>
      <c r="CS195" s="149">
        <v>4570947.4600827936</v>
      </c>
      <c r="CT195" s="268">
        <v>4570947.4599098433</v>
      </c>
      <c r="CU195" s="270">
        <v>1.7295032739639282E-4</v>
      </c>
      <c r="CW195" s="149">
        <v>280796.42108330259</v>
      </c>
      <c r="CX195" s="268">
        <v>280796.42108330515</v>
      </c>
      <c r="CY195" s="270">
        <v>-2.5611370801925659E-9</v>
      </c>
      <c r="DA195" s="149">
        <v>655459.20468885056</v>
      </c>
      <c r="DB195" s="268">
        <v>655459.20468866243</v>
      </c>
      <c r="DC195" s="270">
        <v>1.8812716007232666E-7</v>
      </c>
      <c r="DE195" s="271">
        <v>0</v>
      </c>
      <c r="DF195" s="271">
        <v>7.5571177504393669E-2</v>
      </c>
    </row>
    <row r="196" spans="1:110" s="106" customFormat="1" x14ac:dyDescent="0.2">
      <c r="D196" s="339" t="s">
        <v>238</v>
      </c>
      <c r="BQ196" s="106">
        <v>380</v>
      </c>
      <c r="BR196" s="153">
        <v>3804041</v>
      </c>
      <c r="BS196" s="106">
        <v>27136</v>
      </c>
      <c r="BT196" s="106">
        <v>0</v>
      </c>
      <c r="BU196" s="149">
        <v>0</v>
      </c>
      <c r="BV196" s="149">
        <v>0</v>
      </c>
      <c r="BW196" s="149">
        <v>0</v>
      </c>
      <c r="BY196" s="149">
        <v>5795.7206270302941</v>
      </c>
      <c r="BZ196" s="268">
        <v>5795.7206270811375</v>
      </c>
      <c r="CA196" s="269">
        <v>-5.0843482313212007E-8</v>
      </c>
      <c r="CD196" s="149">
        <v>567</v>
      </c>
      <c r="CE196" s="149">
        <v>375</v>
      </c>
      <c r="CG196" s="149">
        <v>0</v>
      </c>
      <c r="CH196" s="268">
        <v>0</v>
      </c>
      <c r="CI196" s="270">
        <v>0</v>
      </c>
      <c r="CK196" s="149">
        <v>0</v>
      </c>
      <c r="CL196" s="268">
        <v>0</v>
      </c>
      <c r="CM196" s="270">
        <v>0</v>
      </c>
      <c r="CO196" s="149">
        <v>5770452.3674260397</v>
      </c>
      <c r="CP196" s="268">
        <v>5770452.3686444545</v>
      </c>
      <c r="CQ196" s="270">
        <v>-1.2184148654341698E-3</v>
      </c>
      <c r="CS196" s="149">
        <v>5770452.3674260397</v>
      </c>
      <c r="CT196" s="268">
        <v>5770452.3686444545</v>
      </c>
      <c r="CU196" s="270">
        <v>-1.2184148654341698E-3</v>
      </c>
      <c r="CW196" s="149">
        <v>402416.62197636557</v>
      </c>
      <c r="CX196" s="268">
        <v>402416.62319493643</v>
      </c>
      <c r="CY196" s="270">
        <v>-1.2185708619654179E-3</v>
      </c>
      <c r="DA196" s="149">
        <v>799287.35727291985</v>
      </c>
      <c r="DB196" s="268">
        <v>799287.3575064562</v>
      </c>
      <c r="DC196" s="270">
        <v>-2.3353635333478451E-4</v>
      </c>
      <c r="DE196" s="271">
        <v>0</v>
      </c>
      <c r="DF196" s="271">
        <v>3.7373737373737372E-2</v>
      </c>
    </row>
    <row r="197" spans="1:110" x14ac:dyDescent="0.2">
      <c r="A197" s="149"/>
      <c r="B197" s="149"/>
      <c r="C197" s="149"/>
      <c r="D197" s="339" t="s">
        <v>240</v>
      </c>
      <c r="E197" s="14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149"/>
      <c r="Q197" s="149"/>
      <c r="R197" s="279"/>
      <c r="S197" s="149"/>
      <c r="T197" s="279"/>
      <c r="U197" s="27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E197" s="149"/>
      <c r="BF197" s="149"/>
      <c r="BG197" s="149"/>
      <c r="BQ197" s="106">
        <v>380</v>
      </c>
      <c r="BR197" s="153">
        <v>3805400</v>
      </c>
      <c r="BS197" s="106">
        <v>34816</v>
      </c>
      <c r="BT197" s="106">
        <v>32501.799253848181</v>
      </c>
      <c r="BU197" s="149">
        <v>32501.799253848181</v>
      </c>
      <c r="BV197" s="149">
        <v>0</v>
      </c>
      <c r="BW197" s="149">
        <v>31555.144906648718</v>
      </c>
      <c r="BY197" s="149">
        <v>5187.3694559789747</v>
      </c>
      <c r="BZ197" s="268">
        <v>5187.3694559746064</v>
      </c>
      <c r="CA197" s="269">
        <v>4.3683030526153743E-9</v>
      </c>
      <c r="CD197" s="149">
        <v>932</v>
      </c>
      <c r="CE197" s="149">
        <v>599</v>
      </c>
      <c r="CG197" s="149">
        <v>0</v>
      </c>
      <c r="CH197" s="268">
        <v>0</v>
      </c>
      <c r="CI197" s="270">
        <v>0</v>
      </c>
      <c r="CK197" s="149">
        <v>38012.273050169839</v>
      </c>
      <c r="CL197" s="268">
        <v>38012.273050499149</v>
      </c>
      <c r="CM197" s="270">
        <v>-3.2930984161794186E-7</v>
      </c>
      <c r="CO197" s="149">
        <v>8347786.3302890016</v>
      </c>
      <c r="CP197" s="268">
        <v>8347787.944054503</v>
      </c>
      <c r="CQ197" s="270">
        <v>-1.6137655014172196</v>
      </c>
      <c r="CS197" s="149">
        <v>8357682.7992538484</v>
      </c>
      <c r="CT197" s="268">
        <v>8357682.7992538484</v>
      </c>
      <c r="CU197" s="270">
        <v>0</v>
      </c>
      <c r="CW197" s="149">
        <v>236055.19380078622</v>
      </c>
      <c r="CX197" s="268">
        <v>236055.19380078805</v>
      </c>
      <c r="CY197" s="270">
        <v>-1.8335413187742233E-9</v>
      </c>
      <c r="DA197" s="149">
        <v>998725.20803175727</v>
      </c>
      <c r="DB197" s="268">
        <v>998725.20803152397</v>
      </c>
      <c r="DC197" s="270">
        <v>2.3329630494117737E-7</v>
      </c>
      <c r="DE197" s="271">
        <v>0</v>
      </c>
      <c r="DF197" s="271">
        <v>2.3717948717948717E-2</v>
      </c>
    </row>
    <row r="198" spans="1:110" x14ac:dyDescent="0.2">
      <c r="A198" s="149"/>
      <c r="B198" s="149"/>
      <c r="C198" s="149"/>
      <c r="D198" s="339" t="s">
        <v>5</v>
      </c>
      <c r="E198" s="149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149"/>
      <c r="Q198" s="149"/>
      <c r="R198" s="280"/>
      <c r="S198" s="149"/>
      <c r="T198" s="280"/>
      <c r="U198" s="280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E198" s="149"/>
      <c r="BF198" s="149"/>
      <c r="BG198" s="149"/>
      <c r="BQ198" s="106">
        <v>380</v>
      </c>
      <c r="BR198" s="153">
        <v>3806906</v>
      </c>
      <c r="BS198" s="106">
        <v>54734.777332160011</v>
      </c>
      <c r="BT198" s="106">
        <v>0</v>
      </c>
      <c r="BU198" s="149">
        <v>0</v>
      </c>
      <c r="BV198" s="149">
        <v>0</v>
      </c>
      <c r="BW198" s="149">
        <v>0</v>
      </c>
      <c r="BY198" s="149">
        <v>5576.2534234386458</v>
      </c>
      <c r="BZ198" s="268">
        <v>5576.2534234765881</v>
      </c>
      <c r="CA198" s="269">
        <v>-3.794229996856302E-8</v>
      </c>
      <c r="CC198" s="149">
        <v>417</v>
      </c>
      <c r="CD198" s="149">
        <v>683</v>
      </c>
      <c r="CE198" s="149">
        <v>462</v>
      </c>
      <c r="CG198" s="149">
        <v>0</v>
      </c>
      <c r="CH198" s="268">
        <v>0</v>
      </c>
      <c r="CI198" s="270">
        <v>0</v>
      </c>
      <c r="CK198" s="149">
        <v>0</v>
      </c>
      <c r="CL198" s="268">
        <v>0</v>
      </c>
      <c r="CM198" s="270">
        <v>0</v>
      </c>
      <c r="CO198" s="149">
        <v>9106314.8774600215</v>
      </c>
      <c r="CP198" s="268">
        <v>9106314.8774596583</v>
      </c>
      <c r="CQ198" s="270">
        <v>3.6321580410003662E-7</v>
      </c>
      <c r="CS198" s="149">
        <v>9106314.8774600215</v>
      </c>
      <c r="CT198" s="268">
        <v>9106314.8774596583</v>
      </c>
      <c r="CU198" s="270">
        <v>3.6321580410003662E-7</v>
      </c>
      <c r="CW198" s="149">
        <v>558271.79606304201</v>
      </c>
      <c r="CX198" s="268">
        <v>558271.7960630469</v>
      </c>
      <c r="CY198" s="270">
        <v>-4.8894435167312622E-9</v>
      </c>
      <c r="DA198" s="149">
        <v>1434352.2025319752</v>
      </c>
      <c r="DB198" s="268">
        <v>1434352.2025316912</v>
      </c>
      <c r="DC198" s="270">
        <v>2.8405338525772095E-7</v>
      </c>
      <c r="DE198" s="271">
        <v>3.7444933920704845E-2</v>
      </c>
      <c r="DF198" s="271">
        <v>3.3003300330033E-2</v>
      </c>
    </row>
    <row r="199" spans="1:110" x14ac:dyDescent="0.2">
      <c r="A199" s="149"/>
      <c r="B199" s="149"/>
      <c r="C199" s="149"/>
      <c r="D199" s="339" t="s">
        <v>6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E199" s="149"/>
      <c r="BF199" s="149"/>
      <c r="BG199" s="149"/>
      <c r="BQ199" s="106">
        <v>380</v>
      </c>
      <c r="BR199" s="153">
        <v>3806102</v>
      </c>
      <c r="BS199" s="106">
        <v>34304</v>
      </c>
      <c r="BT199" s="106">
        <v>0</v>
      </c>
      <c r="BU199" s="149">
        <v>0</v>
      </c>
      <c r="BV199" s="149">
        <v>0</v>
      </c>
      <c r="BW199" s="149">
        <v>0</v>
      </c>
      <c r="BY199" s="149">
        <v>4793.3770239276255</v>
      </c>
      <c r="BZ199" s="268">
        <v>4793.3770239334017</v>
      </c>
      <c r="CA199" s="269">
        <v>-5.7762008509598672E-9</v>
      </c>
      <c r="CC199" s="149">
        <v>388</v>
      </c>
      <c r="CD199" s="149">
        <v>361</v>
      </c>
      <c r="CE199" s="149">
        <v>234</v>
      </c>
      <c r="CG199" s="149">
        <v>0</v>
      </c>
      <c r="CH199" s="268">
        <v>0</v>
      </c>
      <c r="CI199" s="270">
        <v>0</v>
      </c>
      <c r="CK199" s="149">
        <v>0</v>
      </c>
      <c r="CL199" s="268">
        <v>0</v>
      </c>
      <c r="CM199" s="270">
        <v>0</v>
      </c>
      <c r="CO199" s="149">
        <v>5039374.14911066</v>
      </c>
      <c r="CP199" s="268">
        <v>5039374.1491105715</v>
      </c>
      <c r="CQ199" s="270">
        <v>8.8475644588470459E-8</v>
      </c>
      <c r="CS199" s="149">
        <v>5039374.14911066</v>
      </c>
      <c r="CT199" s="268">
        <v>5039374.1491105715</v>
      </c>
      <c r="CU199" s="270">
        <v>8.8475644588470459E-8</v>
      </c>
      <c r="CW199" s="149">
        <v>226250.41766142892</v>
      </c>
      <c r="CX199" s="268">
        <v>226250.4176614309</v>
      </c>
      <c r="CY199" s="270">
        <v>-1.9790604710578918E-9</v>
      </c>
      <c r="DA199" s="149">
        <v>669244.28954623383</v>
      </c>
      <c r="DB199" s="268">
        <v>669242.59175198001</v>
      </c>
      <c r="DC199" s="270">
        <v>1.6977942538214847</v>
      </c>
      <c r="DE199" s="271">
        <v>4.6228710462287104E-2</v>
      </c>
      <c r="DF199" s="271">
        <v>5.140961857379768E-2</v>
      </c>
    </row>
    <row r="200" spans="1:110" x14ac:dyDescent="0.2">
      <c r="A200" s="149"/>
      <c r="B200" s="149"/>
      <c r="C200" s="149"/>
      <c r="D200" s="339" t="s">
        <v>331</v>
      </c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E200" s="149"/>
      <c r="BF200" s="149"/>
      <c r="BG200" s="149"/>
      <c r="BQ200" s="106">
        <v>380</v>
      </c>
      <c r="BR200" s="153">
        <v>3804029</v>
      </c>
      <c r="BS200" s="106">
        <v>54007.572202400006</v>
      </c>
      <c r="BT200" s="106">
        <v>0</v>
      </c>
      <c r="BU200" s="149">
        <v>886980.88987482188</v>
      </c>
      <c r="BV200" s="149">
        <v>886980.88987482188</v>
      </c>
      <c r="BW200" s="149">
        <v>889733.74164283508</v>
      </c>
      <c r="BY200" s="149">
        <v>5874.5034520028184</v>
      </c>
      <c r="BZ200" s="268">
        <v>5874.5034519864312</v>
      </c>
      <c r="CA200" s="269">
        <v>1.6387275536544621E-8</v>
      </c>
      <c r="CD200" s="149">
        <v>894</v>
      </c>
      <c r="CE200" s="149">
        <v>535</v>
      </c>
      <c r="CG200" s="149">
        <v>0</v>
      </c>
      <c r="CH200" s="268">
        <v>0</v>
      </c>
      <c r="CI200" s="270">
        <v>0</v>
      </c>
      <c r="CK200" s="149">
        <v>0</v>
      </c>
      <c r="CL200" s="268">
        <v>0</v>
      </c>
      <c r="CM200" s="270">
        <v>0</v>
      </c>
      <c r="CO200" s="149">
        <v>9750553.5050611515</v>
      </c>
      <c r="CP200" s="268">
        <v>9750553.5050606299</v>
      </c>
      <c r="CQ200" s="270">
        <v>5.2154064178466797E-7</v>
      </c>
      <c r="CS200" s="149">
        <v>9750553.5050611515</v>
      </c>
      <c r="CT200" s="268">
        <v>9750553.5050606299</v>
      </c>
      <c r="CU200" s="270">
        <v>5.2154064178466797E-7</v>
      </c>
      <c r="CW200" s="149">
        <v>630724.36517232843</v>
      </c>
      <c r="CX200" s="268">
        <v>630724.36517233402</v>
      </c>
      <c r="CY200" s="270">
        <v>-5.5879354476928711E-9</v>
      </c>
      <c r="DA200" s="149">
        <v>1305501.5040200676</v>
      </c>
      <c r="DB200" s="268">
        <v>1305501.5040197121</v>
      </c>
      <c r="DC200" s="270">
        <v>3.5553239285945892E-7</v>
      </c>
      <c r="DE200" s="271">
        <v>0</v>
      </c>
      <c r="DF200" s="271">
        <v>3.5150645624103298E-2</v>
      </c>
    </row>
    <row r="201" spans="1:110" x14ac:dyDescent="0.2">
      <c r="A201" s="149"/>
      <c r="B201" s="149"/>
      <c r="C201" s="149"/>
      <c r="D201" s="339" t="s">
        <v>243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E201" s="149"/>
      <c r="BF201" s="149"/>
      <c r="BG201" s="149"/>
      <c r="BQ201" s="106">
        <v>380</v>
      </c>
      <c r="BR201" s="153">
        <v>3804100</v>
      </c>
      <c r="BS201" s="106">
        <v>49664</v>
      </c>
      <c r="BT201" s="106">
        <v>0</v>
      </c>
      <c r="BU201" s="149">
        <v>0</v>
      </c>
      <c r="BV201" s="149">
        <v>0</v>
      </c>
      <c r="BW201" s="149">
        <v>0</v>
      </c>
      <c r="BY201" s="149">
        <v>6079.6176927258866</v>
      </c>
      <c r="BZ201" s="268">
        <v>6079.6176927555871</v>
      </c>
      <c r="CA201" s="269">
        <v>-2.9700458981096745E-8</v>
      </c>
      <c r="CD201" s="149">
        <v>962</v>
      </c>
      <c r="CE201" s="149">
        <v>598</v>
      </c>
      <c r="CG201" s="149">
        <v>43407.498964795843</v>
      </c>
      <c r="CH201" s="268">
        <v>43407.499012051732</v>
      </c>
      <c r="CI201" s="270">
        <v>-4.7255889512598515E-5</v>
      </c>
      <c r="CK201" s="149">
        <v>0</v>
      </c>
      <c r="CL201" s="268">
        <v>0</v>
      </c>
      <c r="CM201" s="270">
        <v>0</v>
      </c>
      <c r="CO201" s="149">
        <v>9841370.5206656288</v>
      </c>
      <c r="CP201" s="268">
        <v>9841370.5207126886</v>
      </c>
      <c r="CQ201" s="270">
        <v>-4.7059729695320129E-5</v>
      </c>
      <c r="CS201" s="149">
        <v>9841370.5206656288</v>
      </c>
      <c r="CT201" s="268">
        <v>9841370.5207126886</v>
      </c>
      <c r="CU201" s="270">
        <v>-4.7059729695320129E-5</v>
      </c>
      <c r="CW201" s="149">
        <v>739211.82301421103</v>
      </c>
      <c r="CX201" s="268">
        <v>739211.82301421859</v>
      </c>
      <c r="CY201" s="270">
        <v>-7.5669959187507629E-9</v>
      </c>
      <c r="DA201" s="149">
        <v>1440416.6075416228</v>
      </c>
      <c r="DB201" s="268">
        <v>1440416.6075412338</v>
      </c>
      <c r="DC201" s="270">
        <v>3.8906000554561615E-7</v>
      </c>
      <c r="DE201" s="271">
        <v>0</v>
      </c>
      <c r="DF201" s="271">
        <v>5.4166666666666669E-2</v>
      </c>
    </row>
    <row r="202" spans="1:110" x14ac:dyDescent="0.2">
      <c r="A202" s="149"/>
      <c r="B202" s="149"/>
      <c r="C202" s="149"/>
      <c r="D202" s="339" t="s">
        <v>7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E202" s="149"/>
      <c r="BF202" s="149"/>
      <c r="BG202" s="149"/>
      <c r="BQ202" s="106">
        <v>380</v>
      </c>
      <c r="BR202" s="153">
        <v>3806908</v>
      </c>
      <c r="BS202" s="106">
        <v>54835.54612264</v>
      </c>
      <c r="BT202" s="106">
        <v>0</v>
      </c>
      <c r="BU202" s="149">
        <v>0</v>
      </c>
      <c r="BV202" s="149">
        <v>0</v>
      </c>
      <c r="BW202" s="149">
        <v>0</v>
      </c>
      <c r="BY202" s="149">
        <v>5435.4189515223088</v>
      </c>
      <c r="BZ202" s="268">
        <v>5435.4189515021462</v>
      </c>
      <c r="CA202" s="269">
        <v>2.0162588043604046E-8</v>
      </c>
      <c r="CC202" s="149">
        <v>419</v>
      </c>
      <c r="CD202" s="149">
        <v>724</v>
      </c>
      <c r="CE202" s="149">
        <v>488</v>
      </c>
      <c r="CG202" s="149">
        <v>50496.409423936158</v>
      </c>
      <c r="CH202" s="268">
        <v>50496.409390370027</v>
      </c>
      <c r="CI202" s="270">
        <v>3.3566131605766714E-5</v>
      </c>
      <c r="CK202" s="149">
        <v>0</v>
      </c>
      <c r="CL202" s="268">
        <v>0</v>
      </c>
      <c r="CM202" s="270">
        <v>0</v>
      </c>
      <c r="CO202" s="149">
        <v>9215126.0702545587</v>
      </c>
      <c r="CP202" s="268">
        <v>9215126.0702206399</v>
      </c>
      <c r="CQ202" s="270">
        <v>3.3918768167495728E-5</v>
      </c>
      <c r="CS202" s="149">
        <v>9215126.0702545587</v>
      </c>
      <c r="CT202" s="268">
        <v>9215126.0702206399</v>
      </c>
      <c r="CU202" s="270">
        <v>3.3918768167495728E-5</v>
      </c>
      <c r="CW202" s="149">
        <v>531099.96239999507</v>
      </c>
      <c r="CX202" s="268">
        <v>531099.96240000054</v>
      </c>
      <c r="CY202" s="270">
        <v>-5.4715201258659363E-9</v>
      </c>
      <c r="DA202" s="149">
        <v>1344237.8316868655</v>
      </c>
      <c r="DB202" s="268">
        <v>1344237.8316865992</v>
      </c>
      <c r="DC202" s="270">
        <v>2.6635825634002686E-7</v>
      </c>
      <c r="DE202" s="271">
        <v>3.7940379403794036E-2</v>
      </c>
      <c r="DF202" s="271">
        <v>3.5771065182829888E-2</v>
      </c>
    </row>
    <row r="203" spans="1:110" x14ac:dyDescent="0.2">
      <c r="A203" s="149"/>
      <c r="B203" s="149"/>
      <c r="C203" s="149"/>
      <c r="D203" s="339" t="s">
        <v>244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E203" s="149"/>
      <c r="BF203" s="149"/>
      <c r="BG203" s="149"/>
      <c r="BQ203" s="106">
        <v>380</v>
      </c>
      <c r="BR203" s="153">
        <v>3806905</v>
      </c>
      <c r="BS203" s="106">
        <v>51200</v>
      </c>
      <c r="BT203" s="106">
        <v>0</v>
      </c>
      <c r="BU203" s="149">
        <v>0</v>
      </c>
      <c r="BV203" s="149">
        <v>0</v>
      </c>
      <c r="BW203" s="149">
        <v>0</v>
      </c>
      <c r="BY203" s="149">
        <v>5533.2813463615812</v>
      </c>
      <c r="BZ203" s="268">
        <v>5533.281346399056</v>
      </c>
      <c r="CA203" s="269">
        <v>-3.7474819691851735E-8</v>
      </c>
      <c r="CD203" s="149">
        <v>519</v>
      </c>
      <c r="CE203" s="149">
        <v>342</v>
      </c>
      <c r="CG203" s="149">
        <v>0</v>
      </c>
      <c r="CH203" s="268">
        <v>0</v>
      </c>
      <c r="CI203" s="270">
        <v>0</v>
      </c>
      <c r="CK203" s="149">
        <v>0</v>
      </c>
      <c r="CL203" s="268">
        <v>0</v>
      </c>
      <c r="CM203" s="270">
        <v>0</v>
      </c>
      <c r="CO203" s="149">
        <v>5077253.0393928671</v>
      </c>
      <c r="CP203" s="268">
        <v>5077253.0393927703</v>
      </c>
      <c r="CQ203" s="270">
        <v>9.6857547760009766E-8</v>
      </c>
      <c r="CS203" s="149">
        <v>5077253.0393928671</v>
      </c>
      <c r="CT203" s="268">
        <v>5077253.0393927703</v>
      </c>
      <c r="CU203" s="270">
        <v>9.6857547760009766E-8</v>
      </c>
      <c r="CW203" s="149">
        <v>368367.68973222794</v>
      </c>
      <c r="CX203" s="268">
        <v>368367.68973223143</v>
      </c>
      <c r="CY203" s="270">
        <v>-3.4924596548080444E-9</v>
      </c>
      <c r="DA203" s="149">
        <v>589827.23773151916</v>
      </c>
      <c r="DB203" s="268">
        <v>589827.23773139599</v>
      </c>
      <c r="DC203" s="270">
        <v>1.2316741049289703E-7</v>
      </c>
      <c r="DE203" s="271">
        <v>0</v>
      </c>
      <c r="DF203" s="271">
        <v>3.1180400890868598E-2</v>
      </c>
    </row>
    <row r="204" spans="1:110" x14ac:dyDescent="0.2">
      <c r="A204" s="149"/>
      <c r="B204" s="149"/>
      <c r="C204" s="149"/>
      <c r="D204" s="339" t="s">
        <v>247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E204" s="149"/>
      <c r="BF204" s="149"/>
      <c r="BG204" s="149"/>
      <c r="BQ204" s="106">
        <v>380</v>
      </c>
      <c r="BR204" s="153">
        <v>3804024</v>
      </c>
      <c r="BS204" s="106">
        <v>9676.7999999999993</v>
      </c>
      <c r="BT204" s="106">
        <v>0</v>
      </c>
      <c r="BU204" s="149">
        <v>0</v>
      </c>
      <c r="BV204" s="149">
        <v>0</v>
      </c>
      <c r="BW204" s="149">
        <v>0</v>
      </c>
      <c r="BY204" s="149">
        <v>5681.1505110618082</v>
      </c>
      <c r="BZ204" s="268">
        <v>5681.1505111111119</v>
      </c>
      <c r="CA204" s="269">
        <v>-4.930370778311044E-8</v>
      </c>
      <c r="CD204" s="149">
        <v>366</v>
      </c>
      <c r="CE204" s="149">
        <v>236</v>
      </c>
      <c r="CG204" s="149">
        <v>10865.521252306178</v>
      </c>
      <c r="CH204" s="268">
        <v>10865.521282571439</v>
      </c>
      <c r="CI204" s="270">
        <v>-3.0265260647865944E-5</v>
      </c>
      <c r="CK204" s="149">
        <v>0</v>
      </c>
      <c r="CL204" s="268">
        <v>0</v>
      </c>
      <c r="CM204" s="270">
        <v>0</v>
      </c>
      <c r="CO204" s="149">
        <v>3615949.3078124905</v>
      </c>
      <c r="CP204" s="268">
        <v>3615949.3078426672</v>
      </c>
      <c r="CQ204" s="270">
        <v>-3.0176714062690735E-5</v>
      </c>
      <c r="CS204" s="149">
        <v>3615949.3078124905</v>
      </c>
      <c r="CT204" s="268">
        <v>3615949.3078426672</v>
      </c>
      <c r="CU204" s="270">
        <v>-3.0176714062690735E-5</v>
      </c>
      <c r="CW204" s="149">
        <v>256158.53436444205</v>
      </c>
      <c r="CX204" s="268">
        <v>256158.53436444452</v>
      </c>
      <c r="CY204" s="270">
        <v>-2.4738255888223648E-9</v>
      </c>
      <c r="DA204" s="149">
        <v>434543.9706444848</v>
      </c>
      <c r="DB204" s="268">
        <v>434543.97064438788</v>
      </c>
      <c r="DC204" s="270">
        <v>9.6915755420923233E-8</v>
      </c>
      <c r="DE204" s="271">
        <v>0</v>
      </c>
      <c r="DF204" s="271">
        <v>2.5337837837837839E-2</v>
      </c>
    </row>
    <row r="205" spans="1:110" x14ac:dyDescent="0.2">
      <c r="A205" s="149"/>
      <c r="B205" s="149"/>
      <c r="C205" s="149"/>
      <c r="D205" s="339" t="s">
        <v>248</v>
      </c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E205" s="149"/>
      <c r="BF205" s="149"/>
      <c r="BG205" s="149"/>
      <c r="BQ205" s="106">
        <v>380</v>
      </c>
      <c r="BR205" s="153">
        <v>3804010</v>
      </c>
      <c r="BS205" s="106">
        <v>24877.764605120003</v>
      </c>
      <c r="BT205" s="106">
        <v>0</v>
      </c>
      <c r="BU205" s="149">
        <v>0</v>
      </c>
      <c r="BV205" s="149">
        <v>0</v>
      </c>
      <c r="BW205" s="149">
        <v>0</v>
      </c>
      <c r="BY205" s="149">
        <v>5606.3291534371292</v>
      </c>
      <c r="BZ205" s="268">
        <v>5606.3291536206907</v>
      </c>
      <c r="CA205" s="269">
        <v>-1.8356149666942656E-7</v>
      </c>
      <c r="CD205" s="149">
        <v>365</v>
      </c>
      <c r="CE205" s="149">
        <v>233</v>
      </c>
      <c r="CG205" s="149">
        <v>20992.304676886182</v>
      </c>
      <c r="CH205" s="268">
        <v>20992.304788839709</v>
      </c>
      <c r="CI205" s="270">
        <v>-1.1195352635695599E-4</v>
      </c>
      <c r="CK205" s="149">
        <v>0</v>
      </c>
      <c r="CL205" s="268">
        <v>0</v>
      </c>
      <c r="CM205" s="270">
        <v>0</v>
      </c>
      <c r="CO205" s="149">
        <v>3562333.1430356796</v>
      </c>
      <c r="CP205" s="268">
        <v>3562333.1431475966</v>
      </c>
      <c r="CQ205" s="270">
        <v>-1.1191703379154205E-4</v>
      </c>
      <c r="CS205" s="149">
        <v>3562333.1430356796</v>
      </c>
      <c r="CT205" s="268">
        <v>3562333.1431475966</v>
      </c>
      <c r="CU205" s="270">
        <v>-1.1191703379154205E-4</v>
      </c>
      <c r="CW205" s="149">
        <v>245652.33256827356</v>
      </c>
      <c r="CX205" s="268">
        <v>245652.33256827565</v>
      </c>
      <c r="CY205" s="270">
        <v>-2.0954757928848267E-9</v>
      </c>
      <c r="DA205" s="149">
        <v>400966.76223009906</v>
      </c>
      <c r="DB205" s="268">
        <v>400966.76223001629</v>
      </c>
      <c r="DC205" s="270">
        <v>8.2771293818950653E-8</v>
      </c>
      <c r="DE205" s="271">
        <v>0</v>
      </c>
      <c r="DF205" s="271">
        <v>4.715447154471545E-2</v>
      </c>
    </row>
    <row r="206" spans="1:110" x14ac:dyDescent="0.2">
      <c r="A206" s="149"/>
      <c r="B206" s="149"/>
      <c r="C206" s="149"/>
      <c r="D206" s="339" t="s">
        <v>241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E206" s="149"/>
      <c r="BF206" s="149"/>
      <c r="BG206" s="149"/>
      <c r="BQ206" s="106">
        <v>380</v>
      </c>
      <c r="BR206" s="153">
        <v>3804021</v>
      </c>
      <c r="BS206" s="106">
        <v>33649.60583516</v>
      </c>
      <c r="BT206" s="106">
        <v>0</v>
      </c>
      <c r="BU206" s="149">
        <v>0</v>
      </c>
      <c r="BV206" s="149">
        <v>0</v>
      </c>
      <c r="BW206" s="149">
        <v>0</v>
      </c>
      <c r="BY206" s="149">
        <v>6266.0863045826463</v>
      </c>
      <c r="BZ206" s="268">
        <v>6266.0863046186005</v>
      </c>
      <c r="CA206" s="269">
        <v>-3.5954144550487399E-8</v>
      </c>
      <c r="CD206" s="149">
        <v>639</v>
      </c>
      <c r="CE206" s="149">
        <v>389</v>
      </c>
      <c r="CG206" s="149">
        <v>0</v>
      </c>
      <c r="CH206" s="268">
        <v>0</v>
      </c>
      <c r="CI206" s="270">
        <v>0</v>
      </c>
      <c r="CK206" s="149">
        <v>0</v>
      </c>
      <c r="CL206" s="268">
        <v>0</v>
      </c>
      <c r="CM206" s="270">
        <v>0</v>
      </c>
      <c r="CO206" s="149">
        <v>6778462.9147989983</v>
      </c>
      <c r="CP206" s="268">
        <v>6778462.9109373875</v>
      </c>
      <c r="CQ206" s="270">
        <v>3.8616107776761055E-3</v>
      </c>
      <c r="CS206" s="149">
        <v>6778462.9147989983</v>
      </c>
      <c r="CT206" s="268">
        <v>6778462.9109373875</v>
      </c>
      <c r="CU206" s="270">
        <v>3.8616107776761055E-3</v>
      </c>
      <c r="CW206" s="149">
        <v>617955.98586996121</v>
      </c>
      <c r="CX206" s="268">
        <v>617955.98200881376</v>
      </c>
      <c r="CY206" s="270">
        <v>3.8611474446952343E-3</v>
      </c>
      <c r="DA206" s="149">
        <v>1071094.0795363248</v>
      </c>
      <c r="DB206" s="268">
        <v>1071094.0787953839</v>
      </c>
      <c r="DC206" s="270">
        <v>7.4094091542065144E-4</v>
      </c>
      <c r="DE206" s="271">
        <v>0</v>
      </c>
      <c r="DF206" s="271">
        <v>5.793450881612091E-2</v>
      </c>
    </row>
    <row r="207" spans="1:110" x14ac:dyDescent="0.2">
      <c r="A207" s="149"/>
      <c r="B207" s="149"/>
      <c r="C207" s="149"/>
      <c r="D207" s="339" t="s">
        <v>250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E207" s="149"/>
      <c r="BF207" s="149"/>
      <c r="BG207" s="149"/>
      <c r="BQ207" s="106">
        <v>380</v>
      </c>
      <c r="BR207" s="153">
        <v>3804613</v>
      </c>
      <c r="BS207" s="106">
        <v>31155.496228839998</v>
      </c>
      <c r="BT207" s="106">
        <v>0</v>
      </c>
      <c r="BU207" s="149">
        <v>0</v>
      </c>
      <c r="BV207" s="149">
        <v>0</v>
      </c>
      <c r="BW207" s="149">
        <v>0</v>
      </c>
      <c r="BY207" s="149">
        <v>5942.4987832112402</v>
      </c>
      <c r="BZ207" s="268">
        <v>5942.4987833073328</v>
      </c>
      <c r="CA207" s="269">
        <v>-9.6092662715818733E-8</v>
      </c>
      <c r="CD207" s="149">
        <v>367</v>
      </c>
      <c r="CE207" s="149">
        <v>267</v>
      </c>
      <c r="CG207" s="149">
        <v>132706.02084586211</v>
      </c>
      <c r="CH207" s="268">
        <v>132706.02090798959</v>
      </c>
      <c r="CI207" s="270">
        <v>-6.2127481214702129E-5</v>
      </c>
      <c r="CK207" s="149">
        <v>0</v>
      </c>
      <c r="CL207" s="268">
        <v>0</v>
      </c>
      <c r="CM207" s="270">
        <v>0</v>
      </c>
      <c r="CO207" s="149">
        <v>3991869.4573560171</v>
      </c>
      <c r="CP207" s="268">
        <v>3991869.4574180259</v>
      </c>
      <c r="CQ207" s="270">
        <v>-6.2008854001760483E-5</v>
      </c>
      <c r="CS207" s="149">
        <v>3991869.4573560171</v>
      </c>
      <c r="CT207" s="268">
        <v>3991869.4574180259</v>
      </c>
      <c r="CU207" s="270">
        <v>-6.2008854001760483E-5</v>
      </c>
      <c r="CW207" s="149">
        <v>289500.44682683039</v>
      </c>
      <c r="CX207" s="268">
        <v>289500.44682683318</v>
      </c>
      <c r="CY207" s="270">
        <v>-2.7939677238464355E-9</v>
      </c>
      <c r="DA207" s="149">
        <v>479911.54377963644</v>
      </c>
      <c r="DB207" s="268">
        <v>479911.54377952637</v>
      </c>
      <c r="DC207" s="270">
        <v>1.1007068678736687E-7</v>
      </c>
      <c r="DE207" s="271">
        <v>0</v>
      </c>
      <c r="DF207" s="271">
        <v>1.9259259259259261E-2</v>
      </c>
    </row>
    <row r="208" spans="1:110" x14ac:dyDescent="0.2">
      <c r="A208" s="149"/>
      <c r="B208" s="149"/>
      <c r="C208" s="149"/>
      <c r="D208" s="339" t="s">
        <v>436</v>
      </c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E208" s="149"/>
      <c r="BF208" s="149"/>
      <c r="BG208" s="149"/>
      <c r="BQ208" s="106">
        <v>380</v>
      </c>
      <c r="BR208" s="272">
        <v>3804086</v>
      </c>
      <c r="BS208" s="106">
        <v>71178.715866440005</v>
      </c>
      <c r="BT208" s="106">
        <v>0</v>
      </c>
      <c r="BU208" s="149">
        <v>1135362.7831412018</v>
      </c>
      <c r="BV208" s="149">
        <v>1135362.7831412018</v>
      </c>
      <c r="BW208" s="149">
        <v>1138886.5179596008</v>
      </c>
      <c r="BY208" s="149">
        <v>6083.4343352953902</v>
      </c>
      <c r="BZ208" s="268">
        <v>6083.4343352974893</v>
      </c>
      <c r="CA208" s="269">
        <v>-2.0991137716919184E-9</v>
      </c>
      <c r="CD208" s="149">
        <v>902</v>
      </c>
      <c r="CE208" s="149">
        <v>610</v>
      </c>
      <c r="CG208" s="149">
        <v>0</v>
      </c>
      <c r="CH208" s="268">
        <v>0</v>
      </c>
      <c r="CI208" s="270">
        <v>0</v>
      </c>
      <c r="CK208" s="149">
        <v>0</v>
      </c>
      <c r="CL208" s="268">
        <v>0</v>
      </c>
      <c r="CM208" s="270">
        <v>0</v>
      </c>
      <c r="CO208" s="149">
        <v>10831285.864006776</v>
      </c>
      <c r="CP208" s="268">
        <v>10831285.864006966</v>
      </c>
      <c r="CQ208" s="270">
        <v>-1.8998980522155762E-7</v>
      </c>
      <c r="CS208" s="149">
        <v>10831285.864006776</v>
      </c>
      <c r="CT208" s="268">
        <v>10831285.864006966</v>
      </c>
      <c r="CU208" s="270">
        <v>-1.8998980522155762E-7</v>
      </c>
      <c r="CW208" s="149">
        <v>762987.97664464265</v>
      </c>
      <c r="CX208" s="268">
        <v>762987.97664464987</v>
      </c>
      <c r="CY208" s="270">
        <v>-7.2177499532699585E-9</v>
      </c>
      <c r="DA208" s="149">
        <v>1363411.8087397648</v>
      </c>
      <c r="DB208" s="268">
        <v>1363411.8087394051</v>
      </c>
      <c r="DC208" s="270">
        <v>3.5972334444522858E-7</v>
      </c>
      <c r="DE208" s="271">
        <v>0</v>
      </c>
      <c r="DF208" s="271">
        <v>3.1685678073510776E-2</v>
      </c>
    </row>
    <row r="209" spans="4:110" s="149" customFormat="1" x14ac:dyDescent="0.2">
      <c r="D209" s="339" t="s">
        <v>252</v>
      </c>
      <c r="BQ209" s="106">
        <v>380</v>
      </c>
      <c r="BR209" s="153">
        <v>3805401</v>
      </c>
      <c r="BS209" s="106">
        <v>58533.451385160006</v>
      </c>
      <c r="BT209" s="106">
        <v>0</v>
      </c>
      <c r="BU209" s="149">
        <v>1191285.1308861086</v>
      </c>
      <c r="BV209" s="149">
        <v>1191285.1308861086</v>
      </c>
      <c r="BW209" s="149">
        <v>1172986.5408488661</v>
      </c>
      <c r="BY209" s="149">
        <v>5819.3756390269928</v>
      </c>
      <c r="BZ209" s="268">
        <v>5819.375639013786</v>
      </c>
      <c r="CA209" s="269">
        <v>1.3206772564444691E-8</v>
      </c>
      <c r="CD209" s="149">
        <v>848</v>
      </c>
      <c r="CE209" s="149">
        <v>551</v>
      </c>
      <c r="CG209" s="149">
        <v>0</v>
      </c>
      <c r="CH209" s="268">
        <v>0</v>
      </c>
      <c r="CI209" s="270">
        <v>0</v>
      </c>
      <c r="CK209" s="149">
        <v>0</v>
      </c>
      <c r="CL209" s="268">
        <v>0</v>
      </c>
      <c r="CM209" s="270">
        <v>0</v>
      </c>
      <c r="CO209" s="149">
        <v>9824329.592297215</v>
      </c>
      <c r="CP209" s="268">
        <v>9935845.2575645279</v>
      </c>
      <c r="CQ209" s="270">
        <v>-111515.6652673129</v>
      </c>
      <c r="CS209" s="149">
        <v>9835108.8654007949</v>
      </c>
      <c r="CT209" s="268">
        <v>9946769.4307139814</v>
      </c>
      <c r="CU209" s="270">
        <v>-111660.5653131865</v>
      </c>
      <c r="CW209" s="149">
        <v>539784.87121555686</v>
      </c>
      <c r="CX209" s="268">
        <v>547115.75938789546</v>
      </c>
      <c r="CY209" s="270">
        <v>-7330.8881723386003</v>
      </c>
      <c r="DA209" s="149">
        <v>1264980.030176816</v>
      </c>
      <c r="DB209" s="268">
        <v>1282219.7324771318</v>
      </c>
      <c r="DC209" s="270">
        <v>-17239.702300315723</v>
      </c>
      <c r="DE209" s="271">
        <v>0</v>
      </c>
      <c r="DF209" s="271">
        <v>5.1994301994301995E-2</v>
      </c>
    </row>
    <row r="210" spans="4:110" s="149" customFormat="1" x14ac:dyDescent="0.2">
      <c r="D210" s="339" t="s">
        <v>253</v>
      </c>
      <c r="BQ210" s="106">
        <v>380</v>
      </c>
      <c r="BR210" s="153">
        <v>3804502</v>
      </c>
      <c r="BS210" s="106">
        <v>26880</v>
      </c>
      <c r="BT210" s="106">
        <v>100341.91378136587</v>
      </c>
      <c r="BU210" s="149">
        <v>100341.91378136587</v>
      </c>
      <c r="BV210" s="149">
        <v>0</v>
      </c>
      <c r="BW210" s="149">
        <v>93931.881725897532</v>
      </c>
      <c r="BY210" s="149">
        <v>5181.6333182780509</v>
      </c>
      <c r="BZ210" s="268">
        <v>5181.6333182597755</v>
      </c>
      <c r="CA210" s="269">
        <v>1.827538653742522E-8</v>
      </c>
      <c r="CD210" s="149">
        <v>918</v>
      </c>
      <c r="CE210" s="149">
        <v>558</v>
      </c>
      <c r="CG210" s="149">
        <v>0</v>
      </c>
      <c r="CH210" s="268">
        <v>0</v>
      </c>
      <c r="CI210" s="270">
        <v>0</v>
      </c>
      <c r="CK210" s="149">
        <v>552820.77117820713</v>
      </c>
      <c r="CL210" s="268">
        <v>552820.76429631095</v>
      </c>
      <c r="CM210" s="270">
        <v>6.881896173581481E-3</v>
      </c>
      <c r="CO210" s="149">
        <v>8119761.9137813672</v>
      </c>
      <c r="CP210" s="268">
        <v>8119761.9137813663</v>
      </c>
      <c r="CQ210" s="270">
        <v>0</v>
      </c>
      <c r="CS210" s="149">
        <v>8119761.9137813672</v>
      </c>
      <c r="CT210" s="268">
        <v>8119761.9137813663</v>
      </c>
      <c r="CU210" s="270">
        <v>0</v>
      </c>
      <c r="CW210" s="149">
        <v>20861.211734862867</v>
      </c>
      <c r="CX210" s="268">
        <v>20861.218616949162</v>
      </c>
      <c r="CY210" s="270">
        <v>-6.8820862943539396E-3</v>
      </c>
      <c r="DA210" s="149">
        <v>794340.93487289664</v>
      </c>
      <c r="DB210" s="268">
        <v>794340.93619283906</v>
      </c>
      <c r="DC210" s="270">
        <v>-1.319942413829267E-3</v>
      </c>
      <c r="DE210" s="271">
        <v>0</v>
      </c>
      <c r="DF210" s="271">
        <v>1.6151685393258428E-2</v>
      </c>
    </row>
    <row r="211" spans="4:110" s="149" customFormat="1" x14ac:dyDescent="0.2">
      <c r="D211" s="339" t="s">
        <v>254</v>
      </c>
      <c r="BQ211" s="106">
        <v>380</v>
      </c>
      <c r="BR211" s="153">
        <v>3804616</v>
      </c>
      <c r="BS211" s="106">
        <v>38656</v>
      </c>
      <c r="BT211" s="106">
        <v>0</v>
      </c>
      <c r="BU211" s="149">
        <v>0</v>
      </c>
      <c r="BV211" s="149">
        <v>0</v>
      </c>
      <c r="BW211" s="149">
        <v>0</v>
      </c>
      <c r="BY211" s="149">
        <v>5394.4115658890778</v>
      </c>
      <c r="BZ211" s="268">
        <v>5394.4115658612627</v>
      </c>
      <c r="CA211" s="269">
        <v>2.7815076464321464E-8</v>
      </c>
      <c r="CD211" s="149">
        <v>865</v>
      </c>
      <c r="CE211" s="149">
        <v>475</v>
      </c>
      <c r="CG211" s="149">
        <v>0</v>
      </c>
      <c r="CH211" s="268">
        <v>0</v>
      </c>
      <c r="CI211" s="270">
        <v>0</v>
      </c>
      <c r="CK211" s="149">
        <v>0</v>
      </c>
      <c r="CL211" s="268">
        <v>0</v>
      </c>
      <c r="CM211" s="270">
        <v>0</v>
      </c>
      <c r="CO211" s="149">
        <v>7639455.5425908556</v>
      </c>
      <c r="CP211" s="268">
        <v>7639455.5425904505</v>
      </c>
      <c r="CQ211" s="270">
        <v>4.0512531995773315E-7</v>
      </c>
      <c r="CS211" s="149">
        <v>7639455.5425908556</v>
      </c>
      <c r="CT211" s="268">
        <v>7639455.5425904505</v>
      </c>
      <c r="CU211" s="270">
        <v>4.0512531995773315E-7</v>
      </c>
      <c r="CW211" s="149">
        <v>385162.78532189818</v>
      </c>
      <c r="CX211" s="268">
        <v>385162.78532190144</v>
      </c>
      <c r="CY211" s="270">
        <v>-3.2596290111541748E-9</v>
      </c>
      <c r="DA211" s="149">
        <v>1015056.0369363627</v>
      </c>
      <c r="DB211" s="268">
        <v>1015056.0369361078</v>
      </c>
      <c r="DC211" s="270">
        <v>2.5494955480098724E-7</v>
      </c>
      <c r="DE211" s="271">
        <v>0</v>
      </c>
      <c r="DF211" s="271">
        <v>1.4229249011857707E-2</v>
      </c>
    </row>
    <row r="212" spans="4:110" s="149" customFormat="1" x14ac:dyDescent="0.2">
      <c r="D212" s="339" t="s">
        <v>246</v>
      </c>
      <c r="BQ212" s="106">
        <v>380</v>
      </c>
      <c r="BR212" s="153">
        <v>3804004</v>
      </c>
      <c r="BS212" s="106">
        <v>30086.102872879997</v>
      </c>
      <c r="BT212" s="106">
        <v>0</v>
      </c>
      <c r="BU212" s="149">
        <v>0</v>
      </c>
      <c r="BV212" s="149">
        <v>0</v>
      </c>
      <c r="BW212" s="149">
        <v>0</v>
      </c>
      <c r="BY212" s="149">
        <v>5668.8617596995236</v>
      </c>
      <c r="BZ212" s="268">
        <v>5668.8617596889944</v>
      </c>
      <c r="CA212" s="269">
        <v>1.052922016242519E-8</v>
      </c>
      <c r="CD212" s="149">
        <v>488</v>
      </c>
      <c r="CE212" s="149">
        <v>339</v>
      </c>
      <c r="CG212" s="149">
        <v>0</v>
      </c>
      <c r="CH212" s="268">
        <v>0</v>
      </c>
      <c r="CI212" s="270">
        <v>0</v>
      </c>
      <c r="CK212" s="149">
        <v>0</v>
      </c>
      <c r="CL212" s="268">
        <v>0</v>
      </c>
      <c r="CM212" s="270">
        <v>0</v>
      </c>
      <c r="CO212" s="149">
        <v>4984461.1879566209</v>
      </c>
      <c r="CP212" s="268">
        <v>4984461.1879564812</v>
      </c>
      <c r="CQ212" s="270">
        <v>1.3969838619232178E-7</v>
      </c>
      <c r="CS212" s="149">
        <v>4984461.1879566209</v>
      </c>
      <c r="CT212" s="268">
        <v>4984461.1879564812</v>
      </c>
      <c r="CU212" s="270">
        <v>1.3969838619232178E-7</v>
      </c>
      <c r="CW212" s="149">
        <v>371150.89378181472</v>
      </c>
      <c r="CX212" s="268">
        <v>371150.89378181833</v>
      </c>
      <c r="CY212" s="270">
        <v>-3.6088749766349792E-9</v>
      </c>
      <c r="DA212" s="149">
        <v>608989.39813951589</v>
      </c>
      <c r="DB212" s="268">
        <v>608989.39813937945</v>
      </c>
      <c r="DC212" s="270">
        <v>1.364387571811676E-7</v>
      </c>
      <c r="DE212" s="271">
        <v>0</v>
      </c>
      <c r="DF212" s="271">
        <v>2.0809248554913295E-2</v>
      </c>
    </row>
    <row r="213" spans="4:110" s="149" customFormat="1" x14ac:dyDescent="0.2">
      <c r="D213" s="339" t="s">
        <v>255</v>
      </c>
      <c r="BQ213" s="106">
        <v>380</v>
      </c>
      <c r="BR213" s="153">
        <v>3804027</v>
      </c>
      <c r="BS213" s="106">
        <v>31669.83433908</v>
      </c>
      <c r="BT213" s="106">
        <v>0</v>
      </c>
      <c r="BU213" s="149">
        <v>0</v>
      </c>
      <c r="BV213" s="149">
        <v>0</v>
      </c>
      <c r="BW213" s="149">
        <v>0</v>
      </c>
      <c r="BY213" s="149">
        <v>6224.6030838727984</v>
      </c>
      <c r="BZ213" s="268">
        <v>6224.6030839534878</v>
      </c>
      <c r="CA213" s="269">
        <v>-8.068946044659242E-8</v>
      </c>
      <c r="CD213" s="149">
        <v>488</v>
      </c>
      <c r="CE213" s="149">
        <v>368</v>
      </c>
      <c r="CG213" s="149">
        <v>0</v>
      </c>
      <c r="CH213" s="268">
        <v>0</v>
      </c>
      <c r="CI213" s="270">
        <v>0</v>
      </c>
      <c r="CK213" s="149">
        <v>0</v>
      </c>
      <c r="CL213" s="268">
        <v>0</v>
      </c>
      <c r="CM213" s="270">
        <v>0</v>
      </c>
      <c r="CO213" s="149">
        <v>5656823.4419196257</v>
      </c>
      <c r="CP213" s="268">
        <v>5656823.445358159</v>
      </c>
      <c r="CQ213" s="270">
        <v>-3.4385332837700844E-3</v>
      </c>
      <c r="CS213" s="149">
        <v>5656823.4419196257</v>
      </c>
      <c r="CT213" s="268">
        <v>5656823.445358159</v>
      </c>
      <c r="CU213" s="270">
        <v>-3.4385332837700844E-3</v>
      </c>
      <c r="CW213" s="149">
        <v>401651.81751062139</v>
      </c>
      <c r="CX213" s="268">
        <v>401651.82094901049</v>
      </c>
      <c r="CY213" s="270">
        <v>-3.4383891033940017E-3</v>
      </c>
      <c r="DA213" s="149">
        <v>863383.25144335837</v>
      </c>
      <c r="DB213" s="268">
        <v>863383.25210265513</v>
      </c>
      <c r="DC213" s="270">
        <v>-6.5929675474762917E-4</v>
      </c>
      <c r="DE213" s="271">
        <v>0</v>
      </c>
      <c r="DF213" s="271">
        <v>8.6474501108647447E-2</v>
      </c>
    </row>
    <row r="214" spans="4:110" s="149" customFormat="1" x14ac:dyDescent="0.2">
      <c r="D214" s="339" t="s">
        <v>235</v>
      </c>
      <c r="BQ214" s="106">
        <v>380</v>
      </c>
      <c r="BR214" s="153">
        <v>3804032</v>
      </c>
      <c r="BS214" s="106">
        <v>51712</v>
      </c>
      <c r="BT214" s="106">
        <v>0</v>
      </c>
      <c r="BU214" s="149">
        <v>0</v>
      </c>
      <c r="BV214" s="149">
        <v>0</v>
      </c>
      <c r="BW214" s="149">
        <v>0</v>
      </c>
      <c r="BY214" s="149">
        <v>5717.1076470479602</v>
      </c>
      <c r="BZ214" s="268">
        <v>5717.1076470546486</v>
      </c>
      <c r="CA214" s="269">
        <v>-6.6884240368381143E-9</v>
      </c>
      <c r="CD214" s="149">
        <v>882</v>
      </c>
      <c r="CE214" s="149">
        <v>545</v>
      </c>
      <c r="CG214" s="149">
        <v>0</v>
      </c>
      <c r="CH214" s="268">
        <v>0</v>
      </c>
      <c r="CI214" s="270">
        <v>0</v>
      </c>
      <c r="CK214" s="149">
        <v>0</v>
      </c>
      <c r="CL214" s="268">
        <v>0</v>
      </c>
      <c r="CM214" s="270">
        <v>0</v>
      </c>
      <c r="CO214" s="149">
        <v>8592558.9470964894</v>
      </c>
      <c r="CP214" s="268">
        <v>8592558.9470959213</v>
      </c>
      <c r="CQ214" s="270">
        <v>5.6810677051544189E-7</v>
      </c>
      <c r="CS214" s="149">
        <v>8592558.9470964894</v>
      </c>
      <c r="CT214" s="268">
        <v>8592558.9470959213</v>
      </c>
      <c r="CU214" s="270">
        <v>5.6810677051544189E-7</v>
      </c>
      <c r="CW214" s="149">
        <v>528449.26511284104</v>
      </c>
      <c r="CX214" s="268">
        <v>528449.26511284523</v>
      </c>
      <c r="CY214" s="270">
        <v>-4.1909515857696533E-9</v>
      </c>
      <c r="DA214" s="149">
        <v>1227462.099757798</v>
      </c>
      <c r="DB214" s="268">
        <v>1227462.0997574683</v>
      </c>
      <c r="DC214" s="270">
        <v>3.2968819141387939E-7</v>
      </c>
      <c r="DE214" s="271">
        <v>0</v>
      </c>
      <c r="DF214" s="271">
        <v>2.9247910863509748E-2</v>
      </c>
    </row>
    <row r="215" spans="4:110" s="149" customFormat="1" x14ac:dyDescent="0.2">
      <c r="D215" s="339" t="s">
        <v>256</v>
      </c>
      <c r="BQ215" s="106">
        <v>380</v>
      </c>
      <c r="BR215" s="153">
        <v>3804019</v>
      </c>
      <c r="BS215" s="106">
        <v>28875.888542160003</v>
      </c>
      <c r="BT215" s="106">
        <v>0</v>
      </c>
      <c r="BU215" s="149">
        <v>0</v>
      </c>
      <c r="BV215" s="149">
        <v>0</v>
      </c>
      <c r="BW215" s="149">
        <v>0</v>
      </c>
      <c r="BY215" s="149">
        <v>6076.6383343269927</v>
      </c>
      <c r="BZ215" s="268">
        <v>6076.6383344362748</v>
      </c>
      <c r="CA215" s="269">
        <v>-1.0928215488092974E-7</v>
      </c>
      <c r="CD215" s="149">
        <v>487</v>
      </c>
      <c r="CE215" s="149">
        <v>329</v>
      </c>
      <c r="CG215" s="149">
        <v>0</v>
      </c>
      <c r="CH215" s="268">
        <v>0</v>
      </c>
      <c r="CI215" s="270">
        <v>0</v>
      </c>
      <c r="CK215" s="149">
        <v>0</v>
      </c>
      <c r="CL215" s="268">
        <v>0</v>
      </c>
      <c r="CM215" s="270">
        <v>0</v>
      </c>
      <c r="CO215" s="149">
        <v>5274507.5735383052</v>
      </c>
      <c r="CP215" s="268">
        <v>5274507.5735381376</v>
      </c>
      <c r="CQ215" s="270">
        <v>1.6763806343078613E-7</v>
      </c>
      <c r="CS215" s="149">
        <v>5274507.5735383052</v>
      </c>
      <c r="CT215" s="268">
        <v>5274507.5735381376</v>
      </c>
      <c r="CU215" s="270">
        <v>1.6763806343078613E-7</v>
      </c>
      <c r="CW215" s="149">
        <v>382281.15519999643</v>
      </c>
      <c r="CX215" s="268">
        <v>382281.15519999992</v>
      </c>
      <c r="CY215" s="270">
        <v>-3.4924596548080444E-9</v>
      </c>
      <c r="DA215" s="149">
        <v>829363.82900693291</v>
      </c>
      <c r="DB215" s="268">
        <v>829363.82900669379</v>
      </c>
      <c r="DC215" s="270">
        <v>2.3911707103252411E-7</v>
      </c>
      <c r="DE215" s="271">
        <v>0</v>
      </c>
      <c r="DF215" s="271">
        <v>4.8122065727699531E-2</v>
      </c>
    </row>
    <row r="216" spans="4:110" s="149" customFormat="1" x14ac:dyDescent="0.2">
      <c r="D216" s="339" t="s">
        <v>257</v>
      </c>
      <c r="BQ216" s="106">
        <v>380</v>
      </c>
      <c r="BR216" s="153">
        <v>3804013</v>
      </c>
      <c r="BS216" s="106">
        <v>11980.8</v>
      </c>
      <c r="BT216" s="106">
        <v>0</v>
      </c>
      <c r="BU216" s="149">
        <v>0</v>
      </c>
      <c r="BV216" s="149">
        <v>0</v>
      </c>
      <c r="BW216" s="149">
        <v>0</v>
      </c>
      <c r="BY216" s="149">
        <v>6138.338469435027</v>
      </c>
      <c r="BZ216" s="268">
        <v>6138.3384694148926</v>
      </c>
      <c r="CA216" s="269">
        <v>2.0134393707849085E-8</v>
      </c>
      <c r="CD216" s="149">
        <v>225</v>
      </c>
      <c r="CE216" s="149">
        <v>152</v>
      </c>
      <c r="CG216" s="149">
        <v>0</v>
      </c>
      <c r="CH216" s="268">
        <v>0</v>
      </c>
      <c r="CI216" s="270">
        <v>0</v>
      </c>
      <c r="CK216" s="149">
        <v>0</v>
      </c>
      <c r="CL216" s="268">
        <v>0</v>
      </c>
      <c r="CM216" s="270">
        <v>0</v>
      </c>
      <c r="CO216" s="149">
        <v>2533711.5406218711</v>
      </c>
      <c r="CP216" s="268">
        <v>2533711.5406218627</v>
      </c>
      <c r="CQ216" s="270">
        <v>8.3819031715393066E-9</v>
      </c>
      <c r="CS216" s="149">
        <v>2533711.5406218711</v>
      </c>
      <c r="CT216" s="268">
        <v>2533711.5406218627</v>
      </c>
      <c r="CU216" s="270">
        <v>8.3819031715393066E-9</v>
      </c>
      <c r="CW216" s="149">
        <v>187301.70549999824</v>
      </c>
      <c r="CX216" s="268">
        <v>187301.70549999995</v>
      </c>
      <c r="CY216" s="270">
        <v>-1.7171259969472885E-9</v>
      </c>
      <c r="DA216" s="149">
        <v>384321.70318869781</v>
      </c>
      <c r="DB216" s="268">
        <v>384321.70318858745</v>
      </c>
      <c r="DC216" s="270">
        <v>1.103617250919342E-7</v>
      </c>
      <c r="DE216" s="271">
        <v>0</v>
      </c>
      <c r="DF216" s="271">
        <v>5.8673469387755105E-2</v>
      </c>
    </row>
    <row r="217" spans="4:110" s="149" customFormat="1" x14ac:dyDescent="0.2">
      <c r="D217" s="339" t="s">
        <v>259</v>
      </c>
      <c r="BQ217" s="106">
        <v>380</v>
      </c>
      <c r="BR217" s="153">
        <v>3804112</v>
      </c>
      <c r="BS217" s="106">
        <v>35459.958276120007</v>
      </c>
      <c r="BT217" s="106">
        <v>0</v>
      </c>
      <c r="BU217" s="149">
        <v>0</v>
      </c>
      <c r="BV217" s="149">
        <v>0</v>
      </c>
      <c r="BW217" s="149">
        <v>0</v>
      </c>
      <c r="BY217" s="149">
        <v>5196.9191618419291</v>
      </c>
      <c r="BZ217" s="268">
        <v>5196.9191618012428</v>
      </c>
      <c r="CA217" s="269">
        <v>4.0686245483811945E-8</v>
      </c>
      <c r="CD217" s="149">
        <v>623</v>
      </c>
      <c r="CE217" s="149">
        <v>373</v>
      </c>
      <c r="CG217" s="149">
        <v>0</v>
      </c>
      <c r="CH217" s="268">
        <v>0</v>
      </c>
      <c r="CI217" s="270">
        <v>0</v>
      </c>
      <c r="CK217" s="149">
        <v>0</v>
      </c>
      <c r="CL217" s="268">
        <v>0</v>
      </c>
      <c r="CM217" s="270">
        <v>0</v>
      </c>
      <c r="CO217" s="149">
        <v>5481529.7230490232</v>
      </c>
      <c r="CP217" s="268">
        <v>5481530.7728922674</v>
      </c>
      <c r="CQ217" s="270">
        <v>-1.0498432442545891</v>
      </c>
      <c r="CS217" s="149">
        <v>5487933.4259773139</v>
      </c>
      <c r="CT217" s="268">
        <v>5487933.4259770308</v>
      </c>
      <c r="CU217" s="270">
        <v>2.8312206268310547E-7</v>
      </c>
      <c r="CW217" s="149">
        <v>135667.41759999873</v>
      </c>
      <c r="CX217" s="268">
        <v>135667.41760000007</v>
      </c>
      <c r="CY217" s="270">
        <v>-1.3387762010097504E-9</v>
      </c>
      <c r="DA217" s="149">
        <v>707525.53672266589</v>
      </c>
      <c r="DB217" s="268">
        <v>707525.53672248404</v>
      </c>
      <c r="DC217" s="270">
        <v>1.8184073269367218E-7</v>
      </c>
      <c r="DE217" s="271">
        <v>0</v>
      </c>
      <c r="DF217" s="271">
        <v>2.5588536335721598E-2</v>
      </c>
    </row>
    <row r="218" spans="4:110" s="149" customFormat="1" x14ac:dyDescent="0.2">
      <c r="D218" s="339" t="s">
        <v>260</v>
      </c>
      <c r="BQ218" s="106">
        <v>380</v>
      </c>
      <c r="BR218" s="153">
        <v>3804039</v>
      </c>
      <c r="BS218" s="106">
        <v>25085.764605120003</v>
      </c>
      <c r="BT218" s="106">
        <v>0</v>
      </c>
      <c r="BU218" s="149">
        <v>0</v>
      </c>
      <c r="BV218" s="149">
        <v>0</v>
      </c>
      <c r="BW218" s="149">
        <v>0</v>
      </c>
      <c r="BY218" s="149">
        <v>5584.2104156408905</v>
      </c>
      <c r="BZ218" s="268">
        <v>5584.2104156970363</v>
      </c>
      <c r="CA218" s="269">
        <v>-5.6145836424548179E-8</v>
      </c>
      <c r="CD218" s="149">
        <v>553</v>
      </c>
      <c r="CE218" s="149">
        <v>354</v>
      </c>
      <c r="CG218" s="149">
        <v>0</v>
      </c>
      <c r="CH218" s="268">
        <v>0</v>
      </c>
      <c r="CI218" s="270">
        <v>0</v>
      </c>
      <c r="CK218" s="149">
        <v>0</v>
      </c>
      <c r="CL218" s="268">
        <v>0</v>
      </c>
      <c r="CM218" s="270">
        <v>0</v>
      </c>
      <c r="CO218" s="149">
        <v>5390209.5157851772</v>
      </c>
      <c r="CP218" s="268">
        <v>5390209.5215632133</v>
      </c>
      <c r="CQ218" s="270">
        <v>-5.778036080300808E-3</v>
      </c>
      <c r="CS218" s="149">
        <v>5390209.5157851772</v>
      </c>
      <c r="CT218" s="268">
        <v>5390209.5215632133</v>
      </c>
      <c r="CU218" s="270">
        <v>-5.778036080300808E-3</v>
      </c>
      <c r="CW218" s="149">
        <v>252864.20426488155</v>
      </c>
      <c r="CX218" s="268">
        <v>252864.21004307715</v>
      </c>
      <c r="CY218" s="270">
        <v>-5.7781955983955413E-3</v>
      </c>
      <c r="DA218" s="149">
        <v>738508.18966145837</v>
      </c>
      <c r="DB218" s="268">
        <v>738508.19076962397</v>
      </c>
      <c r="DC218" s="270">
        <v>-1.1081655975431204E-3</v>
      </c>
      <c r="DE218" s="271">
        <v>0</v>
      </c>
      <c r="DF218" s="271">
        <v>5.3995680345572353E-2</v>
      </c>
    </row>
    <row r="219" spans="4:110" s="149" customFormat="1" x14ac:dyDescent="0.2">
      <c r="D219" s="339" t="s">
        <v>245</v>
      </c>
      <c r="BQ219" s="106">
        <v>380</v>
      </c>
      <c r="BR219" s="272">
        <v>3804073</v>
      </c>
      <c r="BS219" s="106">
        <v>40129.256514000008</v>
      </c>
      <c r="BT219" s="106">
        <v>0</v>
      </c>
      <c r="BU219" s="149">
        <v>0</v>
      </c>
      <c r="BV219" s="149">
        <v>0</v>
      </c>
      <c r="BW219" s="149">
        <v>0</v>
      </c>
      <c r="BY219" s="149">
        <v>6060.5703971707107</v>
      </c>
      <c r="BZ219" s="268">
        <v>6060.5703973011368</v>
      </c>
      <c r="CA219" s="269">
        <v>-1.3042608770774677E-7</v>
      </c>
      <c r="CD219" s="149">
        <v>508</v>
      </c>
      <c r="CE219" s="149">
        <v>260</v>
      </c>
      <c r="CG219" s="149">
        <v>152361.54891512915</v>
      </c>
      <c r="CH219" s="268">
        <v>152361.54833074418</v>
      </c>
      <c r="CI219" s="270">
        <v>5.8438497944734991E-4</v>
      </c>
      <c r="CK219" s="149">
        <v>0</v>
      </c>
      <c r="CL219" s="268">
        <v>0</v>
      </c>
      <c r="CM219" s="270">
        <v>0</v>
      </c>
      <c r="CO219" s="149">
        <v>4905556.5308417855</v>
      </c>
      <c r="CP219" s="268">
        <v>4905556.5309438184</v>
      </c>
      <c r="CQ219" s="270">
        <v>-1.0203290730714798E-4</v>
      </c>
      <c r="CS219" s="149">
        <v>4905556.5308417855</v>
      </c>
      <c r="CT219" s="268">
        <v>4905556.5309438184</v>
      </c>
      <c r="CU219" s="270">
        <v>-1.0203290730714798E-4</v>
      </c>
      <c r="CW219" s="149">
        <v>258832.13544389867</v>
      </c>
      <c r="CX219" s="268">
        <v>258832.13613047212</v>
      </c>
      <c r="CY219" s="270">
        <v>-6.8657344672828913E-4</v>
      </c>
      <c r="DA219" s="149">
        <v>677373.89807355474</v>
      </c>
      <c r="DB219" s="268">
        <v>677373.8982050647</v>
      </c>
      <c r="DC219" s="270">
        <v>-1.3150996528565884E-4</v>
      </c>
      <c r="DE219" s="271">
        <v>0</v>
      </c>
      <c r="DF219" s="271">
        <v>7.183908045977011E-2</v>
      </c>
    </row>
    <row r="220" spans="4:110" s="149" customFormat="1" x14ac:dyDescent="0.2">
      <c r="D220" s="339" t="s">
        <v>262</v>
      </c>
      <c r="BQ220" s="106">
        <v>380</v>
      </c>
      <c r="BR220" s="153">
        <v>3804023</v>
      </c>
      <c r="BS220" s="106">
        <v>41879.350000000006</v>
      </c>
      <c r="BT220" s="106">
        <v>143903.44080579368</v>
      </c>
      <c r="BU220" s="149">
        <v>143903.44080579368</v>
      </c>
      <c r="BV220" s="149">
        <v>0</v>
      </c>
      <c r="BW220" s="149">
        <v>139534.75038227343</v>
      </c>
      <c r="BY220" s="149">
        <v>5491.3126269013965</v>
      </c>
      <c r="BZ220" s="268">
        <v>5491.3126268798678</v>
      </c>
      <c r="CA220" s="269">
        <v>2.1528649085666984E-8</v>
      </c>
      <c r="CD220" s="149">
        <v>866</v>
      </c>
      <c r="CE220" s="149">
        <v>595</v>
      </c>
      <c r="CG220" s="149">
        <v>0</v>
      </c>
      <c r="CH220" s="268">
        <v>0</v>
      </c>
      <c r="CI220" s="270">
        <v>0</v>
      </c>
      <c r="CK220" s="149">
        <v>0</v>
      </c>
      <c r="CL220" s="268">
        <v>0</v>
      </c>
      <c r="CM220" s="270">
        <v>0</v>
      </c>
      <c r="CO220" s="149">
        <v>8584428.7535297032</v>
      </c>
      <c r="CP220" s="268">
        <v>8584430.2935107015</v>
      </c>
      <c r="CQ220" s="270">
        <v>-1.539980998262763</v>
      </c>
      <c r="CS220" s="149">
        <v>8594384.9633355159</v>
      </c>
      <c r="CT220" s="268">
        <v>8594384.9633351974</v>
      </c>
      <c r="CU220" s="270">
        <v>3.1851232051849365E-7</v>
      </c>
      <c r="CW220" s="149">
        <v>554322.38198491605</v>
      </c>
      <c r="CX220" s="268">
        <v>554322.38198492141</v>
      </c>
      <c r="CY220" s="270">
        <v>-5.3551048040390015E-9</v>
      </c>
      <c r="DA220" s="149">
        <v>1076895.8885608804</v>
      </c>
      <c r="DB220" s="268">
        <v>1076895.8885606301</v>
      </c>
      <c r="DC220" s="270">
        <v>2.5029294192790985E-7</v>
      </c>
      <c r="DE220" s="271">
        <v>0</v>
      </c>
      <c r="DF220" s="271">
        <v>1.4810045074050225E-2</v>
      </c>
    </row>
    <row r="221" spans="4:110" s="149" customFormat="1" x14ac:dyDescent="0.2">
      <c r="D221" s="339" t="s">
        <v>264</v>
      </c>
      <c r="BQ221" s="106">
        <v>380</v>
      </c>
      <c r="BR221" s="153">
        <v>3804610</v>
      </c>
      <c r="BS221" s="106">
        <v>19968</v>
      </c>
      <c r="BT221" s="106">
        <v>0</v>
      </c>
      <c r="BU221" s="149">
        <v>0</v>
      </c>
      <c r="BV221" s="149">
        <v>0</v>
      </c>
      <c r="BW221" s="149">
        <v>0</v>
      </c>
      <c r="BY221" s="149">
        <v>5736.1529268650229</v>
      </c>
      <c r="BZ221" s="268">
        <v>5736.1529269182383</v>
      </c>
      <c r="CA221" s="269">
        <v>-5.3215444495435804E-8</v>
      </c>
      <c r="CD221" s="149">
        <v>486</v>
      </c>
      <c r="CE221" s="149">
        <v>320</v>
      </c>
      <c r="CG221" s="149">
        <v>0</v>
      </c>
      <c r="CH221" s="268">
        <v>0</v>
      </c>
      <c r="CI221" s="270">
        <v>0</v>
      </c>
      <c r="CK221" s="149">
        <v>0</v>
      </c>
      <c r="CL221" s="268">
        <v>0</v>
      </c>
      <c r="CM221" s="270">
        <v>0</v>
      </c>
      <c r="CO221" s="149">
        <v>4891273.539876421</v>
      </c>
      <c r="CP221" s="268">
        <v>4891274.3894484229</v>
      </c>
      <c r="CQ221" s="270">
        <v>-0.84957200195640326</v>
      </c>
      <c r="CS221" s="149">
        <v>4896994.4465820929</v>
      </c>
      <c r="CT221" s="268">
        <v>4896994.4465819234</v>
      </c>
      <c r="CU221" s="270">
        <v>1.6950070858001709E-7</v>
      </c>
      <c r="CW221" s="149">
        <v>285841.16123169538</v>
      </c>
      <c r="CX221" s="268">
        <v>285841.16123169812</v>
      </c>
      <c r="CY221" s="270">
        <v>-2.7357600629329681E-9</v>
      </c>
      <c r="DA221" s="149">
        <v>740530.62632342638</v>
      </c>
      <c r="DB221" s="268">
        <v>740530.62632321939</v>
      </c>
      <c r="DC221" s="270">
        <v>2.069864422082901E-7</v>
      </c>
      <c r="DE221" s="271">
        <v>0</v>
      </c>
      <c r="DF221" s="271">
        <v>3.4981905910735828E-2</v>
      </c>
    </row>
    <row r="222" spans="4:110" s="149" customFormat="1" x14ac:dyDescent="0.2">
      <c r="D222" s="339" t="s">
        <v>236</v>
      </c>
      <c r="BQ222" s="106">
        <v>380</v>
      </c>
      <c r="BR222" s="153">
        <v>3804040</v>
      </c>
      <c r="BS222" s="106">
        <v>30720</v>
      </c>
      <c r="BT222" s="106">
        <v>0</v>
      </c>
      <c r="BU222" s="149">
        <v>0</v>
      </c>
      <c r="BV222" s="149">
        <v>0</v>
      </c>
      <c r="BW222" s="149">
        <v>0</v>
      </c>
      <c r="BY222" s="149">
        <v>5785.9301452642976</v>
      </c>
      <c r="BZ222" s="268">
        <v>5785.9301452492209</v>
      </c>
      <c r="CA222" s="269">
        <v>1.5076693671289831E-8</v>
      </c>
      <c r="CD222" s="149">
        <v>789</v>
      </c>
      <c r="CE222" s="149">
        <v>506</v>
      </c>
      <c r="CG222" s="149">
        <v>0</v>
      </c>
      <c r="CH222" s="268">
        <v>0</v>
      </c>
      <c r="CI222" s="270">
        <v>0</v>
      </c>
      <c r="CK222" s="149">
        <v>0</v>
      </c>
      <c r="CL222" s="268">
        <v>0</v>
      </c>
      <c r="CM222" s="270">
        <v>0</v>
      </c>
      <c r="CO222" s="149">
        <v>7889734.5939150024</v>
      </c>
      <c r="CP222" s="268">
        <v>7889734.5939145638</v>
      </c>
      <c r="CQ222" s="270">
        <v>4.3865293264389038E-7</v>
      </c>
      <c r="CS222" s="149">
        <v>7889734.5939150024</v>
      </c>
      <c r="CT222" s="268">
        <v>7889734.5939145638</v>
      </c>
      <c r="CU222" s="270">
        <v>4.3865293264389038E-7</v>
      </c>
      <c r="CW222" s="149">
        <v>520402.9552024873</v>
      </c>
      <c r="CX222" s="268">
        <v>520402.95520249265</v>
      </c>
      <c r="CY222" s="270">
        <v>-5.3551048040390015E-9</v>
      </c>
      <c r="DA222" s="149">
        <v>1163166.4103932255</v>
      </c>
      <c r="DB222" s="268">
        <v>1163166.4103929093</v>
      </c>
      <c r="DC222" s="270">
        <v>3.1618401408195496E-7</v>
      </c>
      <c r="DE222" s="271">
        <v>0</v>
      </c>
      <c r="DF222" s="271">
        <v>3.7572254335260118E-2</v>
      </c>
    </row>
    <row r="223" spans="4:110" s="149" customFormat="1" x14ac:dyDescent="0.2">
      <c r="D223" s="339" t="s">
        <v>266</v>
      </c>
      <c r="BQ223" s="106">
        <v>380</v>
      </c>
      <c r="BR223" s="153">
        <v>3804074</v>
      </c>
      <c r="BS223" s="106">
        <v>257240.21770480002</v>
      </c>
      <c r="BT223" s="106">
        <v>0</v>
      </c>
      <c r="BU223" s="149">
        <v>846109.66943554732</v>
      </c>
      <c r="BV223" s="149">
        <v>846109.66943554732</v>
      </c>
      <c r="BW223" s="149">
        <v>833113.10499758495</v>
      </c>
      <c r="BY223" s="149">
        <v>5462.0332843071865</v>
      </c>
      <c r="BZ223" s="268">
        <v>5462.0332843285023</v>
      </c>
      <c r="CA223" s="269">
        <v>-2.1315827325452119E-8</v>
      </c>
      <c r="CD223" s="149">
        <v>750</v>
      </c>
      <c r="CE223" s="149">
        <v>488</v>
      </c>
      <c r="CG223" s="149">
        <v>0</v>
      </c>
      <c r="CH223" s="268">
        <v>0</v>
      </c>
      <c r="CI223" s="270">
        <v>0</v>
      </c>
      <c r="CK223" s="149">
        <v>0</v>
      </c>
      <c r="CL223" s="268">
        <v>0</v>
      </c>
      <c r="CM223" s="270">
        <v>0</v>
      </c>
      <c r="CO223" s="149">
        <v>8175043.2125581885</v>
      </c>
      <c r="CP223" s="268">
        <v>8175044.5174838193</v>
      </c>
      <c r="CQ223" s="270">
        <v>-1.304925630800426</v>
      </c>
      <c r="CS223" s="149">
        <v>8183640.1982606594</v>
      </c>
      <c r="CT223" s="268">
        <v>8183640.1982602999</v>
      </c>
      <c r="CU223" s="270">
        <v>3.5949051380157471E-7</v>
      </c>
      <c r="CW223" s="149">
        <v>288409.18298514013</v>
      </c>
      <c r="CX223" s="268">
        <v>288409.1829851428</v>
      </c>
      <c r="CY223" s="270">
        <v>-2.6775524020195007E-9</v>
      </c>
      <c r="DA223" s="149">
        <v>971890.96145459858</v>
      </c>
      <c r="DB223" s="268">
        <v>971890.96145434189</v>
      </c>
      <c r="DC223" s="270">
        <v>2.5669578462839127E-7</v>
      </c>
      <c r="DE223" s="271">
        <v>0</v>
      </c>
      <c r="DF223" s="271">
        <v>2.7820710973724884E-2</v>
      </c>
    </row>
    <row r="224" spans="4:110" s="149" customFormat="1" x14ac:dyDescent="0.2">
      <c r="D224" s="339" t="s">
        <v>267</v>
      </c>
      <c r="BQ224" s="106">
        <v>380</v>
      </c>
      <c r="BR224" s="153">
        <v>3804028</v>
      </c>
      <c r="BS224" s="106">
        <v>54272</v>
      </c>
      <c r="BT224" s="106">
        <v>0</v>
      </c>
      <c r="BU224" s="149">
        <v>889406.03649139171</v>
      </c>
      <c r="BV224" s="149">
        <v>889406.03649139171</v>
      </c>
      <c r="BW224" s="149">
        <v>892166.41499332595</v>
      </c>
      <c r="BY224" s="149">
        <v>6219.7215295889691</v>
      </c>
      <c r="BZ224" s="268">
        <v>6219.7215295638716</v>
      </c>
      <c r="CA224" s="269">
        <v>2.5097506295423955E-8</v>
      </c>
      <c r="CD224" s="149">
        <v>508</v>
      </c>
      <c r="CE224" s="149">
        <v>363</v>
      </c>
      <c r="CG224" s="149">
        <v>0</v>
      </c>
      <c r="CH224" s="268">
        <v>0</v>
      </c>
      <c r="CI224" s="270">
        <v>0</v>
      </c>
      <c r="CK224" s="149">
        <v>0</v>
      </c>
      <c r="CL224" s="268">
        <v>0</v>
      </c>
      <c r="CM224" s="270">
        <v>0</v>
      </c>
      <c r="CO224" s="149">
        <v>6688904.1040952001</v>
      </c>
      <c r="CP224" s="268">
        <v>6688904.104095079</v>
      </c>
      <c r="CQ224" s="270">
        <v>1.2107193470001221E-7</v>
      </c>
      <c r="CS224" s="149">
        <v>6688904.1040952001</v>
      </c>
      <c r="CT224" s="268">
        <v>6688904.104095079</v>
      </c>
      <c r="CU224" s="270">
        <v>1.2107193470001221E-7</v>
      </c>
      <c r="CW224" s="149">
        <v>469260.18059906107</v>
      </c>
      <c r="CX224" s="268">
        <v>469260.18059906544</v>
      </c>
      <c r="CY224" s="270">
        <v>-4.3655745685100555E-9</v>
      </c>
      <c r="DA224" s="149">
        <v>875435.38979786704</v>
      </c>
      <c r="DB224" s="268">
        <v>875435.3897976228</v>
      </c>
      <c r="DC224" s="270">
        <v>2.4423934519290924E-7</v>
      </c>
      <c r="DE224" s="271">
        <v>0</v>
      </c>
      <c r="DF224" s="271">
        <v>5.6955093099671415E-2</v>
      </c>
    </row>
    <row r="225" spans="4:110" s="149" customFormat="1" x14ac:dyDescent="0.2">
      <c r="D225" s="339" t="s">
        <v>268</v>
      </c>
      <c r="BQ225" s="106">
        <v>380</v>
      </c>
      <c r="BR225" s="153">
        <v>3806909</v>
      </c>
      <c r="BS225" s="106">
        <v>33636.60583516</v>
      </c>
      <c r="BT225" s="106">
        <v>0</v>
      </c>
      <c r="BU225" s="149">
        <v>668890.52240960067</v>
      </c>
      <c r="BV225" s="149">
        <v>668890.52240960067</v>
      </c>
      <c r="BW225" s="149">
        <v>670966.50451726746</v>
      </c>
      <c r="BY225" s="149">
        <v>6247.0982602901431</v>
      </c>
      <c r="BZ225" s="268">
        <v>6247.0982603833609</v>
      </c>
      <c r="CA225" s="269">
        <v>-9.3217749963514507E-8</v>
      </c>
      <c r="CD225" s="149">
        <v>344</v>
      </c>
      <c r="CE225" s="149">
        <v>245</v>
      </c>
      <c r="CG225" s="149">
        <v>164676.16933235992</v>
      </c>
      <c r="CH225" s="268">
        <v>164676.16938836829</v>
      </c>
      <c r="CI225" s="270">
        <v>-5.6008371757343411E-5</v>
      </c>
      <c r="CK225" s="149">
        <v>0</v>
      </c>
      <c r="CL225" s="268">
        <v>0</v>
      </c>
      <c r="CM225" s="270">
        <v>0</v>
      </c>
      <c r="CO225" s="149">
        <v>4573477.6690619718</v>
      </c>
      <c r="CP225" s="268">
        <v>4573477.6691178773</v>
      </c>
      <c r="CQ225" s="270">
        <v>-5.5905431509017944E-5</v>
      </c>
      <c r="CS225" s="149">
        <v>4573477.6690619718</v>
      </c>
      <c r="CT225" s="268">
        <v>4573477.6691178773</v>
      </c>
      <c r="CU225" s="270">
        <v>-5.5905431509017944E-5</v>
      </c>
      <c r="CW225" s="149">
        <v>221371.67886264852</v>
      </c>
      <c r="CX225" s="268">
        <v>221371.6788626507</v>
      </c>
      <c r="CY225" s="270">
        <v>-2.1827872842550278E-9</v>
      </c>
      <c r="DA225" s="149">
        <v>564049.19277397799</v>
      </c>
      <c r="DB225" s="268">
        <v>564049.19277381711</v>
      </c>
      <c r="DC225" s="270">
        <v>1.6088597476482391E-7</v>
      </c>
      <c r="DE225" s="271">
        <v>0</v>
      </c>
      <c r="DF225" s="271">
        <v>4.6296296296296294E-2</v>
      </c>
    </row>
    <row r="226" spans="4:110" s="149" customFormat="1" x14ac:dyDescent="0.2">
      <c r="D226" s="339" t="s">
        <v>242</v>
      </c>
      <c r="BQ226" s="106">
        <v>380</v>
      </c>
      <c r="BR226" s="272">
        <v>3804085</v>
      </c>
      <c r="BS226" s="106">
        <v>26000</v>
      </c>
      <c r="BT226" s="106">
        <v>0</v>
      </c>
      <c r="BU226" s="149">
        <v>0</v>
      </c>
      <c r="BV226" s="149">
        <v>0</v>
      </c>
      <c r="BW226" s="149">
        <v>0</v>
      </c>
      <c r="BY226" s="149">
        <v>5457.1081019928806</v>
      </c>
      <c r="BZ226" s="268">
        <v>5457.1081025641033</v>
      </c>
      <c r="CA226" s="269">
        <v>-5.7122269936371595E-7</v>
      </c>
      <c r="CD226" s="149">
        <v>315</v>
      </c>
      <c r="CE226" s="149">
        <v>0</v>
      </c>
      <c r="CG226" s="149">
        <v>66420.721092781052</v>
      </c>
      <c r="CH226" s="268">
        <v>66420.721276305339</v>
      </c>
      <c r="CI226" s="270">
        <v>-1.8352428742218763E-4</v>
      </c>
      <c r="CK226" s="149">
        <v>0</v>
      </c>
      <c r="CL226" s="268">
        <v>0</v>
      </c>
      <c r="CM226" s="270">
        <v>0</v>
      </c>
      <c r="CO226" s="149">
        <v>1897187.6811702952</v>
      </c>
      <c r="CP226" s="268">
        <v>1897187.6813538466</v>
      </c>
      <c r="CQ226" s="270">
        <v>-1.8355133943259716E-4</v>
      </c>
      <c r="CS226" s="149">
        <v>1897187.6811702952</v>
      </c>
      <c r="CT226" s="268">
        <v>1897187.6813538466</v>
      </c>
      <c r="CU226" s="270">
        <v>-1.8355133943259716E-4</v>
      </c>
      <c r="CW226" s="149">
        <v>153303.52463999859</v>
      </c>
      <c r="CX226" s="268">
        <v>153303.52464000002</v>
      </c>
      <c r="CY226" s="270">
        <v>-1.4260876923799515E-9</v>
      </c>
      <c r="DA226" s="149">
        <v>154865.12285427819</v>
      </c>
      <c r="DB226" s="268">
        <v>154865.12285425959</v>
      </c>
      <c r="DC226" s="270">
        <v>1.8597347661852837E-8</v>
      </c>
      <c r="DE226" s="271"/>
      <c r="DF226" s="271"/>
    </row>
    <row r="227" spans="4:110" s="149" customFormat="1" x14ac:dyDescent="0.2">
      <c r="D227" s="339" t="s">
        <v>249</v>
      </c>
      <c r="BQ227" s="106">
        <v>380</v>
      </c>
      <c r="BR227" s="272">
        <v>3804087</v>
      </c>
      <c r="BS227" s="106">
        <v>26000</v>
      </c>
      <c r="BT227" s="106">
        <v>0</v>
      </c>
      <c r="BU227" s="149">
        <v>0</v>
      </c>
      <c r="BV227" s="149">
        <v>0</v>
      </c>
      <c r="BW227" s="149">
        <v>0</v>
      </c>
      <c r="BY227" s="149">
        <v>5550.107124583863</v>
      </c>
      <c r="BZ227" s="268">
        <v>5550.1071240641713</v>
      </c>
      <c r="CA227" s="269">
        <v>5.1969163905596361E-7</v>
      </c>
      <c r="CD227" s="149">
        <v>307</v>
      </c>
      <c r="CE227" s="149">
        <v>0</v>
      </c>
      <c r="CG227" s="149">
        <v>113823.62093885033</v>
      </c>
      <c r="CH227" s="268">
        <v>113823.62005149269</v>
      </c>
      <c r="CI227" s="270">
        <v>8.8735764438752085E-4</v>
      </c>
      <c r="CK227" s="149">
        <v>0</v>
      </c>
      <c r="CL227" s="268">
        <v>0</v>
      </c>
      <c r="CM227" s="270">
        <v>0</v>
      </c>
      <c r="CO227" s="149">
        <v>1881779.3929921656</v>
      </c>
      <c r="CP227" s="268">
        <v>1881779.3928294547</v>
      </c>
      <c r="CQ227" s="270">
        <v>1.6271090134978294E-4</v>
      </c>
      <c r="CS227" s="149">
        <v>1881779.3929921656</v>
      </c>
      <c r="CT227" s="268">
        <v>1881779.3928294547</v>
      </c>
      <c r="CU227" s="270">
        <v>1.6271090134978294E-4</v>
      </c>
      <c r="CW227" s="149">
        <v>129187.57902495378</v>
      </c>
      <c r="CX227" s="268">
        <v>129187.57974956537</v>
      </c>
      <c r="CY227" s="270">
        <v>-7.2461158561054617E-4</v>
      </c>
      <c r="DA227" s="149">
        <v>170772.10627737164</v>
      </c>
      <c r="DB227" s="268">
        <v>170772.10641633626</v>
      </c>
      <c r="DC227" s="270">
        <v>-1.3896462041884661E-4</v>
      </c>
      <c r="DE227" s="271"/>
      <c r="DF227" s="271"/>
    </row>
    <row r="228" spans="4:110" s="149" customFormat="1" x14ac:dyDescent="0.2">
      <c r="BQ228" s="106"/>
      <c r="BR228" s="153"/>
      <c r="BS228" s="106"/>
      <c r="BT228" s="106"/>
      <c r="CI228" s="106"/>
      <c r="CM228" s="106"/>
      <c r="CQ228" s="106"/>
      <c r="CU228" s="106"/>
      <c r="CY228" s="106"/>
      <c r="DC228" s="106"/>
      <c r="DE228" s="271"/>
      <c r="DF228" s="271"/>
    </row>
    <row r="229" spans="4:110" s="149" customFormat="1" x14ac:dyDescent="0.2">
      <c r="D229" s="172"/>
      <c r="E229" s="186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6"/>
      <c r="AQ229" s="106"/>
      <c r="AR229" s="106"/>
      <c r="AS229" s="100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E229" s="106"/>
      <c r="BF229" s="106"/>
      <c r="BG229" s="106"/>
      <c r="BQ229" s="106"/>
      <c r="BR229" s="153"/>
      <c r="BS229" s="106"/>
      <c r="BT229" s="106"/>
      <c r="CI229" s="106"/>
      <c r="CM229" s="106"/>
      <c r="CQ229" s="106"/>
      <c r="CU229" s="106"/>
      <c r="CY229" s="106"/>
      <c r="DC229" s="106"/>
      <c r="DE229" s="271"/>
      <c r="DF229" s="271"/>
    </row>
    <row r="230" spans="4:110" s="149" customFormat="1" x14ac:dyDescent="0.2">
      <c r="D230" s="172"/>
      <c r="E230" s="186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6"/>
      <c r="AQ230" s="106"/>
      <c r="AR230" s="106"/>
      <c r="AS230" s="100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E230" s="106"/>
      <c r="BF230" s="106"/>
      <c r="BG230" s="106"/>
      <c r="BQ230" s="106"/>
      <c r="BR230" s="153"/>
      <c r="BS230" s="106"/>
      <c r="BT230" s="106"/>
      <c r="CI230" s="106"/>
      <c r="CM230" s="106"/>
      <c r="CQ230" s="106"/>
      <c r="CU230" s="106"/>
      <c r="CY230" s="106"/>
      <c r="DC230" s="106"/>
      <c r="DE230" s="271"/>
      <c r="DF230" s="271"/>
    </row>
    <row r="231" spans="4:110" s="149" customFormat="1" x14ac:dyDescent="0.2">
      <c r="D231" s="172"/>
      <c r="E231" s="186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6"/>
      <c r="AQ231" s="106"/>
      <c r="AR231" s="106"/>
      <c r="AS231" s="100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E231" s="106"/>
      <c r="BF231" s="106"/>
      <c r="BG231" s="106"/>
      <c r="BQ231" s="106"/>
      <c r="BR231" s="153"/>
      <c r="BS231" s="106"/>
      <c r="BT231" s="106"/>
      <c r="CI231" s="106"/>
      <c r="CM231" s="106"/>
      <c r="CQ231" s="106"/>
      <c r="CU231" s="106"/>
      <c r="CY231" s="106"/>
      <c r="DC231" s="106"/>
      <c r="DE231" s="271"/>
      <c r="DF231" s="271"/>
    </row>
    <row r="232" spans="4:110" s="149" customFormat="1" x14ac:dyDescent="0.2">
      <c r="D232" s="172"/>
      <c r="E232" s="186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6"/>
      <c r="AQ232" s="106"/>
      <c r="AR232" s="106"/>
      <c r="AS232" s="100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E232" s="106"/>
      <c r="BF232" s="106"/>
      <c r="BG232" s="106"/>
      <c r="BQ232" s="106"/>
      <c r="BR232" s="153"/>
      <c r="BS232" s="106"/>
      <c r="BT232" s="106"/>
      <c r="CI232" s="106"/>
      <c r="CM232" s="106"/>
      <c r="CQ232" s="106"/>
      <c r="CU232" s="106"/>
      <c r="CY232" s="106"/>
      <c r="DC232" s="106"/>
      <c r="DE232" s="271"/>
      <c r="DF232" s="271"/>
    </row>
    <row r="233" spans="4:110" s="149" customFormat="1" x14ac:dyDescent="0.2">
      <c r="D233" s="172"/>
      <c r="E233" s="186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6"/>
      <c r="AQ233" s="106"/>
      <c r="AR233" s="106"/>
      <c r="AS233" s="100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E233" s="106"/>
      <c r="BF233" s="106"/>
      <c r="BG233" s="106"/>
      <c r="BQ233" s="106"/>
      <c r="BR233" s="153"/>
      <c r="BS233" s="106"/>
      <c r="BT233" s="106"/>
      <c r="CI233" s="106"/>
      <c r="CM233" s="106"/>
      <c r="CQ233" s="106"/>
      <c r="CU233" s="106"/>
      <c r="CY233" s="106"/>
      <c r="DC233" s="106"/>
      <c r="DE233" s="271"/>
      <c r="DF233" s="271"/>
    </row>
    <row r="234" spans="4:110" s="149" customFormat="1" x14ac:dyDescent="0.2">
      <c r="D234" s="172"/>
      <c r="E234" s="186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6"/>
      <c r="AQ234" s="106"/>
      <c r="AR234" s="106"/>
      <c r="AS234" s="100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E234" s="106"/>
      <c r="BF234" s="106"/>
      <c r="BG234" s="106"/>
      <c r="BQ234" s="106"/>
      <c r="BR234" s="153"/>
      <c r="BS234" s="106"/>
      <c r="BT234" s="106"/>
      <c r="CI234" s="106"/>
      <c r="CM234" s="106"/>
      <c r="CQ234" s="106"/>
      <c r="CU234" s="106"/>
      <c r="CY234" s="106"/>
      <c r="DC234" s="106"/>
      <c r="DE234" s="271"/>
      <c r="DF234" s="271"/>
    </row>
    <row r="235" spans="4:110" s="149" customFormat="1" x14ac:dyDescent="0.2">
      <c r="D235" s="172"/>
      <c r="E235" s="186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6"/>
      <c r="AQ235" s="106"/>
      <c r="AR235" s="106"/>
      <c r="AS235" s="100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E235" s="106"/>
      <c r="BF235" s="106"/>
      <c r="BG235" s="106"/>
      <c r="BQ235" s="106"/>
      <c r="BR235" s="153"/>
      <c r="BS235" s="106"/>
      <c r="BT235" s="106"/>
      <c r="CI235" s="106"/>
      <c r="CM235" s="106"/>
      <c r="CQ235" s="106"/>
      <c r="CU235" s="106"/>
      <c r="CY235" s="106"/>
      <c r="DC235" s="106"/>
      <c r="DE235" s="271"/>
      <c r="DF235" s="271"/>
    </row>
    <row r="236" spans="4:110" s="149" customFormat="1" x14ac:dyDescent="0.2">
      <c r="D236" s="172"/>
      <c r="E236" s="186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6"/>
      <c r="AQ236" s="106"/>
      <c r="AR236" s="106"/>
      <c r="AS236" s="100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E236" s="106"/>
      <c r="BF236" s="106"/>
      <c r="BG236" s="106"/>
      <c r="BQ236" s="106"/>
      <c r="BR236" s="153"/>
      <c r="BS236" s="106"/>
      <c r="BT236" s="106"/>
      <c r="CI236" s="106"/>
      <c r="CM236" s="106"/>
      <c r="CQ236" s="106"/>
      <c r="CU236" s="106"/>
      <c r="CY236" s="106"/>
      <c r="DC236" s="106"/>
      <c r="DE236" s="271"/>
      <c r="DF236" s="271"/>
    </row>
    <row r="237" spans="4:110" s="149" customFormat="1" x14ac:dyDescent="0.2">
      <c r="D237" s="172"/>
      <c r="E237" s="186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6"/>
      <c r="AQ237" s="106"/>
      <c r="AR237" s="106"/>
      <c r="AS237" s="100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E237" s="106"/>
      <c r="BF237" s="106"/>
      <c r="BG237" s="106"/>
      <c r="BQ237" s="106"/>
      <c r="BR237" s="153"/>
      <c r="BS237" s="106"/>
      <c r="BT237" s="106"/>
      <c r="CI237" s="106"/>
      <c r="CM237" s="106"/>
      <c r="CQ237" s="106"/>
      <c r="CU237" s="106"/>
      <c r="CY237" s="106"/>
      <c r="DC237" s="106"/>
      <c r="DE237" s="271"/>
      <c r="DF237" s="271"/>
    </row>
    <row r="238" spans="4:110" s="149" customFormat="1" x14ac:dyDescent="0.2">
      <c r="D238" s="172"/>
      <c r="E238" s="186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6"/>
      <c r="AQ238" s="106"/>
      <c r="AR238" s="106"/>
      <c r="AS238" s="100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E238" s="106"/>
      <c r="BF238" s="106"/>
      <c r="BG238" s="106"/>
      <c r="BQ238" s="106"/>
      <c r="BR238" s="153"/>
      <c r="BS238" s="106"/>
      <c r="BT238" s="106"/>
      <c r="CI238" s="106"/>
      <c r="CM238" s="106"/>
      <c r="CQ238" s="106"/>
      <c r="CU238" s="106"/>
      <c r="CY238" s="106"/>
      <c r="DC238" s="106"/>
      <c r="DE238" s="271"/>
      <c r="DF238" s="271"/>
    </row>
    <row r="239" spans="4:110" s="149" customFormat="1" x14ac:dyDescent="0.2">
      <c r="D239" s="172"/>
      <c r="E239" s="186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6"/>
      <c r="AQ239" s="106"/>
      <c r="AR239" s="106"/>
      <c r="AS239" s="100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E239" s="106"/>
      <c r="BF239" s="106"/>
      <c r="BG239" s="106"/>
      <c r="BQ239" s="106"/>
      <c r="BR239" s="153"/>
      <c r="BS239" s="106"/>
      <c r="BT239" s="106"/>
      <c r="CI239" s="106"/>
      <c r="CM239" s="106"/>
      <c r="CQ239" s="106"/>
      <c r="CU239" s="106"/>
      <c r="CY239" s="106"/>
      <c r="DC239" s="106"/>
      <c r="DE239" s="271"/>
      <c r="DF239" s="271"/>
    </row>
    <row r="240" spans="4:110" s="149" customFormat="1" x14ac:dyDescent="0.2">
      <c r="D240" s="172"/>
      <c r="E240" s="186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6"/>
      <c r="AQ240" s="106"/>
      <c r="AR240" s="106"/>
      <c r="AS240" s="100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E240" s="106"/>
      <c r="BF240" s="106"/>
      <c r="BG240" s="106"/>
      <c r="BQ240" s="106"/>
      <c r="BR240" s="153"/>
      <c r="BS240" s="106"/>
      <c r="BT240" s="106"/>
      <c r="CI240" s="106"/>
      <c r="CM240" s="106"/>
      <c r="CQ240" s="106"/>
      <c r="CU240" s="106"/>
      <c r="CY240" s="106"/>
      <c r="DC240" s="106"/>
      <c r="DE240" s="271"/>
      <c r="DF240" s="271"/>
    </row>
    <row r="241" spans="69:110" s="149" customFormat="1" x14ac:dyDescent="0.2">
      <c r="BQ241" s="106"/>
      <c r="BR241" s="153"/>
      <c r="BS241" s="106"/>
      <c r="BT241" s="106"/>
      <c r="CI241" s="106"/>
      <c r="CM241" s="106"/>
      <c r="CQ241" s="106"/>
      <c r="CU241" s="106"/>
      <c r="CY241" s="106"/>
      <c r="DC241" s="106"/>
      <c r="DE241" s="271"/>
      <c r="DF241" s="271"/>
    </row>
    <row r="242" spans="69:110" s="149" customFormat="1" x14ac:dyDescent="0.2">
      <c r="BQ242" s="106"/>
      <c r="BR242" s="153"/>
      <c r="BS242" s="106"/>
      <c r="BT242" s="106"/>
      <c r="CI242" s="106"/>
      <c r="CM242" s="106"/>
      <c r="CQ242" s="106"/>
      <c r="CU242" s="106"/>
      <c r="CY242" s="106"/>
      <c r="DC242" s="106"/>
      <c r="DE242" s="271"/>
      <c r="DF242" s="271"/>
    </row>
    <row r="243" spans="69:110" s="149" customFormat="1" x14ac:dyDescent="0.2">
      <c r="BQ243" s="106"/>
      <c r="BR243" s="153"/>
      <c r="BS243" s="106"/>
      <c r="BT243" s="106"/>
      <c r="CI243" s="106"/>
      <c r="CM243" s="106"/>
      <c r="CQ243" s="106"/>
      <c r="CU243" s="106"/>
      <c r="CY243" s="106"/>
      <c r="DC243" s="106"/>
      <c r="DE243" s="271"/>
      <c r="DF243" s="271"/>
    </row>
    <row r="244" spans="69:110" s="149" customFormat="1" x14ac:dyDescent="0.2">
      <c r="BQ244" s="106"/>
      <c r="BR244" s="153"/>
      <c r="BS244" s="106"/>
      <c r="BT244" s="106"/>
      <c r="CI244" s="106"/>
      <c r="CM244" s="106"/>
      <c r="CQ244" s="106"/>
      <c r="CU244" s="106"/>
      <c r="CY244" s="106"/>
      <c r="DC244" s="106"/>
      <c r="DE244" s="271"/>
      <c r="DF244" s="271"/>
    </row>
    <row r="245" spans="69:110" s="149" customFormat="1" x14ac:dyDescent="0.2">
      <c r="BQ245" s="106"/>
      <c r="BR245" s="153"/>
      <c r="BS245" s="106"/>
      <c r="BT245" s="106"/>
      <c r="CI245" s="106"/>
      <c r="CM245" s="106"/>
      <c r="CQ245" s="106"/>
      <c r="CU245" s="106"/>
      <c r="CY245" s="106"/>
      <c r="DC245" s="106"/>
      <c r="DE245" s="271"/>
      <c r="DF245" s="271"/>
    </row>
    <row r="246" spans="69:110" s="149" customFormat="1" x14ac:dyDescent="0.2">
      <c r="BQ246" s="106"/>
      <c r="BR246" s="153"/>
      <c r="BS246" s="106"/>
      <c r="BT246" s="106"/>
      <c r="CI246" s="106"/>
      <c r="CM246" s="106"/>
      <c r="CQ246" s="106"/>
      <c r="CU246" s="106"/>
      <c r="CY246" s="106"/>
      <c r="DC246" s="106"/>
      <c r="DE246" s="271"/>
      <c r="DF246" s="271"/>
    </row>
    <row r="247" spans="69:110" s="149" customFormat="1" x14ac:dyDescent="0.2">
      <c r="BQ247" s="106"/>
      <c r="BR247" s="153"/>
      <c r="BS247" s="106"/>
      <c r="BT247" s="106"/>
      <c r="CI247" s="106"/>
      <c r="CM247" s="106"/>
      <c r="CQ247" s="106"/>
      <c r="CU247" s="106"/>
      <c r="CY247" s="106"/>
      <c r="DC247" s="106"/>
      <c r="DE247" s="271"/>
      <c r="DF247" s="271"/>
    </row>
    <row r="248" spans="69:110" s="149" customFormat="1" x14ac:dyDescent="0.2">
      <c r="BQ248" s="106"/>
      <c r="BR248" s="153"/>
      <c r="BS248" s="106"/>
      <c r="BT248" s="106"/>
      <c r="CI248" s="106"/>
      <c r="CM248" s="106"/>
      <c r="CQ248" s="106"/>
      <c r="CU248" s="106"/>
      <c r="CY248" s="106"/>
      <c r="DC248" s="106"/>
      <c r="DE248" s="271"/>
      <c r="DF248" s="271"/>
    </row>
    <row r="249" spans="69:110" s="149" customFormat="1" x14ac:dyDescent="0.2">
      <c r="BQ249" s="106"/>
      <c r="BR249" s="153"/>
      <c r="BS249" s="106"/>
      <c r="BT249" s="106"/>
      <c r="CI249" s="106"/>
      <c r="CM249" s="106"/>
      <c r="CQ249" s="106"/>
      <c r="CU249" s="106"/>
      <c r="CY249" s="106"/>
      <c r="DC249" s="106"/>
      <c r="DE249" s="271"/>
      <c r="DF249" s="271"/>
    </row>
  </sheetData>
  <mergeCells count="15">
    <mergeCell ref="CW3:CY3"/>
    <mergeCell ref="DA3:DC3"/>
    <mergeCell ref="T186:V186"/>
    <mergeCell ref="BY3:CA3"/>
    <mergeCell ref="CC3:CE3"/>
    <mergeCell ref="CG3:CI3"/>
    <mergeCell ref="CK3:CM3"/>
    <mergeCell ref="CO3:CQ3"/>
    <mergeCell ref="CS3:CU3"/>
    <mergeCell ref="BQ3:BW3"/>
    <mergeCell ref="Y2:AA2"/>
    <mergeCell ref="F3:W3"/>
    <mergeCell ref="Y3:AA3"/>
    <mergeCell ref="AC3:AH3"/>
    <mergeCell ref="AU3:AZ3"/>
  </mergeCells>
  <conditionalFormatting sqref="BB5 BB165:BB166">
    <cfRule type="cellIs" dxfId="5" priority="3" stopIfTrue="1" operator="notEqual">
      <formula>0</formula>
    </cfRule>
  </conditionalFormatting>
  <conditionalFormatting sqref="BB167:BB168">
    <cfRule type="cellIs" dxfId="4" priority="2" stopIfTrue="1" operator="notEqual">
      <formula>0</formula>
    </cfRule>
  </conditionalFormatting>
  <conditionalFormatting sqref="BB6:BB164">
    <cfRule type="cellIs" dxfId="3" priority="1" stopIfTrue="1" operator="notEqual">
      <formula>0</formula>
    </cfRule>
  </conditionalFormatting>
  <dataValidations count="1">
    <dataValidation type="list" allowBlank="1" showInputMessage="1" showErrorMessage="1" sqref="A5:A168">
      <formula1>$D$169:$D$171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B121"/>
  <sheetViews>
    <sheetView workbookViewId="0">
      <selection activeCell="D22" sqref="D22"/>
    </sheetView>
  </sheetViews>
  <sheetFormatPr defaultRowHeight="11.25" x14ac:dyDescent="0.2"/>
  <cols>
    <col min="1" max="1" width="20.140625" style="172" customWidth="1"/>
    <col min="2" max="2" width="6.5703125" style="172" customWidth="1"/>
    <col min="3" max="3" width="6.28515625" style="190" bestFit="1" customWidth="1"/>
    <col min="4" max="4" width="35" style="172" customWidth="1"/>
    <col min="5" max="5" width="4.7109375" style="186" customWidth="1"/>
    <col min="6" max="6" width="10.140625" style="100" bestFit="1" customWidth="1"/>
    <col min="7" max="7" width="9.85546875" style="100" bestFit="1" customWidth="1"/>
    <col min="8" max="8" width="9.85546875" style="100" customWidth="1"/>
    <col min="9" max="9" width="9.85546875" style="100" bestFit="1" customWidth="1"/>
    <col min="10" max="10" width="9.5703125" style="100" bestFit="1" customWidth="1"/>
    <col min="11" max="11" width="9.7109375" style="100" bestFit="1" customWidth="1"/>
    <col min="12" max="13" width="9.5703125" style="100" bestFit="1" customWidth="1"/>
    <col min="14" max="14" width="9.28515625" style="100" customWidth="1"/>
    <col min="15" max="15" width="8.7109375" style="100" bestFit="1" customWidth="1"/>
    <col min="16" max="16" width="7.85546875" style="100" bestFit="1" customWidth="1"/>
    <col min="17" max="17" width="10.85546875" style="100" customWidth="1"/>
    <col min="18" max="18" width="11" style="100" customWidth="1"/>
    <col min="19" max="19" width="10.42578125" style="100" hidden="1" customWidth="1"/>
    <col min="20" max="20" width="10.7109375" style="100" customWidth="1"/>
    <col min="21" max="21" width="10.5703125" style="100" customWidth="1"/>
    <col min="22" max="22" width="10.28515625" style="100" hidden="1" customWidth="1"/>
    <col min="23" max="23" width="12" style="100" bestFit="1" customWidth="1"/>
    <col min="24" max="24" width="4" style="100" customWidth="1"/>
    <col min="25" max="25" width="9.28515625" style="100" bestFit="1" customWidth="1"/>
    <col min="26" max="26" width="9.28515625" style="100" customWidth="1"/>
    <col min="27" max="27" width="10" style="100" hidden="1" customWidth="1"/>
    <col min="28" max="28" width="10.42578125" style="100" customWidth="1"/>
    <col min="29" max="29" width="1.85546875" style="100" bestFit="1" customWidth="1"/>
    <col min="30" max="30" width="10.140625" style="100" customWidth="1"/>
    <col min="31" max="31" width="10" style="100" customWidth="1"/>
    <col min="32" max="32" width="8.28515625" style="100" bestFit="1" customWidth="1"/>
    <col min="33" max="33" width="9.5703125" style="100" customWidth="1"/>
    <col min="34" max="34" width="11" style="100" hidden="1" customWidth="1"/>
    <col min="35" max="35" width="8.42578125" style="100" bestFit="1" customWidth="1"/>
    <col min="36" max="36" width="1.85546875" style="100" customWidth="1"/>
    <col min="37" max="37" width="10.42578125" style="100" bestFit="1" customWidth="1"/>
    <col min="38" max="38" width="1.85546875" style="100" bestFit="1" customWidth="1"/>
    <col min="39" max="39" width="11" style="100" bestFit="1" customWidth="1"/>
    <col min="40" max="40" width="1.42578125" style="100" customWidth="1"/>
    <col min="41" max="41" width="10.5703125" style="100" bestFit="1" customWidth="1"/>
    <col min="42" max="42" width="1.85546875" style="100" bestFit="1" customWidth="1"/>
    <col min="43" max="43" width="9.5703125" style="106" bestFit="1" customWidth="1"/>
    <col min="44" max="45" width="8.7109375" style="106" bestFit="1" customWidth="1"/>
    <col min="46" max="46" width="7.85546875" style="100" bestFit="1" customWidth="1"/>
    <col min="47" max="47" width="8.7109375" style="106" bestFit="1" customWidth="1"/>
    <col min="48" max="48" width="7" style="106" customWidth="1"/>
    <col min="49" max="49" width="6.5703125" style="106" bestFit="1" customWidth="1"/>
    <col min="50" max="50" width="7.140625" style="106" hidden="1" customWidth="1"/>
    <col min="51" max="51" width="7.140625" style="106" bestFit="1" customWidth="1"/>
    <col min="52" max="52" width="7.42578125" style="106" customWidth="1"/>
    <col min="53" max="53" width="6.7109375" style="106" customWidth="1"/>
    <col min="54" max="54" width="14.28515625" style="106" bestFit="1" customWidth="1"/>
    <col min="55" max="55" width="8.42578125" style="106" bestFit="1" customWidth="1"/>
    <col min="56" max="56" width="1.28515625" style="106" customWidth="1"/>
    <col min="57" max="57" width="9.5703125" style="106" bestFit="1" customWidth="1"/>
    <col min="58" max="58" width="9.140625" style="106"/>
    <col min="59" max="59" width="9.5703125" style="106" bestFit="1" customWidth="1"/>
    <col min="60" max="60" width="1.85546875" style="106" customWidth="1"/>
    <col min="61" max="61" width="9.140625" style="106"/>
    <col min="62" max="62" width="1.85546875" style="106" customWidth="1"/>
    <col min="63" max="64" width="9.140625" style="106"/>
    <col min="65" max="16384" width="9.140625" style="149"/>
  </cols>
  <sheetData>
    <row r="1" spans="1:158" s="87" customFormat="1" x14ac:dyDescent="0.2">
      <c r="A1" s="86" t="s">
        <v>399</v>
      </c>
      <c r="B1" s="86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58" t="s">
        <v>333</v>
      </c>
      <c r="P1" s="94"/>
      <c r="Q1" s="94"/>
      <c r="R1" s="94"/>
      <c r="S1" s="94"/>
      <c r="T1" s="89"/>
      <c r="U1" s="89"/>
      <c r="V1" s="89"/>
      <c r="W1" s="94"/>
      <c r="X1" s="94"/>
      <c r="Y1" s="217" t="s">
        <v>400</v>
      </c>
      <c r="Z1" s="99"/>
      <c r="AA1" s="94"/>
      <c r="AB1" s="94"/>
      <c r="AC1" s="94"/>
      <c r="AD1" s="88"/>
      <c r="AE1" s="94"/>
      <c r="AF1" s="276" t="s">
        <v>438</v>
      </c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1"/>
      <c r="AR1" s="94"/>
      <c r="AS1" s="94"/>
      <c r="AT1" s="94"/>
      <c r="AU1" s="94"/>
      <c r="AV1" s="332" t="s">
        <v>482</v>
      </c>
      <c r="AW1" s="94"/>
      <c r="AX1" s="94"/>
      <c r="AY1" s="94"/>
      <c r="AZ1" s="94"/>
      <c r="BA1" s="94"/>
      <c r="BB1" s="94"/>
      <c r="BC1" s="94"/>
      <c r="BD1" s="94"/>
      <c r="BE1" s="94"/>
      <c r="BF1" s="92"/>
      <c r="BG1" s="92"/>
      <c r="BH1" s="92"/>
      <c r="BI1" s="92"/>
      <c r="BJ1" s="92"/>
      <c r="BK1" s="92"/>
      <c r="BL1" s="92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</row>
    <row r="2" spans="1:158" s="87" customFormat="1" ht="12" thickBot="1" x14ac:dyDescent="0.25">
      <c r="A2" s="103" t="s">
        <v>483</v>
      </c>
      <c r="B2" s="86"/>
      <c r="D2" s="95"/>
      <c r="E2" s="95"/>
      <c r="F2" s="88"/>
      <c r="G2" s="88"/>
      <c r="H2" s="88"/>
      <c r="I2" s="88"/>
      <c r="J2" s="88"/>
      <c r="K2" s="88"/>
      <c r="L2" s="88"/>
      <c r="M2" s="96"/>
      <c r="N2" s="88"/>
      <c r="O2" s="218"/>
      <c r="P2" s="88"/>
      <c r="Q2" s="94"/>
      <c r="R2" s="88"/>
      <c r="S2" s="88"/>
      <c r="T2" s="96"/>
      <c r="U2" s="96" t="s">
        <v>339</v>
      </c>
      <c r="V2" s="96" t="s">
        <v>339</v>
      </c>
      <c r="W2" s="88"/>
      <c r="X2" s="88"/>
      <c r="Y2" s="101" t="s">
        <v>501</v>
      </c>
      <c r="Z2" s="201"/>
      <c r="AA2" s="97"/>
      <c r="AB2" s="97"/>
      <c r="AC2" s="88"/>
      <c r="AD2" s="88"/>
      <c r="AE2" s="94"/>
      <c r="AF2" s="88"/>
      <c r="AG2" s="88"/>
      <c r="AH2" s="88"/>
      <c r="AI2" s="88"/>
      <c r="AJ2" s="88"/>
      <c r="AK2" s="88"/>
      <c r="AL2" s="88"/>
      <c r="AM2" s="259" t="s">
        <v>484</v>
      </c>
      <c r="AN2" s="88"/>
      <c r="AO2" s="88"/>
      <c r="AP2" s="88"/>
      <c r="AQ2" s="99"/>
      <c r="AR2" s="100"/>
      <c r="AS2" s="92"/>
      <c r="AT2" s="88"/>
      <c r="AU2" s="92"/>
      <c r="AV2" s="89"/>
      <c r="AW2" s="89"/>
      <c r="AX2" s="89"/>
      <c r="AY2" s="89"/>
      <c r="AZ2" s="89"/>
      <c r="BA2" s="89"/>
      <c r="BB2" s="92"/>
      <c r="BC2" s="98" t="s">
        <v>340</v>
      </c>
      <c r="BD2" s="92"/>
      <c r="BE2" s="92"/>
      <c r="BF2" s="92"/>
      <c r="BG2" s="92"/>
      <c r="BH2" s="92"/>
      <c r="BI2" s="92"/>
      <c r="BJ2" s="92"/>
      <c r="BK2" s="102"/>
      <c r="BL2" s="92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</row>
    <row r="3" spans="1:158" s="87" customFormat="1" ht="12" thickBot="1" x14ac:dyDescent="0.25">
      <c r="A3" s="103" t="s">
        <v>342</v>
      </c>
      <c r="B3" s="104"/>
      <c r="C3" s="105"/>
      <c r="D3" s="95"/>
      <c r="E3" s="95"/>
      <c r="F3" s="365" t="s">
        <v>343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7"/>
      <c r="X3" s="88"/>
      <c r="Y3" s="368" t="s">
        <v>402</v>
      </c>
      <c r="Z3" s="369"/>
      <c r="AA3" s="369"/>
      <c r="AB3" s="370"/>
      <c r="AC3" s="88"/>
      <c r="AD3" s="371" t="s">
        <v>345</v>
      </c>
      <c r="AE3" s="372"/>
      <c r="AF3" s="372"/>
      <c r="AG3" s="372"/>
      <c r="AH3" s="372"/>
      <c r="AI3" s="373"/>
      <c r="AJ3" s="88"/>
      <c r="AK3" s="88"/>
      <c r="AL3" s="88"/>
      <c r="AM3" s="88"/>
      <c r="AN3" s="88"/>
      <c r="AO3" s="88"/>
      <c r="AP3" s="88"/>
      <c r="AQ3" s="217"/>
      <c r="AR3" s="92"/>
      <c r="AS3" s="92"/>
      <c r="AT3" s="88"/>
      <c r="AU3" s="92"/>
      <c r="AV3" s="374" t="s">
        <v>346</v>
      </c>
      <c r="AW3" s="375"/>
      <c r="AX3" s="375"/>
      <c r="AY3" s="375"/>
      <c r="AZ3" s="375"/>
      <c r="BA3" s="376"/>
      <c r="BB3" s="92"/>
      <c r="BC3" s="92"/>
      <c r="BD3" s="92"/>
      <c r="BE3" s="92"/>
      <c r="BF3" s="92"/>
      <c r="BG3" s="92"/>
      <c r="BH3" s="92"/>
      <c r="BI3" s="92"/>
      <c r="BJ3" s="92"/>
      <c r="BK3" s="102"/>
      <c r="BL3" s="92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</row>
    <row r="4" spans="1:158" s="126" customFormat="1" ht="56.25" x14ac:dyDescent="0.2">
      <c r="A4" s="108" t="s">
        <v>0</v>
      </c>
      <c r="B4" s="109" t="s">
        <v>291</v>
      </c>
      <c r="C4" s="109" t="s">
        <v>292</v>
      </c>
      <c r="D4" s="108" t="s">
        <v>1</v>
      </c>
      <c r="E4" s="110"/>
      <c r="F4" s="260" t="s">
        <v>347</v>
      </c>
      <c r="G4" s="261" t="s">
        <v>348</v>
      </c>
      <c r="H4" s="261" t="s">
        <v>349</v>
      </c>
      <c r="I4" s="261" t="s">
        <v>350</v>
      </c>
      <c r="J4" s="261" t="s">
        <v>273</v>
      </c>
      <c r="K4" s="261" t="s">
        <v>274</v>
      </c>
      <c r="L4" s="261" t="s">
        <v>351</v>
      </c>
      <c r="M4" s="261" t="s">
        <v>276</v>
      </c>
      <c r="N4" s="261" t="s">
        <v>277</v>
      </c>
      <c r="O4" s="112" t="s">
        <v>352</v>
      </c>
      <c r="P4" s="261" t="s">
        <v>403</v>
      </c>
      <c r="Q4" s="261" t="s">
        <v>502</v>
      </c>
      <c r="R4" s="261" t="s">
        <v>355</v>
      </c>
      <c r="S4" s="112" t="s">
        <v>449</v>
      </c>
      <c r="T4" s="261" t="s">
        <v>471</v>
      </c>
      <c r="U4" s="112" t="s">
        <v>404</v>
      </c>
      <c r="V4" s="263" t="s">
        <v>356</v>
      </c>
      <c r="W4" s="113" t="s">
        <v>357</v>
      </c>
      <c r="X4" s="114"/>
      <c r="Y4" s="260" t="s">
        <v>405</v>
      </c>
      <c r="Z4" s="261" t="s">
        <v>406</v>
      </c>
      <c r="AA4" s="112" t="s">
        <v>407</v>
      </c>
      <c r="AB4" s="113" t="s">
        <v>408</v>
      </c>
      <c r="AC4" s="114"/>
      <c r="AD4" s="260" t="s">
        <v>361</v>
      </c>
      <c r="AE4" s="261" t="s">
        <v>362</v>
      </c>
      <c r="AF4" s="349" t="s">
        <v>517</v>
      </c>
      <c r="AG4" s="261" t="s">
        <v>364</v>
      </c>
      <c r="AH4" s="112" t="s">
        <v>452</v>
      </c>
      <c r="AI4" s="113" t="s">
        <v>365</v>
      </c>
      <c r="AJ4" s="114"/>
      <c r="AK4" s="115" t="s">
        <v>503</v>
      </c>
      <c r="AL4" s="114"/>
      <c r="AM4" s="116" t="s">
        <v>367</v>
      </c>
      <c r="AN4" s="114"/>
      <c r="AO4" s="282" t="s">
        <v>410</v>
      </c>
      <c r="AP4" s="114"/>
      <c r="AQ4" s="118" t="s">
        <v>369</v>
      </c>
      <c r="AR4" s="119" t="s">
        <v>370</v>
      </c>
      <c r="AS4" s="119" t="s">
        <v>371</v>
      </c>
      <c r="AT4" s="119" t="s">
        <v>372</v>
      </c>
      <c r="AU4" s="120" t="s">
        <v>278</v>
      </c>
      <c r="AV4" s="118" t="s">
        <v>373</v>
      </c>
      <c r="AW4" s="119" t="s">
        <v>374</v>
      </c>
      <c r="AX4" s="119" t="s">
        <v>375</v>
      </c>
      <c r="AY4" s="119" t="s">
        <v>376</v>
      </c>
      <c r="AZ4" s="119" t="s">
        <v>377</v>
      </c>
      <c r="BA4" s="120" t="s">
        <v>378</v>
      </c>
      <c r="BB4" s="220" t="s">
        <v>379</v>
      </c>
      <c r="BC4" s="120" t="s">
        <v>279</v>
      </c>
      <c r="BD4" s="121"/>
      <c r="BE4" s="320" t="s">
        <v>411</v>
      </c>
      <c r="BF4" s="283" t="s">
        <v>412</v>
      </c>
      <c r="BG4" s="124" t="s">
        <v>413</v>
      </c>
      <c r="BH4" s="121"/>
      <c r="BI4" s="122" t="s">
        <v>384</v>
      </c>
      <c r="BJ4" s="121"/>
      <c r="BK4" s="125" t="s">
        <v>493</v>
      </c>
      <c r="BL4" s="265" t="s">
        <v>385</v>
      </c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</row>
    <row r="5" spans="1:158" x14ac:dyDescent="0.2">
      <c r="A5" s="155" t="s">
        <v>307</v>
      </c>
      <c r="B5" s="156"/>
      <c r="C5" s="156">
        <v>6907</v>
      </c>
      <c r="D5" s="157" t="s">
        <v>4</v>
      </c>
      <c r="E5" s="130"/>
      <c r="F5" s="131">
        <v>4012814.9448466166</v>
      </c>
      <c r="G5" s="132">
        <v>307919.30705461814</v>
      </c>
      <c r="H5" s="132">
        <v>126529.45231016607</v>
      </c>
      <c r="I5" s="132">
        <v>401818.43849799392</v>
      </c>
      <c r="J5" s="132">
        <v>0</v>
      </c>
      <c r="K5" s="132">
        <v>399021.56230507209</v>
      </c>
      <c r="L5" s="132">
        <v>38051.541818074838</v>
      </c>
      <c r="M5" s="221">
        <v>117818.848</v>
      </c>
      <c r="N5" s="132">
        <v>0</v>
      </c>
      <c r="O5" s="133">
        <v>46713.326247960009</v>
      </c>
      <c r="P5" s="134"/>
      <c r="Q5" s="134"/>
      <c r="R5" s="132">
        <v>0</v>
      </c>
      <c r="S5" s="132"/>
      <c r="T5" s="132">
        <v>0</v>
      </c>
      <c r="U5" s="136">
        <v>0</v>
      </c>
      <c r="V5" s="136"/>
      <c r="W5" s="137">
        <v>5450687.4210805027</v>
      </c>
      <c r="X5" s="138">
        <v>5403974.0948325424</v>
      </c>
      <c r="Y5" s="222"/>
      <c r="Z5" s="134"/>
      <c r="AA5" s="135"/>
      <c r="AB5" s="137">
        <v>0</v>
      </c>
      <c r="AC5" s="138"/>
      <c r="AD5" s="131">
        <v>171771</v>
      </c>
      <c r="AE5" s="223"/>
      <c r="AF5" s="132">
        <v>0</v>
      </c>
      <c r="AG5" s="223"/>
      <c r="AH5" s="132"/>
      <c r="AI5" s="137">
        <v>171771</v>
      </c>
      <c r="AJ5" s="138"/>
      <c r="AK5" s="140">
        <v>5622458.4210805027</v>
      </c>
      <c r="AL5" s="138"/>
      <c r="AM5" s="335">
        <v>390270</v>
      </c>
      <c r="AN5" s="138"/>
      <c r="AO5" s="142">
        <v>772199.59950081236</v>
      </c>
      <c r="AP5" s="138"/>
      <c r="AQ5" s="143">
        <v>5479578.3762013279</v>
      </c>
      <c r="AR5" s="138">
        <v>0</v>
      </c>
      <c r="AS5" s="138">
        <v>171771</v>
      </c>
      <c r="AT5" s="135"/>
      <c r="AU5" s="145">
        <v>390270</v>
      </c>
      <c r="AV5" s="138">
        <v>0</v>
      </c>
      <c r="AW5" s="138">
        <v>0</v>
      </c>
      <c r="AX5" s="161">
        <v>0</v>
      </c>
      <c r="AY5" s="138">
        <v>0</v>
      </c>
      <c r="AZ5" s="144">
        <v>0</v>
      </c>
      <c r="BA5" s="145">
        <v>0</v>
      </c>
      <c r="BB5" s="146">
        <v>6041619.3762013279</v>
      </c>
      <c r="BC5" s="147">
        <v>-1.964508555829525E-10</v>
      </c>
      <c r="BE5" s="106">
        <v>6041619.3762013279</v>
      </c>
      <c r="BG5" s="224">
        <v>6041619.3762013279</v>
      </c>
      <c r="BI5" s="106">
        <v>5450687.4210805027</v>
      </c>
      <c r="BK5" s="151">
        <v>0</v>
      </c>
      <c r="BL5" s="152">
        <v>0</v>
      </c>
    </row>
    <row r="6" spans="1:158" x14ac:dyDescent="0.2">
      <c r="A6" s="155" t="s">
        <v>307</v>
      </c>
      <c r="B6" s="156"/>
      <c r="C6" s="156">
        <v>4064</v>
      </c>
      <c r="D6" s="129" t="s">
        <v>234</v>
      </c>
      <c r="E6" s="130"/>
      <c r="F6" s="131">
        <v>6368440.7830035323</v>
      </c>
      <c r="G6" s="132">
        <v>195183.50862948768</v>
      </c>
      <c r="H6" s="132">
        <v>56180.467581296005</v>
      </c>
      <c r="I6" s="132">
        <v>123635.7532851974</v>
      </c>
      <c r="J6" s="132">
        <v>0</v>
      </c>
      <c r="K6" s="132">
        <v>419803.6393471653</v>
      </c>
      <c r="L6" s="132">
        <v>8911.4255999749385</v>
      </c>
      <c r="M6" s="154">
        <v>117818.848</v>
      </c>
      <c r="N6" s="132">
        <v>0</v>
      </c>
      <c r="O6" s="133">
        <v>59380.127605640009</v>
      </c>
      <c r="P6" s="132">
        <v>994350.23334872455</v>
      </c>
      <c r="Q6" s="134"/>
      <c r="R6" s="132">
        <v>0</v>
      </c>
      <c r="S6" s="132"/>
      <c r="T6" s="132">
        <v>155650.57455334568</v>
      </c>
      <c r="U6" s="136">
        <v>0</v>
      </c>
      <c r="V6" s="136"/>
      <c r="W6" s="137">
        <v>8499355.3609543648</v>
      </c>
      <c r="X6" s="138">
        <v>7445624.9999999991</v>
      </c>
      <c r="Y6" s="222"/>
      <c r="Z6" s="134"/>
      <c r="AA6" s="135"/>
      <c r="AB6" s="137">
        <v>0</v>
      </c>
      <c r="AC6" s="138"/>
      <c r="AD6" s="131">
        <v>126183</v>
      </c>
      <c r="AE6" s="223"/>
      <c r="AF6" s="132">
        <v>78551.078672395684</v>
      </c>
      <c r="AG6" s="223"/>
      <c r="AH6" s="132"/>
      <c r="AI6" s="137">
        <v>204734.07867239567</v>
      </c>
      <c r="AJ6" s="138"/>
      <c r="AK6" s="140">
        <v>8704089.4396267608</v>
      </c>
      <c r="AL6" s="138"/>
      <c r="AM6" s="335">
        <v>263455</v>
      </c>
      <c r="AN6" s="138"/>
      <c r="AO6" s="142">
        <v>868920.66266865167</v>
      </c>
      <c r="AP6" s="138"/>
      <c r="AQ6" s="143">
        <v>8577906.4396267608</v>
      </c>
      <c r="AR6" s="138">
        <v>0</v>
      </c>
      <c r="AS6" s="138">
        <v>126183</v>
      </c>
      <c r="AT6" s="135"/>
      <c r="AU6" s="145">
        <v>263455</v>
      </c>
      <c r="AV6" s="138">
        <v>0</v>
      </c>
      <c r="AW6" s="138">
        <v>0</v>
      </c>
      <c r="AX6" s="161">
        <v>0</v>
      </c>
      <c r="AY6" s="138">
        <v>0</v>
      </c>
      <c r="AZ6" s="144">
        <v>0</v>
      </c>
      <c r="BA6" s="145">
        <v>0</v>
      </c>
      <c r="BB6" s="146">
        <v>8967544.4396267608</v>
      </c>
      <c r="BC6" s="147">
        <v>0</v>
      </c>
      <c r="BE6" s="106">
        <v>8967544.4396267608</v>
      </c>
      <c r="BG6" s="224">
        <v>8967544.4396267608</v>
      </c>
      <c r="BI6" s="106">
        <v>8499355.3609543648</v>
      </c>
      <c r="BK6" s="151">
        <v>0</v>
      </c>
      <c r="BL6" s="152">
        <v>0</v>
      </c>
    </row>
    <row r="7" spans="1:158" x14ac:dyDescent="0.2">
      <c r="A7" s="155" t="s">
        <v>307</v>
      </c>
      <c r="B7" s="156"/>
      <c r="C7" s="156">
        <v>4025</v>
      </c>
      <c r="D7" s="129" t="s">
        <v>237</v>
      </c>
      <c r="E7" s="130"/>
      <c r="F7" s="131">
        <v>3081555.9679153878</v>
      </c>
      <c r="G7" s="132">
        <v>228485.03205708959</v>
      </c>
      <c r="H7" s="132">
        <v>76184.464124207589</v>
      </c>
      <c r="I7" s="132">
        <v>280796.42108330259</v>
      </c>
      <c r="J7" s="132">
        <v>0</v>
      </c>
      <c r="K7" s="132">
        <v>377154.57240791176</v>
      </c>
      <c r="L7" s="132">
        <v>48601.389843106612</v>
      </c>
      <c r="M7" s="154">
        <v>117818.848</v>
      </c>
      <c r="N7" s="132">
        <v>0</v>
      </c>
      <c r="O7" s="133">
        <v>26445.478935840001</v>
      </c>
      <c r="P7" s="134"/>
      <c r="Q7" s="134"/>
      <c r="R7" s="132">
        <v>0</v>
      </c>
      <c r="S7" s="132"/>
      <c r="T7" s="132">
        <v>0</v>
      </c>
      <c r="U7" s="136">
        <v>333905.28571594786</v>
      </c>
      <c r="V7" s="136"/>
      <c r="W7" s="137">
        <v>4570947.4600827936</v>
      </c>
      <c r="X7" s="138">
        <v>4544501.981146954</v>
      </c>
      <c r="Y7" s="222"/>
      <c r="Z7" s="134"/>
      <c r="AA7" s="135"/>
      <c r="AB7" s="137">
        <v>0</v>
      </c>
      <c r="AC7" s="138"/>
      <c r="AD7" s="131">
        <v>72511</v>
      </c>
      <c r="AE7" s="223"/>
      <c r="AF7" s="132">
        <v>0</v>
      </c>
      <c r="AG7" s="223"/>
      <c r="AH7" s="132"/>
      <c r="AI7" s="137">
        <v>72511</v>
      </c>
      <c r="AJ7" s="138"/>
      <c r="AK7" s="140">
        <v>4643458.4600827936</v>
      </c>
      <c r="AL7" s="138"/>
      <c r="AM7" s="335">
        <v>255940</v>
      </c>
      <c r="AN7" s="138"/>
      <c r="AO7" s="142">
        <v>655459.20468885056</v>
      </c>
      <c r="AP7" s="138"/>
      <c r="AQ7" s="143">
        <v>5005947.4600827936</v>
      </c>
      <c r="AR7" s="138">
        <v>0</v>
      </c>
      <c r="AS7" s="138">
        <v>72511</v>
      </c>
      <c r="AT7" s="135"/>
      <c r="AU7" s="145">
        <v>255940</v>
      </c>
      <c r="AV7" s="138">
        <v>0</v>
      </c>
      <c r="AW7" s="138">
        <v>0</v>
      </c>
      <c r="AX7" s="161">
        <v>0</v>
      </c>
      <c r="AY7" s="138">
        <v>0</v>
      </c>
      <c r="AZ7" s="144">
        <v>0</v>
      </c>
      <c r="BA7" s="145">
        <v>0</v>
      </c>
      <c r="BB7" s="146">
        <v>5334398.4600827936</v>
      </c>
      <c r="BC7" s="147">
        <v>0</v>
      </c>
      <c r="BE7" s="106">
        <v>5334398.4600827936</v>
      </c>
      <c r="BG7" s="224">
        <v>5334398.4600827936</v>
      </c>
      <c r="BI7" s="106">
        <v>4570947.4600827936</v>
      </c>
      <c r="BK7" s="151">
        <v>0</v>
      </c>
      <c r="BL7" s="152">
        <v>0</v>
      </c>
    </row>
    <row r="8" spans="1:158" x14ac:dyDescent="0.2">
      <c r="A8" s="155" t="s">
        <v>307</v>
      </c>
      <c r="B8" s="156"/>
      <c r="C8" s="156">
        <v>4041</v>
      </c>
      <c r="D8" s="129" t="s">
        <v>238</v>
      </c>
      <c r="E8" s="130"/>
      <c r="F8" s="131">
        <v>4358890.3077955563</v>
      </c>
      <c r="G8" s="132">
        <v>297508.71310334367</v>
      </c>
      <c r="H8" s="132">
        <v>104579.7227027622</v>
      </c>
      <c r="I8" s="132">
        <v>402416.62197636557</v>
      </c>
      <c r="J8" s="132">
        <v>0</v>
      </c>
      <c r="K8" s="132">
        <v>407553.71200369758</v>
      </c>
      <c r="L8" s="132">
        <v>54548.44184431457</v>
      </c>
      <c r="M8" s="154">
        <v>117818.848</v>
      </c>
      <c r="N8" s="132">
        <v>0</v>
      </c>
      <c r="O8" s="133">
        <v>27136</v>
      </c>
      <c r="P8" s="134"/>
      <c r="Q8" s="134"/>
      <c r="R8" s="132">
        <v>0</v>
      </c>
      <c r="S8" s="132"/>
      <c r="T8" s="132">
        <v>0</v>
      </c>
      <c r="U8" s="136">
        <v>0</v>
      </c>
      <c r="V8" s="136"/>
      <c r="W8" s="137">
        <v>5770452.3674260397</v>
      </c>
      <c r="X8" s="138">
        <v>5743316.3674260397</v>
      </c>
      <c r="Y8" s="222"/>
      <c r="Z8" s="134"/>
      <c r="AA8" s="135"/>
      <c r="AB8" s="137">
        <v>0</v>
      </c>
      <c r="AC8" s="138"/>
      <c r="AD8" s="131">
        <v>65041.000000000007</v>
      </c>
      <c r="AE8" s="223"/>
      <c r="AF8" s="132">
        <v>0</v>
      </c>
      <c r="AG8" s="223"/>
      <c r="AH8" s="132"/>
      <c r="AI8" s="137">
        <v>65041.000000000007</v>
      </c>
      <c r="AJ8" s="138"/>
      <c r="AK8" s="140">
        <v>5835493.3674260397</v>
      </c>
      <c r="AL8" s="138"/>
      <c r="AM8" s="335">
        <v>319925</v>
      </c>
      <c r="AN8" s="138"/>
      <c r="AO8" s="142">
        <v>799287.35727291985</v>
      </c>
      <c r="AP8" s="138"/>
      <c r="AQ8" s="143">
        <v>5783847.8436835688</v>
      </c>
      <c r="AR8" s="138">
        <v>0</v>
      </c>
      <c r="AS8" s="138">
        <v>65041.000000000007</v>
      </c>
      <c r="AT8" s="135"/>
      <c r="AU8" s="145">
        <v>319925</v>
      </c>
      <c r="AV8" s="138">
        <v>0</v>
      </c>
      <c r="AW8" s="138">
        <v>0</v>
      </c>
      <c r="AX8" s="161">
        <v>0</v>
      </c>
      <c r="AY8" s="138">
        <v>0</v>
      </c>
      <c r="AZ8" s="144">
        <v>0</v>
      </c>
      <c r="BA8" s="145">
        <v>0</v>
      </c>
      <c r="BB8" s="146">
        <v>6168813.8436835688</v>
      </c>
      <c r="BC8" s="147">
        <v>4.1109160520136356E-10</v>
      </c>
      <c r="BE8" s="106">
        <v>6168813.8436835688</v>
      </c>
      <c r="BG8" s="224">
        <v>6168813.8436835688</v>
      </c>
      <c r="BI8" s="106">
        <v>5770452.3674260397</v>
      </c>
      <c r="BK8" s="151">
        <v>0</v>
      </c>
      <c r="BL8" s="152">
        <v>0</v>
      </c>
    </row>
    <row r="9" spans="1:158" x14ac:dyDescent="0.2">
      <c r="A9" s="127" t="s">
        <v>306</v>
      </c>
      <c r="B9" s="128" t="s">
        <v>239</v>
      </c>
      <c r="C9" s="128">
        <v>5400</v>
      </c>
      <c r="D9" s="129" t="s">
        <v>240</v>
      </c>
      <c r="E9" s="130"/>
      <c r="F9" s="131">
        <v>7078497.3734009843</v>
      </c>
      <c r="G9" s="132">
        <v>263978.0043718933</v>
      </c>
      <c r="H9" s="132">
        <v>72195.885893386367</v>
      </c>
      <c r="I9" s="132">
        <v>236055.19380078622</v>
      </c>
      <c r="J9" s="132">
        <v>0</v>
      </c>
      <c r="K9" s="132">
        <v>474843.30019923055</v>
      </c>
      <c r="L9" s="132">
        <v>8964.1212835490496</v>
      </c>
      <c r="M9" s="154">
        <v>117818.848</v>
      </c>
      <c r="N9" s="132">
        <v>32501.799253848181</v>
      </c>
      <c r="O9" s="133">
        <v>34816</v>
      </c>
      <c r="P9" s="134"/>
      <c r="Q9" s="134"/>
      <c r="R9" s="132">
        <v>-9896.4689648470703</v>
      </c>
      <c r="S9" s="132"/>
      <c r="T9" s="132">
        <v>38012.273050169839</v>
      </c>
      <c r="U9" s="136">
        <v>0</v>
      </c>
      <c r="V9" s="136"/>
      <c r="W9" s="137">
        <v>8347786.3302890016</v>
      </c>
      <c r="X9" s="138">
        <v>8290365</v>
      </c>
      <c r="Y9" s="285">
        <v>1692110.7066666665</v>
      </c>
      <c r="Z9" s="286">
        <v>30731</v>
      </c>
      <c r="AA9" s="135"/>
      <c r="AB9" s="137">
        <v>1722841.7066666665</v>
      </c>
      <c r="AC9" s="138"/>
      <c r="AD9" s="131">
        <v>93774.999999999985</v>
      </c>
      <c r="AE9" s="223"/>
      <c r="AF9" s="132">
        <v>15466.536796910264</v>
      </c>
      <c r="AG9" s="223"/>
      <c r="AH9" s="132"/>
      <c r="AI9" s="137">
        <v>109241.53679691025</v>
      </c>
      <c r="AJ9" s="138"/>
      <c r="AK9" s="140">
        <v>10179869.573752578</v>
      </c>
      <c r="AL9" s="138"/>
      <c r="AM9" s="335">
        <v>294705</v>
      </c>
      <c r="AN9" s="138"/>
      <c r="AO9" s="142">
        <v>998725.20803175727</v>
      </c>
      <c r="AP9" s="138"/>
      <c r="AQ9" s="143">
        <v>8375196.8360507591</v>
      </c>
      <c r="AR9" s="138">
        <v>1722841.7066666665</v>
      </c>
      <c r="AS9" s="138">
        <v>93774.999999999985</v>
      </c>
      <c r="AT9" s="135"/>
      <c r="AU9" s="145">
        <v>294705</v>
      </c>
      <c r="AV9" s="138">
        <v>5737.0992214353146</v>
      </c>
      <c r="AW9" s="138">
        <v>1912.3664071451049</v>
      </c>
      <c r="AX9" s="161">
        <v>0</v>
      </c>
      <c r="AY9" s="138">
        <v>632.76594670972952</v>
      </c>
      <c r="AZ9" s="144">
        <v>0</v>
      </c>
      <c r="BA9" s="145">
        <v>1614.2373895569192</v>
      </c>
      <c r="BB9" s="146">
        <v>10476622.073752578</v>
      </c>
      <c r="BC9" s="147">
        <v>0</v>
      </c>
      <c r="BE9" s="106">
        <v>10486518.542717425</v>
      </c>
      <c r="BG9" s="224">
        <v>10486518.542717425</v>
      </c>
      <c r="BI9" s="106">
        <v>8357682.7992538484</v>
      </c>
      <c r="BK9" s="151">
        <v>10245.029212555901</v>
      </c>
      <c r="BL9" s="152">
        <v>-348.5602477088305</v>
      </c>
    </row>
    <row r="10" spans="1:158" x14ac:dyDescent="0.2">
      <c r="A10" s="155" t="s">
        <v>307</v>
      </c>
      <c r="B10" s="156"/>
      <c r="C10" s="156">
        <v>6906</v>
      </c>
      <c r="D10" s="157" t="s">
        <v>5</v>
      </c>
      <c r="E10" s="130"/>
      <c r="F10" s="131">
        <v>5301686.1303225774</v>
      </c>
      <c r="G10" s="132">
        <v>468045.21350227878</v>
      </c>
      <c r="H10" s="132">
        <v>179438.77566396681</v>
      </c>
      <c r="I10" s="132">
        <v>558271.79606304201</v>
      </c>
      <c r="J10" s="132">
        <v>0</v>
      </c>
      <c r="K10" s="132">
        <v>561292.15911139199</v>
      </c>
      <c r="L10" s="132">
        <v>45245.242667762759</v>
      </c>
      <c r="M10" s="154">
        <v>117818.848</v>
      </c>
      <c r="N10" s="132">
        <v>0</v>
      </c>
      <c r="O10" s="133">
        <v>54734.777332160011</v>
      </c>
      <c r="P10" s="134"/>
      <c r="Q10" s="134"/>
      <c r="R10" s="132">
        <v>0</v>
      </c>
      <c r="S10" s="132"/>
      <c r="T10" s="132">
        <v>0</v>
      </c>
      <c r="U10" s="136">
        <v>0</v>
      </c>
      <c r="V10" s="136"/>
      <c r="W10" s="137">
        <v>7286532.9426631797</v>
      </c>
      <c r="X10" s="138">
        <v>7231798.16533102</v>
      </c>
      <c r="Y10" s="222"/>
      <c r="Z10" s="134"/>
      <c r="AA10" s="135"/>
      <c r="AB10" s="137">
        <v>0</v>
      </c>
      <c r="AC10" s="138"/>
      <c r="AD10" s="131">
        <v>179901</v>
      </c>
      <c r="AE10" s="223"/>
      <c r="AF10" s="132">
        <v>0</v>
      </c>
      <c r="AG10" s="223"/>
      <c r="AH10" s="132"/>
      <c r="AI10" s="137">
        <v>179901</v>
      </c>
      <c r="AJ10" s="138"/>
      <c r="AK10" s="140">
        <v>7466433.9426631797</v>
      </c>
      <c r="AL10" s="138"/>
      <c r="AM10" s="335">
        <v>535660</v>
      </c>
      <c r="AN10" s="138"/>
      <c r="AO10" s="142">
        <v>1067053.7601882182</v>
      </c>
      <c r="AP10" s="138"/>
      <c r="AQ10" s="143">
        <v>7286532.9426631797</v>
      </c>
      <c r="AR10" s="138">
        <v>0</v>
      </c>
      <c r="AS10" s="138">
        <v>179901</v>
      </c>
      <c r="AT10" s="135"/>
      <c r="AU10" s="145">
        <v>535660</v>
      </c>
      <c r="AV10" s="138">
        <v>0</v>
      </c>
      <c r="AW10" s="138">
        <v>0</v>
      </c>
      <c r="AX10" s="161">
        <v>0</v>
      </c>
      <c r="AY10" s="138">
        <v>0</v>
      </c>
      <c r="AZ10" s="144">
        <v>0</v>
      </c>
      <c r="BA10" s="145">
        <v>0</v>
      </c>
      <c r="BB10" s="146">
        <v>8002093.9426631797</v>
      </c>
      <c r="BC10" s="147">
        <v>0</v>
      </c>
      <c r="BE10" s="106">
        <v>8002093.9426631797</v>
      </c>
      <c r="BG10" s="224">
        <v>8002093.9426631797</v>
      </c>
      <c r="BI10" s="106">
        <v>7286532.9426631797</v>
      </c>
      <c r="BK10" s="151">
        <v>0</v>
      </c>
      <c r="BL10" s="152">
        <v>0</v>
      </c>
    </row>
    <row r="11" spans="1:158" x14ac:dyDescent="0.2">
      <c r="A11" s="155" t="s">
        <v>308</v>
      </c>
      <c r="B11" s="156"/>
      <c r="C11" s="156">
        <v>6102</v>
      </c>
      <c r="D11" s="157" t="s">
        <v>6</v>
      </c>
      <c r="E11" s="130"/>
      <c r="F11" s="131">
        <v>2751626.1878155912</v>
      </c>
      <c r="G11" s="132">
        <v>129598.51022225279</v>
      </c>
      <c r="H11" s="132">
        <v>57328.542827295234</v>
      </c>
      <c r="I11" s="132">
        <v>226250.41766142892</v>
      </c>
      <c r="J11" s="132">
        <v>0</v>
      </c>
      <c r="K11" s="132">
        <v>175037.56527669402</v>
      </c>
      <c r="L11" s="132">
        <v>17358.71444995116</v>
      </c>
      <c r="M11" s="154">
        <v>117818.848</v>
      </c>
      <c r="N11" s="132">
        <v>0</v>
      </c>
      <c r="O11" s="133">
        <v>34304</v>
      </c>
      <c r="P11" s="134"/>
      <c r="Q11" s="134"/>
      <c r="R11" s="132">
        <v>0</v>
      </c>
      <c r="S11" s="132"/>
      <c r="T11" s="132">
        <v>0</v>
      </c>
      <c r="U11" s="136">
        <v>0</v>
      </c>
      <c r="V11" s="136"/>
      <c r="W11" s="137">
        <v>3509322.786253213</v>
      </c>
      <c r="X11" s="138">
        <v>3475018.786253213</v>
      </c>
      <c r="Y11" s="222"/>
      <c r="Z11" s="134"/>
      <c r="AA11" s="135"/>
      <c r="AB11" s="137">
        <v>0</v>
      </c>
      <c r="AC11" s="138"/>
      <c r="AD11" s="131">
        <v>129342.99999999999</v>
      </c>
      <c r="AE11" s="223"/>
      <c r="AF11" s="132">
        <v>0</v>
      </c>
      <c r="AG11" s="223"/>
      <c r="AH11" s="132"/>
      <c r="AI11" s="137">
        <v>129342.99999999999</v>
      </c>
      <c r="AJ11" s="138"/>
      <c r="AK11" s="140">
        <v>3638665.786253213</v>
      </c>
      <c r="AL11" s="138"/>
      <c r="AM11" s="335">
        <v>172515</v>
      </c>
      <c r="AN11" s="138"/>
      <c r="AO11" s="142">
        <v>410199.20856661239</v>
      </c>
      <c r="AP11" s="138"/>
      <c r="AQ11" s="143">
        <v>3557546.5007803161</v>
      </c>
      <c r="AR11" s="138">
        <v>0</v>
      </c>
      <c r="AS11" s="138">
        <v>129342.99999999999</v>
      </c>
      <c r="AT11" s="135"/>
      <c r="AU11" s="145">
        <v>172515</v>
      </c>
      <c r="AV11" s="138">
        <v>0</v>
      </c>
      <c r="AW11" s="138">
        <v>0</v>
      </c>
      <c r="AX11" s="161">
        <v>0</v>
      </c>
      <c r="AY11" s="138">
        <v>0</v>
      </c>
      <c r="AZ11" s="144">
        <v>0</v>
      </c>
      <c r="BA11" s="145">
        <v>0</v>
      </c>
      <c r="BB11" s="146">
        <v>3859404.5007803161</v>
      </c>
      <c r="BC11" s="147">
        <v>-2.0372681319713593E-10</v>
      </c>
      <c r="BE11" s="106">
        <v>3859404.5007803161</v>
      </c>
      <c r="BG11" s="224">
        <v>3859404.5007803161</v>
      </c>
      <c r="BI11" s="106">
        <v>3509322.786253213</v>
      </c>
      <c r="BK11" s="151">
        <v>0</v>
      </c>
      <c r="BL11" s="152">
        <v>0</v>
      </c>
    </row>
    <row r="12" spans="1:158" x14ac:dyDescent="0.2">
      <c r="A12" s="155" t="s">
        <v>307</v>
      </c>
      <c r="B12" s="156"/>
      <c r="C12" s="156">
        <v>4029</v>
      </c>
      <c r="D12" s="129" t="s">
        <v>331</v>
      </c>
      <c r="E12" s="130"/>
      <c r="F12" s="131">
        <v>6593435.7763262894</v>
      </c>
      <c r="G12" s="132">
        <v>544636.27631904336</v>
      </c>
      <c r="H12" s="132">
        <v>190412.79546766786</v>
      </c>
      <c r="I12" s="132">
        <v>630724.36517232843</v>
      </c>
      <c r="J12" s="132">
        <v>0</v>
      </c>
      <c r="K12" s="132">
        <v>695838.34428544762</v>
      </c>
      <c r="L12" s="132">
        <v>36698.63741315341</v>
      </c>
      <c r="M12" s="154">
        <v>117818.848</v>
      </c>
      <c r="N12" s="132">
        <v>0</v>
      </c>
      <c r="O12" s="133">
        <v>54007.572202400006</v>
      </c>
      <c r="P12" s="132">
        <v>886980.88987482188</v>
      </c>
      <c r="Q12" s="134"/>
      <c r="R12" s="132">
        <v>0</v>
      </c>
      <c r="S12" s="132"/>
      <c r="T12" s="132">
        <v>0</v>
      </c>
      <c r="U12" s="136">
        <v>0</v>
      </c>
      <c r="V12" s="136"/>
      <c r="W12" s="137">
        <v>9750553.5050611515</v>
      </c>
      <c r="X12" s="138">
        <v>8809565.0429839306</v>
      </c>
      <c r="Y12" s="222"/>
      <c r="Z12" s="134"/>
      <c r="AA12" s="135"/>
      <c r="AB12" s="137">
        <v>0</v>
      </c>
      <c r="AC12" s="138"/>
      <c r="AD12" s="131">
        <v>159059</v>
      </c>
      <c r="AE12" s="223"/>
      <c r="AF12" s="132">
        <v>0</v>
      </c>
      <c r="AG12" s="223"/>
      <c r="AH12" s="132"/>
      <c r="AI12" s="137">
        <v>159059</v>
      </c>
      <c r="AJ12" s="138"/>
      <c r="AK12" s="140">
        <v>9909612.5050611515</v>
      </c>
      <c r="AL12" s="138"/>
      <c r="AM12" s="335">
        <v>646605</v>
      </c>
      <c r="AN12" s="138"/>
      <c r="AO12" s="142">
        <v>1305501.5040200676</v>
      </c>
      <c r="AP12" s="138"/>
      <c r="AQ12" s="143">
        <v>9805474.9577170201</v>
      </c>
      <c r="AR12" s="138">
        <v>0</v>
      </c>
      <c r="AS12" s="138">
        <v>159059</v>
      </c>
      <c r="AT12" s="135"/>
      <c r="AU12" s="145">
        <v>646605</v>
      </c>
      <c r="AV12" s="138">
        <v>0</v>
      </c>
      <c r="AW12" s="138">
        <v>0</v>
      </c>
      <c r="AX12" s="161">
        <v>0</v>
      </c>
      <c r="AY12" s="138">
        <v>0</v>
      </c>
      <c r="AZ12" s="144">
        <v>0</v>
      </c>
      <c r="BA12" s="145">
        <v>0</v>
      </c>
      <c r="BB12" s="146">
        <v>10611138.95771702</v>
      </c>
      <c r="BC12" s="147">
        <v>9.2404661700129509E-10</v>
      </c>
      <c r="BE12" s="106">
        <v>10611138.95771702</v>
      </c>
      <c r="BG12" s="224">
        <v>10611138.95771702</v>
      </c>
      <c r="BI12" s="106">
        <v>9750553.5050611515</v>
      </c>
      <c r="BK12" s="151">
        <v>0</v>
      </c>
      <c r="BL12" s="152">
        <v>0</v>
      </c>
    </row>
    <row r="13" spans="1:158" x14ac:dyDescent="0.2">
      <c r="A13" s="155" t="s">
        <v>307</v>
      </c>
      <c r="B13" s="156"/>
      <c r="C13" s="156">
        <v>4100</v>
      </c>
      <c r="D13" s="129" t="s">
        <v>243</v>
      </c>
      <c r="E13" s="130"/>
      <c r="F13" s="131">
        <v>7205674.7184428219</v>
      </c>
      <c r="G13" s="132">
        <v>600577.12271909602</v>
      </c>
      <c r="H13" s="132">
        <v>193885.04508080558</v>
      </c>
      <c r="I13" s="132">
        <v>739211.82301421103</v>
      </c>
      <c r="J13" s="132">
        <v>0</v>
      </c>
      <c r="K13" s="132">
        <v>765465.25937306753</v>
      </c>
      <c r="L13" s="132">
        <v>125666.20507083306</v>
      </c>
      <c r="M13" s="154">
        <v>117818.848</v>
      </c>
      <c r="N13" s="132">
        <v>0</v>
      </c>
      <c r="O13" s="133">
        <v>49664</v>
      </c>
      <c r="P13" s="134"/>
      <c r="Q13" s="134"/>
      <c r="R13" s="132">
        <v>0</v>
      </c>
      <c r="S13" s="132"/>
      <c r="T13" s="132">
        <v>0</v>
      </c>
      <c r="U13" s="136">
        <v>43407.498964795843</v>
      </c>
      <c r="V13" s="136"/>
      <c r="W13" s="137">
        <v>9841370.5206656288</v>
      </c>
      <c r="X13" s="138">
        <v>9791706.5206656288</v>
      </c>
      <c r="Y13" s="222"/>
      <c r="Z13" s="134"/>
      <c r="AA13" s="135"/>
      <c r="AB13" s="137">
        <v>0</v>
      </c>
      <c r="AC13" s="138"/>
      <c r="AD13" s="131">
        <v>92376.999999999985</v>
      </c>
      <c r="AE13" s="223"/>
      <c r="AF13" s="132">
        <v>0</v>
      </c>
      <c r="AG13" s="223"/>
      <c r="AH13" s="132"/>
      <c r="AI13" s="137">
        <v>92376.999999999985</v>
      </c>
      <c r="AJ13" s="138"/>
      <c r="AK13" s="140">
        <v>9933747.5206656288</v>
      </c>
      <c r="AL13" s="138"/>
      <c r="AM13" s="335">
        <v>655105</v>
      </c>
      <c r="AN13" s="138"/>
      <c r="AO13" s="142">
        <v>1440416.6075416228</v>
      </c>
      <c r="AP13" s="138"/>
      <c r="AQ13" s="143">
        <v>9967578.3772460762</v>
      </c>
      <c r="AR13" s="138">
        <v>0</v>
      </c>
      <c r="AS13" s="138">
        <v>92376.999999999985</v>
      </c>
      <c r="AT13" s="135"/>
      <c r="AU13" s="145">
        <v>655105</v>
      </c>
      <c r="AV13" s="138">
        <v>0</v>
      </c>
      <c r="AW13" s="138">
        <v>0</v>
      </c>
      <c r="AX13" s="161">
        <v>0</v>
      </c>
      <c r="AY13" s="138">
        <v>0</v>
      </c>
      <c r="AZ13" s="144">
        <v>0</v>
      </c>
      <c r="BA13" s="145">
        <v>0</v>
      </c>
      <c r="BB13" s="146">
        <v>10715060.377246076</v>
      </c>
      <c r="BC13" s="147">
        <v>-4.220055416226387E-10</v>
      </c>
      <c r="BE13" s="106">
        <v>10715060.377246076</v>
      </c>
      <c r="BG13" s="224">
        <v>10715060.377246076</v>
      </c>
      <c r="BI13" s="106">
        <v>9841370.5206656288</v>
      </c>
      <c r="BK13" s="151">
        <v>0</v>
      </c>
      <c r="BL13" s="152">
        <v>0</v>
      </c>
    </row>
    <row r="14" spans="1:158" x14ac:dyDescent="0.2">
      <c r="A14" s="155" t="s">
        <v>307</v>
      </c>
      <c r="B14" s="156"/>
      <c r="C14" s="156">
        <v>6908</v>
      </c>
      <c r="D14" s="157" t="s">
        <v>7</v>
      </c>
      <c r="E14" s="130"/>
      <c r="F14" s="131">
        <v>5611337.6664240956</v>
      </c>
      <c r="G14" s="132">
        <v>431878.37699658138</v>
      </c>
      <c r="H14" s="132">
        <v>133421.34400016267</v>
      </c>
      <c r="I14" s="132">
        <v>531099.96239999507</v>
      </c>
      <c r="J14" s="132">
        <v>0</v>
      </c>
      <c r="K14" s="132">
        <v>533345.20090580848</v>
      </c>
      <c r="L14" s="132">
        <v>31371.176261488592</v>
      </c>
      <c r="M14" s="154">
        <v>117818.848</v>
      </c>
      <c r="N14" s="132">
        <v>0</v>
      </c>
      <c r="O14" s="133">
        <v>54835.54612264</v>
      </c>
      <c r="P14" s="134"/>
      <c r="Q14" s="134"/>
      <c r="R14" s="132">
        <v>0</v>
      </c>
      <c r="S14" s="132"/>
      <c r="T14" s="132">
        <v>0</v>
      </c>
      <c r="U14" s="136">
        <v>50496.409423936158</v>
      </c>
      <c r="V14" s="136"/>
      <c r="W14" s="137">
        <v>7495604.5305347079</v>
      </c>
      <c r="X14" s="138">
        <v>7440768.9844120676</v>
      </c>
      <c r="Y14" s="222"/>
      <c r="Z14" s="134"/>
      <c r="AA14" s="135"/>
      <c r="AB14" s="137">
        <v>0</v>
      </c>
      <c r="AC14" s="138"/>
      <c r="AD14" s="131">
        <v>145816</v>
      </c>
      <c r="AE14" s="223"/>
      <c r="AF14" s="132">
        <v>0</v>
      </c>
      <c r="AG14" s="223"/>
      <c r="AH14" s="132"/>
      <c r="AI14" s="137">
        <v>145816</v>
      </c>
      <c r="AJ14" s="138"/>
      <c r="AK14" s="140">
        <v>7641420.5305347079</v>
      </c>
      <c r="AL14" s="138"/>
      <c r="AM14" s="335">
        <v>468130</v>
      </c>
      <c r="AN14" s="138"/>
      <c r="AO14" s="142">
        <v>1044985.7097936276</v>
      </c>
      <c r="AP14" s="138"/>
      <c r="AQ14" s="143">
        <v>7495604.5305347079</v>
      </c>
      <c r="AR14" s="138">
        <v>0</v>
      </c>
      <c r="AS14" s="138">
        <v>145816</v>
      </c>
      <c r="AT14" s="135"/>
      <c r="AU14" s="145">
        <v>468130</v>
      </c>
      <c r="AV14" s="138">
        <v>0</v>
      </c>
      <c r="AW14" s="138">
        <v>0</v>
      </c>
      <c r="AX14" s="161">
        <v>0</v>
      </c>
      <c r="AY14" s="138">
        <v>0</v>
      </c>
      <c r="AZ14" s="144">
        <v>0</v>
      </c>
      <c r="BA14" s="145">
        <v>0</v>
      </c>
      <c r="BB14" s="146">
        <v>8109550.5305347079</v>
      </c>
      <c r="BC14" s="147">
        <v>0</v>
      </c>
      <c r="BE14" s="106">
        <v>8109550.5305347079</v>
      </c>
      <c r="BG14" s="224">
        <v>8109550.5305347079</v>
      </c>
      <c r="BI14" s="106">
        <v>7495604.5305347079</v>
      </c>
      <c r="BK14" s="151">
        <v>0</v>
      </c>
      <c r="BL14" s="152">
        <v>0</v>
      </c>
    </row>
    <row r="15" spans="1:158" x14ac:dyDescent="0.2">
      <c r="A15" s="155" t="s">
        <v>307</v>
      </c>
      <c r="B15" s="156"/>
      <c r="C15" s="156">
        <v>6905</v>
      </c>
      <c r="D15" s="129" t="s">
        <v>244</v>
      </c>
      <c r="E15" s="130"/>
      <c r="F15" s="131">
        <v>3983659.28070179</v>
      </c>
      <c r="G15" s="132">
        <v>217601.72022378814</v>
      </c>
      <c r="H15" s="132">
        <v>64539.580879417488</v>
      </c>
      <c r="I15" s="132">
        <v>368367.68973222794</v>
      </c>
      <c r="J15" s="132">
        <v>0</v>
      </c>
      <c r="K15" s="132">
        <v>240373.26043154579</v>
      </c>
      <c r="L15" s="132">
        <v>33692.659424096943</v>
      </c>
      <c r="M15" s="154">
        <v>117818.848</v>
      </c>
      <c r="N15" s="132">
        <v>0</v>
      </c>
      <c r="O15" s="133">
        <v>51200</v>
      </c>
      <c r="P15" s="134"/>
      <c r="Q15" s="134"/>
      <c r="R15" s="132">
        <v>0</v>
      </c>
      <c r="S15" s="132"/>
      <c r="T15" s="132">
        <v>0</v>
      </c>
      <c r="U15" s="136">
        <v>0</v>
      </c>
      <c r="V15" s="136"/>
      <c r="W15" s="137">
        <v>5077253.0393928671</v>
      </c>
      <c r="X15" s="138">
        <v>5026053.0393928671</v>
      </c>
      <c r="Y15" s="222"/>
      <c r="Z15" s="134"/>
      <c r="AA15" s="135"/>
      <c r="AB15" s="137">
        <v>0</v>
      </c>
      <c r="AC15" s="138"/>
      <c r="AD15" s="131">
        <v>86257</v>
      </c>
      <c r="AE15" s="223"/>
      <c r="AF15" s="132">
        <v>40447.610002599453</v>
      </c>
      <c r="AG15" s="223"/>
      <c r="AH15" s="132"/>
      <c r="AI15" s="137">
        <v>126704.61000259945</v>
      </c>
      <c r="AJ15" s="138"/>
      <c r="AK15" s="140">
        <v>5203957.6493954668</v>
      </c>
      <c r="AL15" s="138"/>
      <c r="AM15" s="335">
        <v>233890</v>
      </c>
      <c r="AN15" s="138"/>
      <c r="AO15" s="142">
        <v>589827.23773151916</v>
      </c>
      <c r="AP15" s="138"/>
      <c r="AQ15" s="143">
        <v>5151189.3400392886</v>
      </c>
      <c r="AR15" s="138">
        <v>0</v>
      </c>
      <c r="AS15" s="138">
        <v>86257</v>
      </c>
      <c r="AT15" s="135"/>
      <c r="AU15" s="145">
        <v>233890</v>
      </c>
      <c r="AV15" s="138">
        <v>0</v>
      </c>
      <c r="AW15" s="138">
        <v>0</v>
      </c>
      <c r="AX15" s="161">
        <v>0</v>
      </c>
      <c r="AY15" s="138">
        <v>0</v>
      </c>
      <c r="AZ15" s="144">
        <v>0</v>
      </c>
      <c r="BA15" s="145">
        <v>0</v>
      </c>
      <c r="BB15" s="146">
        <v>5471336.3400392886</v>
      </c>
      <c r="BC15" s="147">
        <v>9.4587448984384537E-11</v>
      </c>
      <c r="BE15" s="106">
        <v>5471336.3400392886</v>
      </c>
      <c r="BG15" s="224">
        <v>5471336.3400392886</v>
      </c>
      <c r="BI15" s="106">
        <v>5077253.0393928671</v>
      </c>
      <c r="BK15" s="151">
        <v>0</v>
      </c>
      <c r="BL15" s="152">
        <v>0</v>
      </c>
    </row>
    <row r="16" spans="1:158" x14ac:dyDescent="0.2">
      <c r="A16" s="155" t="s">
        <v>308</v>
      </c>
      <c r="B16" s="156"/>
      <c r="C16" s="156">
        <v>4024</v>
      </c>
      <c r="D16" s="129" t="s">
        <v>247</v>
      </c>
      <c r="E16" s="130"/>
      <c r="F16" s="131">
        <v>2783577.2991537238</v>
      </c>
      <c r="G16" s="132">
        <v>169171.32651373144</v>
      </c>
      <c r="H16" s="132">
        <v>56339.747960410525</v>
      </c>
      <c r="I16" s="132">
        <v>256158.53436444205</v>
      </c>
      <c r="J16" s="132">
        <v>0</v>
      </c>
      <c r="K16" s="132">
        <v>187718.49637999499</v>
      </c>
      <c r="L16" s="132">
        <v>24622.734187882616</v>
      </c>
      <c r="M16" s="154">
        <v>117818.848</v>
      </c>
      <c r="N16" s="132">
        <v>0</v>
      </c>
      <c r="O16" s="133">
        <v>9676.7999999999993</v>
      </c>
      <c r="P16" s="134"/>
      <c r="Q16" s="134"/>
      <c r="R16" s="132">
        <v>0</v>
      </c>
      <c r="S16" s="132"/>
      <c r="T16" s="132">
        <v>0</v>
      </c>
      <c r="U16" s="136">
        <v>10865.521252306178</v>
      </c>
      <c r="V16" s="136"/>
      <c r="W16" s="137">
        <v>3615949.3078124905</v>
      </c>
      <c r="X16" s="138">
        <v>3606272.5078124907</v>
      </c>
      <c r="Y16" s="222"/>
      <c r="Z16" s="134"/>
      <c r="AA16" s="135"/>
      <c r="AB16" s="137">
        <v>0</v>
      </c>
      <c r="AC16" s="138"/>
      <c r="AD16" s="131">
        <v>70036.999999999985</v>
      </c>
      <c r="AE16" s="223"/>
      <c r="AF16" s="132">
        <v>17297.235282269656</v>
      </c>
      <c r="AG16" s="223"/>
      <c r="AH16" s="132"/>
      <c r="AI16" s="137">
        <v>87334.235282269641</v>
      </c>
      <c r="AJ16" s="138"/>
      <c r="AK16" s="140">
        <v>3703283.5430947603</v>
      </c>
      <c r="AL16" s="138"/>
      <c r="AM16" s="335">
        <v>187180</v>
      </c>
      <c r="AN16" s="138"/>
      <c r="AO16" s="142">
        <v>434543.9706444848</v>
      </c>
      <c r="AP16" s="138"/>
      <c r="AQ16" s="143">
        <v>3653339.7574810535</v>
      </c>
      <c r="AR16" s="138">
        <v>0</v>
      </c>
      <c r="AS16" s="138">
        <v>70036.999999999985</v>
      </c>
      <c r="AT16" s="135"/>
      <c r="AU16" s="145">
        <v>187180</v>
      </c>
      <c r="AV16" s="138">
        <v>0</v>
      </c>
      <c r="AW16" s="138">
        <v>0</v>
      </c>
      <c r="AX16" s="161">
        <v>0</v>
      </c>
      <c r="AY16" s="138">
        <v>0</v>
      </c>
      <c r="AZ16" s="144">
        <v>0</v>
      </c>
      <c r="BA16" s="145">
        <v>0</v>
      </c>
      <c r="BB16" s="146">
        <v>3910556.7574810535</v>
      </c>
      <c r="BC16" s="147">
        <v>1.4915713109076023E-10</v>
      </c>
      <c r="BE16" s="106">
        <v>3910556.7574810535</v>
      </c>
      <c r="BG16" s="224">
        <v>3910556.7574810535</v>
      </c>
      <c r="BI16" s="106">
        <v>3615949.3078124905</v>
      </c>
      <c r="BK16" s="151">
        <v>0</v>
      </c>
      <c r="BL16" s="152">
        <v>0</v>
      </c>
    </row>
    <row r="17" spans="1:64" x14ac:dyDescent="0.2">
      <c r="A17" s="155" t="s">
        <v>308</v>
      </c>
      <c r="B17" s="156"/>
      <c r="C17" s="156">
        <v>4010</v>
      </c>
      <c r="D17" s="129" t="s">
        <v>248</v>
      </c>
      <c r="E17" s="130"/>
      <c r="F17" s="131">
        <v>2764281.2122887056</v>
      </c>
      <c r="G17" s="132">
        <v>149409.50169603524</v>
      </c>
      <c r="H17" s="132">
        <v>48383.878113162435</v>
      </c>
      <c r="I17" s="132">
        <v>245652.33256827356</v>
      </c>
      <c r="J17" s="132">
        <v>0</v>
      </c>
      <c r="K17" s="132">
        <v>160184.70299761859</v>
      </c>
      <c r="L17" s="132">
        <v>30732.598089879011</v>
      </c>
      <c r="M17" s="154">
        <v>117818.848</v>
      </c>
      <c r="N17" s="132">
        <v>0</v>
      </c>
      <c r="O17" s="133">
        <v>24877.764605120003</v>
      </c>
      <c r="P17" s="134"/>
      <c r="Q17" s="134"/>
      <c r="R17" s="132">
        <v>0</v>
      </c>
      <c r="S17" s="132"/>
      <c r="T17" s="132">
        <v>0</v>
      </c>
      <c r="U17" s="136">
        <v>20992.304676886182</v>
      </c>
      <c r="V17" s="136"/>
      <c r="W17" s="137">
        <v>3562333.1430356796</v>
      </c>
      <c r="X17" s="138">
        <v>3537455.3784305598</v>
      </c>
      <c r="Y17" s="222"/>
      <c r="Z17" s="134"/>
      <c r="AA17" s="135"/>
      <c r="AB17" s="137">
        <v>0</v>
      </c>
      <c r="AC17" s="138"/>
      <c r="AD17" s="131">
        <v>100217.00000000001</v>
      </c>
      <c r="AE17" s="223"/>
      <c r="AF17" s="132">
        <v>53070.431992874488</v>
      </c>
      <c r="AG17" s="223"/>
      <c r="AH17" s="132"/>
      <c r="AI17" s="137">
        <v>153287.43199287451</v>
      </c>
      <c r="AJ17" s="138"/>
      <c r="AK17" s="140">
        <v>3715620.5750285541</v>
      </c>
      <c r="AL17" s="138"/>
      <c r="AM17" s="335">
        <v>191360</v>
      </c>
      <c r="AN17" s="138"/>
      <c r="AO17" s="142">
        <v>400966.76223009906</v>
      </c>
      <c r="AP17" s="138"/>
      <c r="AQ17" s="143">
        <v>3642194.5275436114</v>
      </c>
      <c r="AR17" s="138">
        <v>0</v>
      </c>
      <c r="AS17" s="138">
        <v>100217.00000000001</v>
      </c>
      <c r="AT17" s="135"/>
      <c r="AU17" s="145">
        <v>191360</v>
      </c>
      <c r="AV17" s="138">
        <v>0</v>
      </c>
      <c r="AW17" s="138">
        <v>0</v>
      </c>
      <c r="AX17" s="161">
        <v>0</v>
      </c>
      <c r="AY17" s="138">
        <v>0</v>
      </c>
      <c r="AZ17" s="144">
        <v>0</v>
      </c>
      <c r="BA17" s="145">
        <v>0</v>
      </c>
      <c r="BB17" s="146">
        <v>3933771.5275436114</v>
      </c>
      <c r="BC17" s="147">
        <v>-1.0913936421275139E-10</v>
      </c>
      <c r="BE17" s="106">
        <v>3933771.5275436114</v>
      </c>
      <c r="BG17" s="224">
        <v>3933771.5275436114</v>
      </c>
      <c r="BH17" s="149"/>
      <c r="BI17" s="106">
        <v>3562333.1430356796</v>
      </c>
      <c r="BJ17" s="149"/>
      <c r="BK17" s="151">
        <v>0</v>
      </c>
      <c r="BL17" s="152">
        <v>0</v>
      </c>
    </row>
    <row r="18" spans="1:64" x14ac:dyDescent="0.2">
      <c r="A18" s="155" t="s">
        <v>307</v>
      </c>
      <c r="B18" s="156"/>
      <c r="C18" s="156">
        <v>4021</v>
      </c>
      <c r="D18" s="129" t="s">
        <v>241</v>
      </c>
      <c r="E18" s="130"/>
      <c r="F18" s="131">
        <v>4745522.1587410532</v>
      </c>
      <c r="G18" s="132">
        <v>479548.25705659343</v>
      </c>
      <c r="H18" s="132">
        <v>168239.21197418237</v>
      </c>
      <c r="I18" s="132">
        <v>617955.98586996121</v>
      </c>
      <c r="J18" s="132">
        <v>0</v>
      </c>
      <c r="K18" s="132">
        <v>588773.29718262958</v>
      </c>
      <c r="L18" s="132">
        <v>30440.357610827337</v>
      </c>
      <c r="M18" s="154">
        <v>117818.848</v>
      </c>
      <c r="N18" s="132">
        <v>0</v>
      </c>
      <c r="O18" s="133">
        <v>33649.60583516</v>
      </c>
      <c r="P18" s="134"/>
      <c r="Q18" s="132">
        <v>-3484.8074714092072</v>
      </c>
      <c r="R18" s="132">
        <v>0</v>
      </c>
      <c r="S18" s="132"/>
      <c r="T18" s="132">
        <v>0</v>
      </c>
      <c r="U18" s="136">
        <v>0</v>
      </c>
      <c r="V18" s="136"/>
      <c r="W18" s="137">
        <v>6778462.9147989983</v>
      </c>
      <c r="X18" s="138">
        <v>6748298.1164352475</v>
      </c>
      <c r="Y18" s="222"/>
      <c r="Z18" s="134"/>
      <c r="AA18" s="135"/>
      <c r="AB18" s="137">
        <v>0</v>
      </c>
      <c r="AC18" s="138"/>
      <c r="AD18" s="131">
        <v>138366</v>
      </c>
      <c r="AE18" s="223"/>
      <c r="AF18" s="132">
        <v>0</v>
      </c>
      <c r="AG18" s="223"/>
      <c r="AH18" s="132"/>
      <c r="AI18" s="137">
        <v>138366</v>
      </c>
      <c r="AJ18" s="138"/>
      <c r="AK18" s="140">
        <v>6916828.9147989983</v>
      </c>
      <c r="AL18" s="138"/>
      <c r="AM18" s="335">
        <v>528020</v>
      </c>
      <c r="AN18" s="138"/>
      <c r="AO18" s="142">
        <v>1071094.0795363248</v>
      </c>
      <c r="AP18" s="138"/>
      <c r="AQ18" s="143">
        <v>6778462.9147989983</v>
      </c>
      <c r="AR18" s="138">
        <v>0</v>
      </c>
      <c r="AS18" s="138">
        <v>138366</v>
      </c>
      <c r="AT18" s="135"/>
      <c r="AU18" s="145">
        <v>528020</v>
      </c>
      <c r="AV18" s="138">
        <v>0</v>
      </c>
      <c r="AW18" s="138">
        <v>0</v>
      </c>
      <c r="AX18" s="161">
        <v>0</v>
      </c>
      <c r="AY18" s="138">
        <v>0</v>
      </c>
      <c r="AZ18" s="144">
        <v>0</v>
      </c>
      <c r="BA18" s="145">
        <v>0</v>
      </c>
      <c r="BB18" s="146">
        <v>7444848.9147989983</v>
      </c>
      <c r="BC18" s="147">
        <v>0</v>
      </c>
      <c r="BE18" s="106">
        <v>7444848.9147989983</v>
      </c>
      <c r="BG18" s="224">
        <v>7444848.9147989983</v>
      </c>
      <c r="BH18" s="149"/>
      <c r="BI18" s="106">
        <v>6778462.9147989983</v>
      </c>
      <c r="BJ18" s="149"/>
      <c r="BK18" s="151">
        <v>0</v>
      </c>
      <c r="BL18" s="152">
        <v>0</v>
      </c>
    </row>
    <row r="19" spans="1:64" x14ac:dyDescent="0.2">
      <c r="A19" s="155" t="s">
        <v>307</v>
      </c>
      <c r="B19" s="156"/>
      <c r="C19" s="156">
        <v>4613</v>
      </c>
      <c r="D19" s="129" t="s">
        <v>250</v>
      </c>
      <c r="E19" s="130"/>
      <c r="F19" s="131">
        <v>2941859.6201444962</v>
      </c>
      <c r="G19" s="132">
        <v>183438.63458582529</v>
      </c>
      <c r="H19" s="132">
        <v>58246.322601007188</v>
      </c>
      <c r="I19" s="132">
        <v>289500.44682683039</v>
      </c>
      <c r="J19" s="132">
        <v>0</v>
      </c>
      <c r="K19" s="132">
        <v>215108.79577376359</v>
      </c>
      <c r="L19" s="132">
        <v>22035.272349392028</v>
      </c>
      <c r="M19" s="154">
        <v>117818.848</v>
      </c>
      <c r="N19" s="132">
        <v>0</v>
      </c>
      <c r="O19" s="133">
        <v>31155.496228839998</v>
      </c>
      <c r="P19" s="134"/>
      <c r="Q19" s="134"/>
      <c r="R19" s="132">
        <v>0</v>
      </c>
      <c r="S19" s="132"/>
      <c r="T19" s="132">
        <v>0</v>
      </c>
      <c r="U19" s="136">
        <v>132706.02084586211</v>
      </c>
      <c r="V19" s="136"/>
      <c r="W19" s="137">
        <v>3991869.4573560171</v>
      </c>
      <c r="X19" s="138">
        <v>3960713.9611271769</v>
      </c>
      <c r="Y19" s="222"/>
      <c r="Z19" s="134"/>
      <c r="AA19" s="135"/>
      <c r="AB19" s="137">
        <v>0</v>
      </c>
      <c r="AC19" s="138"/>
      <c r="AD19" s="131">
        <v>40861</v>
      </c>
      <c r="AE19" s="223"/>
      <c r="AF19" s="132">
        <v>0</v>
      </c>
      <c r="AG19" s="223"/>
      <c r="AH19" s="132"/>
      <c r="AI19" s="137">
        <v>40861</v>
      </c>
      <c r="AJ19" s="138"/>
      <c r="AK19" s="140">
        <v>4032730.4573560171</v>
      </c>
      <c r="AL19" s="138"/>
      <c r="AM19" s="335">
        <v>195255</v>
      </c>
      <c r="AN19" s="138"/>
      <c r="AO19" s="142">
        <v>479911.54377963644</v>
      </c>
      <c r="AP19" s="138"/>
      <c r="AQ19" s="143">
        <v>3991869.4573560171</v>
      </c>
      <c r="AR19" s="138">
        <v>0</v>
      </c>
      <c r="AS19" s="138">
        <v>40861</v>
      </c>
      <c r="AT19" s="135"/>
      <c r="AU19" s="145">
        <v>195255</v>
      </c>
      <c r="AV19" s="138">
        <v>0</v>
      </c>
      <c r="AW19" s="138">
        <v>0</v>
      </c>
      <c r="AX19" s="161">
        <v>0</v>
      </c>
      <c r="AY19" s="138">
        <v>0</v>
      </c>
      <c r="AZ19" s="144">
        <v>0</v>
      </c>
      <c r="BA19" s="145">
        <v>0</v>
      </c>
      <c r="BB19" s="146">
        <v>4227985.4573560171</v>
      </c>
      <c r="BC19" s="147">
        <v>0</v>
      </c>
      <c r="BE19" s="106">
        <v>4227985.4573560171</v>
      </c>
      <c r="BG19" s="224">
        <v>4227985.4573560171</v>
      </c>
      <c r="BH19" s="149"/>
      <c r="BI19" s="106">
        <v>3991869.4573560171</v>
      </c>
      <c r="BJ19" s="149"/>
      <c r="BK19" s="151">
        <v>0</v>
      </c>
      <c r="BL19" s="152">
        <v>0</v>
      </c>
    </row>
    <row r="20" spans="1:64" x14ac:dyDescent="0.2">
      <c r="A20" s="155" t="s">
        <v>307</v>
      </c>
      <c r="B20" s="156"/>
      <c r="C20" s="156">
        <v>4101</v>
      </c>
      <c r="D20" s="129" t="s">
        <v>436</v>
      </c>
      <c r="E20" s="130"/>
      <c r="F20" s="131">
        <v>7000957.9691183437</v>
      </c>
      <c r="G20" s="132">
        <v>608232.44620969298</v>
      </c>
      <c r="H20" s="132">
        <v>222381.46702061477</v>
      </c>
      <c r="I20" s="132">
        <v>762987.97664464265</v>
      </c>
      <c r="J20" s="132">
        <v>0</v>
      </c>
      <c r="K20" s="132">
        <v>693079.80097552214</v>
      </c>
      <c r="L20" s="132">
        <v>219285.85703031716</v>
      </c>
      <c r="M20" s="154">
        <v>117818.848</v>
      </c>
      <c r="N20" s="132">
        <v>0</v>
      </c>
      <c r="O20" s="133">
        <v>71178.715866440005</v>
      </c>
      <c r="P20" s="132">
        <v>1135362.7831412018</v>
      </c>
      <c r="Q20" s="134"/>
      <c r="R20" s="132">
        <v>0</v>
      </c>
      <c r="S20" s="132"/>
      <c r="T20" s="132">
        <v>0</v>
      </c>
      <c r="U20" s="136">
        <v>0</v>
      </c>
      <c r="V20" s="136"/>
      <c r="W20" s="137">
        <v>10831285.864006776</v>
      </c>
      <c r="X20" s="138">
        <v>9624744.3649991341</v>
      </c>
      <c r="Y20" s="222"/>
      <c r="Z20" s="134"/>
      <c r="AA20" s="135"/>
      <c r="AB20" s="137">
        <v>0</v>
      </c>
      <c r="AC20" s="138"/>
      <c r="AD20" s="131">
        <v>37972</v>
      </c>
      <c r="AE20" s="223"/>
      <c r="AF20" s="132">
        <v>0</v>
      </c>
      <c r="AG20" s="223"/>
      <c r="AH20" s="132"/>
      <c r="AI20" s="137">
        <v>37972</v>
      </c>
      <c r="AJ20" s="138"/>
      <c r="AK20" s="140">
        <v>10869257.864006776</v>
      </c>
      <c r="AL20" s="138"/>
      <c r="AM20" s="335">
        <v>666590</v>
      </c>
      <c r="AN20" s="138"/>
      <c r="AO20" s="142">
        <v>1363411.8087397648</v>
      </c>
      <c r="AP20" s="138"/>
      <c r="AQ20" s="143">
        <v>10831285.864006776</v>
      </c>
      <c r="AR20" s="138">
        <v>0</v>
      </c>
      <c r="AS20" s="138">
        <v>37972</v>
      </c>
      <c r="AT20" s="135"/>
      <c r="AU20" s="145">
        <v>666590</v>
      </c>
      <c r="AV20" s="138">
        <v>0</v>
      </c>
      <c r="AW20" s="138">
        <v>0</v>
      </c>
      <c r="AX20" s="161">
        <v>0</v>
      </c>
      <c r="AY20" s="138">
        <v>0</v>
      </c>
      <c r="AZ20" s="144">
        <v>0</v>
      </c>
      <c r="BA20" s="145">
        <v>0</v>
      </c>
      <c r="BB20" s="146">
        <v>11535847.864006776</v>
      </c>
      <c r="BC20" s="147">
        <v>0</v>
      </c>
      <c r="BE20" s="106">
        <v>11535847.864006776</v>
      </c>
      <c r="BG20" s="224">
        <v>11535847.864006776</v>
      </c>
      <c r="BH20" s="149"/>
      <c r="BI20" s="106">
        <v>10831285.864006776</v>
      </c>
      <c r="BJ20" s="149"/>
      <c r="BK20" s="151">
        <v>0</v>
      </c>
      <c r="BL20" s="152">
        <v>0</v>
      </c>
    </row>
    <row r="21" spans="1:64" x14ac:dyDescent="0.2">
      <c r="A21" s="155" t="s">
        <v>306</v>
      </c>
      <c r="B21" s="156" t="s">
        <v>251</v>
      </c>
      <c r="C21" s="156">
        <v>5401</v>
      </c>
      <c r="D21" s="129" t="s">
        <v>252</v>
      </c>
      <c r="E21" s="130"/>
      <c r="F21" s="131">
        <v>6470240.0682271104</v>
      </c>
      <c r="G21" s="132">
        <v>525118.00843910454</v>
      </c>
      <c r="H21" s="132">
        <v>187806.48515296687</v>
      </c>
      <c r="I21" s="132">
        <v>539784.87121555686</v>
      </c>
      <c r="J21" s="132">
        <v>0</v>
      </c>
      <c r="K21" s="132">
        <v>682744.08802795527</v>
      </c>
      <c r="L21" s="132">
        <v>61777.914066831414</v>
      </c>
      <c r="M21" s="154">
        <v>117818.848</v>
      </c>
      <c r="N21" s="132">
        <v>0</v>
      </c>
      <c r="O21" s="133">
        <v>58533.451385160006</v>
      </c>
      <c r="P21" s="132">
        <v>1191285.1308861086</v>
      </c>
      <c r="Q21" s="134"/>
      <c r="R21" s="132">
        <v>-10779.273103579602</v>
      </c>
      <c r="S21" s="132"/>
      <c r="T21" s="132">
        <v>0</v>
      </c>
      <c r="U21" s="136">
        <v>0</v>
      </c>
      <c r="V21" s="136"/>
      <c r="W21" s="137">
        <v>9824329.592297215</v>
      </c>
      <c r="X21" s="138">
        <v>8585290.2831295244</v>
      </c>
      <c r="Y21" s="285">
        <v>1353387.68</v>
      </c>
      <c r="Z21" s="286">
        <v>39421</v>
      </c>
      <c r="AA21" s="135"/>
      <c r="AB21" s="137">
        <v>1392808.68</v>
      </c>
      <c r="AC21" s="138"/>
      <c r="AD21" s="131">
        <v>92328</v>
      </c>
      <c r="AE21" s="223"/>
      <c r="AF21" s="132">
        <v>0</v>
      </c>
      <c r="AG21" s="132">
        <v>300000</v>
      </c>
      <c r="AH21" s="132"/>
      <c r="AI21" s="137">
        <v>392328</v>
      </c>
      <c r="AJ21" s="138"/>
      <c r="AK21" s="140">
        <v>11609466.272297215</v>
      </c>
      <c r="AL21" s="138"/>
      <c r="AM21" s="335">
        <v>600485</v>
      </c>
      <c r="AN21" s="138"/>
      <c r="AO21" s="142">
        <v>1264980.030176816</v>
      </c>
      <c r="AP21" s="138"/>
      <c r="AQ21" s="340">
        <v>10075108.865400795</v>
      </c>
      <c r="AR21" s="341">
        <v>1452808.68</v>
      </c>
      <c r="AS21" s="138">
        <v>92328</v>
      </c>
      <c r="AT21" s="135"/>
      <c r="AU21" s="145">
        <v>600485</v>
      </c>
      <c r="AV21" s="138">
        <v>5242.4570939177038</v>
      </c>
      <c r="AW21" s="138">
        <v>1747.485697972568</v>
      </c>
      <c r="AX21" s="161">
        <v>0</v>
      </c>
      <c r="AY21" s="138">
        <v>578.21003229713369</v>
      </c>
      <c r="AZ21" s="144">
        <v>0</v>
      </c>
      <c r="BA21" s="145">
        <v>3211.1202793921957</v>
      </c>
      <c r="BB21" s="146">
        <v>12209951.272297215</v>
      </c>
      <c r="BC21" s="147">
        <v>0</v>
      </c>
      <c r="BE21" s="106">
        <v>12220730.545400795</v>
      </c>
      <c r="BG21" s="224">
        <v>12220730.545400795</v>
      </c>
      <c r="BH21" s="149"/>
      <c r="BI21" s="106">
        <v>9835108.8654007949</v>
      </c>
      <c r="BJ21" s="149"/>
      <c r="BK21" s="151">
        <v>11065.445085916601</v>
      </c>
      <c r="BL21" s="152">
        <v>-286.17198233699855</v>
      </c>
    </row>
    <row r="22" spans="1:64" x14ac:dyDescent="0.2">
      <c r="A22" s="155" t="s">
        <v>307</v>
      </c>
      <c r="B22" s="156"/>
      <c r="C22" s="156">
        <v>4502</v>
      </c>
      <c r="D22" s="129" t="s">
        <v>253</v>
      </c>
      <c r="E22" s="130"/>
      <c r="F22" s="131">
        <v>6813315.9513666518</v>
      </c>
      <c r="G22" s="132">
        <v>108953.48337992148</v>
      </c>
      <c r="H22" s="132">
        <v>23482.260442089362</v>
      </c>
      <c r="I22" s="132">
        <v>20861.211734862867</v>
      </c>
      <c r="J22" s="132">
        <v>0</v>
      </c>
      <c r="K22" s="132">
        <v>349090.41185559926</v>
      </c>
      <c r="L22" s="132">
        <v>6197.0620426680853</v>
      </c>
      <c r="M22" s="154">
        <v>117818.848</v>
      </c>
      <c r="N22" s="132">
        <v>100341.91378136587</v>
      </c>
      <c r="O22" s="133">
        <v>26880</v>
      </c>
      <c r="P22" s="134"/>
      <c r="Q22" s="134"/>
      <c r="R22" s="132">
        <v>0</v>
      </c>
      <c r="S22" s="132"/>
      <c r="T22" s="132">
        <v>552820.77117820713</v>
      </c>
      <c r="U22" s="136">
        <v>0</v>
      </c>
      <c r="V22" s="136"/>
      <c r="W22" s="137">
        <v>8119761.9137813672</v>
      </c>
      <c r="X22" s="138">
        <v>7992540.0000000009</v>
      </c>
      <c r="Y22" s="222"/>
      <c r="Z22" s="134"/>
      <c r="AA22" s="135"/>
      <c r="AB22" s="137">
        <v>0</v>
      </c>
      <c r="AC22" s="138"/>
      <c r="AD22" s="131">
        <v>166275</v>
      </c>
      <c r="AE22" s="223"/>
      <c r="AF22" s="132">
        <v>103122.61752906501</v>
      </c>
      <c r="AG22" s="223"/>
      <c r="AH22" s="132"/>
      <c r="AI22" s="137">
        <v>269397.617529065</v>
      </c>
      <c r="AJ22" s="138"/>
      <c r="AK22" s="140">
        <v>8389159.5313104317</v>
      </c>
      <c r="AL22" s="138"/>
      <c r="AM22" s="335">
        <v>138040</v>
      </c>
      <c r="AN22" s="138"/>
      <c r="AO22" s="142">
        <v>794340.93487289664</v>
      </c>
      <c r="AP22" s="138"/>
      <c r="AQ22" s="143">
        <v>8312598.5498435218</v>
      </c>
      <c r="AR22" s="138">
        <v>0</v>
      </c>
      <c r="AS22" s="138">
        <v>166275</v>
      </c>
      <c r="AT22" s="135"/>
      <c r="AU22" s="145">
        <v>138040</v>
      </c>
      <c r="AV22" s="138">
        <v>0</v>
      </c>
      <c r="AW22" s="138">
        <v>0</v>
      </c>
      <c r="AX22" s="161">
        <v>0</v>
      </c>
      <c r="AY22" s="138">
        <v>0</v>
      </c>
      <c r="AZ22" s="144">
        <v>0</v>
      </c>
      <c r="BA22" s="145">
        <v>0</v>
      </c>
      <c r="BB22" s="146">
        <v>8616913.5498435218</v>
      </c>
      <c r="BC22" s="147">
        <v>7.2759576141834259E-10</v>
      </c>
      <c r="BE22" s="106">
        <v>8616913.5498435218</v>
      </c>
      <c r="BG22" s="224">
        <v>8616913.5498435218</v>
      </c>
      <c r="BH22" s="149"/>
      <c r="BI22" s="106">
        <v>8119761.9137813672</v>
      </c>
      <c r="BJ22" s="149"/>
      <c r="BK22" s="151">
        <v>0</v>
      </c>
      <c r="BL22" s="152">
        <v>0</v>
      </c>
    </row>
    <row r="23" spans="1:64" x14ac:dyDescent="0.2">
      <c r="A23" s="155" t="s">
        <v>307</v>
      </c>
      <c r="B23" s="156"/>
      <c r="C23" s="156">
        <v>4616</v>
      </c>
      <c r="D23" s="129" t="s">
        <v>254</v>
      </c>
      <c r="E23" s="130"/>
      <c r="F23" s="131">
        <v>6167871.6972906031</v>
      </c>
      <c r="G23" s="132">
        <v>308833.96928866347</v>
      </c>
      <c r="H23" s="132">
        <v>102829.85622459938</v>
      </c>
      <c r="I23" s="132">
        <v>385162.78532189818</v>
      </c>
      <c r="J23" s="132">
        <v>0</v>
      </c>
      <c r="K23" s="132">
        <v>512077.49672543583</v>
      </c>
      <c r="L23" s="132">
        <v>6204.8897396552047</v>
      </c>
      <c r="M23" s="154">
        <v>117818.848</v>
      </c>
      <c r="N23" s="132">
        <v>0</v>
      </c>
      <c r="O23" s="133">
        <v>38656</v>
      </c>
      <c r="P23" s="134"/>
      <c r="Q23" s="134"/>
      <c r="R23" s="132">
        <v>0</v>
      </c>
      <c r="S23" s="132"/>
      <c r="T23" s="132">
        <v>0</v>
      </c>
      <c r="U23" s="136">
        <v>0</v>
      </c>
      <c r="V23" s="136"/>
      <c r="W23" s="137">
        <v>7639455.5425908556</v>
      </c>
      <c r="X23" s="138">
        <v>7600799.5425908556</v>
      </c>
      <c r="Y23" s="222"/>
      <c r="Z23" s="134"/>
      <c r="AA23" s="135"/>
      <c r="AB23" s="137">
        <v>0</v>
      </c>
      <c r="AC23" s="138"/>
      <c r="AD23" s="131">
        <v>97020</v>
      </c>
      <c r="AE23" s="223"/>
      <c r="AF23" s="132">
        <v>0</v>
      </c>
      <c r="AG23" s="223"/>
      <c r="AH23" s="132"/>
      <c r="AI23" s="137">
        <v>97020</v>
      </c>
      <c r="AJ23" s="138"/>
      <c r="AK23" s="140">
        <v>7736475.5425908556</v>
      </c>
      <c r="AL23" s="138"/>
      <c r="AM23" s="335">
        <v>360025</v>
      </c>
      <c r="AN23" s="138"/>
      <c r="AO23" s="142">
        <v>1015056.0369363627</v>
      </c>
      <c r="AP23" s="138"/>
      <c r="AQ23" s="143">
        <v>7715809.7572587691</v>
      </c>
      <c r="AR23" s="138">
        <v>0</v>
      </c>
      <c r="AS23" s="138">
        <v>97020</v>
      </c>
      <c r="AT23" s="135"/>
      <c r="AU23" s="145">
        <v>360025</v>
      </c>
      <c r="AV23" s="138">
        <v>0</v>
      </c>
      <c r="AW23" s="138">
        <v>0</v>
      </c>
      <c r="AX23" s="161">
        <v>0</v>
      </c>
      <c r="AY23" s="138">
        <v>0</v>
      </c>
      <c r="AZ23" s="144">
        <v>0</v>
      </c>
      <c r="BA23" s="145">
        <v>0</v>
      </c>
      <c r="BB23" s="146">
        <v>8172854.7572587691</v>
      </c>
      <c r="BC23" s="147">
        <v>0</v>
      </c>
      <c r="BE23" s="106">
        <v>8172854.7572587691</v>
      </c>
      <c r="BG23" s="224">
        <v>8172854.7572587691</v>
      </c>
      <c r="BH23" s="149"/>
      <c r="BI23" s="106">
        <v>7639455.5425908556</v>
      </c>
      <c r="BJ23" s="149"/>
      <c r="BK23" s="151">
        <v>0</v>
      </c>
      <c r="BL23" s="152">
        <v>0</v>
      </c>
    </row>
    <row r="24" spans="1:64" x14ac:dyDescent="0.2">
      <c r="A24" s="155" t="s">
        <v>308</v>
      </c>
      <c r="B24" s="156"/>
      <c r="C24" s="156">
        <v>4004</v>
      </c>
      <c r="D24" s="129" t="s">
        <v>246</v>
      </c>
      <c r="E24" s="130"/>
      <c r="F24" s="131">
        <v>3832222.0547190136</v>
      </c>
      <c r="G24" s="132">
        <v>257081.12640006069</v>
      </c>
      <c r="H24" s="132">
        <v>80556.35585464396</v>
      </c>
      <c r="I24" s="132">
        <v>371150.89378181472</v>
      </c>
      <c r="J24" s="132">
        <v>0</v>
      </c>
      <c r="K24" s="132">
        <v>262870.57912829902</v>
      </c>
      <c r="L24" s="132">
        <v>32675.227199908069</v>
      </c>
      <c r="M24" s="154">
        <v>117818.848</v>
      </c>
      <c r="N24" s="132">
        <v>0</v>
      </c>
      <c r="O24" s="133">
        <v>30086.102872879997</v>
      </c>
      <c r="P24" s="134"/>
      <c r="Q24" s="134"/>
      <c r="R24" s="132">
        <v>0</v>
      </c>
      <c r="S24" s="132"/>
      <c r="T24" s="132">
        <v>0</v>
      </c>
      <c r="U24" s="136">
        <v>0</v>
      </c>
      <c r="V24" s="136"/>
      <c r="W24" s="137">
        <v>4984461.1879566209</v>
      </c>
      <c r="X24" s="138">
        <v>4954375.0850837408</v>
      </c>
      <c r="Y24" s="222"/>
      <c r="Z24" s="134"/>
      <c r="AA24" s="135"/>
      <c r="AB24" s="137">
        <v>0</v>
      </c>
      <c r="AC24" s="138"/>
      <c r="AD24" s="131">
        <v>45117</v>
      </c>
      <c r="AE24" s="223"/>
      <c r="AF24" s="132">
        <v>0</v>
      </c>
      <c r="AG24" s="223"/>
      <c r="AH24" s="132"/>
      <c r="AI24" s="137">
        <v>45117</v>
      </c>
      <c r="AJ24" s="138"/>
      <c r="AK24" s="140">
        <v>5029578.1879566209</v>
      </c>
      <c r="AL24" s="138"/>
      <c r="AM24" s="335">
        <v>275995</v>
      </c>
      <c r="AN24" s="138"/>
      <c r="AO24" s="142">
        <v>608989.39813951589</v>
      </c>
      <c r="AP24" s="138"/>
      <c r="AQ24" s="143">
        <v>4984461.1879566209</v>
      </c>
      <c r="AR24" s="138">
        <v>0</v>
      </c>
      <c r="AS24" s="138">
        <v>45117</v>
      </c>
      <c r="AT24" s="135"/>
      <c r="AU24" s="145">
        <v>275995</v>
      </c>
      <c r="AV24" s="138">
        <v>0</v>
      </c>
      <c r="AW24" s="138">
        <v>0</v>
      </c>
      <c r="AX24" s="161">
        <v>0</v>
      </c>
      <c r="AY24" s="138">
        <v>0</v>
      </c>
      <c r="AZ24" s="144">
        <v>0</v>
      </c>
      <c r="BA24" s="145">
        <v>0</v>
      </c>
      <c r="BB24" s="146">
        <v>5305573.1879566209</v>
      </c>
      <c r="BC24" s="147">
        <v>0</v>
      </c>
      <c r="BE24" s="106">
        <v>5305573.1879566209</v>
      </c>
      <c r="BG24" s="224">
        <v>5305573.1879566209</v>
      </c>
      <c r="BH24" s="149"/>
      <c r="BI24" s="106">
        <v>4984461.1879566209</v>
      </c>
      <c r="BJ24" s="149"/>
      <c r="BK24" s="151">
        <v>0</v>
      </c>
      <c r="BL24" s="152">
        <v>0</v>
      </c>
    </row>
    <row r="25" spans="1:64" x14ac:dyDescent="0.2">
      <c r="A25" s="155" t="s">
        <v>307</v>
      </c>
      <c r="B25" s="156"/>
      <c r="C25" s="156">
        <v>4027</v>
      </c>
      <c r="D25" s="129" t="s">
        <v>255</v>
      </c>
      <c r="E25" s="130"/>
      <c r="F25" s="131">
        <v>3976172.0829206882</v>
      </c>
      <c r="G25" s="132">
        <v>338183.8948174711</v>
      </c>
      <c r="H25" s="132">
        <v>118604.83420293526</v>
      </c>
      <c r="I25" s="132">
        <v>401651.81751062139</v>
      </c>
      <c r="J25" s="132">
        <v>40324.050803649669</v>
      </c>
      <c r="K25" s="132">
        <v>490267.77454720048</v>
      </c>
      <c r="L25" s="132">
        <v>142130.30477797904</v>
      </c>
      <c r="M25" s="154">
        <v>117818.848</v>
      </c>
      <c r="N25" s="132">
        <v>0</v>
      </c>
      <c r="O25" s="133">
        <v>31669.83433908</v>
      </c>
      <c r="P25" s="134"/>
      <c r="Q25" s="134"/>
      <c r="R25" s="132">
        <v>0</v>
      </c>
      <c r="S25" s="132"/>
      <c r="T25" s="132">
        <v>0</v>
      </c>
      <c r="U25" s="136">
        <v>0</v>
      </c>
      <c r="V25" s="136"/>
      <c r="W25" s="137">
        <v>5656823.4419196257</v>
      </c>
      <c r="X25" s="138">
        <v>5625153.6075805454</v>
      </c>
      <c r="Y25" s="222"/>
      <c r="Z25" s="134"/>
      <c r="AA25" s="135"/>
      <c r="AB25" s="137">
        <v>0</v>
      </c>
      <c r="AC25" s="138"/>
      <c r="AD25" s="131">
        <v>42744</v>
      </c>
      <c r="AE25" s="223"/>
      <c r="AF25" s="132">
        <v>0</v>
      </c>
      <c r="AG25" s="223"/>
      <c r="AH25" s="132"/>
      <c r="AI25" s="137">
        <v>42744</v>
      </c>
      <c r="AJ25" s="138"/>
      <c r="AK25" s="140">
        <v>5699567.4419196257</v>
      </c>
      <c r="AL25" s="138"/>
      <c r="AM25" s="335">
        <v>356650</v>
      </c>
      <c r="AN25" s="138"/>
      <c r="AO25" s="142">
        <v>863383.25144335837</v>
      </c>
      <c r="AP25" s="138"/>
      <c r="AQ25" s="143">
        <v>5656823.4419196257</v>
      </c>
      <c r="AR25" s="138">
        <v>0</v>
      </c>
      <c r="AS25" s="138">
        <v>42744</v>
      </c>
      <c r="AT25" s="135"/>
      <c r="AU25" s="145">
        <v>356650</v>
      </c>
      <c r="AV25" s="138">
        <v>0</v>
      </c>
      <c r="AW25" s="138">
        <v>0</v>
      </c>
      <c r="AX25" s="161">
        <v>0</v>
      </c>
      <c r="AY25" s="138">
        <v>0</v>
      </c>
      <c r="AZ25" s="144">
        <v>0</v>
      </c>
      <c r="BA25" s="145">
        <v>0</v>
      </c>
      <c r="BB25" s="146">
        <v>6056217.4419196257</v>
      </c>
      <c r="BC25" s="147">
        <v>0</v>
      </c>
      <c r="BE25" s="106">
        <v>6056217.4419196257</v>
      </c>
      <c r="BG25" s="224">
        <v>6056217.4419196257</v>
      </c>
      <c r="BH25" s="149"/>
      <c r="BI25" s="106">
        <v>5656823.4419196257</v>
      </c>
      <c r="BJ25" s="149"/>
      <c r="BK25" s="151">
        <v>0</v>
      </c>
      <c r="BL25" s="152">
        <v>0</v>
      </c>
    </row>
    <row r="26" spans="1:64" x14ac:dyDescent="0.2">
      <c r="A26" s="155" t="s">
        <v>307</v>
      </c>
      <c r="B26" s="156"/>
      <c r="C26" s="156">
        <v>4032</v>
      </c>
      <c r="D26" s="129" t="s">
        <v>235</v>
      </c>
      <c r="E26" s="130"/>
      <c r="F26" s="131">
        <v>6590217.2614383847</v>
      </c>
      <c r="G26" s="132">
        <v>469957.74120971095</v>
      </c>
      <c r="H26" s="132">
        <v>175663.54524819148</v>
      </c>
      <c r="I26" s="132">
        <v>528449.26511284104</v>
      </c>
      <c r="J26" s="132">
        <v>0</v>
      </c>
      <c r="K26" s="132">
        <v>646706.59379385482</v>
      </c>
      <c r="L26" s="132">
        <v>12033.692293507687</v>
      </c>
      <c r="M26" s="154">
        <v>117818.848</v>
      </c>
      <c r="N26" s="132">
        <v>0</v>
      </c>
      <c r="O26" s="133">
        <v>51712</v>
      </c>
      <c r="P26" s="134"/>
      <c r="Q26" s="134"/>
      <c r="R26" s="132">
        <v>0</v>
      </c>
      <c r="S26" s="132"/>
      <c r="T26" s="132">
        <v>0</v>
      </c>
      <c r="U26" s="136">
        <v>0</v>
      </c>
      <c r="V26" s="136"/>
      <c r="W26" s="137">
        <v>8592558.9470964894</v>
      </c>
      <c r="X26" s="138">
        <v>8540846.9470964894</v>
      </c>
      <c r="Y26" s="222"/>
      <c r="Z26" s="134"/>
      <c r="AA26" s="135"/>
      <c r="AB26" s="137">
        <v>0</v>
      </c>
      <c r="AC26" s="138"/>
      <c r="AD26" s="131">
        <v>77333</v>
      </c>
      <c r="AE26" s="223"/>
      <c r="AF26" s="132">
        <v>0</v>
      </c>
      <c r="AG26" s="223"/>
      <c r="AH26" s="132"/>
      <c r="AI26" s="137">
        <v>77333</v>
      </c>
      <c r="AJ26" s="138"/>
      <c r="AK26" s="140">
        <v>8669891.9470964894</v>
      </c>
      <c r="AL26" s="138"/>
      <c r="AM26" s="335">
        <v>505605</v>
      </c>
      <c r="AN26" s="138"/>
      <c r="AO26" s="142">
        <v>1227462.099757798</v>
      </c>
      <c r="AP26" s="138"/>
      <c r="AQ26" s="143">
        <v>8592558.9470964894</v>
      </c>
      <c r="AR26" s="138">
        <v>0</v>
      </c>
      <c r="AS26" s="138">
        <v>77333</v>
      </c>
      <c r="AT26" s="135"/>
      <c r="AU26" s="145">
        <v>505605</v>
      </c>
      <c r="AV26" s="138">
        <v>0</v>
      </c>
      <c r="AW26" s="138">
        <v>0</v>
      </c>
      <c r="AX26" s="161">
        <v>0</v>
      </c>
      <c r="AY26" s="138">
        <v>0</v>
      </c>
      <c r="AZ26" s="144">
        <v>0</v>
      </c>
      <c r="BA26" s="145">
        <v>0</v>
      </c>
      <c r="BB26" s="146">
        <v>9175496.9470964894</v>
      </c>
      <c r="BC26" s="147">
        <v>0</v>
      </c>
      <c r="BE26" s="106">
        <v>9175496.9470964894</v>
      </c>
      <c r="BG26" s="224">
        <v>9175496.9470964894</v>
      </c>
      <c r="BH26" s="149"/>
      <c r="BI26" s="106">
        <v>8592558.9470964894</v>
      </c>
      <c r="BJ26" s="149"/>
      <c r="BK26" s="151">
        <v>0</v>
      </c>
      <c r="BL26" s="152">
        <v>0</v>
      </c>
    </row>
    <row r="27" spans="1:64" x14ac:dyDescent="0.2">
      <c r="A27" s="155" t="s">
        <v>307</v>
      </c>
      <c r="B27" s="156"/>
      <c r="C27" s="156">
        <v>4019</v>
      </c>
      <c r="D27" s="129" t="s">
        <v>256</v>
      </c>
      <c r="E27" s="130"/>
      <c r="F27" s="131">
        <v>3778179.409322557</v>
      </c>
      <c r="G27" s="132">
        <v>322411.97370304639</v>
      </c>
      <c r="H27" s="132">
        <v>108577.36960013259</v>
      </c>
      <c r="I27" s="132">
        <v>382281.15519999643</v>
      </c>
      <c r="J27" s="132">
        <v>0</v>
      </c>
      <c r="K27" s="132">
        <v>475017.11541058443</v>
      </c>
      <c r="L27" s="132">
        <v>61345.813759827543</v>
      </c>
      <c r="M27" s="154">
        <v>117818.848</v>
      </c>
      <c r="N27" s="132">
        <v>0</v>
      </c>
      <c r="O27" s="133">
        <v>28875.888542160003</v>
      </c>
      <c r="P27" s="134"/>
      <c r="Q27" s="134"/>
      <c r="R27" s="132">
        <v>0</v>
      </c>
      <c r="S27" s="132"/>
      <c r="T27" s="132">
        <v>0</v>
      </c>
      <c r="U27" s="136">
        <v>0</v>
      </c>
      <c r="V27" s="136"/>
      <c r="W27" s="137">
        <v>5274507.5735383052</v>
      </c>
      <c r="X27" s="138">
        <v>5245631.6849961448</v>
      </c>
      <c r="Y27" s="222"/>
      <c r="Z27" s="134"/>
      <c r="AA27" s="135"/>
      <c r="AB27" s="137">
        <v>0</v>
      </c>
      <c r="AC27" s="138"/>
      <c r="AD27" s="131">
        <v>54936</v>
      </c>
      <c r="AE27" s="223"/>
      <c r="AF27" s="132">
        <v>0</v>
      </c>
      <c r="AG27" s="223"/>
      <c r="AH27" s="132"/>
      <c r="AI27" s="137">
        <v>54936</v>
      </c>
      <c r="AJ27" s="138"/>
      <c r="AK27" s="140">
        <v>5329443.5735383052</v>
      </c>
      <c r="AL27" s="138"/>
      <c r="AM27" s="335">
        <v>360035</v>
      </c>
      <c r="AN27" s="138"/>
      <c r="AO27" s="142">
        <v>829363.82900693291</v>
      </c>
      <c r="AP27" s="138"/>
      <c r="AQ27" s="143">
        <v>5294600.787924598</v>
      </c>
      <c r="AR27" s="138">
        <v>0</v>
      </c>
      <c r="AS27" s="138">
        <v>54936</v>
      </c>
      <c r="AT27" s="135"/>
      <c r="AU27" s="145">
        <v>360035</v>
      </c>
      <c r="AV27" s="138">
        <v>0</v>
      </c>
      <c r="AW27" s="138">
        <v>0</v>
      </c>
      <c r="AX27" s="161">
        <v>0</v>
      </c>
      <c r="AY27" s="138">
        <v>0</v>
      </c>
      <c r="AZ27" s="144">
        <v>0</v>
      </c>
      <c r="BA27" s="145">
        <v>0</v>
      </c>
      <c r="BB27" s="146">
        <v>5709571.787924598</v>
      </c>
      <c r="BC27" s="147">
        <v>-3.1650415621697903E-10</v>
      </c>
      <c r="BE27" s="106">
        <v>5709571.787924598</v>
      </c>
      <c r="BG27" s="224">
        <v>5709571.787924598</v>
      </c>
      <c r="BH27" s="149"/>
      <c r="BI27" s="106">
        <v>5274507.5735383052</v>
      </c>
      <c r="BJ27" s="149"/>
      <c r="BK27" s="151">
        <v>0</v>
      </c>
      <c r="BL27" s="152">
        <v>0</v>
      </c>
    </row>
    <row r="28" spans="1:64" x14ac:dyDescent="0.2">
      <c r="A28" s="155" t="s">
        <v>308</v>
      </c>
      <c r="B28" s="156"/>
      <c r="C28" s="156">
        <v>4013</v>
      </c>
      <c r="D28" s="129" t="s">
        <v>257</v>
      </c>
      <c r="E28" s="130"/>
      <c r="F28" s="131">
        <v>1745555.2429229966</v>
      </c>
      <c r="G28" s="132">
        <v>148275.57625266656</v>
      </c>
      <c r="H28" s="132">
        <v>55355.664000067605</v>
      </c>
      <c r="I28" s="132">
        <v>187301.70549999824</v>
      </c>
      <c r="J28" s="132">
        <v>3156.476231033268</v>
      </c>
      <c r="K28" s="132">
        <v>218102.40901523814</v>
      </c>
      <c r="L28" s="132">
        <v>46164.818699870215</v>
      </c>
      <c r="M28" s="154">
        <v>117818.848</v>
      </c>
      <c r="N28" s="132">
        <v>0</v>
      </c>
      <c r="O28" s="133">
        <v>11980.8</v>
      </c>
      <c r="P28" s="134"/>
      <c r="Q28" s="134"/>
      <c r="R28" s="132">
        <v>0</v>
      </c>
      <c r="S28" s="132"/>
      <c r="T28" s="132">
        <v>0</v>
      </c>
      <c r="U28" s="136">
        <v>0</v>
      </c>
      <c r="V28" s="136"/>
      <c r="W28" s="137">
        <v>2533711.5406218711</v>
      </c>
      <c r="X28" s="138">
        <v>2521730.7406218713</v>
      </c>
      <c r="Y28" s="222"/>
      <c r="Z28" s="134"/>
      <c r="AA28" s="135"/>
      <c r="AB28" s="137">
        <v>0</v>
      </c>
      <c r="AC28" s="138"/>
      <c r="AD28" s="131">
        <v>57343.999999999993</v>
      </c>
      <c r="AE28" s="223"/>
      <c r="AF28" s="132">
        <v>0</v>
      </c>
      <c r="AG28" s="223"/>
      <c r="AH28" s="132"/>
      <c r="AI28" s="137">
        <v>57343.999999999993</v>
      </c>
      <c r="AJ28" s="138"/>
      <c r="AK28" s="140">
        <v>2591055.5406218711</v>
      </c>
      <c r="AL28" s="138"/>
      <c r="AM28" s="335">
        <v>171815</v>
      </c>
      <c r="AN28" s="138"/>
      <c r="AO28" s="142">
        <v>384321.70318869781</v>
      </c>
      <c r="AP28" s="138"/>
      <c r="AQ28" s="143">
        <v>2533711.5406218711</v>
      </c>
      <c r="AR28" s="138">
        <v>0</v>
      </c>
      <c r="AS28" s="138">
        <v>57343.999999999993</v>
      </c>
      <c r="AT28" s="135"/>
      <c r="AU28" s="145">
        <v>171815</v>
      </c>
      <c r="AV28" s="138">
        <v>0</v>
      </c>
      <c r="AW28" s="138">
        <v>0</v>
      </c>
      <c r="AX28" s="161">
        <v>0</v>
      </c>
      <c r="AY28" s="138">
        <v>0</v>
      </c>
      <c r="AZ28" s="144">
        <v>0</v>
      </c>
      <c r="BA28" s="145">
        <v>0</v>
      </c>
      <c r="BB28" s="146">
        <v>2762870.5406218711</v>
      </c>
      <c r="BC28" s="147">
        <v>0</v>
      </c>
      <c r="BE28" s="106">
        <v>2762870.5406218711</v>
      </c>
      <c r="BG28" s="224">
        <v>2762870.5406218711</v>
      </c>
      <c r="BH28" s="149"/>
      <c r="BI28" s="106">
        <v>2533711.5406218711</v>
      </c>
      <c r="BJ28" s="149"/>
      <c r="BK28" s="151">
        <v>0</v>
      </c>
      <c r="BL28" s="152">
        <v>0</v>
      </c>
    </row>
    <row r="29" spans="1:64" x14ac:dyDescent="0.2">
      <c r="A29" s="127" t="s">
        <v>306</v>
      </c>
      <c r="B29" s="128" t="s">
        <v>258</v>
      </c>
      <c r="C29" s="128">
        <v>4112</v>
      </c>
      <c r="D29" s="129" t="s">
        <v>259</v>
      </c>
      <c r="E29" s="130"/>
      <c r="F29" s="131">
        <v>4595626.179330199</v>
      </c>
      <c r="G29" s="132">
        <v>166091.03633401979</v>
      </c>
      <c r="H29" s="132">
        <v>66410.624000081036</v>
      </c>
      <c r="I29" s="132">
        <v>135667.41759999873</v>
      </c>
      <c r="J29" s="132">
        <v>0</v>
      </c>
      <c r="K29" s="132">
        <v>369327.99944559444</v>
      </c>
      <c r="L29" s="132">
        <v>1531.362991300042</v>
      </c>
      <c r="M29" s="154">
        <v>117818.848</v>
      </c>
      <c r="N29" s="132">
        <v>0</v>
      </c>
      <c r="O29" s="133">
        <v>35459.958276120007</v>
      </c>
      <c r="P29" s="134"/>
      <c r="Q29" s="134"/>
      <c r="R29" s="132">
        <v>-6403.7029282905442</v>
      </c>
      <c r="S29" s="132"/>
      <c r="T29" s="132">
        <v>0</v>
      </c>
      <c r="U29" s="136">
        <v>0</v>
      </c>
      <c r="V29" s="136"/>
      <c r="W29" s="137">
        <v>5481529.7230490232</v>
      </c>
      <c r="X29" s="138">
        <v>5452473.4677011939</v>
      </c>
      <c r="Y29" s="285">
        <v>410270</v>
      </c>
      <c r="Z29" s="286">
        <v>10217</v>
      </c>
      <c r="AA29" s="135"/>
      <c r="AB29" s="137">
        <v>420487</v>
      </c>
      <c r="AC29" s="138"/>
      <c r="AD29" s="131">
        <v>110430.99999999999</v>
      </c>
      <c r="AE29" s="132">
        <v>84000</v>
      </c>
      <c r="AF29" s="132">
        <v>49228.81467844866</v>
      </c>
      <c r="AG29" s="223"/>
      <c r="AH29" s="132"/>
      <c r="AI29" s="137">
        <v>243659.81467844866</v>
      </c>
      <c r="AJ29" s="138"/>
      <c r="AK29" s="140">
        <v>6145676.5377274714</v>
      </c>
      <c r="AL29" s="138"/>
      <c r="AM29" s="335">
        <v>216550</v>
      </c>
      <c r="AN29" s="138"/>
      <c r="AO29" s="142">
        <v>707525.53672266589</v>
      </c>
      <c r="AP29" s="138"/>
      <c r="AQ29" s="340">
        <v>5603162.2406557621</v>
      </c>
      <c r="AR29" s="341">
        <v>438487</v>
      </c>
      <c r="AS29" s="138">
        <v>110430.99999999999</v>
      </c>
      <c r="AT29" s="135"/>
      <c r="AU29" s="145">
        <v>216550</v>
      </c>
      <c r="AV29" s="138">
        <v>3732.2996894510602</v>
      </c>
      <c r="AW29" s="138">
        <v>1244.0998964836867</v>
      </c>
      <c r="AX29" s="161">
        <v>0</v>
      </c>
      <c r="AY29" s="138">
        <v>411.64917238595075</v>
      </c>
      <c r="AZ29" s="144">
        <v>0</v>
      </c>
      <c r="BA29" s="145">
        <v>1015.6541699698455</v>
      </c>
      <c r="BB29" s="146">
        <v>6362226.5377274714</v>
      </c>
      <c r="BC29" s="147">
        <v>0</v>
      </c>
      <c r="BE29" s="106">
        <v>6368630.2406557621</v>
      </c>
      <c r="BF29" s="288">
        <v>168718.52124536203</v>
      </c>
      <c r="BG29" s="224">
        <v>6537348.7619011244</v>
      </c>
      <c r="BH29" s="149"/>
      <c r="BI29" s="106">
        <v>5487933.4259773139</v>
      </c>
      <c r="BJ29" s="149"/>
      <c r="BK29" s="151">
        <v>6468.9725424072103</v>
      </c>
      <c r="BL29" s="152">
        <v>-65.269614116666162</v>
      </c>
    </row>
    <row r="30" spans="1:64" x14ac:dyDescent="0.2">
      <c r="A30" s="155" t="s">
        <v>307</v>
      </c>
      <c r="B30" s="156"/>
      <c r="C30" s="156">
        <v>4039</v>
      </c>
      <c r="D30" s="129" t="s">
        <v>260</v>
      </c>
      <c r="E30" s="130"/>
      <c r="F30" s="131">
        <v>4192984.7672796203</v>
      </c>
      <c r="G30" s="132">
        <v>275763.93478788924</v>
      </c>
      <c r="H30" s="132">
        <v>83823.79385476734</v>
      </c>
      <c r="I30" s="132">
        <v>252864.20426488155</v>
      </c>
      <c r="J30" s="132">
        <v>7114.0957803056754</v>
      </c>
      <c r="K30" s="132">
        <v>390196.9792127189</v>
      </c>
      <c r="L30" s="132">
        <v>44557.12799987472</v>
      </c>
      <c r="M30" s="154">
        <v>117818.848</v>
      </c>
      <c r="N30" s="132">
        <v>0</v>
      </c>
      <c r="O30" s="133">
        <v>25085.764605120003</v>
      </c>
      <c r="P30" s="134"/>
      <c r="Q30" s="134"/>
      <c r="R30" s="132">
        <v>0</v>
      </c>
      <c r="S30" s="132"/>
      <c r="T30" s="132">
        <v>0</v>
      </c>
      <c r="U30" s="136">
        <v>0</v>
      </c>
      <c r="V30" s="136"/>
      <c r="W30" s="137">
        <v>5390209.5157851772</v>
      </c>
      <c r="X30" s="138">
        <v>5365123.7511800574</v>
      </c>
      <c r="Y30" s="222"/>
      <c r="Z30" s="134"/>
      <c r="AA30" s="135"/>
      <c r="AB30" s="137">
        <v>0</v>
      </c>
      <c r="AC30" s="138"/>
      <c r="AD30" s="131">
        <v>108300</v>
      </c>
      <c r="AE30" s="223"/>
      <c r="AF30" s="132">
        <v>0</v>
      </c>
      <c r="AG30" s="223"/>
      <c r="AH30" s="132"/>
      <c r="AI30" s="137">
        <v>108300</v>
      </c>
      <c r="AJ30" s="138"/>
      <c r="AK30" s="140">
        <v>5498509.5157851772</v>
      </c>
      <c r="AL30" s="138"/>
      <c r="AM30" s="335">
        <v>311950</v>
      </c>
      <c r="AN30" s="138"/>
      <c r="AO30" s="142">
        <v>738508.18966145837</v>
      </c>
      <c r="AP30" s="138"/>
      <c r="AQ30" s="143">
        <v>5390209.5157851772</v>
      </c>
      <c r="AR30" s="138">
        <v>0</v>
      </c>
      <c r="AS30" s="138">
        <v>108300</v>
      </c>
      <c r="AT30" s="135"/>
      <c r="AU30" s="145">
        <v>311950</v>
      </c>
      <c r="AV30" s="138">
        <v>0</v>
      </c>
      <c r="AW30" s="138">
        <v>0</v>
      </c>
      <c r="AX30" s="161">
        <v>0</v>
      </c>
      <c r="AY30" s="138">
        <v>0</v>
      </c>
      <c r="AZ30" s="144">
        <v>0</v>
      </c>
      <c r="BA30" s="145">
        <v>0</v>
      </c>
      <c r="BB30" s="146">
        <v>5810459.5157851772</v>
      </c>
      <c r="BC30" s="147">
        <v>0</v>
      </c>
      <c r="BE30" s="106">
        <v>5810459.5157851772</v>
      </c>
      <c r="BG30" s="224">
        <v>5810459.5157851772</v>
      </c>
      <c r="BH30" s="149"/>
      <c r="BI30" s="106">
        <v>5390209.5157851772</v>
      </c>
      <c r="BJ30" s="149"/>
      <c r="BK30" s="151">
        <v>0</v>
      </c>
      <c r="BL30" s="152">
        <v>0</v>
      </c>
    </row>
    <row r="31" spans="1:64" x14ac:dyDescent="0.2">
      <c r="A31" s="155" t="s">
        <v>307</v>
      </c>
      <c r="B31" s="156"/>
      <c r="C31" s="156">
        <v>4006</v>
      </c>
      <c r="D31" s="129" t="s">
        <v>245</v>
      </c>
      <c r="E31" s="130"/>
      <c r="F31" s="131">
        <v>3528176.4154665214</v>
      </c>
      <c r="G31" s="132">
        <v>283859.46430276969</v>
      </c>
      <c r="H31" s="132">
        <v>89839.826618291583</v>
      </c>
      <c r="I31" s="132">
        <v>258832.13544389867</v>
      </c>
      <c r="J31" s="132">
        <v>20888.790314034719</v>
      </c>
      <c r="K31" s="132">
        <v>368225.63335930352</v>
      </c>
      <c r="L31" s="132">
        <v>45424.611907836865</v>
      </c>
      <c r="M31" s="154">
        <v>117818.848</v>
      </c>
      <c r="N31" s="132">
        <v>0</v>
      </c>
      <c r="O31" s="133">
        <v>40129.256514000008</v>
      </c>
      <c r="P31" s="134"/>
      <c r="Q31" s="134"/>
      <c r="R31" s="132">
        <v>0</v>
      </c>
      <c r="S31" s="132"/>
      <c r="T31" s="132">
        <v>0</v>
      </c>
      <c r="U31" s="136">
        <v>152361.54891512915</v>
      </c>
      <c r="V31" s="136"/>
      <c r="W31" s="137">
        <v>4905556.5308417855</v>
      </c>
      <c r="X31" s="138">
        <v>4865427.2743277857</v>
      </c>
      <c r="Y31" s="222"/>
      <c r="Z31" s="134"/>
      <c r="AA31" s="135"/>
      <c r="AB31" s="137">
        <v>0</v>
      </c>
      <c r="AC31" s="138"/>
      <c r="AD31" s="131">
        <v>21085</v>
      </c>
      <c r="AE31" s="223"/>
      <c r="AF31" s="132">
        <v>0</v>
      </c>
      <c r="AG31" s="223"/>
      <c r="AH31" s="132"/>
      <c r="AI31" s="137">
        <v>21085</v>
      </c>
      <c r="AJ31" s="138"/>
      <c r="AK31" s="140">
        <v>4926641.5308417855</v>
      </c>
      <c r="AL31" s="138"/>
      <c r="AM31" s="335">
        <v>291765</v>
      </c>
      <c r="AN31" s="138"/>
      <c r="AO31" s="142">
        <v>677373.89807355474</v>
      </c>
      <c r="AP31" s="138"/>
      <c r="AQ31" s="143">
        <v>4905556.5308417855</v>
      </c>
      <c r="AR31" s="138">
        <v>0</v>
      </c>
      <c r="AS31" s="138">
        <v>21085</v>
      </c>
      <c r="AT31" s="135"/>
      <c r="AU31" s="145">
        <v>291765</v>
      </c>
      <c r="AV31" s="138">
        <v>0</v>
      </c>
      <c r="AW31" s="138">
        <v>0</v>
      </c>
      <c r="AX31" s="161">
        <v>0</v>
      </c>
      <c r="AY31" s="138">
        <v>0</v>
      </c>
      <c r="AZ31" s="144">
        <v>0</v>
      </c>
      <c r="BA31" s="145">
        <v>0</v>
      </c>
      <c r="BB31" s="146">
        <v>5218406.5308417855</v>
      </c>
      <c r="BC31" s="147">
        <v>0</v>
      </c>
      <c r="BE31" s="106">
        <v>5218406.5308417855</v>
      </c>
      <c r="BG31" s="224">
        <v>5218406.5308417855</v>
      </c>
      <c r="BH31" s="149"/>
      <c r="BI31" s="106">
        <v>4905556.5308417855</v>
      </c>
      <c r="BJ31" s="149"/>
      <c r="BK31" s="151">
        <v>0</v>
      </c>
      <c r="BL31" s="152">
        <v>0</v>
      </c>
    </row>
    <row r="32" spans="1:64" x14ac:dyDescent="0.2">
      <c r="A32" s="127" t="s">
        <v>306</v>
      </c>
      <c r="B32" s="128" t="s">
        <v>261</v>
      </c>
      <c r="C32" s="128">
        <v>4023</v>
      </c>
      <c r="D32" s="129" t="s">
        <v>262</v>
      </c>
      <c r="E32" s="130"/>
      <c r="F32" s="131">
        <v>6767931.691038236</v>
      </c>
      <c r="G32" s="132">
        <v>335673.13708136778</v>
      </c>
      <c r="H32" s="132">
        <v>105040.57350855843</v>
      </c>
      <c r="I32" s="132">
        <v>554322.38198491605</v>
      </c>
      <c r="J32" s="132">
        <v>0</v>
      </c>
      <c r="K32" s="132">
        <v>500841.24643826723</v>
      </c>
      <c r="L32" s="132">
        <v>26974.29447837712</v>
      </c>
      <c r="M32" s="154">
        <v>117818.848</v>
      </c>
      <c r="N32" s="132">
        <v>143903.44080579368</v>
      </c>
      <c r="O32" s="133">
        <v>41879.350000000006</v>
      </c>
      <c r="P32" s="134"/>
      <c r="Q32" s="134"/>
      <c r="R32" s="132">
        <v>-9956.2098058131232</v>
      </c>
      <c r="S32" s="132"/>
      <c r="T32" s="132">
        <v>0</v>
      </c>
      <c r="U32" s="136">
        <v>0</v>
      </c>
      <c r="V32" s="136"/>
      <c r="W32" s="137">
        <v>8584428.7535297032</v>
      </c>
      <c r="X32" s="138">
        <v>8408602.1725297235</v>
      </c>
      <c r="Y32" s="285">
        <v>1912800.2799999998</v>
      </c>
      <c r="Z32" s="286">
        <v>51424</v>
      </c>
      <c r="AA32" s="135"/>
      <c r="AB32" s="137">
        <v>1964224.2799999998</v>
      </c>
      <c r="AC32" s="138"/>
      <c r="AD32" s="131">
        <v>80682</v>
      </c>
      <c r="AE32" s="223"/>
      <c r="AF32" s="132">
        <v>0</v>
      </c>
      <c r="AG32" s="223"/>
      <c r="AH32" s="132"/>
      <c r="AI32" s="137">
        <v>80682</v>
      </c>
      <c r="AJ32" s="138"/>
      <c r="AK32" s="140">
        <v>10629335.033529703</v>
      </c>
      <c r="AL32" s="138"/>
      <c r="AM32" s="335">
        <v>402490</v>
      </c>
      <c r="AN32" s="138"/>
      <c r="AO32" s="142">
        <v>1076895.8885608804</v>
      </c>
      <c r="AP32" s="138"/>
      <c r="AQ32" s="143">
        <v>8594384.9633355159</v>
      </c>
      <c r="AR32" s="138">
        <v>1964224.2799999998</v>
      </c>
      <c r="AS32" s="138">
        <v>80682</v>
      </c>
      <c r="AT32" s="135"/>
      <c r="AU32" s="145">
        <v>402490</v>
      </c>
      <c r="AV32" s="138">
        <v>5474.7890022971878</v>
      </c>
      <c r="AW32" s="138">
        <v>1824.9296674323957</v>
      </c>
      <c r="AX32" s="161">
        <v>0</v>
      </c>
      <c r="AY32" s="138">
        <v>603.83477997577722</v>
      </c>
      <c r="AZ32" s="144">
        <v>0</v>
      </c>
      <c r="BA32" s="145">
        <v>2052.6563561077605</v>
      </c>
      <c r="BB32" s="146">
        <v>11031825.033529703</v>
      </c>
      <c r="BC32" s="147">
        <v>0</v>
      </c>
      <c r="BE32" s="106">
        <v>11041781.243335515</v>
      </c>
      <c r="BG32" s="224">
        <v>11041781.243335515</v>
      </c>
      <c r="BI32" s="106">
        <v>8594384.9633355159</v>
      </c>
      <c r="BK32" s="151">
        <v>10332.4812294029</v>
      </c>
      <c r="BL32" s="152">
        <v>-376.27142358977653</v>
      </c>
    </row>
    <row r="33" spans="1:158" x14ac:dyDescent="0.2">
      <c r="A33" s="127" t="s">
        <v>306</v>
      </c>
      <c r="B33" s="128" t="s">
        <v>263</v>
      </c>
      <c r="C33" s="128">
        <v>4610</v>
      </c>
      <c r="D33" s="129" t="s">
        <v>264</v>
      </c>
      <c r="E33" s="130"/>
      <c r="F33" s="131">
        <v>3729100.5580020202</v>
      </c>
      <c r="G33" s="132">
        <v>222516.52478355766</v>
      </c>
      <c r="H33" s="132">
        <v>62969.318762341005</v>
      </c>
      <c r="I33" s="132">
        <v>285841.16123169538</v>
      </c>
      <c r="J33" s="132">
        <v>0</v>
      </c>
      <c r="K33" s="132">
        <v>422549.97762553039</v>
      </c>
      <c r="L33" s="132">
        <v>36230.058176947372</v>
      </c>
      <c r="M33" s="154">
        <v>117818.848</v>
      </c>
      <c r="N33" s="132">
        <v>0</v>
      </c>
      <c r="O33" s="133">
        <v>19968</v>
      </c>
      <c r="P33" s="134"/>
      <c r="Q33" s="134"/>
      <c r="R33" s="132">
        <v>-5720.9067056716185</v>
      </c>
      <c r="S33" s="132"/>
      <c r="T33" s="132">
        <v>0</v>
      </c>
      <c r="U33" s="136">
        <v>0</v>
      </c>
      <c r="V33" s="136"/>
      <c r="W33" s="137">
        <v>4891273.539876421</v>
      </c>
      <c r="X33" s="138">
        <v>4877026.4465820929</v>
      </c>
      <c r="Y33" s="285">
        <v>559785.69333333336</v>
      </c>
      <c r="Z33" s="286">
        <v>16897</v>
      </c>
      <c r="AA33" s="135"/>
      <c r="AB33" s="137">
        <v>576682.69333333336</v>
      </c>
      <c r="AC33" s="138"/>
      <c r="AD33" s="131">
        <v>115940.00000000001</v>
      </c>
      <c r="AE33" s="132">
        <v>120000</v>
      </c>
      <c r="AF33" s="132">
        <v>28628.011455031952</v>
      </c>
      <c r="AG33" s="223"/>
      <c r="AH33" s="132"/>
      <c r="AI33" s="137">
        <v>264568.01145503193</v>
      </c>
      <c r="AJ33" s="138"/>
      <c r="AK33" s="140">
        <v>5732524.2446647864</v>
      </c>
      <c r="AL33" s="138"/>
      <c r="AM33" s="335">
        <v>232065</v>
      </c>
      <c r="AN33" s="138"/>
      <c r="AO33" s="142">
        <v>740530.62632342638</v>
      </c>
      <c r="AP33" s="138"/>
      <c r="AQ33" s="340">
        <v>5039622.4580371249</v>
      </c>
      <c r="AR33" s="341">
        <v>582682.69333333336</v>
      </c>
      <c r="AS33" s="138">
        <v>115940.00000000001</v>
      </c>
      <c r="AT33" s="135"/>
      <c r="AU33" s="145">
        <v>232065</v>
      </c>
      <c r="AV33" s="138">
        <v>3020.3148089332876</v>
      </c>
      <c r="AW33" s="138">
        <v>1006.7716029777624</v>
      </c>
      <c r="AX33" s="161">
        <v>0</v>
      </c>
      <c r="AY33" s="138">
        <v>333.12171982236578</v>
      </c>
      <c r="AZ33" s="144">
        <v>0</v>
      </c>
      <c r="BA33" s="145">
        <v>1360.6985739382017</v>
      </c>
      <c r="BB33" s="146">
        <v>5964589.2446647864</v>
      </c>
      <c r="BC33" s="147">
        <v>0</v>
      </c>
      <c r="BE33" s="106">
        <v>5970310.1513704583</v>
      </c>
      <c r="BF33" s="288">
        <v>225315.47451629283</v>
      </c>
      <c r="BG33" s="224">
        <v>6195625.6258867513</v>
      </c>
      <c r="BI33" s="106">
        <v>4896994.4465820929</v>
      </c>
      <c r="BK33" s="151">
        <v>5855.2842921545398</v>
      </c>
      <c r="BL33" s="152">
        <v>-134.37758648292129</v>
      </c>
    </row>
    <row r="34" spans="1:158" x14ac:dyDescent="0.2">
      <c r="A34" s="155" t="s">
        <v>307</v>
      </c>
      <c r="B34" s="156"/>
      <c r="C34" s="156">
        <v>4040</v>
      </c>
      <c r="D34" s="129" t="s">
        <v>236</v>
      </c>
      <c r="E34" s="130"/>
      <c r="F34" s="131">
        <v>5986991.7612124616</v>
      </c>
      <c r="G34" s="132">
        <v>437719.79140475445</v>
      </c>
      <c r="H34" s="132">
        <v>138740.49710920351</v>
      </c>
      <c r="I34" s="132">
        <v>520402.9552024873</v>
      </c>
      <c r="J34" s="132">
        <v>0</v>
      </c>
      <c r="K34" s="132">
        <v>628857.28724650189</v>
      </c>
      <c r="L34" s="132">
        <v>28483.453739592518</v>
      </c>
      <c r="M34" s="154">
        <v>117818.848</v>
      </c>
      <c r="N34" s="132">
        <v>0</v>
      </c>
      <c r="O34" s="133">
        <v>30720</v>
      </c>
      <c r="P34" s="134"/>
      <c r="Q34" s="134"/>
      <c r="R34" s="132">
        <v>0</v>
      </c>
      <c r="S34" s="132"/>
      <c r="T34" s="132">
        <v>0</v>
      </c>
      <c r="U34" s="136">
        <v>0</v>
      </c>
      <c r="V34" s="136"/>
      <c r="W34" s="137">
        <v>7889734.5939150024</v>
      </c>
      <c r="X34" s="138">
        <v>7859014.5939150024</v>
      </c>
      <c r="Y34" s="222"/>
      <c r="Z34" s="134"/>
      <c r="AA34" s="135"/>
      <c r="AB34" s="137">
        <v>0</v>
      </c>
      <c r="AC34" s="138"/>
      <c r="AD34" s="131">
        <v>113297.00000000001</v>
      </c>
      <c r="AE34" s="223"/>
      <c r="AF34" s="132">
        <v>0</v>
      </c>
      <c r="AG34" s="223"/>
      <c r="AH34" s="132"/>
      <c r="AI34" s="137">
        <v>113297.00000000001</v>
      </c>
      <c r="AJ34" s="138"/>
      <c r="AK34" s="140">
        <v>8003031.5939150024</v>
      </c>
      <c r="AL34" s="138"/>
      <c r="AM34" s="335">
        <v>494870</v>
      </c>
      <c r="AN34" s="138"/>
      <c r="AO34" s="142">
        <v>1163166.4103932255</v>
      </c>
      <c r="AP34" s="138"/>
      <c r="AQ34" s="143">
        <v>7889734.5939150024</v>
      </c>
      <c r="AR34" s="138">
        <v>0</v>
      </c>
      <c r="AS34" s="138">
        <v>113297.00000000001</v>
      </c>
      <c r="AT34" s="135"/>
      <c r="AU34" s="145">
        <v>494870</v>
      </c>
      <c r="AV34" s="138">
        <v>0</v>
      </c>
      <c r="AW34" s="138">
        <v>0</v>
      </c>
      <c r="AX34" s="161">
        <v>0</v>
      </c>
      <c r="AY34" s="138">
        <v>0</v>
      </c>
      <c r="AZ34" s="144">
        <v>0</v>
      </c>
      <c r="BA34" s="145">
        <v>0</v>
      </c>
      <c r="BB34" s="146">
        <v>8497901.5939150024</v>
      </c>
      <c r="BC34" s="147">
        <v>0</v>
      </c>
      <c r="BE34" s="106">
        <v>8497901.5939150024</v>
      </c>
      <c r="BG34" s="224">
        <v>8497901.5939150024</v>
      </c>
      <c r="BI34" s="106">
        <v>7889734.5939150024</v>
      </c>
      <c r="BK34" s="151">
        <v>0</v>
      </c>
      <c r="BL34" s="152">
        <v>0</v>
      </c>
    </row>
    <row r="35" spans="1:158" x14ac:dyDescent="0.2">
      <c r="A35" s="127" t="s">
        <v>306</v>
      </c>
      <c r="B35" s="128" t="s">
        <v>265</v>
      </c>
      <c r="C35" s="128">
        <v>4074</v>
      </c>
      <c r="D35" s="129" t="s">
        <v>266</v>
      </c>
      <c r="E35" s="130"/>
      <c r="F35" s="131">
        <v>5725859.9869928192</v>
      </c>
      <c r="G35" s="132">
        <v>310675.1546182551</v>
      </c>
      <c r="H35" s="132">
        <v>104615.10308584191</v>
      </c>
      <c r="I35" s="132">
        <v>288409.18298514013</v>
      </c>
      <c r="J35" s="132">
        <v>0</v>
      </c>
      <c r="K35" s="132">
        <v>514855.82448446035</v>
      </c>
      <c r="L35" s="132">
        <v>18056.210953795391</v>
      </c>
      <c r="M35" s="154">
        <v>117818.848</v>
      </c>
      <c r="N35" s="132">
        <v>0</v>
      </c>
      <c r="O35" s="133">
        <v>257240.21770480002</v>
      </c>
      <c r="P35" s="132">
        <v>846109.66943554732</v>
      </c>
      <c r="Q35" s="134"/>
      <c r="R35" s="132">
        <v>-8596.9857024709963</v>
      </c>
      <c r="S35" s="132"/>
      <c r="T35" s="132">
        <v>0</v>
      </c>
      <c r="U35" s="136">
        <v>0</v>
      </c>
      <c r="V35" s="136"/>
      <c r="W35" s="137">
        <v>8175043.2125581885</v>
      </c>
      <c r="X35" s="138">
        <v>7080290.3111203117</v>
      </c>
      <c r="Y35" s="285">
        <v>1109523.2666666666</v>
      </c>
      <c r="Z35" s="286">
        <v>23430</v>
      </c>
      <c r="AA35" s="135"/>
      <c r="AB35" s="137">
        <v>1132953.2666666666</v>
      </c>
      <c r="AC35" s="138"/>
      <c r="AD35" s="131">
        <v>198994.00000000003</v>
      </c>
      <c r="AE35" s="132">
        <v>188000</v>
      </c>
      <c r="AF35" s="132">
        <v>125499.51467372075</v>
      </c>
      <c r="AG35" s="223"/>
      <c r="AH35" s="132"/>
      <c r="AI35" s="137">
        <v>512493.51467372075</v>
      </c>
      <c r="AJ35" s="138"/>
      <c r="AK35" s="140">
        <v>9820489.9938985761</v>
      </c>
      <c r="AL35" s="138"/>
      <c r="AM35" s="335">
        <v>347800</v>
      </c>
      <c r="AN35" s="138"/>
      <c r="AO35" s="142">
        <v>971890.96145459858</v>
      </c>
      <c r="AP35" s="138"/>
      <c r="AQ35" s="340">
        <v>8486163.4629343804</v>
      </c>
      <c r="AR35" s="341">
        <v>1144953.2666666666</v>
      </c>
      <c r="AS35" s="138">
        <v>198994.00000000003</v>
      </c>
      <c r="AT35" s="135"/>
      <c r="AU35" s="145">
        <v>347800</v>
      </c>
      <c r="AV35" s="138">
        <v>4639.1435899000116</v>
      </c>
      <c r="AW35" s="138">
        <v>1546.3811966333371</v>
      </c>
      <c r="AX35" s="161">
        <v>0</v>
      </c>
      <c r="AY35" s="138">
        <v>511.66834880904321</v>
      </c>
      <c r="AZ35" s="144">
        <v>0</v>
      </c>
      <c r="BA35" s="145">
        <v>1899.7925671286014</v>
      </c>
      <c r="BB35" s="146">
        <v>10169313.743898576</v>
      </c>
      <c r="BC35" s="147">
        <v>0</v>
      </c>
      <c r="BE35" s="106">
        <v>10177910.729601048</v>
      </c>
      <c r="BF35" s="288">
        <v>298880.43812028324</v>
      </c>
      <c r="BG35" s="224">
        <v>10476791.167721331</v>
      </c>
      <c r="BI35" s="106">
        <v>8183640.1982606594</v>
      </c>
      <c r="BK35" s="151">
        <v>8834.0773697674995</v>
      </c>
      <c r="BL35" s="152">
        <v>-237.09166729650315</v>
      </c>
    </row>
    <row r="36" spans="1:158" x14ac:dyDescent="0.2">
      <c r="A36" s="155" t="s">
        <v>307</v>
      </c>
      <c r="B36" s="156"/>
      <c r="C36" s="156">
        <v>4028</v>
      </c>
      <c r="D36" s="129" t="s">
        <v>267</v>
      </c>
      <c r="E36" s="130"/>
      <c r="F36" s="131">
        <v>4039447.2052862607</v>
      </c>
      <c r="G36" s="132">
        <v>402592.98588798428</v>
      </c>
      <c r="H36" s="132">
        <v>124992.21518146082</v>
      </c>
      <c r="I36" s="132">
        <v>469260.18059906107</v>
      </c>
      <c r="J36" s="132">
        <v>31034.950302195622</v>
      </c>
      <c r="K36" s="132">
        <v>478184.41238412145</v>
      </c>
      <c r="L36" s="132">
        <v>81895.269962723978</v>
      </c>
      <c r="M36" s="154">
        <v>117818.848</v>
      </c>
      <c r="N36" s="132">
        <v>0</v>
      </c>
      <c r="O36" s="133">
        <v>54272</v>
      </c>
      <c r="P36" s="132">
        <v>889406.03649139171</v>
      </c>
      <c r="Q36" s="134"/>
      <c r="R36" s="132">
        <v>0</v>
      </c>
      <c r="S36" s="132"/>
      <c r="T36" s="132">
        <v>0</v>
      </c>
      <c r="U36" s="136">
        <v>0</v>
      </c>
      <c r="V36" s="136"/>
      <c r="W36" s="137">
        <v>6688904.1040952001</v>
      </c>
      <c r="X36" s="138">
        <v>5745226.0676038079</v>
      </c>
      <c r="Y36" s="222"/>
      <c r="Z36" s="134"/>
      <c r="AA36" s="135"/>
      <c r="AB36" s="137">
        <v>0</v>
      </c>
      <c r="AC36" s="138"/>
      <c r="AD36" s="131">
        <v>31284.999999999996</v>
      </c>
      <c r="AE36" s="223"/>
      <c r="AF36" s="132">
        <v>0</v>
      </c>
      <c r="AG36" s="223"/>
      <c r="AH36" s="132"/>
      <c r="AI36" s="137">
        <v>31284.999999999996</v>
      </c>
      <c r="AJ36" s="138"/>
      <c r="AK36" s="140">
        <v>6720189.1040952001</v>
      </c>
      <c r="AL36" s="138"/>
      <c r="AM36" s="335">
        <v>452310</v>
      </c>
      <c r="AN36" s="138"/>
      <c r="AO36" s="142">
        <v>875435.38979786704</v>
      </c>
      <c r="AP36" s="138"/>
      <c r="AQ36" s="143">
        <v>6688904.1040952001</v>
      </c>
      <c r="AR36" s="138">
        <v>0</v>
      </c>
      <c r="AS36" s="138">
        <v>31284.999999999996</v>
      </c>
      <c r="AT36" s="135"/>
      <c r="AU36" s="145">
        <v>452310</v>
      </c>
      <c r="AV36" s="138">
        <v>0</v>
      </c>
      <c r="AW36" s="138">
        <v>0</v>
      </c>
      <c r="AX36" s="161">
        <v>0</v>
      </c>
      <c r="AY36" s="138">
        <v>0</v>
      </c>
      <c r="AZ36" s="144">
        <v>0</v>
      </c>
      <c r="BA36" s="145">
        <v>0</v>
      </c>
      <c r="BB36" s="146">
        <v>7172499.1040952001</v>
      </c>
      <c r="BC36" s="147">
        <v>0</v>
      </c>
      <c r="BE36" s="106">
        <v>7172499.1040952001</v>
      </c>
      <c r="BG36" s="224">
        <v>7172499.1040952001</v>
      </c>
      <c r="BI36" s="106">
        <v>6688904.1040952001</v>
      </c>
      <c r="BK36" s="151">
        <v>0</v>
      </c>
      <c r="BL36" s="152">
        <v>0</v>
      </c>
    </row>
    <row r="37" spans="1:158" x14ac:dyDescent="0.2">
      <c r="A37" s="155" t="s">
        <v>307</v>
      </c>
      <c r="B37" s="156"/>
      <c r="C37" s="156">
        <v>6909</v>
      </c>
      <c r="D37" s="129" t="s">
        <v>268</v>
      </c>
      <c r="E37" s="130"/>
      <c r="F37" s="131">
        <v>2731347.9438173128</v>
      </c>
      <c r="G37" s="132">
        <v>207066.14010943932</v>
      </c>
      <c r="H37" s="132">
        <v>63897.967306102037</v>
      </c>
      <c r="I37" s="132">
        <v>221371.67886264852</v>
      </c>
      <c r="J37" s="132">
        <v>1491.0877608927317</v>
      </c>
      <c r="K37" s="132">
        <v>322557.02708925965</v>
      </c>
      <c r="L37" s="132">
        <v>40723.678539195818</v>
      </c>
      <c r="M37" s="154">
        <v>117818.848</v>
      </c>
      <c r="N37" s="132">
        <v>0</v>
      </c>
      <c r="O37" s="133">
        <v>33636.60583516</v>
      </c>
      <c r="P37" s="132">
        <v>668890.52240960067</v>
      </c>
      <c r="Q37" s="134"/>
      <c r="R37" s="132">
        <v>0</v>
      </c>
      <c r="S37" s="132"/>
      <c r="T37" s="132">
        <v>0</v>
      </c>
      <c r="U37" s="136">
        <v>164676.16933235992</v>
      </c>
      <c r="V37" s="136"/>
      <c r="W37" s="137">
        <v>4573477.6690619718</v>
      </c>
      <c r="X37" s="138">
        <v>3870950.5408172114</v>
      </c>
      <c r="Y37" s="222"/>
      <c r="Z37" s="134"/>
      <c r="AA37" s="135"/>
      <c r="AB37" s="137">
        <v>0</v>
      </c>
      <c r="AC37" s="138"/>
      <c r="AD37" s="131">
        <v>131436.99999999997</v>
      </c>
      <c r="AE37" s="223"/>
      <c r="AF37" s="132">
        <v>33248.966305056281</v>
      </c>
      <c r="AG37" s="223"/>
      <c r="AH37" s="132"/>
      <c r="AI37" s="137">
        <v>164685.96630505624</v>
      </c>
      <c r="AJ37" s="138"/>
      <c r="AK37" s="140">
        <v>4738163.6353670284</v>
      </c>
      <c r="AL37" s="138"/>
      <c r="AM37" s="335">
        <v>227290</v>
      </c>
      <c r="AN37" s="138"/>
      <c r="AO37" s="142">
        <v>564049.19277397799</v>
      </c>
      <c r="AP37" s="138"/>
      <c r="AQ37" s="143">
        <v>4606726.6353670284</v>
      </c>
      <c r="AR37" s="138">
        <v>0</v>
      </c>
      <c r="AS37" s="138">
        <v>131436.99999999997</v>
      </c>
      <c r="AT37" s="135"/>
      <c r="AU37" s="145">
        <v>227290</v>
      </c>
      <c r="AV37" s="138">
        <v>0</v>
      </c>
      <c r="AW37" s="138">
        <v>0</v>
      </c>
      <c r="AX37" s="161">
        <v>0</v>
      </c>
      <c r="AY37" s="138">
        <v>0</v>
      </c>
      <c r="AZ37" s="144">
        <v>0</v>
      </c>
      <c r="BA37" s="145">
        <v>0</v>
      </c>
      <c r="BB37" s="146">
        <v>4965453.6353670284</v>
      </c>
      <c r="BC37" s="147">
        <v>0</v>
      </c>
      <c r="BE37" s="106">
        <v>4965453.6353670284</v>
      </c>
      <c r="BG37" s="224">
        <v>4965453.6353670284</v>
      </c>
      <c r="BI37" s="106">
        <v>4573477.6690619718</v>
      </c>
      <c r="BK37" s="151">
        <v>0</v>
      </c>
      <c r="BL37" s="152">
        <v>0</v>
      </c>
    </row>
    <row r="38" spans="1:158" x14ac:dyDescent="0.2">
      <c r="A38" s="155" t="s">
        <v>308</v>
      </c>
      <c r="B38" s="129"/>
      <c r="C38" s="156">
        <v>9998</v>
      </c>
      <c r="D38" s="129" t="s">
        <v>242</v>
      </c>
      <c r="E38" s="130"/>
      <c r="F38" s="131">
        <v>1387481.9607364621</v>
      </c>
      <c r="G38" s="132">
        <v>61397.021952014489</v>
      </c>
      <c r="H38" s="132">
        <v>33622.178688041036</v>
      </c>
      <c r="I38" s="132">
        <v>153303.52463999859</v>
      </c>
      <c r="J38" s="132">
        <v>0</v>
      </c>
      <c r="K38" s="132">
        <v>28686.63354906124</v>
      </c>
      <c r="L38" s="132">
        <v>22456.792511936863</v>
      </c>
      <c r="M38" s="154">
        <v>117818.848</v>
      </c>
      <c r="N38" s="132">
        <v>0</v>
      </c>
      <c r="O38" s="133">
        <v>26000</v>
      </c>
      <c r="P38" s="134"/>
      <c r="Q38" s="132">
        <v>0</v>
      </c>
      <c r="R38" s="132">
        <v>0</v>
      </c>
      <c r="S38" s="132"/>
      <c r="T38" s="132">
        <v>0</v>
      </c>
      <c r="U38" s="136">
        <v>66420.721092781052</v>
      </c>
      <c r="V38" s="136"/>
      <c r="W38" s="137">
        <v>1897187.6811702952</v>
      </c>
      <c r="X38" s="138">
        <v>1871187.6811702952</v>
      </c>
      <c r="Y38" s="222"/>
      <c r="Z38" s="134"/>
      <c r="AA38" s="135"/>
      <c r="AB38" s="137">
        <v>0</v>
      </c>
      <c r="AC38" s="138"/>
      <c r="AD38" s="131">
        <v>0</v>
      </c>
      <c r="AE38" s="223"/>
      <c r="AF38" s="132">
        <v>0</v>
      </c>
      <c r="AG38" s="223"/>
      <c r="AH38" s="132"/>
      <c r="AI38" s="137">
        <v>0</v>
      </c>
      <c r="AJ38" s="138"/>
      <c r="AK38" s="140">
        <v>1897187.6811702952</v>
      </c>
      <c r="AL38" s="138"/>
      <c r="AM38" s="335">
        <v>88815</v>
      </c>
      <c r="AN38" s="138"/>
      <c r="AO38" s="142">
        <v>154865.12285427819</v>
      </c>
      <c r="AP38" s="138"/>
      <c r="AQ38" s="143">
        <v>1897187.6811702952</v>
      </c>
      <c r="AR38" s="138">
        <v>0</v>
      </c>
      <c r="AS38" s="138">
        <v>0</v>
      </c>
      <c r="AT38" s="135"/>
      <c r="AU38" s="145">
        <v>88815</v>
      </c>
      <c r="AV38" s="138">
        <v>0</v>
      </c>
      <c r="AW38" s="138">
        <v>0</v>
      </c>
      <c r="AX38" s="161">
        <v>0</v>
      </c>
      <c r="AY38" s="138">
        <v>0</v>
      </c>
      <c r="AZ38" s="144">
        <v>0</v>
      </c>
      <c r="BA38" s="145">
        <v>0</v>
      </c>
      <c r="BB38" s="146">
        <v>1986002.6811702952</v>
      </c>
      <c r="BC38" s="147">
        <v>0</v>
      </c>
      <c r="BE38" s="106">
        <v>1986002.6811702952</v>
      </c>
      <c r="BG38" s="224">
        <v>1986002.6811702952</v>
      </c>
      <c r="BI38" s="106">
        <v>1897187.6811702952</v>
      </c>
      <c r="BK38" s="151">
        <v>0</v>
      </c>
      <c r="BL38" s="152">
        <v>0</v>
      </c>
    </row>
    <row r="39" spans="1:158" ht="12" thickBot="1" x14ac:dyDescent="0.25">
      <c r="A39" s="155" t="s">
        <v>308</v>
      </c>
      <c r="B39" s="129"/>
      <c r="C39" s="156">
        <v>9997</v>
      </c>
      <c r="D39" s="129" t="s">
        <v>249</v>
      </c>
      <c r="E39" s="130"/>
      <c r="F39" s="131">
        <v>1352244.3236383933</v>
      </c>
      <c r="G39" s="132">
        <v>41884.649189753378</v>
      </c>
      <c r="H39" s="132">
        <v>22936.831699173239</v>
      </c>
      <c r="I39" s="132">
        <v>129187.57902495378</v>
      </c>
      <c r="J39" s="132">
        <v>0</v>
      </c>
      <c r="K39" s="132">
        <v>54500.569054953572</v>
      </c>
      <c r="L39" s="132">
        <v>23382.971446088115</v>
      </c>
      <c r="M39" s="154">
        <v>117818.848</v>
      </c>
      <c r="N39" s="132">
        <v>0</v>
      </c>
      <c r="O39" s="133">
        <v>26000</v>
      </c>
      <c r="P39" s="134"/>
      <c r="Q39" s="132">
        <v>0</v>
      </c>
      <c r="R39" s="132">
        <v>0</v>
      </c>
      <c r="S39" s="132"/>
      <c r="T39" s="132">
        <v>0</v>
      </c>
      <c r="U39" s="136">
        <v>113823.62093885033</v>
      </c>
      <c r="V39" s="136"/>
      <c r="W39" s="137">
        <v>1881779.3929921656</v>
      </c>
      <c r="X39" s="138">
        <v>1855779.3929921656</v>
      </c>
      <c r="Y39" s="222"/>
      <c r="Z39" s="134"/>
      <c r="AA39" s="135"/>
      <c r="AB39" s="137">
        <v>0</v>
      </c>
      <c r="AC39" s="138"/>
      <c r="AD39" s="131">
        <v>0</v>
      </c>
      <c r="AE39" s="223"/>
      <c r="AF39" s="132">
        <v>0</v>
      </c>
      <c r="AG39" s="223"/>
      <c r="AH39" s="132"/>
      <c r="AI39" s="137">
        <v>0</v>
      </c>
      <c r="AJ39" s="138"/>
      <c r="AK39" s="140">
        <v>1881779.3929921656</v>
      </c>
      <c r="AL39" s="138"/>
      <c r="AM39" s="335">
        <v>61120</v>
      </c>
      <c r="AN39" s="138"/>
      <c r="AO39" s="142">
        <v>170772.10627737164</v>
      </c>
      <c r="AP39" s="138"/>
      <c r="AQ39" s="203">
        <v>1881779.3929921656</v>
      </c>
      <c r="AR39" s="204">
        <v>0</v>
      </c>
      <c r="AS39" s="204">
        <v>0</v>
      </c>
      <c r="AT39" s="226"/>
      <c r="AU39" s="227">
        <v>61120</v>
      </c>
      <c r="AV39" s="138">
        <v>0</v>
      </c>
      <c r="AW39" s="138">
        <v>0</v>
      </c>
      <c r="AX39" s="161">
        <v>0</v>
      </c>
      <c r="AY39" s="138">
        <v>0</v>
      </c>
      <c r="AZ39" s="144">
        <v>0</v>
      </c>
      <c r="BA39" s="145">
        <v>0</v>
      </c>
      <c r="BB39" s="146">
        <v>1942899.3929921656</v>
      </c>
      <c r="BC39" s="147">
        <v>0</v>
      </c>
      <c r="BE39" s="106">
        <v>1942899.3929921656</v>
      </c>
      <c r="BG39" s="224">
        <v>1942899.3929921656</v>
      </c>
      <c r="BI39" s="106">
        <v>1881779.3929921656</v>
      </c>
      <c r="BK39" s="151">
        <v>0</v>
      </c>
      <c r="BL39" s="152">
        <v>0</v>
      </c>
    </row>
    <row r="40" spans="1:158" ht="12" hidden="1" thickBot="1" x14ac:dyDescent="0.25">
      <c r="A40" s="129"/>
      <c r="B40" s="129"/>
      <c r="C40" s="228"/>
      <c r="D40" s="129"/>
      <c r="E40" s="130"/>
      <c r="F40" s="131"/>
      <c r="G40" s="132"/>
      <c r="H40" s="132"/>
      <c r="I40" s="132"/>
      <c r="J40" s="132"/>
      <c r="K40" s="132"/>
      <c r="L40" s="132"/>
      <c r="M40" s="154"/>
      <c r="N40" s="132"/>
      <c r="O40" s="154"/>
      <c r="P40" s="132"/>
      <c r="Q40" s="134"/>
      <c r="R40" s="132"/>
      <c r="S40" s="132"/>
      <c r="T40" s="132"/>
      <c r="U40" s="229"/>
      <c r="V40" s="229"/>
      <c r="W40" s="137"/>
      <c r="X40" s="138"/>
      <c r="Y40" s="230"/>
      <c r="Z40" s="231"/>
      <c r="AA40" s="135"/>
      <c r="AB40" s="137"/>
      <c r="AC40" s="138"/>
      <c r="AD40" s="131"/>
      <c r="AE40" s="132"/>
      <c r="AF40" s="132"/>
      <c r="AG40" s="132"/>
      <c r="AH40" s="132"/>
      <c r="AI40" s="137"/>
      <c r="AJ40" s="138"/>
      <c r="AK40" s="140"/>
      <c r="AL40" s="138"/>
      <c r="AM40" s="141"/>
      <c r="AN40" s="138"/>
      <c r="AO40" s="142"/>
      <c r="AP40" s="138"/>
      <c r="AQ40" s="143"/>
      <c r="AR40" s="138"/>
      <c r="AS40" s="138"/>
      <c r="AT40" s="135"/>
      <c r="AU40" s="138"/>
      <c r="AV40" s="143"/>
      <c r="AW40" s="138"/>
      <c r="AX40" s="138"/>
      <c r="AY40" s="138"/>
      <c r="AZ40" s="138"/>
      <c r="BA40" s="145"/>
      <c r="BB40" s="146"/>
      <c r="BC40" s="147"/>
      <c r="BG40" s="148"/>
    </row>
    <row r="41" spans="1:158" ht="12" hidden="1" thickBot="1" x14ac:dyDescent="0.25">
      <c r="A41" s="129"/>
      <c r="B41" s="129"/>
      <c r="C41" s="228"/>
      <c r="D41" s="129"/>
      <c r="E41" s="130"/>
      <c r="F41" s="131"/>
      <c r="G41" s="132"/>
      <c r="H41" s="132"/>
      <c r="I41" s="132"/>
      <c r="J41" s="132"/>
      <c r="K41" s="132"/>
      <c r="L41" s="132"/>
      <c r="M41" s="154"/>
      <c r="N41" s="132"/>
      <c r="O41" s="154"/>
      <c r="P41" s="132"/>
      <c r="Q41" s="134"/>
      <c r="R41" s="132"/>
      <c r="S41" s="132"/>
      <c r="T41" s="132"/>
      <c r="U41" s="229"/>
      <c r="V41" s="229"/>
      <c r="W41" s="137"/>
      <c r="X41" s="138"/>
      <c r="Y41" s="230"/>
      <c r="Z41" s="231"/>
      <c r="AA41" s="135"/>
      <c r="AB41" s="137"/>
      <c r="AC41" s="138"/>
      <c r="AD41" s="131"/>
      <c r="AE41" s="132"/>
      <c r="AF41" s="132"/>
      <c r="AG41" s="132"/>
      <c r="AH41" s="132"/>
      <c r="AI41" s="137"/>
      <c r="AJ41" s="138"/>
      <c r="AK41" s="140"/>
      <c r="AL41" s="138"/>
      <c r="AM41" s="141"/>
      <c r="AN41" s="138"/>
      <c r="AO41" s="142"/>
      <c r="AP41" s="138"/>
      <c r="AQ41" s="143"/>
      <c r="AR41" s="138"/>
      <c r="AS41" s="138"/>
      <c r="AT41" s="135"/>
      <c r="AU41" s="138"/>
      <c r="AV41" s="143"/>
      <c r="AW41" s="138"/>
      <c r="AX41" s="138"/>
      <c r="AY41" s="138"/>
      <c r="AZ41" s="138"/>
      <c r="BA41" s="145"/>
      <c r="BB41" s="146"/>
      <c r="BC41" s="147"/>
      <c r="BG41" s="148"/>
    </row>
    <row r="42" spans="1:158" ht="12" hidden="1" thickBot="1" x14ac:dyDescent="0.25">
      <c r="A42" s="129"/>
      <c r="B42" s="129"/>
      <c r="C42" s="228"/>
      <c r="D42" s="129"/>
      <c r="E42" s="130"/>
      <c r="F42" s="131"/>
      <c r="G42" s="132"/>
      <c r="H42" s="132"/>
      <c r="I42" s="132"/>
      <c r="J42" s="132"/>
      <c r="K42" s="132"/>
      <c r="L42" s="132"/>
      <c r="M42" s="154"/>
      <c r="N42" s="132"/>
      <c r="O42" s="154"/>
      <c r="P42" s="132"/>
      <c r="Q42" s="134"/>
      <c r="R42" s="132"/>
      <c r="S42" s="132"/>
      <c r="T42" s="132"/>
      <c r="U42" s="229"/>
      <c r="V42" s="229"/>
      <c r="W42" s="137"/>
      <c r="X42" s="138"/>
      <c r="Y42" s="230"/>
      <c r="Z42" s="231"/>
      <c r="AA42" s="135"/>
      <c r="AB42" s="137"/>
      <c r="AC42" s="138"/>
      <c r="AD42" s="131"/>
      <c r="AE42" s="132"/>
      <c r="AF42" s="132"/>
      <c r="AG42" s="132"/>
      <c r="AH42" s="132"/>
      <c r="AI42" s="137"/>
      <c r="AJ42" s="138"/>
      <c r="AK42" s="140"/>
      <c r="AL42" s="138"/>
      <c r="AM42" s="141"/>
      <c r="AN42" s="138"/>
      <c r="AO42" s="142"/>
      <c r="AP42" s="138"/>
      <c r="AQ42" s="143"/>
      <c r="AR42" s="138"/>
      <c r="AS42" s="138"/>
      <c r="AT42" s="135"/>
      <c r="AU42" s="138"/>
      <c r="AV42" s="143"/>
      <c r="AW42" s="138"/>
      <c r="AX42" s="138"/>
      <c r="AY42" s="138"/>
      <c r="AZ42" s="138"/>
      <c r="BA42" s="145"/>
      <c r="BB42" s="146"/>
      <c r="BC42" s="147"/>
      <c r="BG42" s="148"/>
    </row>
    <row r="43" spans="1:158" s="94" customFormat="1" ht="12" thickBot="1" x14ac:dyDescent="0.25">
      <c r="C43" s="87" t="s">
        <v>390</v>
      </c>
      <c r="D43" s="63" t="s">
        <v>306</v>
      </c>
      <c r="E43" s="138">
        <v>6</v>
      </c>
      <c r="F43" s="162">
        <v>34367255.856991373</v>
      </c>
      <c r="G43" s="163">
        <v>1824051.8656281985</v>
      </c>
      <c r="H43" s="163">
        <v>599037.99040317559</v>
      </c>
      <c r="I43" s="163">
        <v>2040080.2088180934</v>
      </c>
      <c r="J43" s="163">
        <v>0</v>
      </c>
      <c r="K43" s="163">
        <v>2965162.436221038</v>
      </c>
      <c r="L43" s="163">
        <v>153533.96195080038</v>
      </c>
      <c r="M43" s="163">
        <v>706913.08799999999</v>
      </c>
      <c r="N43" s="163">
        <v>176405.24005964186</v>
      </c>
      <c r="O43" s="163">
        <v>447896.97736608004</v>
      </c>
      <c r="P43" s="163">
        <v>2037394.8003216558</v>
      </c>
      <c r="Q43" s="163">
        <v>0</v>
      </c>
      <c r="R43" s="163">
        <v>-51353.547210672958</v>
      </c>
      <c r="S43" s="163">
        <v>0</v>
      </c>
      <c r="T43" s="163">
        <v>38012.273050169839</v>
      </c>
      <c r="U43" s="163">
        <v>0</v>
      </c>
      <c r="V43" s="163">
        <v>0</v>
      </c>
      <c r="W43" s="164">
        <v>45304391.151599556</v>
      </c>
      <c r="X43" s="138"/>
      <c r="Y43" s="162">
        <v>7037877.626666666</v>
      </c>
      <c r="Z43" s="163">
        <v>172120</v>
      </c>
      <c r="AA43" s="163">
        <v>0</v>
      </c>
      <c r="AB43" s="164">
        <v>7209997.626666666</v>
      </c>
      <c r="AC43" s="88"/>
      <c r="AD43" s="162">
        <v>692150</v>
      </c>
      <c r="AE43" s="163">
        <v>392000</v>
      </c>
      <c r="AF43" s="163">
        <v>218822.87760411162</v>
      </c>
      <c r="AG43" s="163">
        <v>300000</v>
      </c>
      <c r="AH43" s="163">
        <v>0</v>
      </c>
      <c r="AI43" s="164">
        <v>1602972.8776041118</v>
      </c>
      <c r="AJ43" s="88"/>
      <c r="AK43" s="165">
        <v>54117361.655870333</v>
      </c>
      <c r="AL43" s="88"/>
      <c r="AM43" s="337">
        <v>2094095</v>
      </c>
      <c r="AN43" s="88"/>
      <c r="AO43" s="167">
        <v>5760548.2512701442</v>
      </c>
      <c r="AP43" s="88"/>
      <c r="AQ43" s="168">
        <v>46173638.826414339</v>
      </c>
      <c r="AR43" s="169">
        <v>7305997.626666666</v>
      </c>
      <c r="AS43" s="169">
        <v>692150</v>
      </c>
      <c r="AT43" s="169">
        <v>0</v>
      </c>
      <c r="AU43" s="169">
        <v>2094095</v>
      </c>
      <c r="AV43" s="168">
        <v>27846.103405934562</v>
      </c>
      <c r="AW43" s="169">
        <v>9282.0344686448552</v>
      </c>
      <c r="AX43" s="169">
        <v>0</v>
      </c>
      <c r="AY43" s="169">
        <v>3071.25</v>
      </c>
      <c r="AZ43" s="169">
        <v>0</v>
      </c>
      <c r="BA43" s="170">
        <v>11154.159336093524</v>
      </c>
      <c r="BB43" s="169">
        <v>56214527.905870333</v>
      </c>
      <c r="BC43" s="170">
        <v>0</v>
      </c>
      <c r="BD43" s="92"/>
      <c r="BE43" s="171">
        <v>56265881.453080997</v>
      </c>
      <c r="BF43" s="171">
        <v>692914.43388193811</v>
      </c>
      <c r="BG43" s="232">
        <v>56958795.886962943</v>
      </c>
      <c r="BH43" s="92"/>
      <c r="BI43" s="92"/>
      <c r="BJ43" s="92"/>
      <c r="BK43" s="233">
        <v>52801.289732204648</v>
      </c>
      <c r="BL43" s="233">
        <v>-1447.7425215316962</v>
      </c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</row>
    <row r="44" spans="1:158" x14ac:dyDescent="0.2">
      <c r="C44" s="87" t="s">
        <v>390</v>
      </c>
      <c r="D44" s="64" t="s">
        <v>307</v>
      </c>
      <c r="E44" s="138">
        <v>22</v>
      </c>
      <c r="F44" s="162">
        <v>109010539.81918363</v>
      </c>
      <c r="G44" s="163">
        <v>7718397.9873490902</v>
      </c>
      <c r="H44" s="163">
        <v>2604490.8151940303</v>
      </c>
      <c r="I44" s="163">
        <v>9147924.6698192954</v>
      </c>
      <c r="J44" s="163">
        <v>100852.97496107841</v>
      </c>
      <c r="K44" s="163">
        <v>10557990.335727602</v>
      </c>
      <c r="L44" s="163">
        <v>1163544.1116962037</v>
      </c>
      <c r="M44" s="163">
        <v>2592014.6560000004</v>
      </c>
      <c r="N44" s="163">
        <v>100341.91378136587</v>
      </c>
      <c r="O44" s="163">
        <v>921737.99621260015</v>
      </c>
      <c r="P44" s="163">
        <v>4574990.4652657406</v>
      </c>
      <c r="Q44" s="163">
        <v>-3484.8074714092072</v>
      </c>
      <c r="R44" s="163">
        <v>0</v>
      </c>
      <c r="S44" s="163">
        <v>0</v>
      </c>
      <c r="T44" s="163">
        <v>708471.34573155281</v>
      </c>
      <c r="U44" s="163">
        <v>877552.93319803104</v>
      </c>
      <c r="V44" s="163">
        <v>0</v>
      </c>
      <c r="W44" s="137">
        <v>150075365.21664879</v>
      </c>
      <c r="X44" s="138"/>
      <c r="Y44" s="162">
        <v>0</v>
      </c>
      <c r="Z44" s="163">
        <v>0</v>
      </c>
      <c r="AA44" s="163">
        <v>0</v>
      </c>
      <c r="AB44" s="137">
        <v>0</v>
      </c>
      <c r="AD44" s="162">
        <v>2159827</v>
      </c>
      <c r="AE44" s="163">
        <v>0</v>
      </c>
      <c r="AF44" s="163">
        <v>255370.27250911645</v>
      </c>
      <c r="AG44" s="163">
        <v>0</v>
      </c>
      <c r="AH44" s="163">
        <v>0</v>
      </c>
      <c r="AI44" s="137">
        <v>2415197.2725091162</v>
      </c>
      <c r="AK44" s="140">
        <v>152490562.48915794</v>
      </c>
      <c r="AM44" s="335">
        <v>8657385</v>
      </c>
      <c r="AO44" s="173">
        <v>20206208.308179449</v>
      </c>
      <c r="AQ44" s="162">
        <v>151208801.3680037</v>
      </c>
      <c r="AR44" s="163">
        <v>0</v>
      </c>
      <c r="AS44" s="163">
        <v>2159827</v>
      </c>
      <c r="AT44" s="163">
        <v>0</v>
      </c>
      <c r="AU44" s="163">
        <v>8657385</v>
      </c>
      <c r="AV44" s="162">
        <v>0</v>
      </c>
      <c r="AW44" s="163">
        <v>0</v>
      </c>
      <c r="AX44" s="163">
        <v>0</v>
      </c>
      <c r="AY44" s="163">
        <v>0</v>
      </c>
      <c r="AZ44" s="163">
        <v>0</v>
      </c>
      <c r="BA44" s="174">
        <v>0</v>
      </c>
      <c r="BB44" s="163">
        <v>162026013.36800373</v>
      </c>
      <c r="BC44" s="174">
        <v>1.2223608791828156E-9</v>
      </c>
      <c r="BE44" s="175">
        <v>162026013.36800373</v>
      </c>
      <c r="BF44" s="175">
        <v>0</v>
      </c>
      <c r="BG44" s="234">
        <v>162026013.36800373</v>
      </c>
      <c r="BK44" s="92"/>
      <c r="BL44" s="92"/>
    </row>
    <row r="45" spans="1:158" ht="12" thickBot="1" x14ac:dyDescent="0.25">
      <c r="C45" s="176" t="s">
        <v>390</v>
      </c>
      <c r="D45" s="65" t="s">
        <v>308</v>
      </c>
      <c r="E45" s="138">
        <v>7</v>
      </c>
      <c r="F45" s="162">
        <v>16616988.281274887</v>
      </c>
      <c r="G45" s="163">
        <v>956817.71222651459</v>
      </c>
      <c r="H45" s="163">
        <v>354523.19914279407</v>
      </c>
      <c r="I45" s="163">
        <v>1569004.98754091</v>
      </c>
      <c r="J45" s="163">
        <v>3156.476231033268</v>
      </c>
      <c r="K45" s="163">
        <v>1087100.9554018597</v>
      </c>
      <c r="L45" s="163">
        <v>197393.85658551604</v>
      </c>
      <c r="M45" s="163">
        <v>824731.93599999999</v>
      </c>
      <c r="N45" s="163">
        <v>0</v>
      </c>
      <c r="O45" s="163">
        <v>162925.46747800001</v>
      </c>
      <c r="P45" s="163">
        <v>0</v>
      </c>
      <c r="Q45" s="163">
        <v>0</v>
      </c>
      <c r="R45" s="163">
        <v>0</v>
      </c>
      <c r="S45" s="163">
        <v>0</v>
      </c>
      <c r="T45" s="163">
        <v>0</v>
      </c>
      <c r="U45" s="163">
        <v>212102.16796082375</v>
      </c>
      <c r="V45" s="163">
        <v>0</v>
      </c>
      <c r="W45" s="177">
        <v>21984745.039842337</v>
      </c>
      <c r="X45" s="138"/>
      <c r="Y45" s="162">
        <v>0</v>
      </c>
      <c r="Z45" s="163">
        <v>0</v>
      </c>
      <c r="AA45" s="163">
        <v>0</v>
      </c>
      <c r="AB45" s="177">
        <v>0</v>
      </c>
      <c r="AD45" s="162">
        <v>402058</v>
      </c>
      <c r="AE45" s="163">
        <v>0</v>
      </c>
      <c r="AF45" s="163">
        <v>70367.667275144137</v>
      </c>
      <c r="AG45" s="163">
        <v>0</v>
      </c>
      <c r="AH45" s="163">
        <v>0</v>
      </c>
      <c r="AI45" s="177">
        <v>472425.66727514414</v>
      </c>
      <c r="AK45" s="178">
        <v>22457170.707117483</v>
      </c>
      <c r="AM45" s="338">
        <v>1148800</v>
      </c>
      <c r="AO45" s="180">
        <v>2564658.2719010599</v>
      </c>
      <c r="AQ45" s="181">
        <v>22150220.588545933</v>
      </c>
      <c r="AR45" s="182">
        <v>0</v>
      </c>
      <c r="AS45" s="182">
        <v>402058</v>
      </c>
      <c r="AT45" s="182">
        <v>0</v>
      </c>
      <c r="AU45" s="182">
        <v>1148800</v>
      </c>
      <c r="AV45" s="181">
        <v>0</v>
      </c>
      <c r="AW45" s="182">
        <v>0</v>
      </c>
      <c r="AX45" s="182">
        <v>0</v>
      </c>
      <c r="AY45" s="182">
        <v>0</v>
      </c>
      <c r="AZ45" s="182">
        <v>0</v>
      </c>
      <c r="BA45" s="183">
        <v>0</v>
      </c>
      <c r="BB45" s="182">
        <v>23701078.588545933</v>
      </c>
      <c r="BC45" s="183">
        <v>-1.6370904631912708E-10</v>
      </c>
      <c r="BE45" s="184">
        <v>23701078.588545933</v>
      </c>
      <c r="BF45" s="184">
        <v>0</v>
      </c>
      <c r="BG45" s="235">
        <v>23701078.588545933</v>
      </c>
      <c r="BK45" s="92"/>
      <c r="BL45" s="92"/>
    </row>
    <row r="46" spans="1:158" x14ac:dyDescent="0.2">
      <c r="C46" s="176"/>
      <c r="D46" s="65"/>
      <c r="E46" s="130"/>
      <c r="F46" s="162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45"/>
      <c r="Y46" s="143"/>
      <c r="Z46" s="138"/>
      <c r="AA46" s="138"/>
      <c r="AB46" s="145"/>
      <c r="AD46" s="143"/>
      <c r="AE46" s="138"/>
      <c r="AF46" s="138"/>
      <c r="AG46" s="138"/>
      <c r="AH46" s="138"/>
      <c r="AI46" s="145"/>
      <c r="AK46" s="192"/>
      <c r="AQ46" s="236"/>
      <c r="AR46" s="237"/>
      <c r="AS46" s="237"/>
      <c r="AT46" s="238"/>
      <c r="AU46" s="239"/>
      <c r="AV46" s="240"/>
      <c r="AW46" s="238"/>
      <c r="AX46" s="238"/>
      <c r="AY46" s="238"/>
      <c r="AZ46" s="238"/>
      <c r="BA46" s="241"/>
      <c r="BB46" s="236"/>
      <c r="BC46" s="239"/>
      <c r="BK46" s="92"/>
      <c r="BL46" s="92"/>
    </row>
    <row r="47" spans="1:158" s="187" customFormat="1" x14ac:dyDescent="0.2">
      <c r="A47" s="186"/>
      <c r="B47" s="186"/>
      <c r="C47" s="95" t="s">
        <v>391</v>
      </c>
      <c r="D47" s="242"/>
      <c r="E47" s="188">
        <v>35</v>
      </c>
      <c r="F47" s="162">
        <v>159994783.95744988</v>
      </c>
      <c r="G47" s="163">
        <v>10499267.565203803</v>
      </c>
      <c r="H47" s="163">
        <v>3558052.0047399998</v>
      </c>
      <c r="I47" s="163">
        <v>12757009.866178298</v>
      </c>
      <c r="J47" s="163">
        <v>104009.45119211168</v>
      </c>
      <c r="K47" s="163">
        <v>14610253.727350499</v>
      </c>
      <c r="L47" s="163">
        <v>1514471.9302325202</v>
      </c>
      <c r="M47" s="163">
        <v>4123659.6800000006</v>
      </c>
      <c r="N47" s="163">
        <v>276747.15384100773</v>
      </c>
      <c r="O47" s="163">
        <v>1532560.4410566804</v>
      </c>
      <c r="P47" s="163">
        <v>6612385.2655873969</v>
      </c>
      <c r="Q47" s="163">
        <v>-3484.8074714092072</v>
      </c>
      <c r="R47" s="163">
        <v>-51353.547210672958</v>
      </c>
      <c r="S47" s="163">
        <v>0</v>
      </c>
      <c r="T47" s="163">
        <v>746483.61878172262</v>
      </c>
      <c r="U47" s="163">
        <v>1089655.1011588548</v>
      </c>
      <c r="V47" s="163">
        <v>0</v>
      </c>
      <c r="W47" s="174">
        <v>217364501.40809068</v>
      </c>
      <c r="X47" s="88"/>
      <c r="Y47" s="162">
        <v>7037877.626666666</v>
      </c>
      <c r="Z47" s="163">
        <v>172120</v>
      </c>
      <c r="AA47" s="163">
        <v>0</v>
      </c>
      <c r="AB47" s="174">
        <v>7209997.626666666</v>
      </c>
      <c r="AC47" s="88"/>
      <c r="AD47" s="162">
        <v>3254035</v>
      </c>
      <c r="AE47" s="163">
        <v>392000</v>
      </c>
      <c r="AF47" s="163">
        <v>544560.81738837226</v>
      </c>
      <c r="AG47" s="163">
        <v>300000</v>
      </c>
      <c r="AH47" s="163">
        <v>0</v>
      </c>
      <c r="AI47" s="174">
        <v>4490595.8173883716</v>
      </c>
      <c r="AJ47" s="88"/>
      <c r="AK47" s="175">
        <v>229065094.85214579</v>
      </c>
      <c r="AL47" s="88"/>
      <c r="AM47" s="163">
        <v>11900280</v>
      </c>
      <c r="AN47" s="88"/>
      <c r="AO47" s="163">
        <v>28531414.831350654</v>
      </c>
      <c r="AP47" s="88"/>
      <c r="AQ47" s="162">
        <v>219532660.78296399</v>
      </c>
      <c r="AR47" s="163">
        <v>7305997.626666666</v>
      </c>
      <c r="AS47" s="163">
        <v>3254035</v>
      </c>
      <c r="AT47" s="163">
        <v>0</v>
      </c>
      <c r="AU47" s="174">
        <v>11900280</v>
      </c>
      <c r="AV47" s="162">
        <v>27846.103405934562</v>
      </c>
      <c r="AW47" s="163">
        <v>9282.0344686448552</v>
      </c>
      <c r="AX47" s="163">
        <v>0</v>
      </c>
      <c r="AY47" s="163">
        <v>3071.25</v>
      </c>
      <c r="AZ47" s="163">
        <v>0</v>
      </c>
      <c r="BA47" s="174">
        <v>11154.159336093524</v>
      </c>
      <c r="BB47" s="162">
        <v>241941619.86241996</v>
      </c>
      <c r="BC47" s="174">
        <v>1.0586518328636885E-9</v>
      </c>
      <c r="BD47" s="100"/>
      <c r="BE47" s="88">
        <v>241992973.40963066</v>
      </c>
      <c r="BF47" s="88">
        <v>692914.43388193811</v>
      </c>
      <c r="BG47" s="88">
        <v>242685887.84351259</v>
      </c>
      <c r="BH47" s="100"/>
      <c r="BI47" s="100"/>
      <c r="BJ47" s="100"/>
      <c r="BK47" s="92"/>
      <c r="BL47" s="92"/>
    </row>
    <row r="48" spans="1:158" ht="12" thickBot="1" x14ac:dyDescent="0.25">
      <c r="A48" s="189" t="s">
        <v>392</v>
      </c>
      <c r="F48" s="143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45"/>
      <c r="Y48" s="143"/>
      <c r="Z48" s="138"/>
      <c r="AA48" s="138"/>
      <c r="AB48" s="243">
        <v>0</v>
      </c>
      <c r="AD48" s="191">
        <v>0</v>
      </c>
      <c r="AE48" s="191">
        <v>0</v>
      </c>
      <c r="AF48" s="191">
        <v>0</v>
      </c>
      <c r="AG48" s="191">
        <v>0</v>
      </c>
      <c r="AH48" s="138"/>
      <c r="AI48" s="145"/>
      <c r="AK48" s="192"/>
      <c r="AO48" s="259">
        <v>0</v>
      </c>
      <c r="AQ48" s="193"/>
      <c r="AR48" s="194"/>
      <c r="AS48" s="194"/>
      <c r="AT48" s="138"/>
      <c r="AU48" s="147"/>
      <c r="AV48" s="143"/>
      <c r="AW48" s="138"/>
      <c r="AX48" s="138"/>
      <c r="AY48" s="138"/>
      <c r="AZ48" s="138"/>
      <c r="BA48" s="195">
        <v>0</v>
      </c>
      <c r="BB48" s="193"/>
      <c r="BC48" s="289">
        <v>1.0586518328636885E-9</v>
      </c>
      <c r="BD48" s="149"/>
      <c r="BE48" s="149"/>
      <c r="BF48" s="149"/>
      <c r="BG48" s="149"/>
      <c r="BH48" s="149"/>
      <c r="BI48" s="149"/>
      <c r="BJ48" s="149"/>
      <c r="BK48" s="149"/>
      <c r="BL48" s="149"/>
    </row>
    <row r="49" spans="1:64" ht="12" thickBot="1" x14ac:dyDescent="0.25">
      <c r="A49" s="189" t="s">
        <v>392</v>
      </c>
      <c r="D49" s="196" t="s">
        <v>393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244"/>
      <c r="N49" s="191">
        <v>0</v>
      </c>
      <c r="O49" s="138"/>
      <c r="P49" s="191">
        <v>0</v>
      </c>
      <c r="Q49" s="244"/>
      <c r="R49" s="197">
        <v>0</v>
      </c>
      <c r="S49" s="244"/>
      <c r="T49" s="197">
        <v>0</v>
      </c>
      <c r="U49" s="197">
        <v>1.1613592505455017E-6</v>
      </c>
      <c r="V49" s="197"/>
      <c r="W49" s="245">
        <v>217364501.40809074</v>
      </c>
      <c r="Y49" s="199" t="s">
        <v>393</v>
      </c>
      <c r="Z49" s="138"/>
      <c r="AA49" s="138"/>
      <c r="AB49" s="246">
        <v>7209997.626666666</v>
      </c>
      <c r="AD49" s="199" t="s">
        <v>393</v>
      </c>
      <c r="AE49" s="138"/>
      <c r="AF49" s="138"/>
      <c r="AG49" s="138"/>
      <c r="AH49" s="138"/>
      <c r="AI49" s="145"/>
      <c r="AK49" s="247">
        <v>229065094.85214579</v>
      </c>
      <c r="AQ49" s="210"/>
      <c r="AR49" s="211"/>
      <c r="AS49" s="211"/>
      <c r="AT49" s="204"/>
      <c r="AU49" s="212"/>
      <c r="AV49" s="203"/>
      <c r="AW49" s="204"/>
      <c r="AX49" s="204"/>
      <c r="AY49" s="204"/>
      <c r="AZ49" s="204"/>
      <c r="BA49" s="227"/>
      <c r="BB49" s="210"/>
      <c r="BC49" s="212"/>
      <c r="BD49" s="149"/>
      <c r="BE49" s="149"/>
      <c r="BF49" s="248"/>
      <c r="BG49" s="149"/>
      <c r="BH49" s="149"/>
      <c r="BI49" s="149"/>
      <c r="BJ49" s="149"/>
      <c r="BK49" s="149"/>
      <c r="BL49" s="149"/>
    </row>
    <row r="50" spans="1:64" ht="12" thickBot="1" x14ac:dyDescent="0.25">
      <c r="A50" s="189" t="s">
        <v>392</v>
      </c>
      <c r="D50" s="202" t="s">
        <v>394</v>
      </c>
      <c r="F50" s="203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05"/>
      <c r="W50" s="206">
        <v>0</v>
      </c>
      <c r="Y50" s="207" t="s">
        <v>394</v>
      </c>
      <c r="Z50" s="204"/>
      <c r="AA50" s="204"/>
      <c r="AB50" s="206">
        <v>0</v>
      </c>
      <c r="AD50" s="207"/>
      <c r="AE50" s="205"/>
      <c r="AF50" s="204"/>
      <c r="AG50" s="204"/>
      <c r="AH50" s="204"/>
      <c r="AI50" s="227"/>
      <c r="AK50" s="206">
        <v>0</v>
      </c>
      <c r="AM50" s="206">
        <v>0</v>
      </c>
      <c r="AV50" s="138"/>
      <c r="AW50" s="138"/>
      <c r="AX50" s="138"/>
      <c r="AY50" s="138"/>
      <c r="AZ50" s="138"/>
      <c r="BA50" s="138"/>
      <c r="BD50" s="149"/>
      <c r="BE50" s="149"/>
      <c r="BF50" s="149"/>
      <c r="BG50" s="149"/>
      <c r="BH50" s="149"/>
      <c r="BI50" s="149"/>
      <c r="BJ50" s="149"/>
      <c r="BK50" s="149"/>
      <c r="BL50" s="149"/>
    </row>
    <row r="51" spans="1:64" x14ac:dyDescent="0.2">
      <c r="V51" s="251"/>
      <c r="W51" s="251"/>
      <c r="AK51" s="89"/>
      <c r="AV51" s="138"/>
      <c r="AW51" s="138"/>
      <c r="AX51" s="138"/>
      <c r="AY51" s="138"/>
      <c r="AZ51" s="138"/>
      <c r="BA51" s="138"/>
      <c r="BD51" s="149"/>
      <c r="BE51" s="149"/>
      <c r="BF51" s="149"/>
      <c r="BG51" s="149"/>
      <c r="BH51" s="149"/>
      <c r="BI51" s="149"/>
      <c r="BJ51" s="149"/>
      <c r="BK51" s="149"/>
      <c r="BL51" s="149"/>
    </row>
    <row r="52" spans="1:64" x14ac:dyDescent="0.2">
      <c r="D52" s="172" t="s">
        <v>414</v>
      </c>
      <c r="F52" s="100">
        <v>32381440.528688237</v>
      </c>
      <c r="H52" s="100">
        <v>3049848.5868099984</v>
      </c>
      <c r="I52" s="100">
        <v>-1190615.5969300047</v>
      </c>
      <c r="J52" s="100">
        <v>85042.322999999975</v>
      </c>
      <c r="K52" s="100">
        <v>10321966.43450495</v>
      </c>
      <c r="L52" s="100">
        <v>341944.15958200023</v>
      </c>
      <c r="M52" s="100">
        <v>-1651340.3199999994</v>
      </c>
      <c r="N52" s="100">
        <v>21492.252697062097</v>
      </c>
      <c r="O52" s="100">
        <v>-100861.35511931987</v>
      </c>
      <c r="P52" s="100">
        <v>717024.91573149897</v>
      </c>
      <c r="Q52" s="100">
        <v>55085.992528590839</v>
      </c>
      <c r="R52" s="100">
        <v>314862.74895308667</v>
      </c>
      <c r="T52" s="215">
        <v>746483.61878172262</v>
      </c>
      <c r="U52" s="215">
        <v>-791077.2497257269</v>
      </c>
      <c r="V52" s="215">
        <v>408681.21134970989</v>
      </c>
      <c r="W52" s="100">
        <v>44709978.250851803</v>
      </c>
      <c r="Y52" s="252" t="s">
        <v>415</v>
      </c>
      <c r="Z52" s="253"/>
      <c r="AA52" s="253"/>
      <c r="AB52" s="253"/>
      <c r="AC52" s="253"/>
      <c r="AD52" s="253"/>
      <c r="AE52" s="253"/>
      <c r="AV52" s="138"/>
      <c r="AW52" s="138"/>
      <c r="AX52" s="138"/>
      <c r="AY52" s="138"/>
      <c r="AZ52" s="138"/>
      <c r="BA52" s="138"/>
      <c r="BD52" s="149"/>
      <c r="BE52" s="149"/>
      <c r="BF52" s="149"/>
      <c r="BG52" s="149"/>
      <c r="BH52" s="149"/>
      <c r="BI52" s="149"/>
      <c r="BJ52" s="149"/>
      <c r="BK52" s="149"/>
      <c r="BL52" s="149"/>
    </row>
    <row r="53" spans="1:64" x14ac:dyDescent="0.2">
      <c r="D53" s="172" t="s">
        <v>416</v>
      </c>
      <c r="T53" s="363" t="s">
        <v>398</v>
      </c>
      <c r="U53" s="363"/>
      <c r="V53" s="363"/>
      <c r="W53" s="100">
        <v>2006021.322636551</v>
      </c>
      <c r="Y53" s="252" t="s">
        <v>417</v>
      </c>
      <c r="Z53" s="253"/>
      <c r="AA53" s="253"/>
      <c r="AB53" s="253"/>
      <c r="AC53" s="253"/>
      <c r="AD53" s="253"/>
      <c r="AE53" s="253"/>
      <c r="AV53" s="138"/>
      <c r="AW53" s="138"/>
      <c r="AX53" s="138"/>
      <c r="AY53" s="138"/>
      <c r="AZ53" s="138"/>
      <c r="BA53" s="138"/>
      <c r="BD53" s="149"/>
      <c r="BE53" s="149"/>
      <c r="BF53" s="149"/>
      <c r="BG53" s="149"/>
      <c r="BH53" s="149"/>
      <c r="BI53" s="149"/>
      <c r="BJ53" s="149"/>
      <c r="BK53" s="149"/>
      <c r="BL53" s="149"/>
    </row>
    <row r="54" spans="1:64" x14ac:dyDescent="0.2">
      <c r="D54" s="172" t="s">
        <v>418</v>
      </c>
      <c r="W54" s="216">
        <v>46715999.573488355</v>
      </c>
      <c r="Y54" s="252" t="s">
        <v>419</v>
      </c>
      <c r="Z54" s="253"/>
      <c r="AA54" s="253"/>
      <c r="AB54" s="253"/>
      <c r="AC54" s="253"/>
      <c r="AD54" s="253"/>
      <c r="AE54" s="253"/>
      <c r="AV54" s="138"/>
      <c r="AW54" s="138"/>
      <c r="AX54" s="138"/>
      <c r="AY54" s="138"/>
      <c r="AZ54" s="138"/>
      <c r="BA54" s="138"/>
      <c r="BD54" s="149"/>
      <c r="BE54" s="149"/>
      <c r="BF54" s="149"/>
      <c r="BG54" s="149"/>
      <c r="BH54" s="149"/>
      <c r="BI54" s="149"/>
      <c r="BJ54" s="149"/>
      <c r="BK54" s="149"/>
      <c r="BL54" s="149"/>
    </row>
    <row r="55" spans="1:64" x14ac:dyDescent="0.2">
      <c r="W55" s="201">
        <v>38984709.474900723</v>
      </c>
      <c r="Y55" s="252" t="s">
        <v>420</v>
      </c>
      <c r="Z55" s="253"/>
      <c r="AA55" s="253"/>
      <c r="AB55" s="253"/>
      <c r="AC55" s="253"/>
      <c r="AD55" s="253"/>
      <c r="AE55" s="253"/>
      <c r="AV55" s="138"/>
      <c r="AW55" s="138"/>
      <c r="AX55" s="138"/>
      <c r="AY55" s="138"/>
      <c r="AZ55" s="138"/>
      <c r="BA55" s="138"/>
      <c r="BD55" s="149"/>
      <c r="BE55" s="149"/>
      <c r="BF55" s="149"/>
      <c r="BG55" s="149"/>
      <c r="BH55" s="149"/>
      <c r="BI55" s="149"/>
      <c r="BJ55" s="149"/>
      <c r="BK55" s="149"/>
      <c r="BL55" s="149"/>
    </row>
    <row r="56" spans="1:64" x14ac:dyDescent="0.2">
      <c r="D56" s="172" t="s">
        <v>421</v>
      </c>
      <c r="W56" s="216">
        <v>44395115.501898713</v>
      </c>
      <c r="AV56" s="138"/>
      <c r="AW56" s="138"/>
      <c r="AX56" s="138"/>
      <c r="AY56" s="138"/>
      <c r="AZ56" s="138"/>
      <c r="BA56" s="138"/>
      <c r="BD56" s="149"/>
      <c r="BE56" s="149"/>
      <c r="BF56" s="149"/>
      <c r="BG56" s="149"/>
      <c r="BH56" s="149"/>
      <c r="BI56" s="149"/>
      <c r="BJ56" s="149"/>
      <c r="BK56" s="149"/>
      <c r="BL56" s="149"/>
    </row>
    <row r="57" spans="1:64" x14ac:dyDescent="0.2">
      <c r="D57" s="172" t="s">
        <v>422</v>
      </c>
      <c r="U57" s="100">
        <v>8</v>
      </c>
      <c r="V57" s="100">
        <v>0</v>
      </c>
      <c r="W57" s="254">
        <v>46159593.533036985</v>
      </c>
      <c r="AV57" s="138"/>
      <c r="AW57" s="138"/>
      <c r="AX57" s="138"/>
      <c r="AY57" s="138"/>
      <c r="AZ57" s="138"/>
      <c r="BA57" s="138"/>
      <c r="BD57" s="149"/>
      <c r="BE57" s="149"/>
      <c r="BF57" s="149"/>
      <c r="BG57" s="149"/>
      <c r="BH57" s="149"/>
      <c r="BI57" s="149"/>
      <c r="BJ57" s="149"/>
      <c r="BK57" s="149"/>
      <c r="BL57" s="149"/>
    </row>
    <row r="58" spans="1:64" x14ac:dyDescent="0.2">
      <c r="A58" s="276">
        <v>6</v>
      </c>
      <c r="B58" s="172" t="s">
        <v>468</v>
      </c>
      <c r="O58" s="191"/>
      <c r="T58" s="100">
        <v>3</v>
      </c>
      <c r="U58" s="100">
        <v>10</v>
      </c>
      <c r="AV58" s="138"/>
      <c r="AW58" s="138"/>
      <c r="AX58" s="138"/>
      <c r="AY58" s="138"/>
      <c r="AZ58" s="138"/>
      <c r="BA58" s="138"/>
      <c r="BD58" s="149"/>
      <c r="BE58" s="149"/>
      <c r="BF58" s="149"/>
      <c r="BG58" s="149"/>
      <c r="BH58" s="149"/>
      <c r="BI58" s="149"/>
      <c r="BJ58" s="149"/>
      <c r="BK58" s="149"/>
      <c r="BL58" s="149"/>
    </row>
    <row r="59" spans="1:64" x14ac:dyDescent="0.2">
      <c r="AV59" s="138"/>
      <c r="AW59" s="138"/>
      <c r="AX59" s="138"/>
      <c r="AY59" s="138"/>
      <c r="AZ59" s="138"/>
      <c r="BA59" s="138"/>
      <c r="BD59" s="149"/>
      <c r="BE59" s="149"/>
      <c r="BF59" s="149"/>
      <c r="BG59" s="149"/>
      <c r="BH59" s="149"/>
      <c r="BI59" s="149"/>
      <c r="BJ59" s="149"/>
      <c r="BK59" s="149"/>
      <c r="BL59" s="149"/>
    </row>
    <row r="60" spans="1:64" x14ac:dyDescent="0.2">
      <c r="D60" s="172" t="s">
        <v>519</v>
      </c>
      <c r="F60" s="100">
        <v>329682027.70118123</v>
      </c>
      <c r="G60" s="100">
        <v>19026761.441086188</v>
      </c>
      <c r="H60" s="100">
        <v>8677268.6680499949</v>
      </c>
      <c r="I60" s="100">
        <v>26254743.455511495</v>
      </c>
      <c r="J60" s="100">
        <v>394287.0161062727</v>
      </c>
      <c r="K60" s="100">
        <v>35379783.846248105</v>
      </c>
      <c r="L60" s="100">
        <v>7433193.9681585701</v>
      </c>
      <c r="M60" s="100">
        <v>22503399.968000013</v>
      </c>
      <c r="N60" s="100">
        <v>422521.83985389251</v>
      </c>
      <c r="O60" s="100">
        <v>3901401.2580104405</v>
      </c>
      <c r="P60" s="100">
        <v>6612385.2655873969</v>
      </c>
      <c r="R60" s="100">
        <v>-817084.57802015438</v>
      </c>
      <c r="T60" s="100">
        <v>4270239.4734132504</v>
      </c>
      <c r="U60" s="100">
        <v>4798990.7294972017</v>
      </c>
      <c r="W60" s="100">
        <v>468536435.24521244</v>
      </c>
      <c r="AV60" s="138"/>
      <c r="AW60" s="138"/>
      <c r="AX60" s="138"/>
      <c r="AY60" s="138"/>
      <c r="AZ60" s="138"/>
      <c r="BA60" s="138"/>
      <c r="BD60" s="149"/>
      <c r="BE60" s="149"/>
      <c r="BF60" s="149"/>
      <c r="BG60" s="149"/>
      <c r="BH60" s="149"/>
      <c r="BI60" s="149"/>
      <c r="BJ60" s="149"/>
      <c r="BK60" s="149"/>
      <c r="BL60" s="149"/>
    </row>
    <row r="61" spans="1:64" x14ac:dyDescent="0.2">
      <c r="D61" s="172" t="s">
        <v>520</v>
      </c>
      <c r="F61" s="288">
        <v>329766276.17872769</v>
      </c>
      <c r="G61" s="288">
        <v>19033893.136695772</v>
      </c>
      <c r="H61" s="288">
        <v>8679819.2922193259</v>
      </c>
      <c r="I61" s="288">
        <v>26262074.351352666</v>
      </c>
      <c r="J61" s="288">
        <v>394287.01607146068</v>
      </c>
      <c r="K61" s="288">
        <v>35389343.712208115</v>
      </c>
      <c r="L61" s="288">
        <v>7434032.9820085689</v>
      </c>
      <c r="M61" s="288">
        <v>22503399.968000017</v>
      </c>
      <c r="N61" s="288">
        <v>422521.83985389245</v>
      </c>
      <c r="O61" s="288">
        <v>3901401.2580104391</v>
      </c>
      <c r="P61" s="288">
        <v>6612385.2655873969</v>
      </c>
      <c r="R61" s="288">
        <v>-817223.11997752008</v>
      </c>
      <c r="T61" s="288">
        <v>4270239.4682295127</v>
      </c>
      <c r="U61" s="288">
        <v>4798990.7337779189</v>
      </c>
      <c r="W61" s="288">
        <v>468647957.27529395</v>
      </c>
      <c r="AV61" s="138"/>
      <c r="AW61" s="138"/>
      <c r="AX61" s="138"/>
      <c r="AY61" s="138"/>
      <c r="AZ61" s="138"/>
      <c r="BA61" s="138"/>
      <c r="BD61" s="149"/>
      <c r="BE61" s="149"/>
      <c r="BF61" s="149"/>
      <c r="BG61" s="149"/>
      <c r="BH61" s="149"/>
      <c r="BI61" s="149"/>
      <c r="BJ61" s="149"/>
      <c r="BK61" s="149"/>
      <c r="BL61" s="149"/>
    </row>
    <row r="62" spans="1:64" x14ac:dyDescent="0.2">
      <c r="D62" s="350" t="s">
        <v>279</v>
      </c>
      <c r="F62" s="201">
        <v>-84248.477546453476</v>
      </c>
      <c r="G62" s="201">
        <v>-7131.6956095844507</v>
      </c>
      <c r="H62" s="201">
        <v>-2550.624169331044</v>
      </c>
      <c r="I62" s="201">
        <v>-7330.8958411701024</v>
      </c>
      <c r="J62" s="201">
        <v>3.4812022931873798E-5</v>
      </c>
      <c r="K62" s="201">
        <v>-9559.8659600093961</v>
      </c>
      <c r="L62" s="201">
        <v>-839.0138499988243</v>
      </c>
      <c r="M62" s="201">
        <v>0</v>
      </c>
      <c r="N62" s="201">
        <v>0</v>
      </c>
      <c r="O62" s="201">
        <v>0</v>
      </c>
      <c r="P62" s="201">
        <v>0</v>
      </c>
      <c r="R62" s="201">
        <v>138.54195736569818</v>
      </c>
      <c r="T62" s="201">
        <v>5.183737725019455E-3</v>
      </c>
      <c r="U62" s="201">
        <v>-4.2807171121239662E-3</v>
      </c>
      <c r="W62" s="201">
        <v>-111522.03008151054</v>
      </c>
      <c r="AV62" s="138"/>
      <c r="AW62" s="138"/>
      <c r="AX62" s="138"/>
      <c r="AY62" s="138"/>
      <c r="AZ62" s="138"/>
      <c r="BA62" s="138"/>
      <c r="BD62" s="149"/>
      <c r="BE62" s="149"/>
      <c r="BF62" s="149"/>
      <c r="BG62" s="149"/>
      <c r="BH62" s="149"/>
      <c r="BI62" s="149"/>
      <c r="BJ62" s="149"/>
      <c r="BK62" s="149"/>
      <c r="BL62" s="149"/>
    </row>
    <row r="63" spans="1:64" x14ac:dyDescent="0.2"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T63" s="96"/>
      <c r="U63" s="96"/>
      <c r="W63" s="96"/>
      <c r="AV63" s="138"/>
      <c r="AW63" s="138"/>
      <c r="AX63" s="138"/>
      <c r="AY63" s="138"/>
      <c r="AZ63" s="138"/>
      <c r="BA63" s="138"/>
      <c r="BD63" s="149"/>
      <c r="BE63" s="149"/>
      <c r="BF63" s="149"/>
      <c r="BG63" s="149"/>
      <c r="BH63" s="149"/>
      <c r="BI63" s="149"/>
      <c r="BJ63" s="149"/>
      <c r="BK63" s="149"/>
      <c r="BL63" s="149"/>
    </row>
    <row r="64" spans="1:64" x14ac:dyDescent="0.2">
      <c r="A64" s="149"/>
      <c r="B64" s="149"/>
      <c r="C64" s="149"/>
      <c r="D64" s="149"/>
      <c r="E64" s="149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38"/>
      <c r="AW64" s="138"/>
      <c r="AX64" s="138"/>
      <c r="AY64" s="138"/>
      <c r="AZ64" s="138"/>
      <c r="BA64" s="138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</row>
    <row r="65" spans="1:64" x14ac:dyDescent="0.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38"/>
      <c r="AW65" s="138"/>
      <c r="AX65" s="138"/>
      <c r="AY65" s="138"/>
      <c r="AZ65" s="138"/>
      <c r="BA65" s="138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</row>
    <row r="66" spans="1:64" x14ac:dyDescent="0.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38"/>
      <c r="AW66" s="138"/>
      <c r="AX66" s="138"/>
      <c r="AY66" s="138"/>
      <c r="AZ66" s="138"/>
      <c r="BA66" s="138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</row>
    <row r="67" spans="1:64" x14ac:dyDescent="0.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38"/>
      <c r="AW67" s="138"/>
      <c r="AX67" s="138"/>
      <c r="AY67" s="138"/>
      <c r="AZ67" s="138"/>
      <c r="BA67" s="138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</row>
    <row r="68" spans="1:64" x14ac:dyDescent="0.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38"/>
      <c r="AW68" s="138"/>
      <c r="AX68" s="138"/>
      <c r="AY68" s="138"/>
      <c r="AZ68" s="138"/>
      <c r="BA68" s="138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</row>
    <row r="69" spans="1:64" x14ac:dyDescent="0.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38"/>
      <c r="AW69" s="138"/>
      <c r="AX69" s="138"/>
      <c r="AY69" s="138"/>
      <c r="AZ69" s="138"/>
      <c r="BA69" s="138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</row>
    <row r="70" spans="1:64" x14ac:dyDescent="0.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38"/>
      <c r="AW70" s="138"/>
      <c r="AX70" s="138"/>
      <c r="AY70" s="138"/>
      <c r="AZ70" s="138"/>
      <c r="BA70" s="138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</row>
    <row r="71" spans="1:64" x14ac:dyDescent="0.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38"/>
      <c r="AW71" s="138"/>
      <c r="AX71" s="138"/>
      <c r="AY71" s="138"/>
      <c r="AZ71" s="138"/>
      <c r="BA71" s="138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</row>
    <row r="72" spans="1:64" x14ac:dyDescent="0.2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38"/>
      <c r="AW72" s="138"/>
      <c r="AX72" s="138"/>
      <c r="AY72" s="138"/>
      <c r="AZ72" s="138"/>
      <c r="BA72" s="138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</row>
    <row r="73" spans="1:64" x14ac:dyDescent="0.2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38"/>
      <c r="AW73" s="138"/>
      <c r="AX73" s="138"/>
      <c r="AY73" s="138"/>
      <c r="AZ73" s="138"/>
      <c r="BA73" s="138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</row>
    <row r="74" spans="1:64" x14ac:dyDescent="0.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38"/>
      <c r="AW74" s="138"/>
      <c r="AX74" s="138"/>
      <c r="AY74" s="138"/>
      <c r="AZ74" s="138"/>
      <c r="BA74" s="138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</row>
    <row r="75" spans="1:64" x14ac:dyDescent="0.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38"/>
      <c r="AW75" s="138"/>
      <c r="AX75" s="138"/>
      <c r="AY75" s="138"/>
      <c r="AZ75" s="138"/>
      <c r="BA75" s="138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</row>
    <row r="76" spans="1:64" x14ac:dyDescent="0.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38"/>
      <c r="AW76" s="138"/>
      <c r="AX76" s="138"/>
      <c r="AY76" s="138"/>
      <c r="AZ76" s="138"/>
      <c r="BA76" s="138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</row>
    <row r="77" spans="1:64" x14ac:dyDescent="0.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38"/>
      <c r="AW77" s="138"/>
      <c r="AX77" s="138"/>
      <c r="AY77" s="138"/>
      <c r="AZ77" s="138"/>
      <c r="BA77" s="138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</row>
    <row r="78" spans="1:64" x14ac:dyDescent="0.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38"/>
      <c r="AW78" s="138"/>
      <c r="AX78" s="138"/>
      <c r="AY78" s="138"/>
      <c r="AZ78" s="138"/>
      <c r="BA78" s="138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</row>
    <row r="79" spans="1:64" x14ac:dyDescent="0.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38"/>
      <c r="AW79" s="138"/>
      <c r="AX79" s="138"/>
      <c r="AY79" s="138"/>
      <c r="AZ79" s="138"/>
      <c r="BA79" s="138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</row>
    <row r="80" spans="1:64" x14ac:dyDescent="0.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38"/>
      <c r="AW80" s="138"/>
      <c r="AX80" s="138"/>
      <c r="AY80" s="138"/>
      <c r="AZ80" s="138"/>
      <c r="BA80" s="138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</row>
    <row r="81" spans="1:64" x14ac:dyDescent="0.2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38"/>
      <c r="AW81" s="138"/>
      <c r="AX81" s="138"/>
      <c r="AY81" s="138"/>
      <c r="AZ81" s="138"/>
      <c r="BA81" s="138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</row>
    <row r="82" spans="1:64" x14ac:dyDescent="0.2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38"/>
      <c r="AW82" s="138"/>
      <c r="AX82" s="138"/>
      <c r="AY82" s="138"/>
      <c r="AZ82" s="138"/>
      <c r="BA82" s="138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</row>
    <row r="83" spans="1:64" x14ac:dyDescent="0.2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38"/>
      <c r="AW83" s="138"/>
      <c r="AX83" s="138"/>
      <c r="AY83" s="138"/>
      <c r="AZ83" s="138"/>
      <c r="BA83" s="138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</row>
    <row r="84" spans="1:64" x14ac:dyDescent="0.2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38"/>
      <c r="AW84" s="138"/>
      <c r="AX84" s="138"/>
      <c r="AY84" s="138"/>
      <c r="AZ84" s="138"/>
      <c r="BA84" s="138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</row>
    <row r="85" spans="1:64" x14ac:dyDescent="0.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38"/>
      <c r="AW85" s="138"/>
      <c r="AX85" s="138"/>
      <c r="AY85" s="138"/>
      <c r="AZ85" s="138"/>
      <c r="BA85" s="138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</row>
    <row r="86" spans="1:64" x14ac:dyDescent="0.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38"/>
      <c r="AW86" s="138"/>
      <c r="AX86" s="138"/>
      <c r="AY86" s="138"/>
      <c r="AZ86" s="138"/>
      <c r="BA86" s="138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</row>
    <row r="87" spans="1:64" x14ac:dyDescent="0.2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38"/>
      <c r="AW87" s="138"/>
      <c r="AX87" s="138"/>
      <c r="AY87" s="138"/>
      <c r="AZ87" s="138"/>
      <c r="BA87" s="138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</row>
    <row r="88" spans="1:64" x14ac:dyDescent="0.2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38"/>
      <c r="AW88" s="138"/>
      <c r="AX88" s="138"/>
      <c r="AY88" s="138"/>
      <c r="AZ88" s="138"/>
      <c r="BA88" s="138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</row>
    <row r="89" spans="1:64" x14ac:dyDescent="0.2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38"/>
      <c r="AW89" s="138"/>
      <c r="AX89" s="138"/>
      <c r="AY89" s="138"/>
      <c r="AZ89" s="138"/>
      <c r="BA89" s="138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</row>
    <row r="90" spans="1:64" x14ac:dyDescent="0.2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38"/>
      <c r="AW90" s="138"/>
      <c r="AX90" s="138"/>
      <c r="AY90" s="138"/>
      <c r="AZ90" s="138"/>
      <c r="BA90" s="138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</row>
    <row r="91" spans="1:64" x14ac:dyDescent="0.2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38"/>
      <c r="AW91" s="138"/>
      <c r="AX91" s="138"/>
      <c r="AY91" s="138"/>
      <c r="AZ91" s="138"/>
      <c r="BA91" s="138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</row>
    <row r="92" spans="1:64" x14ac:dyDescent="0.2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38"/>
      <c r="AW92" s="138"/>
      <c r="AX92" s="138"/>
      <c r="AY92" s="138"/>
      <c r="AZ92" s="138"/>
      <c r="BA92" s="138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</row>
    <row r="93" spans="1:64" x14ac:dyDescent="0.2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38"/>
      <c r="AW93" s="138"/>
      <c r="AX93" s="138"/>
      <c r="AY93" s="138"/>
      <c r="AZ93" s="138"/>
      <c r="BA93" s="138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</row>
    <row r="94" spans="1:64" x14ac:dyDescent="0.2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38"/>
      <c r="AW94" s="138"/>
      <c r="AX94" s="138"/>
      <c r="AY94" s="138"/>
      <c r="AZ94" s="138"/>
      <c r="BA94" s="138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</row>
    <row r="95" spans="1:64" x14ac:dyDescent="0.2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38"/>
      <c r="AW95" s="138"/>
      <c r="AX95" s="138"/>
      <c r="AY95" s="138"/>
      <c r="AZ95" s="138"/>
      <c r="BA95" s="138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</row>
    <row r="96" spans="1:64" x14ac:dyDescent="0.2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38"/>
      <c r="AW96" s="138"/>
      <c r="AX96" s="138"/>
      <c r="AY96" s="138"/>
      <c r="AZ96" s="138"/>
      <c r="BA96" s="138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</row>
    <row r="97" spans="1:64" x14ac:dyDescent="0.2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38"/>
      <c r="AW97" s="138"/>
      <c r="AX97" s="138"/>
      <c r="AY97" s="138"/>
      <c r="AZ97" s="138"/>
      <c r="BA97" s="138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</row>
    <row r="98" spans="1:64" x14ac:dyDescent="0.2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38"/>
      <c r="AW98" s="138"/>
      <c r="AX98" s="138"/>
      <c r="AY98" s="138"/>
      <c r="AZ98" s="138"/>
      <c r="BA98" s="138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</row>
    <row r="99" spans="1:64" x14ac:dyDescent="0.2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38"/>
      <c r="AW99" s="138"/>
      <c r="AX99" s="138"/>
      <c r="AY99" s="138"/>
      <c r="AZ99" s="138"/>
      <c r="BA99" s="138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</row>
    <row r="100" spans="1:64" x14ac:dyDescent="0.2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38"/>
      <c r="AW100" s="138"/>
      <c r="AX100" s="138"/>
      <c r="AY100" s="138"/>
      <c r="AZ100" s="138"/>
      <c r="BA100" s="138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</row>
    <row r="101" spans="1:64" x14ac:dyDescent="0.2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38"/>
      <c r="AW101" s="138"/>
      <c r="AX101" s="138"/>
      <c r="AY101" s="138"/>
      <c r="AZ101" s="138"/>
      <c r="BA101" s="138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</row>
    <row r="102" spans="1:64" x14ac:dyDescent="0.2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38"/>
      <c r="AW102" s="138"/>
      <c r="AX102" s="138"/>
      <c r="AY102" s="138"/>
      <c r="AZ102" s="138"/>
      <c r="BA102" s="138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</row>
    <row r="103" spans="1:64" x14ac:dyDescent="0.2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38"/>
      <c r="AW103" s="138"/>
      <c r="AX103" s="138"/>
      <c r="AY103" s="138"/>
      <c r="AZ103" s="138"/>
      <c r="BA103" s="138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</row>
    <row r="104" spans="1:64" x14ac:dyDescent="0.2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38"/>
      <c r="AW104" s="138"/>
      <c r="AX104" s="138"/>
      <c r="AY104" s="138"/>
      <c r="AZ104" s="138"/>
      <c r="BA104" s="138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</row>
    <row r="105" spans="1:64" x14ac:dyDescent="0.2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38"/>
      <c r="AW105" s="138"/>
      <c r="AX105" s="138"/>
      <c r="AY105" s="138"/>
      <c r="AZ105" s="138"/>
      <c r="BA105" s="138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</row>
    <row r="106" spans="1:64" x14ac:dyDescent="0.2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38"/>
      <c r="AW106" s="138"/>
      <c r="AX106" s="138"/>
      <c r="AY106" s="138"/>
      <c r="AZ106" s="138"/>
      <c r="BA106" s="138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</row>
    <row r="107" spans="1:64" x14ac:dyDescent="0.2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38"/>
      <c r="AW107" s="138"/>
      <c r="AX107" s="138"/>
      <c r="AY107" s="138"/>
      <c r="AZ107" s="138"/>
      <c r="BA107" s="138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</row>
    <row r="108" spans="1:64" x14ac:dyDescent="0.2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38"/>
      <c r="AW108" s="138"/>
      <c r="AX108" s="138"/>
      <c r="AY108" s="138"/>
      <c r="AZ108" s="138"/>
      <c r="BA108" s="138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</row>
    <row r="109" spans="1:64" x14ac:dyDescent="0.2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38"/>
      <c r="AW109" s="138"/>
      <c r="AX109" s="138"/>
      <c r="AY109" s="138"/>
      <c r="AZ109" s="138"/>
      <c r="BA109" s="138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</row>
    <row r="110" spans="1:64" x14ac:dyDescent="0.2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38"/>
      <c r="AW110" s="138"/>
      <c r="AX110" s="138"/>
      <c r="AY110" s="138"/>
      <c r="AZ110" s="138"/>
      <c r="BA110" s="138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</row>
    <row r="111" spans="1:64" x14ac:dyDescent="0.2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38"/>
      <c r="AW111" s="138"/>
      <c r="AX111" s="138"/>
      <c r="AY111" s="138"/>
      <c r="AZ111" s="138"/>
      <c r="BA111" s="138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</row>
    <row r="112" spans="1:64" x14ac:dyDescent="0.2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38"/>
      <c r="AW112" s="138"/>
      <c r="AX112" s="138"/>
      <c r="AY112" s="138"/>
      <c r="AZ112" s="138"/>
      <c r="BA112" s="138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</row>
    <row r="113" spans="1:64" x14ac:dyDescent="0.2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38"/>
      <c r="AW113" s="138"/>
      <c r="AX113" s="138"/>
      <c r="AY113" s="138"/>
      <c r="AZ113" s="138"/>
      <c r="BA113" s="138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</row>
    <row r="114" spans="1:64" x14ac:dyDescent="0.2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38"/>
      <c r="AW114" s="138"/>
      <c r="AX114" s="138"/>
      <c r="AY114" s="138"/>
      <c r="AZ114" s="138"/>
      <c r="BA114" s="138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</row>
    <row r="115" spans="1:64" x14ac:dyDescent="0.2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38"/>
      <c r="AW115" s="138"/>
      <c r="AX115" s="138"/>
      <c r="AY115" s="138"/>
      <c r="AZ115" s="138"/>
      <c r="BA115" s="138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</row>
    <row r="116" spans="1:64" x14ac:dyDescent="0.2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38"/>
      <c r="AW116" s="138"/>
      <c r="AX116" s="138"/>
      <c r="AY116" s="138"/>
      <c r="AZ116" s="138"/>
      <c r="BA116" s="138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</row>
    <row r="117" spans="1:64" x14ac:dyDescent="0.2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38"/>
      <c r="AW117" s="138"/>
      <c r="AX117" s="138"/>
      <c r="AY117" s="138"/>
      <c r="AZ117" s="138"/>
      <c r="BA117" s="138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</row>
    <row r="118" spans="1:64" x14ac:dyDescent="0.2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63"/>
      <c r="AW118" s="163"/>
      <c r="AX118" s="163"/>
      <c r="AY118" s="163"/>
      <c r="AZ118" s="163"/>
      <c r="BA118" s="163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</row>
    <row r="119" spans="1:64" x14ac:dyDescent="0.2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63"/>
      <c r="AW119" s="163"/>
      <c r="AX119" s="163"/>
      <c r="AY119" s="163"/>
      <c r="AZ119" s="163"/>
      <c r="BA119" s="163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</row>
    <row r="120" spans="1:64" x14ac:dyDescent="0.2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94"/>
      <c r="AW120" s="194"/>
      <c r="AX120" s="194"/>
      <c r="AY120" s="194"/>
      <c r="AZ120" s="194"/>
      <c r="BA120" s="194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</row>
    <row r="121" spans="1:64" x14ac:dyDescent="0.2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63"/>
      <c r="AW121" s="163"/>
      <c r="AX121" s="163"/>
      <c r="AY121" s="163"/>
      <c r="AZ121" s="163"/>
      <c r="BA121" s="163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</row>
  </sheetData>
  <mergeCells count="5">
    <mergeCell ref="F3:W3"/>
    <mergeCell ref="Y3:AB3"/>
    <mergeCell ref="AD3:AI3"/>
    <mergeCell ref="AV3:BA3"/>
    <mergeCell ref="T53:V53"/>
  </mergeCells>
  <conditionalFormatting sqref="BC5:BC37 BC40:BC42">
    <cfRule type="cellIs" dxfId="2" priority="3" stopIfTrue="1" operator="notEqual">
      <formula>0</formula>
    </cfRule>
  </conditionalFormatting>
  <conditionalFormatting sqref="BC38">
    <cfRule type="cellIs" dxfId="1" priority="2" stopIfTrue="1" operator="notEqual">
      <formula>0</formula>
    </cfRule>
  </conditionalFormatting>
  <conditionalFormatting sqref="BC39">
    <cfRule type="cellIs" dxfId="0" priority="1" stopIfTrue="1" operator="notEqual">
      <formula>0</formula>
    </cfRule>
  </conditionalFormatting>
  <dataValidations count="2">
    <dataValidation type="list" allowBlank="1" showInputMessage="1" showErrorMessage="1" sqref="A5:A39">
      <formula1>$D$43:$D$45</formula1>
    </dataValidation>
    <dataValidation type="list" allowBlank="1" showInputMessage="1" showErrorMessage="1" sqref="A40:A42">
      <formula1>$A$74:$A$76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1b</vt:lpstr>
      <vt:lpstr>'Appendix 1b'!Print_Area</vt:lpstr>
    </vt:vector>
  </TitlesOfParts>
  <Company>Bradford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2019-10-17T12:22:43Z</cp:lastPrinted>
  <dcterms:created xsi:type="dcterms:W3CDTF">2018-09-25T08:54:57Z</dcterms:created>
  <dcterms:modified xsi:type="dcterms:W3CDTF">2020-10-14T10:17:12Z</dcterms:modified>
</cp:coreProperties>
</file>